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9510" windowHeight="7980" activeTab="0"/>
  </bookViews>
  <sheets>
    <sheet name="Rekapitulace stavby" sheetId="1" r:id="rId1"/>
    <sheet name="SO01 - Koruna hráze" sheetId="2" r:id="rId2"/>
    <sheet name="SO02 - Manipulační objekt..." sheetId="3" r:id="rId3"/>
    <sheet name="SO03 - Stabilizace podhrází" sheetId="4" r:id="rId4"/>
    <sheet name="SO04 - Zařízení TBD" sheetId="5" r:id="rId5"/>
    <sheet name="E - Elektro" sheetId="6" r:id="rId6"/>
    <sheet name="Z - Zemní práce" sheetId="7" r:id="rId7"/>
    <sheet name="D - Demontáž" sheetId="8" r:id="rId8"/>
    <sheet name="P - Připojení věží a domk..." sheetId="9" r:id="rId9"/>
    <sheet name="S - Svítidla" sheetId="10" r:id="rId10"/>
    <sheet name="VON - Vedlejší rozpočtové..." sheetId="11" r:id="rId11"/>
    <sheet name="Pokyny pro vyplnění" sheetId="12" r:id="rId12"/>
  </sheets>
  <definedNames>
    <definedName name="_xlnm._FilterDatabase" localSheetId="7" hidden="1">'D - Demontáž'!$C$81:$K$94</definedName>
    <definedName name="_xlnm._FilterDatabase" localSheetId="5" hidden="1">'E - Elektro'!$C$81:$K$108</definedName>
    <definedName name="_xlnm._FilterDatabase" localSheetId="8" hidden="1">'P - Připojení věží a domk...'!$C$81:$K$104</definedName>
    <definedName name="_xlnm._FilterDatabase" localSheetId="9" hidden="1">'S - Svítidla'!$C$83:$K$94</definedName>
    <definedName name="_xlnm._FilterDatabase" localSheetId="1" hidden="1">'SO01 - Koruna hráze'!$C$90:$K$743</definedName>
    <definedName name="_xlnm._FilterDatabase" localSheetId="2" hidden="1">'SO02 - Manipulační objekt...'!$C$84:$K$264</definedName>
    <definedName name="_xlnm._FilterDatabase" localSheetId="3" hidden="1">'SO03 - Stabilizace podhrází'!$C$89:$K$577</definedName>
    <definedName name="_xlnm._FilterDatabase" localSheetId="4" hidden="1">'SO04 - Zařízení TBD'!$C$80:$K$158</definedName>
    <definedName name="_xlnm._FilterDatabase" localSheetId="10" hidden="1">'VON - Vedlejší rozpočtové...'!$C$81:$K$131</definedName>
    <definedName name="_xlnm._FilterDatabase" localSheetId="6" hidden="1">'Z - Zemní práce'!$C$81:$K$94</definedName>
    <definedName name="_xlnm.Print_Area" localSheetId="7">'D - Demontáž'!$C$4:$J$38,'D - Demontáž'!$C$44:$J$61,'D - Demontáž'!$C$67:$K$94</definedName>
    <definedName name="_xlnm.Print_Area" localSheetId="5">'E - Elektro'!$C$4:$J$38,'E - Elektro'!$C$44:$J$61,'E - Elektro'!$C$67:$K$108</definedName>
    <definedName name="_xlnm.Print_Area" localSheetId="8">'P - Připojení věží a domk...'!$C$4:$J$38,'P - Připojení věží a domk...'!$C$44:$J$61,'P - Připojení věží a domk...'!$C$67:$K$104</definedName>
    <definedName name="_xlnm.Print_Area" localSheetId="11">'Pokyny pro vyplnění'!$B$2:$K$69,'Pokyny pro vyplnění'!$B$72:$K$116,'Pokyny pro vyplnění'!$B$119:$K$188,'Pokyny pro vyplnění'!$B$196:$K$216</definedName>
    <definedName name="_xlnm.Print_Area" localSheetId="0">'Rekapitulace stavby'!$D$4:$AO$33,'Rekapitulace stavby'!$C$39:$AQ$63</definedName>
    <definedName name="_xlnm.Print_Area" localSheetId="9">'S - Svítidla'!$C$4:$J$38,'S - Svítidla'!$C$44:$J$63,'S - Svítidla'!$C$69:$K$94</definedName>
    <definedName name="_xlnm.Print_Area" localSheetId="1">'SO01 - Koruna hráze'!$C$4:$J$36,'SO01 - Koruna hráze'!$C$42:$J$72,'SO01 - Koruna hráze'!$C$78:$K$743</definedName>
    <definedName name="_xlnm.Print_Area" localSheetId="2">'SO02 - Manipulační objekt...'!$C$4:$J$36,'SO02 - Manipulační objekt...'!$C$42:$J$66,'SO02 - Manipulační objekt...'!$C$72:$K$264</definedName>
    <definedName name="_xlnm.Print_Area" localSheetId="3">'SO03 - Stabilizace podhrází'!$C$4:$J$36,'SO03 - Stabilizace podhrází'!$C$42:$J$71,'SO03 - Stabilizace podhrází'!$C$77:$K$577</definedName>
    <definedName name="_xlnm.Print_Area" localSheetId="4">'SO04 - Zařízení TBD'!$C$4:$J$36,'SO04 - Zařízení TBD'!$C$42:$J$62,'SO04 - Zařízení TBD'!$C$68:$K$158</definedName>
    <definedName name="_xlnm.Print_Area" localSheetId="10">'VON - Vedlejší rozpočtové...'!$C$4:$J$36,'VON - Vedlejší rozpočtové...'!$C$42:$J$63,'VON - Vedlejší rozpočtové...'!$C$69:$K$131</definedName>
    <definedName name="_xlnm.Print_Area" localSheetId="6">'Z - Zemní práce'!$C$4:$J$38,'Z - Zemní práce'!$C$44:$J$61,'Z - Zemní práce'!$C$67:$K$94</definedName>
    <definedName name="_xlnm.Print_Titles" localSheetId="0">'Rekapitulace stavby'!$49:$49</definedName>
    <definedName name="_xlnm.Print_Titles" localSheetId="1">'SO01 - Koruna hráze'!$90:$90</definedName>
    <definedName name="_xlnm.Print_Titles" localSheetId="2">'SO02 - Manipulační objekt...'!$84:$84</definedName>
    <definedName name="_xlnm.Print_Titles" localSheetId="3">'SO03 - Stabilizace podhrází'!$89:$89</definedName>
    <definedName name="_xlnm.Print_Titles" localSheetId="4">'SO04 - Zařízení TBD'!$80:$80</definedName>
    <definedName name="_xlnm.Print_Titles" localSheetId="5">'E - Elektro'!$81:$81</definedName>
    <definedName name="_xlnm.Print_Titles" localSheetId="6">'Z - Zemní práce'!$81:$81</definedName>
    <definedName name="_xlnm.Print_Titles" localSheetId="7">'D - Demontáž'!$81:$81</definedName>
    <definedName name="_xlnm.Print_Titles" localSheetId="8">'P - Připojení věží a domk...'!$81:$81</definedName>
    <definedName name="_xlnm.Print_Titles" localSheetId="9">'S - Svítidla'!$83:$83</definedName>
    <definedName name="_xlnm.Print_Titles" localSheetId="10">'VON - Vedlejší rozpočtové...'!$81:$81</definedName>
  </definedNames>
  <calcPr calcId="162913"/>
</workbook>
</file>

<file path=xl/sharedStrings.xml><?xml version="1.0" encoding="utf-8"?>
<sst xmlns="http://schemas.openxmlformats.org/spreadsheetml/2006/main" count="15994" uniqueCount="2191">
  <si>
    <t>Export VZ</t>
  </si>
  <si>
    <t>List obsahuje:</t>
  </si>
  <si>
    <t>1) Rekapitulace stavby</t>
  </si>
  <si>
    <t>2) Rekapitulace objektů stavby a soupisů prací</t>
  </si>
  <si>
    <t>3.0</t>
  </si>
  <si>
    <t>ZAMOK</t>
  </si>
  <si>
    <t>False</t>
  </si>
  <si>
    <t>{ca845315-a9b0-4315-b512-4c139c712136}</t>
  </si>
  <si>
    <t>0,01</t>
  </si>
  <si>
    <t>21</t>
  </si>
  <si>
    <t>15</t>
  </si>
  <si>
    <t>REKAPITULACE STAVBY</t>
  </si>
  <si>
    <t>v ---  níže se nacházejí doplnkové a pomocné údaje k sestavám  --- v</t>
  </si>
  <si>
    <t>Návod na vyplnění</t>
  </si>
  <si>
    <t>0,001</t>
  </si>
  <si>
    <t>Kód:</t>
  </si>
  <si>
    <t>2386-17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</si>
  <si>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</si>
  <si>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</si>
  <si>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VD Fojtka, zřízení nouzového přelivu</t>
  </si>
  <si>
    <t>0,1</t>
  </si>
  <si>
    <t>KSO:</t>
  </si>
  <si>
    <t>832</t>
  </si>
  <si>
    <t>CC-CZ:</t>
  </si>
  <si>
    <t/>
  </si>
  <si>
    <t>1</t>
  </si>
  <si>
    <t>Místo:</t>
  </si>
  <si>
    <t>VD Fojka, Mníšek u Liberce</t>
  </si>
  <si>
    <t>Datum:</t>
  </si>
  <si>
    <t>6. 6. 2017</t>
  </si>
  <si>
    <t>10</t>
  </si>
  <si>
    <t>100</t>
  </si>
  <si>
    <t>Zadavatel:</t>
  </si>
  <si>
    <t>IČ:</t>
  </si>
  <si>
    <t>70890005</t>
  </si>
  <si>
    <t>Povodí Labe, státní podnik</t>
  </si>
  <si>
    <t>DIČ:</t>
  </si>
  <si>
    <t>CZ70890005</t>
  </si>
  <si>
    <t>Uchazeč:</t>
  </si>
  <si>
    <t>Vyplň údaj</t>
  </si>
  <si>
    <t>Projektant:</t>
  </si>
  <si>
    <t>49241648</t>
  </si>
  <si>
    <t>VODNÍ DÍLA - TBD a.s.</t>
  </si>
  <si>
    <t>CZ49241648</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</si>
  <si>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</si>
  <si>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</si>
  <si>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</si>
  <si>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</si>
  <si>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</si>
  <si>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</si>
  <si>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</si>
  <si>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</si>
  <si>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</si>
  <si>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</si>
  <si>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</si>
  <si>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</si>
  <si>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</si>
  <si>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</si>
  <si>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</si>
  <si>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</si>
  <si>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</si>
  <si>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</si>
  <si>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</si>
  <si>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</si>
  <si>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</si>
  <si>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</si>
  <si>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</si>
  <si>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</si>
  <si>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</si>
  <si>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</si>
  <si>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</si>
  <si>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</si>
  <si>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</si>
  <si>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</si>
  <si>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</si>
  <si>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</si>
  <si>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</si>
  <si>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</si>
  <si>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</si>
  <si>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</si>
  <si>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</si>
  <si>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</si>
  <si>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</si>
  <si>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</si>
  <si>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</si>
  <si>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SO01</t>
  </si>
  <si>
    <t>Koruna hráze</t>
  </si>
  <si>
    <t>STA</t>
  </si>
  <si>
    <t>{19bb2adf-62ea-4efb-a17f-9efe9f5f74ce}</t>
  </si>
  <si>
    <t>2</t>
  </si>
  <si>
    <t>SO02</t>
  </si>
  <si>
    <t>Manipulační objekty uzávěrů SV</t>
  </si>
  <si>
    <t>{bc5414a4-1d1b-4bbe-86c1-c110a365f26a}</t>
  </si>
  <si>
    <t>SO03</t>
  </si>
  <si>
    <t>Stabilizace podhrází</t>
  </si>
  <si>
    <t>{e87009a3-9aa2-49d3-8f27-f351a7055d1e}</t>
  </si>
  <si>
    <t>SO04</t>
  </si>
  <si>
    <t>Zařízení TBD</t>
  </si>
  <si>
    <t>{d450fd27-495c-4ba6-8632-55f7c34e05f8}</t>
  </si>
  <si>
    <t>PS01</t>
  </si>
  <si>
    <t>Elektro</t>
  </si>
  <si>
    <t>PRO</t>
  </si>
  <si>
    <t>{d7fec0dd-b911-4eda-9077-80a831834141}</t>
  </si>
  <si>
    <t>828</t>
  </si>
  <si>
    <t>E</t>
  </si>
  <si>
    <t>Soupis</t>
  </si>
  <si>
    <t>{4a618e8d-ef01-4db6-9926-d638656035b3}</t>
  </si>
  <si>
    <t>Z</t>
  </si>
  <si>
    <t>Zemní práce</t>
  </si>
  <si>
    <t>{7136a6df-66a8-402b-a0e2-211b553a46d9}</t>
  </si>
  <si>
    <t>Demontáž</t>
  </si>
  <si>
    <t>{9de476ab-71da-41e3-b264-c4ba49dec9e6}</t>
  </si>
  <si>
    <t>P</t>
  </si>
  <si>
    <t>Připojení věží a domků po dobu výstavby</t>
  </si>
  <si>
    <t>{d139003e-e013-4478-bcbe-44046274c691}</t>
  </si>
  <si>
    <t>S</t>
  </si>
  <si>
    <t>Svítidla</t>
  </si>
  <si>
    <t>{7fdaad84-39b3-4b49-b6e0-29662cac296c}</t>
  </si>
  <si>
    <t>VON</t>
  </si>
  <si>
    <t>Vedlejší rozpočtové náklady</t>
  </si>
  <si>
    <t>{bb51fb75-88d0-4e5d-b859-7c73ee8e4748}</t>
  </si>
  <si>
    <t>1) Krycí list soupisu</t>
  </si>
  <si>
    <t>2) Rekapitulace</t>
  </si>
  <si>
    <t>3) Soupis prací</t>
  </si>
  <si>
    <t>Zpět na list:</t>
  </si>
  <si>
    <t>Rekapitulace stavby</t>
  </si>
  <si>
    <t>KRYCÍ LIST SOUPISU</t>
  </si>
  <si>
    <t>Objekt:</t>
  </si>
  <si>
    <t>SO01 - Koruna hráze</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</si>
  <si>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</si>
  <si>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</si>
  <si>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</si>
  <si>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</si>
  <si>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</si>
  <si>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</si>
  <si>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</si>
  <si>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</si>
  <si>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</si>
  <si>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</si>
  <si>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</si>
  <si>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</si>
  <si>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</si>
  <si>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</si>
  <si>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</si>
  <si>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</si>
  <si>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</si>
  <si>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</si>
  <si>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767 - Konstrukce zámečnické</t>
  </si>
  <si>
    <t xml:space="preserve">    789 - Povrchové úpravy ocelových konstrukcí a technologických zařízení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</si>
  <si>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</si>
  <si>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</si>
  <si>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</si>
  <si>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</si>
  <si>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</si>
  <si>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</si>
  <si>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</si>
  <si>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</si>
  <si>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</si>
  <si>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</si>
  <si>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</si>
  <si>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</si>
  <si>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</si>
  <si>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</si>
  <si>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</si>
  <si>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</si>
  <si>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</si>
  <si>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K</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</si>
  <si>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</si>
  <si>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</si>
  <si>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m2</t>
  </si>
  <si>
    <t>CS ÚRS 2017 01</t>
  </si>
  <si>
    <t>4</t>
  </si>
  <si>
    <t>-959148129</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</si>
  <si>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</si>
  <si>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</si>
  <si>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Poznámka k položce:
Rekonstrukce komunikace
Po rozebrání budou uskladněny dle požadavků investora (nepředpokládá se odvoz na skládku)</t>
  </si>
  <si>
    <t>VV</t>
  </si>
  <si>
    <t>"Komunikace"   21,07*2,5</t>
  </si>
  <si>
    <t>113106211</t>
  </si>
  <si>
    <t>Rozebrání dlažeb a dílců komunikací pro pěší, vozovek a ploch s přemístěním hmot na skládku na vzdálenost do 3 m nebo s naložením na dopravní prostředek vozovek a ploch, s jakoukoliv výplní spár v ploše jednotlivě přes 50 m2 do 200 m2 z velkých kostek s ložem z kameniva</t>
  </si>
  <si>
    <t>525096987</t>
  </si>
  <si>
    <t xml:space="preserve">Poznámka k položce:
Koruna hráze
Výkresová dokumentace: SO01 D.2.1, D.2.3
</t>
  </si>
  <si>
    <t>Levá strana koruny</t>
  </si>
  <si>
    <t>"chodník vzdušní"   6,15*(0,58+0,61)/2</t>
  </si>
  <si>
    <t>"vozovka"   6,15*(2,48+2,50)/2</t>
  </si>
  <si>
    <t>"chodník návodní"   (20,635/2+(6,15-1,50))*(0,52+0,56)/2</t>
  </si>
  <si>
    <t>Mezisoučet</t>
  </si>
  <si>
    <t>3</t>
  </si>
  <si>
    <t>Pravá strana koruny</t>
  </si>
  <si>
    <t>"chodník vzdušní"   5,90*(0,58+0,61)/2</t>
  </si>
  <si>
    <t>"vozovka"   5,90*(2,48+2,50)/2</t>
  </si>
  <si>
    <t>"chodník návodní"   (20,635/2+(5,90-1,50)+65,955)*(0,52+0,56)/2</t>
  </si>
  <si>
    <t>Součet</t>
  </si>
  <si>
    <t>113107131</t>
  </si>
  <si>
    <t>Odstranění podkladů nebo krytů s přemístěním hmot na skládku na vzdálenost do 3 m nebo s naložením na dopravní prostředek v ploše jednotlivě do 50 m2 z betonu prostého, o tl. vrstvy přes 100 do 150 mm</t>
  </si>
  <si>
    <t>-705701318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</si>
  <si>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</si>
  <si>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Poznámka k položce:
Ruční bourání dlažby, proto zvolena položka odstranění podkladu do pl. 50 m2
Kostky 140-150 mm
Výkresová dokumentace:
SO01 D.2.1, D.2.2, D.2.3</t>
  </si>
  <si>
    <t>"chodník vzdušní"   (62,715-(6,15-1,50)-2,72)*(0,58+0,61)/2</t>
  </si>
  <si>
    <t>"vozovka"   (62,715-(6,15-1,50)-2,72)*(2,48+2,50)/2</t>
  </si>
  <si>
    <t>"chodník návodní"   (62,715-(6,15-1,50)-2,72)*(0,52+0,56)/2</t>
  </si>
  <si>
    <t>"chodník vzdušní"   (65,955-(5,90-1,50))*(0,58+0,61)/2</t>
  </si>
  <si>
    <t>"vozovka"   (65,955-(5,90-1,50))*(2,48+2,50)/2</t>
  </si>
  <si>
    <t>"chodník návodní"   0</t>
  </si>
  <si>
    <t>113107132</t>
  </si>
  <si>
    <t>Odstranění podkladů nebo krytů s přemístěním hmot na skládku na vzdálenost do 3 m nebo s naložením na dopravní prostředek v ploše jednotlivě do 50 m2 z betonu prostého, o tl. vrstvy přes 150 do 300 mm</t>
  </si>
  <si>
    <t>-1024401410</t>
  </si>
  <si>
    <t>Poznámka k položce:
Ruční bourání betonového lože dlažby, proto zvolena položka odstranění podkladu do pl. 50 m2
Podkladek 200-300 mm
Výkresová dokumentace: 
SO01 D.2.1, D.2.2, D.2.3</t>
  </si>
  <si>
    <t>5</t>
  </si>
  <si>
    <t>113202111</t>
  </si>
  <si>
    <t>Vytrhání obrub s vybouráním lože, s přemístěním hmot na skládku na vzdálenost do 3 m nebo s naložením na dopravní prostředek z krajníků nebo obrubníků stojatých</t>
  </si>
  <si>
    <t>m</t>
  </si>
  <si>
    <t>-1653062140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</si>
  <si>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</si>
  <si>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Poznámka k položce:
Výkresová dokumentace: SO01 D.2.1, D.2.2, D.2.3</t>
  </si>
  <si>
    <t>"vzdušní"   62,715-2,72+1,50</t>
  </si>
  <si>
    <t>"návodní"   62,715-2,72+1,50</t>
  </si>
  <si>
    <t>"vzdušní"   65,955+1,50</t>
  </si>
  <si>
    <t>"návodní"  65,955+1,50</t>
  </si>
  <si>
    <t>6</t>
  </si>
  <si>
    <t>122202201</t>
  </si>
  <si>
    <t>Odkopávky a prokopávky nezapažené pro silnice s přemístěním výkopku v příčných profilech na vzdálenost do 15 m nebo s naložením na dopravní prostředek v hornině tř. 3 do 100 m3</t>
  </si>
  <si>
    <t>m3</t>
  </si>
  <si>
    <t>2107835314</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</si>
  <si>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</si>
  <si>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Poznámka k položce:
Rekonstrukce komunikace
Výkresová dokumentace:
SO01 D.2.9-11</t>
  </si>
  <si>
    <t>21,07*4,0*(0,41-0,05)</t>
  </si>
  <si>
    <t>7</t>
  </si>
  <si>
    <t>122202209</t>
  </si>
  <si>
    <t>Odkopávky a prokopávky nezapažené pro silnice s přemístěním výkopku v příčných profilech na vzdálenost do 15 m nebo s naložením na dopravní prostředek v hornině tř. 3 Příplatek k cenám za lepivost horniny tř. 3</t>
  </si>
  <si>
    <t>233843268</t>
  </si>
  <si>
    <t>Poznámka k položce:
Rekonstrukce komunikace</t>
  </si>
  <si>
    <t>8</t>
  </si>
  <si>
    <t>132201201</t>
  </si>
  <si>
    <t>Hloubení zapažených i nezapažených rýh šířky přes 600 do 2 000 mm s urovnáním dna do předepsaného profilu a spádu v hornině tř. 3 do 100 m3</t>
  </si>
  <si>
    <t>-1836702368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</si>
  <si>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</si>
  <si>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Vyústění odvodňovačů na terén, návodní strana v zavázání</t>
  </si>
  <si>
    <t>"Levé zavázání" 10,5*1,0*1,5</t>
  </si>
  <si>
    <t>"Pravé zavázání" 10,5*1,0*1,5</t>
  </si>
  <si>
    <t>9</t>
  </si>
  <si>
    <t>133201109</t>
  </si>
  <si>
    <t>Hloubení zapažených i nezapažených šachet s případným nutným přemístěním výkopku ve výkopišti v hornině tř. 3 Příplatek k cenám za lepivost horniny tř. 3</t>
  </si>
  <si>
    <t>-2064971759</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</si>
  <si>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</si>
  <si>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174101101</t>
  </si>
  <si>
    <t>Zásyp sypaninou z jakékoliv horniny s uložením výkopku ve vrstvách se zhutněním jam, šachet, rýh nebo kolem objektů v těchto vykopávkách</t>
  </si>
  <si>
    <t>-263589147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</si>
  <si>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</si>
  <si>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Vyústění odvodňovačů na terén, návodní strana v zavázán</t>
  </si>
  <si>
    <t>31,50-9,976</t>
  </si>
  <si>
    <t>11</t>
  </si>
  <si>
    <t>17410R</t>
  </si>
  <si>
    <t>odvodnění drenážních šachet včetně zásypu</t>
  </si>
  <si>
    <t>-1362302396</t>
  </si>
  <si>
    <t>Poznámka k položce:
Drenážní šachta v levém zavázání
Drenážní šachta v pravém zavázání
Odvodnění. vyčištění, výplň kamenivem, překrytí separační geotextílií</t>
  </si>
  <si>
    <t>"Drenížní šachta v levém zavázání" 0,58*0,58*1,995</t>
  </si>
  <si>
    <t>"Drenížní šachta v pravém zavázání" 0,60*0,6*2,0</t>
  </si>
  <si>
    <t>110</t>
  </si>
  <si>
    <t>M</t>
  </si>
  <si>
    <t>583336880</t>
  </si>
  <si>
    <t>kamenivo těžené hrubé frakce 32-63</t>
  </si>
  <si>
    <t>t</t>
  </si>
  <si>
    <t>1625261867</t>
  </si>
  <si>
    <t>1,391*2,4</t>
  </si>
  <si>
    <t>12</t>
  </si>
  <si>
    <t>175111101</t>
  </si>
  <si>
    <t>Obsypání potrubí ručně sypaninou z vhodných hornin tř. 1 až 4 nebo materiálem připraveným podél výkopu ve vzdálenosti do 3 m od jeho kraje, pro jakoukoliv hloubku výkopu a míru zhutnění bez prohození sypaniny</t>
  </si>
  <si>
    <t>329171134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</si>
  <si>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</si>
  <si>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"Levé zavázání" 10,5*1,0*0,5</t>
  </si>
  <si>
    <t>"Pravé zavázání" 10,5*1,0*0,5</t>
  </si>
  <si>
    <t>13</t>
  </si>
  <si>
    <t>583312010</t>
  </si>
  <si>
    <t>štěrkopísek netříděný stabilizační zemina</t>
  </si>
  <si>
    <t>1789693086</t>
  </si>
  <si>
    <t xml:space="preserve">Poznámka k položce:
Vyústění odvodňovačů na terén, návodní strana v zavázání
</t>
  </si>
  <si>
    <t>"Levé zavázání" 10,5*0,5*0,5*1,9</t>
  </si>
  <si>
    <t>"Pravé zavázání" 10,5*0,5*0,5*1,9</t>
  </si>
  <si>
    <t>Zakládání</t>
  </si>
  <si>
    <t>14</t>
  </si>
  <si>
    <t>27831115R</t>
  </si>
  <si>
    <t>zálivka potrubí odvodňovače ve vrtu z betonu tř. C 20/25 objemu do 0,02 m3</t>
  </si>
  <si>
    <t>1700705456</t>
  </si>
  <si>
    <t>Poznámka k položce:
Výkresová dokumentace: SO01 D.2.4</t>
  </si>
  <si>
    <t>((PI*(0,180/2)*(0,180/2)*1,20)-(PI*(0,15/2)*(0,15/2)*1,20))*14"ks"</t>
  </si>
  <si>
    <t>Svislé a kompletní konstrukce</t>
  </si>
  <si>
    <t>321222311</t>
  </si>
  <si>
    <t>Zdění obkladního zdiva vodních staveb přehrad, jezů a plavebních komor, spodní stavby vodních elektráren, odběrných věží a výpustných zařízení, opěrných zdí, šachet, šachtic a ostatních konstrukcí kvádrového s vyspárováním na maltu cementovou kvádrů objemu do 0,2 m3</t>
  </si>
  <si>
    <t>1734211055</t>
  </si>
  <si>
    <t xml:space="preserve">Poznámka k souboru cen:
1. Ceny -2311, -2312 lze použít i pro: a) osazení kamenných desek největší tl. přes 300 mm, b) zdivo kvádrové z šablonových kvádrů. 2. Ceny neplatí pro obklady zdí kamennými deskami; tyto se oceňují cenami katalogu 800-782 – Obklady z kamene. 3. Pro volbu cen -2311 a -2312 je rozhodující objem nejmenšího pravoúhlého rovnoběžnostěnu opsaného jednotlivým šablonovým kvádrům. 4. V cenách jsou započteny i náklady na vypracování lícních ploch. 5. Objem se stanoví: a) u ceny -2111 v m3 zdiva s tím, že objem dutin do 0,20 m3 jednotlivě se neodečítá, b) u cen -2311, -2312 v m3 součinem skutečného objemu kvádru a součinitele 1,057. 6. V cenách nejsou započteny náklady na dodávku kamene a kvádrů. Tyto se oceňují ve specifikaci. Ztratné lze dohodnout u řádkového zdiva hrubého ve výši 8 %, u řádkového zdiva čistého ve výši 10 % a u zdiva kvádrového ve výši 0,75 %. </t>
  </si>
  <si>
    <t>Poznámka k položce:
Koruna hráze, pozice 5, krakorec
Výkresová dokumentace: SO01 D.2.4</t>
  </si>
  <si>
    <t xml:space="preserve">"26 ks na celou délku hráze"   0,28*0,19*0,30*26  </t>
  </si>
  <si>
    <t>"Pozice 5 - ztratné - na zničení při rozebírání"   0,28*0,19*0,30*5</t>
  </si>
  <si>
    <t>"Pozice 6 - ztratné - na zničení při rozebírání"   0,44*0,28*0,30*6</t>
  </si>
  <si>
    <t>16</t>
  </si>
  <si>
    <t>583810R3</t>
  </si>
  <si>
    <t>Pozice 5, krakorec, žula kamenořez, 0,28x190_300, pemrl.</t>
  </si>
  <si>
    <t>1221508058</t>
  </si>
  <si>
    <t xml:space="preserve">"26 ks na celou délku hráze"   0,28*0,19*0,30*2,6"t/m3"*26  </t>
  </si>
  <si>
    <t>"ztratné - na zničení při rozebírání"   0,28*0,19*0,30*2,6"t/m3"*5</t>
  </si>
  <si>
    <t>107</t>
  </si>
  <si>
    <t>583810R4</t>
  </si>
  <si>
    <t>Pozice 6, podparapetní kvádr, žula kamenořez, 0,44x280_300, pemrl.</t>
  </si>
  <si>
    <t>744801419</t>
  </si>
  <si>
    <t>"ztratné - na zničení při rozebírání"   0,44*0,28*0,30*2,6"t/m3"*6</t>
  </si>
  <si>
    <t>17</t>
  </si>
  <si>
    <t>316911112</t>
  </si>
  <si>
    <t>Osazení kamenných krycích desek na cementovou maltu s vyspárováním i vypálením spár, tl. desek přes 180 do 300 mm</t>
  </si>
  <si>
    <t>-1814216587</t>
  </si>
  <si>
    <t xml:space="preserve">Poznámka k souboru cen:
1. Ceny neplatí pro: a) osazení kamenných desek tloušťky přes 300 mm; tyto se oceňují cenami 321 22-23 Zdění obkladního zdiva kvádrového, b) obklady zdí kamennými deskami; tyto se oceňují cenami katalogu 800-782 Obklady z kamene. 2. Pro volbu ceny je rozhodující největší tloušťka desky. 3. Plocha konstrukce se stanoví součtem ploch jednotlivých desek. 4. V cenách nejsou započteny náklady na dodání kamenných krycích desek. Tyto se oceňují ve specifikaci. </t>
  </si>
  <si>
    <t>Poznámka k položce:
Koruna hráze
Osazení parapetních kvádrů, pozice 1,4</t>
  </si>
  <si>
    <t>Zpětné vyzdění - uložení</t>
  </si>
  <si>
    <t>"Pozice 1-pravá návodní, délka: 15 m"   (0,44-0,05)*15</t>
  </si>
  <si>
    <t>"Pozice 1-levá návodní, délka: 15 m"   (0,44-0,05)*15</t>
  </si>
  <si>
    <t>"Pozice 4-pravá vzdušní, délka: 15 m"  (0,50-0,10)*15</t>
  </si>
  <si>
    <t>"Pozice 4-levá vzdušní, délka: 15 m"   (0,50-0,10)*15</t>
  </si>
  <si>
    <t>"Pozice 4-vzdušní nad porušeným krakorcem cca 26 ks"   0,5*0,65*26*2 "2 ks nad 1 krakorcem"</t>
  </si>
  <si>
    <t>Nové vyzdění - uložení v levém zavázání</t>
  </si>
  <si>
    <t>"Pozice 1-levá návodní, délka: 2,70 m"   (0,44-0,05)*2,70</t>
  </si>
  <si>
    <t>"Pozice 4-levá vzdušní, délka: 2,70 m"   (0,50-0,10)*2,70</t>
  </si>
  <si>
    <t>18</t>
  </si>
  <si>
    <t>583810R1</t>
  </si>
  <si>
    <t>Pozice 1, krajní parapetní kvádr, žula kamenořez, 440x200_(800, 700, 900,...nepravidelné), pemrl.</t>
  </si>
  <si>
    <t>67081924</t>
  </si>
  <si>
    <t xml:space="preserve"> "v levém zavázání"   0,44*0,2*1,0*2,70*2,6"t/m3" </t>
  </si>
  <si>
    <t xml:space="preserve"> "ztratné - na zničení při rozebírání"   0,44*0,2*1,0*3,0*2,6"t/m3"</t>
  </si>
  <si>
    <t>19</t>
  </si>
  <si>
    <t>583810R2</t>
  </si>
  <si>
    <t>Pozice 4, krajní parapetní kvádr, žula kamenořez, 500x200_650, pemrl.</t>
  </si>
  <si>
    <t>2092440148</t>
  </si>
  <si>
    <t xml:space="preserve">"4 ks v levém zavázání"0,5*0,2*0,65*2,6"t/m3"*4  </t>
  </si>
  <si>
    <t>" ztratné - na zničení při rozebírání"   0,5*0,2*0,65*2,6"t/m3"*5</t>
  </si>
  <si>
    <t>20</t>
  </si>
  <si>
    <t>978023251</t>
  </si>
  <si>
    <t>Vyškrabání cementové malty ze spár zdiva kamenného režného z lomového kamene</t>
  </si>
  <si>
    <t>-2082120872</t>
  </si>
  <si>
    <t xml:space="preserve">Poznámka k položce:
Vybourání, proškrábnutí nebo proříznutí spáry vyplněné cementovou maltou
Parapetní kvádry v místě vyplnění průžným tmelem, každá 5-tá 
</t>
  </si>
  <si>
    <t>Levá strana</t>
  </si>
  <si>
    <t>"návodní"   0,44*0,2*19</t>
  </si>
  <si>
    <t>"vzdušní"   0,50*0,2*19</t>
  </si>
  <si>
    <t>Pravá strana</t>
  </si>
  <si>
    <t>"návodní"   0,44*0,2*20</t>
  </si>
  <si>
    <t>"vzdušní"   0,50*0,2*20</t>
  </si>
  <si>
    <t>321222111</t>
  </si>
  <si>
    <t>Zdění obkladního zdiva vodních staveb přehrad, jezů a plavebních komor, spodní stavby vodních elektráren, odběrných věží a výpustných zařízení, opěrných zdí, šachet, šachtic a ostatních konstrukcí řádkového hrubého i čistého na maltu cementovou tl. od 250 do 450 mm</t>
  </si>
  <si>
    <t>-1835168375</t>
  </si>
  <si>
    <t>Poznámka k položce:
Levé zavázání
Zakončovací zídka,řádkové zdivo, soklové
Výkresová dokumentace: SO01 D.2.5</t>
  </si>
  <si>
    <t>(0,5+4,80+0,5)*0,3*1,40</t>
  </si>
  <si>
    <t>22</t>
  </si>
  <si>
    <t>583810790</t>
  </si>
  <si>
    <t>hranoly lámané pro řádkové zdivo 20x20x40 cm</t>
  </si>
  <si>
    <t>799855834</t>
  </si>
  <si>
    <t>Poznámka k položce:
Zakončovací zídka, levé zavázání</t>
  </si>
  <si>
    <t>2,436*2,6</t>
  </si>
  <si>
    <t>23</t>
  </si>
  <si>
    <t>32132111R</t>
  </si>
  <si>
    <t>Konstrukce vodních staveb ze ŽB tř. C 20/25, XC2</t>
  </si>
  <si>
    <t>-1886709763</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</si>
  <si>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</si>
  <si>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Poznámka k položce:
Pozice 101, spádový beton
Výkresová dokumentace: SO01 D.2.4, D.2.6</t>
  </si>
  <si>
    <t>"Pozice 101, spádový beton"   0,19*4,01*62,715</t>
  </si>
  <si>
    <t>"Podbetonování odvod."   7*0,6*0,9*0,185</t>
  </si>
  <si>
    <t>"Spádová dobetonávka"   0,15*0,15/2*62,715*2</t>
  </si>
  <si>
    <t>"Pozice 101, spádový beton"   0,19*4,01*65,955</t>
  </si>
  <si>
    <t>"Spádová dobetonávka"   0,15*0,15/2*65,955*2</t>
  </si>
  <si>
    <t>24</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</si>
  <si>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</si>
  <si>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</si>
  <si>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-447035467</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</si>
  <si>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</si>
  <si>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Poznámka k položce:
Pozice 101, spádový beton</t>
  </si>
  <si>
    <t>0,19*4,01*12</t>
  </si>
  <si>
    <t>0,19*4,01*13</t>
  </si>
  <si>
    <t>25</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</si>
  <si>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</si>
  <si>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</si>
  <si>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-1019455749</t>
  </si>
  <si>
    <t>26</t>
  </si>
  <si>
    <t>321366111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</si>
  <si>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</si>
  <si>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-462596302</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</si>
  <si>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</si>
  <si>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"Prvek 1: 4,01*62,715*4ks/m2= cca"1006"ks"*0,48"m"*0,617"kg/m"/1000</t>
  </si>
  <si>
    <t>"Prvek 3: 2*62,715/0,65m= cca"192"ks"*0,38"m"*0,617"kg/m"/1000</t>
  </si>
  <si>
    <t>"Prvek 1: 4,01*65,955*4ks/m2= cca" 1058"ks"*0,48"m"*0,617"kg/m"/1000</t>
  </si>
  <si>
    <t>"Prvek 3: 2*65,955/0,65m= cca"204"ks"*0,38"m"*0,617"kg/m"/1000</t>
  </si>
  <si>
    <t>27</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</si>
  <si>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</si>
  <si>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</si>
  <si>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-7385331</t>
  </si>
  <si>
    <t>Poznámka k položce:
Pozice 101, spádový beton
Výkresová dokumentace: SO01 D.2.6</t>
  </si>
  <si>
    <t>4,01*62,715*5,4"kg/m2"/1000*1,05"5% překryt"</t>
  </si>
  <si>
    <t>4,01*65,955*5,4"kg/m2"/1000*1,05"5% překryt"</t>
  </si>
  <si>
    <t>28</t>
  </si>
  <si>
    <t>338171123</t>
  </si>
  <si>
    <t>Osazování sloupků a vzpěr plotových ocelových trubkových nebo profilovaných výšky do 2,60 m se zabetonováním (tř. C 25/30) do 0,08 m3 do připravených jamek</t>
  </si>
  <si>
    <t>kus</t>
  </si>
  <si>
    <t>98961398</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</si>
  <si>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</si>
  <si>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Poznámka k položce:
Obnova plotu</t>
  </si>
  <si>
    <t>29</t>
  </si>
  <si>
    <t>348401130</t>
  </si>
  <si>
    <t>Osazení oplocení ze strojového pletiva s napínacími dráty do 15 st. sklonu svahu, výšky přes 1,6 do 2,0 m</t>
  </si>
  <si>
    <t>-343533273</t>
  </si>
  <si>
    <t xml:space="preserve">Poznámka k souboru cen:
1. V cenách nejsou započteny náklady na dodávku pletiva a drátů, tyto se oceňují ve specifikaci. </t>
  </si>
  <si>
    <t>30</t>
  </si>
  <si>
    <t>348401360</t>
  </si>
  <si>
    <t>Osazení oplocení ze strojového pletiva rozvinutí, uchycení a napnutí drátu do 15 st. sklonu svahu přiháčkování pletiva k napínacímu drátu</t>
  </si>
  <si>
    <t>456561367</t>
  </si>
  <si>
    <t>25+25+25</t>
  </si>
  <si>
    <t>31</t>
  </si>
  <si>
    <t>156153000</t>
  </si>
  <si>
    <t>drát kruhový napínací pozinkovaný D 2,80 mm bal. 78 m</t>
  </si>
  <si>
    <t>-1730657563</t>
  </si>
  <si>
    <t>Vodorovné konstrukce</t>
  </si>
  <si>
    <t>33</t>
  </si>
  <si>
    <t>451579777</t>
  </si>
  <si>
    <t>Podklad nebo lože pod dlažbu (přídlažbu) Příplatek k cenám za každých dalších i započatých 10 mm tloušťky podkladu nebo lože přes 100 mm z kameniva těženého</t>
  </si>
  <si>
    <t>557352081</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</si>
  <si>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</si>
  <si>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Poznámka k položce:
Doplnění podsypu pod dlažbu</t>
  </si>
  <si>
    <t>"chodník vzdušní"   (62,715+1,50)*0,61*6"110-50=60mm"</t>
  </si>
  <si>
    <t>"vozovka"   (62,715+1,50)*2,50*2"70-50=20mm"</t>
  </si>
  <si>
    <t>"chodník návodní"   (20,635/2+62,715)*0,55*6"110-50=60mm"</t>
  </si>
  <si>
    <t>"chodník vzdušní"   (65,955+1,50)*0,61*6"110-50=60mm"</t>
  </si>
  <si>
    <t>"vozovka"   (65,955+1,50)*2,50*2"70-50=20mm"</t>
  </si>
  <si>
    <t>"chodník návodní"   (20,635/2+65,955)*0,55*6"110-50=60mm"</t>
  </si>
  <si>
    <t>"komunikace"   21,07*2,52*1"60-50=10mm"</t>
  </si>
  <si>
    <t>34</t>
  </si>
  <si>
    <t>451579779</t>
  </si>
  <si>
    <t>Podklad nebo lože pod dlažbu (přídlažbu) Příplatek k cenám za zřízení podkladu nebo lože pod dlažbu ve sklonu přes 1:5, pro jakoukoliv tloušťku z kameniva těženého, ze štěrkopísku z prohozené zeminy nebo recyklátu</t>
  </si>
  <si>
    <t>-576374200</t>
  </si>
  <si>
    <t>"komunikace"   21,07*2,5</t>
  </si>
  <si>
    <t>111</t>
  </si>
  <si>
    <t>465511111</t>
  </si>
  <si>
    <t>Dlažba z lomového kamene upraveného vodorovná nebo plocha ve sklonu do 1:2 s dodáním hmot na sucho, bez výplně spár v ploše do 20 m2, tl. 200 mm</t>
  </si>
  <si>
    <t>-1792066227</t>
  </si>
  <si>
    <t xml:space="preserve">Poznámka k položce:
Výkresová dokumentace: SO01 D.2.1_1
</t>
  </si>
  <si>
    <t>"zakončení hráze na pravé straně"   1</t>
  </si>
  <si>
    <t>"v místě vyústění odvodňovače na pravé straně"   1</t>
  </si>
  <si>
    <t>"v místě vyústění odvodňovače na levé straně"   1</t>
  </si>
  <si>
    <t>Komunikace pozemní</t>
  </si>
  <si>
    <t>35</t>
  </si>
  <si>
    <t>564811112</t>
  </si>
  <si>
    <t>Podklad ze štěrkodrti ŠD s rozprostřením a zhutněním, po zhutnění tl. 60 mm</t>
  </si>
  <si>
    <t>-193469477</t>
  </si>
  <si>
    <t>Poznámka k položce:
Rekonstrukce komunikace
Výkresová dokumentace: SO01 D.2.9</t>
  </si>
  <si>
    <t>"komunikace"   21,07*(4,0-2,5)</t>
  </si>
  <si>
    <t>36</t>
  </si>
  <si>
    <t>564861111</t>
  </si>
  <si>
    <t>Podklad ze štěrkodrti ŠD s rozprostřením a zhutněním, po zhutnění tl. 200 mm</t>
  </si>
  <si>
    <t>-311499787</t>
  </si>
  <si>
    <t>37</t>
  </si>
  <si>
    <t>591111111</t>
  </si>
  <si>
    <t>Kladení dlažby z kostek s provedením lože do tl. 50 mm, s vyplněním spár, s dvojím beraněním a se smetením přebytečného materiálu na krajnici velkých z kamene, do lože z kameniva těženého</t>
  </si>
  <si>
    <t>1945056988</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</si>
  <si>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</si>
  <si>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Poznámka k položce:
Výkresová dokumentace:
SO01 D.2.1
SO01 D.2.4</t>
  </si>
  <si>
    <t>"chodník vzdušní"   (62,715+1,50)*0,61</t>
  </si>
  <si>
    <t>"vozovka"   (62,715+1,50)*2,50</t>
  </si>
  <si>
    <t>"chodník návodní"   (20,635/2+62,715)*0,55</t>
  </si>
  <si>
    <t>"chodník vzdušní"   (65,955+1,50)*0,61</t>
  </si>
  <si>
    <t>"vozovka"   (65,955+1,50)*2,50</t>
  </si>
  <si>
    <t>"chodník návodní"   (20,635/2+65,955)*0,55</t>
  </si>
  <si>
    <t>38</t>
  </si>
  <si>
    <t>58380161R</t>
  </si>
  <si>
    <t>Pozice 2, kostka dlažební velká, žula velikost 14/17 šedočervená (1t = cca 3m2)</t>
  </si>
  <si>
    <t>1341925192</t>
  </si>
  <si>
    <t>Poznámka k položce:
Použití stavajících dlažebních kostek</t>
  </si>
  <si>
    <t>Doplnění:</t>
  </si>
  <si>
    <t>"koruna hráze v levém závázání"</t>
  </si>
  <si>
    <t>"chodník vzdušní"   (2,72*0,61)/3*1,01"1% ZTRATNÉ"</t>
  </si>
  <si>
    <t>"vozovka"   (2,72*2,50)/3*1,01"1% ZTRATNÉ"</t>
  </si>
  <si>
    <t>"chodník na návodní"   (2,72*0,55)/3*1,01"1% ZTRATNÉ"</t>
  </si>
  <si>
    <t>"komunikace"   ((21,07-0,14)*2,5)/3*1,01"1% ZTRATNÉ"</t>
  </si>
  <si>
    <t>"ztratné" 5"m2"/3</t>
  </si>
  <si>
    <t>39</t>
  </si>
  <si>
    <t>583801R1</t>
  </si>
  <si>
    <t>Pozice 7, žulový pásek, kamenořez, čistý, leštěný 90x140_750; 2x90x140_480</t>
  </si>
  <si>
    <t>1953399572</t>
  </si>
  <si>
    <t>"kolem odvodňovačů"</t>
  </si>
  <si>
    <t>14*0,09*0,14*0,75*2,6</t>
  </si>
  <si>
    <t>14*2*0,09*0,14*0,48*2,6</t>
  </si>
  <si>
    <t>40</t>
  </si>
  <si>
    <t>597661112</t>
  </si>
  <si>
    <t>Rigol dlážděný do lože z betonu prostého tl. 100 mm, s vyplněním a zatřením spár cementovou maltou z dlažebních kostek velkých</t>
  </si>
  <si>
    <t>981408654</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</si>
  <si>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</si>
  <si>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Poznámka k položce:
Rekonstrukce komunikace
Výkresová dokumentace: SO01 D.2.1_1</t>
  </si>
  <si>
    <t>"Rigol podélný"   0,5*(21,07-0,14-1,0)</t>
  </si>
  <si>
    <t>"Rigol příčný"   1,0*5</t>
  </si>
  <si>
    <t>41</t>
  </si>
  <si>
    <t>597069111</t>
  </si>
  <si>
    <t>Rigol dlážděný Příplatek k cenám za každých dalších i započatých 10 mm tloušťky lože přes 100 mm</t>
  </si>
  <si>
    <t>1178423650</t>
  </si>
  <si>
    <t>5*13,965</t>
  </si>
  <si>
    <t>Úpravy povrchů, podlahy a osazování výplní</t>
  </si>
  <si>
    <t>42</t>
  </si>
  <si>
    <t>629992112</t>
  </si>
  <si>
    <t>Zatmelení styčných spar mezi mostními prefabrikáty a konstrukcemi trvale pružným polyuretanovým tmelem včetně vyčištění spar, provedení penetračního nátěru a vyplnění spar pěnou pro spáry šířky přes 10 do 20 mm</t>
  </si>
  <si>
    <t>-1211293370</t>
  </si>
  <si>
    <t>Poznámka k položce:
Výplň svislých spár mezi parapetními kvádry (každá 5-tá)
Výkresová dokumentace: SO01 D.2.4</t>
  </si>
  <si>
    <t>"návodní"   19*(0,20+0,44)</t>
  </si>
  <si>
    <t>"vzdušní"   19*(0,20+0,50)</t>
  </si>
  <si>
    <t>"návodní"   20*(0,20+0,44)</t>
  </si>
  <si>
    <t>"vzdušní"   20*(0,20+0,50)</t>
  </si>
  <si>
    <t>109</t>
  </si>
  <si>
    <t>629992R</t>
  </si>
  <si>
    <t>utěsnění tmelem zavedení hydroizolace do zářezu v krajních parapetních kvádrech</t>
  </si>
  <si>
    <t>-2131062004</t>
  </si>
  <si>
    <t>"návodní"   62,715+1,50</t>
  </si>
  <si>
    <t>"vzdušní"   62,715+1,50</t>
  </si>
  <si>
    <t>"zavázání"   4,01</t>
  </si>
  <si>
    <t>"návodní"   65,955+1,50</t>
  </si>
  <si>
    <t>"zavázání"   4,05</t>
  </si>
  <si>
    <t>43</t>
  </si>
  <si>
    <t>634911113</t>
  </si>
  <si>
    <t>Řezání dilatačních nebo smršťovacích spár v čerstvé betonové mazanině nebo potěru šířky do 5 mm, hloubky přes 20 do 50 mm</t>
  </si>
  <si>
    <t>103736464</t>
  </si>
  <si>
    <t xml:space="preserve">Poznámka k souboru cen:
1. V cenách jsou započteny i náklady na vyčištění spár po řezání. </t>
  </si>
  <si>
    <t>6*4,01</t>
  </si>
  <si>
    <t>Trubní vedení</t>
  </si>
  <si>
    <t>44</t>
  </si>
  <si>
    <t>871238111</t>
  </si>
  <si>
    <t>Kladení drenážního potrubí z plastických hmot do připravené rýhy z tvrdého PVC, průměru přes 150 do 200 mm</t>
  </si>
  <si>
    <t>-1394253202</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</si>
  <si>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</si>
  <si>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"Levé zavázání" 10,5</t>
  </si>
  <si>
    <t>"Pravé zavázání" 10,5</t>
  </si>
  <si>
    <t>45</t>
  </si>
  <si>
    <t>286111200</t>
  </si>
  <si>
    <t>trubka kanalizační hladká hrdlovaná D 160 x 3,6 x 5000 mm</t>
  </si>
  <si>
    <t>-412976546</t>
  </si>
  <si>
    <t>"Levé zavázání" 3</t>
  </si>
  <si>
    <t>"Pravé zavázání" 3</t>
  </si>
  <si>
    <t>46</t>
  </si>
  <si>
    <t>895941111</t>
  </si>
  <si>
    <t>Zřízení vpusti kanalizační uliční z betonových dílců typ UV-50 normální</t>
  </si>
  <si>
    <t>1774144039</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</si>
  <si>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</si>
  <si>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47</t>
  </si>
  <si>
    <t>592238200</t>
  </si>
  <si>
    <t>vpusť betonová uliční /skruž/ 29x50x5 cm</t>
  </si>
  <si>
    <t>-1016022545</t>
  </si>
  <si>
    <t>Ostatní konstrukce a práce, bourání</t>
  </si>
  <si>
    <t>48</t>
  </si>
  <si>
    <t>945211122</t>
  </si>
  <si>
    <t>Pojízdná pracovní lávka mostu montáž lávky zavěšené pod mostem</t>
  </si>
  <si>
    <t>370176718</t>
  </si>
  <si>
    <t xml:space="preserve">Poznámka k souboru cen:
1. V cenách montáže konzolově vysunuté mostní lávky na mostovku jsou započteny náklady na manipulaci s montáží a přesunem ke spuštění v místě prvního osazení a bezpečnostní zajištění lávky zátěží. Přesun konzolové lávky obsahuje zajištění lávky a přetažení lávky mobilním prostředkem stavby. 2. V cenách montáže zavěšené lávky pod mostem jsou započteny náklady na zdvih lávky vrátky pod nosnou konstrukci, montáž portálového pojezdu zavěšené lávky pod mostem, spojení portálu a lávky pro šířku mostu do 15 m a délku lávky 3 m a osazení zátěže lávky. V cenách přesunu jsou započteny náklady na přetažení portálu s lávkou podle světlosti mostního otvoru pole a manipulaci s vrátky do přesunové polohy. 3. V cenách demontáže a spuštění lávky jsou započteny náklady na spuštění zavěšené lávky pod most, přesun lávky za pilíř k dalšímu zdvihu a spojení portálu s lávkou v dalším poli. Konečná demontáž je totožná s cenou montáže v opačném sledu. 4. Měsíční nájemné lávky je uvedeno s nulovou hodnotou, ocení se individuálně podle konkrétních podmínek stavby. </t>
  </si>
  <si>
    <t>49</t>
  </si>
  <si>
    <t>945211132</t>
  </si>
  <si>
    <t>Pojízdná pracovní lávka mostu přesun lávky zavěšené pod mostem</t>
  </si>
  <si>
    <t>1169087290</t>
  </si>
  <si>
    <t>(20+20)*2</t>
  </si>
  <si>
    <t>50</t>
  </si>
  <si>
    <t>945211222</t>
  </si>
  <si>
    <t>Pojízdná pracovní lávka mostu demontáž lávky zavěšené pod mostem</t>
  </si>
  <si>
    <t>-1255686547</t>
  </si>
  <si>
    <t>51</t>
  </si>
  <si>
    <t>966075211</t>
  </si>
  <si>
    <t>Demontáž částí ocelového zábradlí mostů svařovaného nebo šroubovaného, hmotnosti do 50 kg</t>
  </si>
  <si>
    <t>kg</t>
  </si>
  <si>
    <t>-2046758361</t>
  </si>
  <si>
    <t>Poznámka k položce:
Zábradlí na koruně hráze
Včetně odstranění šroubů z prapetních kvádrů
Délky úseků zábradlí odečteny ze situace Cad-zaměření (SO01 D.2.1)</t>
  </si>
  <si>
    <t>Sloupky</t>
  </si>
  <si>
    <t>"Levá strana - návodní"   29"ks"*25,7"kg/ks"</t>
  </si>
  <si>
    <t>"Levá strana - vzdušní"   30"ks"*25,7 "kg/ks"</t>
  </si>
  <si>
    <t>"Pravá strana - návodní"   32"ks"*25,7"kg/ks"</t>
  </si>
  <si>
    <t>"Pravá strana - vzdušní"   33"ks"*25,7 "kg/ks"</t>
  </si>
  <si>
    <t>Madlo</t>
  </si>
  <si>
    <t>"Levá strana - návodní"   57,7"m"*3"řady"*6,72"kg/m"</t>
  </si>
  <si>
    <t>"Levá strana - vzdušní"   58,4"m"*3"řady"*6,72"kg/m"</t>
  </si>
  <si>
    <t>"Pravá strana - návodní"   63,7"m"*3"řady"*6,72"kg/m"</t>
  </si>
  <si>
    <t>"Pravá strana - vzdušníí"   64,3"m"*3"řady"*6,72"kg/m"</t>
  </si>
  <si>
    <t>52</t>
  </si>
  <si>
    <t>911121311</t>
  </si>
  <si>
    <t>Oprava ocelového zábradlí svařovaného nebo šroubovaného montáž</t>
  </si>
  <si>
    <t>-1493896698</t>
  </si>
  <si>
    <t xml:space="preserve">Poznámka k souboru cen:
1. V ceně výroby -1211 jsou započteny i náklady na spojovací materiál. 2. V ceně výroby -1211 nejsou započteny náklady na dodávku materiálu pro výrobu zábradlí; tyto náklady se oceňují jako specifikace u cen montáže. 3. V ceně montáže -1311 jsou započteny i náklady upevnění zábradlí ke konstrukci mostu - vyvrtání otvorů, montáž a dodávku šroubů včetně chemických kotev. 4. V ceně montáže -1311 nejsou započteny náklady na dodávku materiálu, které se oceňují ve specifikaci: a) u vyráběného zábradlí jako dodávka materiálu pro výrobu, b) u nakupovaného zábradlí jako dodávka hotového nakupovaného výrobku. 5. Demontáž ocelového zábradlí se oceňuje cenou 966 07-5141 části B01 tohoto katalogu. </t>
  </si>
  <si>
    <t>Poznámka k položce:
Zábradlí na koruně hráze</t>
  </si>
  <si>
    <t>"Levá strana - návodní"   29"ks"*1,3"m"</t>
  </si>
  <si>
    <t>"Levá strana - vzdušní"   30"ks"*1,3"m"</t>
  </si>
  <si>
    <t>"Pravá strana - návodní"   32"ks"*1,3"m"</t>
  </si>
  <si>
    <t>"Pravá strana - vzdušní"   33"ks"*1,3"m"</t>
  </si>
  <si>
    <t>"Levá strana - návodní"   57,7"m"*3"ks"</t>
  </si>
  <si>
    <t>"Levá strana - vzdušní"   58,4"m"*3"ks"</t>
  </si>
  <si>
    <t>"Pravá strana - návodní"   63,7"m"*3"ks"</t>
  </si>
  <si>
    <t>"Pravá strana - vzdušníí"   64,3"m"*3"ks"</t>
  </si>
  <si>
    <t>53</t>
  </si>
  <si>
    <t>140110320</t>
  </si>
  <si>
    <t>trubka ocelová bezešvá hladká jakost 11 353, 57 x 3,2 mm</t>
  </si>
  <si>
    <t>1589386326</t>
  </si>
  <si>
    <t>Vodorovné prvky zábradlí (madlo)</t>
  </si>
  <si>
    <t>"Levá strana - návodní"   57,7"m"*3"řady"</t>
  </si>
  <si>
    <t>"Levá strana - vzdušní"   58,4"m"*3"řady"</t>
  </si>
  <si>
    <t>"Pravá strana - návodní"   63,7"m"*3"řady"</t>
  </si>
  <si>
    <t>"Pravá strana - vzdušníí"   64,3"m"*3"řady"</t>
  </si>
  <si>
    <t>54</t>
  </si>
  <si>
    <t>911122R</t>
  </si>
  <si>
    <t>výroba dílů litinového zábradlí do 50 kg při opravách mostů</t>
  </si>
  <si>
    <t>1197989842</t>
  </si>
  <si>
    <t xml:space="preserve">Poznámka k položce:
Zábradlí na koruně hráze
Prasklé litinové sloupky
</t>
  </si>
  <si>
    <t>"Litinové sloupky" 2"ks"*25,7 "kg/kus"</t>
  </si>
  <si>
    <t>55</t>
  </si>
  <si>
    <t>919726125</t>
  </si>
  <si>
    <t>Geotextilie netkaná pro ochranu, separaci nebo filtraci měrná hmotnost přes 800 do 1 000 g/m2</t>
  </si>
  <si>
    <t>-720443088</t>
  </si>
  <si>
    <t xml:space="preserve">Poznámka k souboru cen:
1. V cenách jsou započteny i náklady na položení a dodání geotextilie včetně přesahů. </t>
  </si>
  <si>
    <t>Poznámka k položce:
Koruna hráze</t>
  </si>
  <si>
    <t>(0,20+0,145+3,75+0,145+0,20)*(62,715+1,50)*1,1"10%překryt"</t>
  </si>
  <si>
    <t>(0,20+0,145+3,75+0,145+0,20)*(1,50+65,955)*1,1"10%překryt"</t>
  </si>
  <si>
    <t>56</t>
  </si>
  <si>
    <t>931994142</t>
  </si>
  <si>
    <t>Těsnění spáry betonové konstrukce pásy, profily, tmely tmelem polyuretanovým spáry dilatační do 4,0 cm2</t>
  </si>
  <si>
    <t>1473107030</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</si>
  <si>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</si>
  <si>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Poznámka k položce:
Tmelení spáry pod parapetním kvádrenna návodní straně</t>
  </si>
  <si>
    <t>"Levá strana"   62,715+1,5</t>
  </si>
  <si>
    <t>"Pravá strana"   1,5+65,955</t>
  </si>
  <si>
    <t>57</t>
  </si>
  <si>
    <t>936942122</t>
  </si>
  <si>
    <t>Osazení mostní vpusti a prodlužovací tvarovky vpusti, velikosti 300/500 mm</t>
  </si>
  <si>
    <t>-417050694</t>
  </si>
  <si>
    <t xml:space="preserve">Poznámka k souboru cen:
1. V cenách vpustí jsou započteny náklady na rozměření sedla bednění, vyrovnání a případně krácení vývodu, vyrovnání a upevnění do bednění, zhotovení bednění vložky, prostup bedněním (odbednění je součástí odbednění nosné konstrukce), osazení hrnce vpusti s úpravou izolace, osazení rektifikační podložky a bednící lišty s rámem vpusti (po obetonování a vyplnění drenážním plastbetonem), osazení roštu a případně lapače nečistot a uzamčení roštu. 2. V cenách prodlužovací tvarovky F podle provedení vývodu jsou započteny náklady na nanesení silikonového tmelu na sedlo hrnce vpusti, osazení tvarovky F s dalším napojením na spojku odvodňovacího potrubí mostu DN 150. 3. V cenách nejsou započteny náklady na: a) soupravu vpusti a tvarovky, tyto se oceňují ve specifikaci. b) zálivku a utěsnění spár asfaltovým modifikovaným tmelem a litým asfaltem kolem vpusti, c) plastbeton pro osazení vpusti, tyto se oceňují souborem cen 451 47- . 1 Podkladní vrstva plastbetonová, d) osazení vyrovnávacího rámu vpusti pro vozovky tl. přes 80 mm, tyto se oceňují souborem cen 936 17- . 1 Osazení kovových doplňků mostního vybavení, e) chráničku DN 200 na konstrukční výšku nosné konstrukce pro prodlužovací vývod průměru 150 mm. </t>
  </si>
  <si>
    <t>"Levá strana"   7</t>
  </si>
  <si>
    <t>"Pravá strana"   7</t>
  </si>
  <si>
    <t>58</t>
  </si>
  <si>
    <t>odvodňovač</t>
  </si>
  <si>
    <t>Labe E1 (základní sestava)</t>
  </si>
  <si>
    <t>-339621203</t>
  </si>
  <si>
    <t>59</t>
  </si>
  <si>
    <t>R40</t>
  </si>
  <si>
    <t>vyrovnávací rám R40</t>
  </si>
  <si>
    <t xml:space="preserve">kus </t>
  </si>
  <si>
    <t>1425124495</t>
  </si>
  <si>
    <t>14*4</t>
  </si>
  <si>
    <t>60</t>
  </si>
  <si>
    <t>R10</t>
  </si>
  <si>
    <t>vyrovnávací rám R20</t>
  </si>
  <si>
    <t>635848366</t>
  </si>
  <si>
    <t>61</t>
  </si>
  <si>
    <t>936943141</t>
  </si>
  <si>
    <t>Montáž odvodnění mostu z potrubí nerezového bez spojek, profilu DN 200 potrubí</t>
  </si>
  <si>
    <t>-1945727382</t>
  </si>
  <si>
    <t xml:space="preserve">Poznámka k souboru cen:
1. Materiál nerezového a litinového potrubí a dílů odvodnění se oceňuje samostatně ve specifikaci. 2. Standardní délka nerezového rovného potrubí pro svislý svod je 3 m, pro vodorovné sběrné potrubí 3 m nebo 6 m. 3. Cenu nerezového rovného potrubí lze uplatnit také pro sběrné potrubí s přípojnou odbočkou DN 150 nebo pro oblouk přímého potrubí ve standardní délce 3 m až 6 m. Oblouk samostatně je délky do 0,6 m. 4. Standardní délka litinového potrubí pro svislý svod je 2 m, pro vodorovné sběrné potrubí 3 až 6 m. Oblouk samostatně je délky do 0,3 m. 5. V cenách jsou započteny náklady na rozměření, případně krácení potrubí, položení do spádu a na sraz do objímek závěsů, případně u vsazení nerezové sedlové odbočky na sběrné litinové potrubí, provedení segmentovitých výřezů, ošetření řezu nátěrem, osazení sedla s dodaným těsněním a stažení třmeny na potrubí, osazení oblouků a závěrných víček podle projektu odvodnění a manipulaci ručně. 6. V cenách nejsou započteny náklady na: a) stavbu lešení nebo závěsné lávky pod mostem, tyto se oceňují souborem cen 945 21-1 . Pojízdná pracovní lávka mostu, b) prostupy potrubí betonovou konstrukcí, tyto se oceňují souborem cen 334 79-11 Prostup z plastových trub betonovou zdí, c) závěsy odvodnění do DN 300, tyto se oceňují souborem cen 936 94-39 Montáž věšákového závěsu odvodnění mostu, d) kotvení závěsu osazeného do bednění podhledu, tyto se oceňují souborem cen 953 94-32 Kotvení závěsů do bednění, e) pružnou nebo dilatační spojku potrubí, tyto se oceňují souborem cen 936 94-39 Osazení spojky se sponami na potrubí odvodnění mostu, f) tlakovou zkoušku potrubí, tyto se oceňují cenami katalogu 827-1 Vedení trubní, dálková a přípojná – vodovody a kanalizace. </t>
  </si>
  <si>
    <t>14*0,3</t>
  </si>
  <si>
    <t>62</t>
  </si>
  <si>
    <t>RV</t>
  </si>
  <si>
    <t>DN 200, cca 2 m,</t>
  </si>
  <si>
    <t>846602953</t>
  </si>
  <si>
    <t>63</t>
  </si>
  <si>
    <t>936943149</t>
  </si>
  <si>
    <t>Montáž odvodnění mostu z potrubí nerezového bez spojek, profilu Příplatek k ceně za krácení nerezového potrubí DN 200</t>
  </si>
  <si>
    <t>895327014</t>
  </si>
  <si>
    <t>64</t>
  </si>
  <si>
    <t>936992121</t>
  </si>
  <si>
    <t>Montáž odvodnění mostu z plastového nebo laminátového potrubí se spojkami z plastového HDPE DN 150 potrubí</t>
  </si>
  <si>
    <t>-585594071</t>
  </si>
  <si>
    <t xml:space="preserve">Poznámka k souboru cen:
1. Standardní délka sklolaminátového potrubí [Hobas] se speciálními spojkami DC je 6 m. Délka nerezového oblouku pro potrubí [Hobas] je 0,6 m, délka nerezového víčka 0,1 m. 2. V cenách jsou započteny náklady na rozměření a případně krácení potrubí, položení do spádu a na sraz do objímek závěsů, případně u osazení nerezové sedlové odbočky na sběrné potrubí segmentovité výřezy do sklolaminátového potrubí [Hobas], vsazení sedla s dodaným těsněním a stažení třmeny na potrubí [Hobas]. 3. V cenách nejsou započteny náklady na: a) stavbu lešení nebo závěsné lávky pod mostem, tyto se oceňují souborem cen 945 21-1 . Pojízdná pracovní lávka mostu, b) prostupy potrubí betonovou konstrukci, tyto se oceňují souborem cen 334 79-11 Prostup z plastových trub betonovou zdí, c) závěsy odvodnění do DN 300, tyto se oceňují souborem cen 936 94-39 Montáž věšákového závěsu odvodnění mostu, d) kotvení závěsu osazeného do bednění podhledu, tyto se oceňují souborem cen 953 94-32 Kotvení závěsů do bednění, e) pružnou nebo dilatační spojku potrubí, tyto se oceňují souborem cen 936 94–391 Osazení spojky se sponami na potrubí odvodnění mostu, f) tlakovou zkoušku potrubí, tyto se oceňují cenami katalogu 827-1 Vedení trubní, dálková a přípojná – vodovody a kanalizace. </t>
  </si>
  <si>
    <t>Poznámka k položce:
Vyústění odvodňovačů na terén</t>
  </si>
  <si>
    <t>Levé zavázání hráze</t>
  </si>
  <si>
    <t>3+3</t>
  </si>
  <si>
    <t>Pravé zavázání hráze</t>
  </si>
  <si>
    <t>65</t>
  </si>
  <si>
    <t>286112410</t>
  </si>
  <si>
    <t>trubka kanalizační plastová s hrdlem KG KOEX 150X4,0X3M SN4</t>
  </si>
  <si>
    <t>-975250804</t>
  </si>
  <si>
    <t>"Levé zavázání"   2</t>
  </si>
  <si>
    <t>"Pravé zavázání"  1</t>
  </si>
  <si>
    <t>66</t>
  </si>
  <si>
    <t>936992128</t>
  </si>
  <si>
    <t>Montáž odvodnění mostu z plastového nebo laminátového potrubí se spojkami z plastového HDPE DN 150 oblouk</t>
  </si>
  <si>
    <t>-464844532</t>
  </si>
  <si>
    <t>"Levé zavázání hráze"   2</t>
  </si>
  <si>
    <t>"Pravé zavázání hráze"   4</t>
  </si>
  <si>
    <t>67</t>
  </si>
  <si>
    <t>286113630</t>
  </si>
  <si>
    <t>koleno kanalizace plastové KG 150x87°</t>
  </si>
  <si>
    <t>-782392646</t>
  </si>
  <si>
    <t>68</t>
  </si>
  <si>
    <t>286113920</t>
  </si>
  <si>
    <t>odbočka kanalizační plastová s hrdlem KG 150/150/45°</t>
  </si>
  <si>
    <t>2052488637</t>
  </si>
  <si>
    <t>69</t>
  </si>
  <si>
    <t>936992129</t>
  </si>
  <si>
    <t>Montáž odvodnění mostu z plastového nebo laminátového potrubí se spojkami Příplatek k ceně za krácení potrubí DN 150</t>
  </si>
  <si>
    <t>-1187224447</t>
  </si>
  <si>
    <t>70</t>
  </si>
  <si>
    <t>966071711</t>
  </si>
  <si>
    <t>Bourání plotových sloupků a vzpěr ocelových trubkových nebo profilovaných výšky do 2,50 m zabetonovaných</t>
  </si>
  <si>
    <t>1822455793</t>
  </si>
  <si>
    <t>71</t>
  </si>
  <si>
    <t>966071822</t>
  </si>
  <si>
    <t>Rozebrání oplocení z pletiva drátěného se čtvercovými oky, výšky přes 1,6 do 2,0 m</t>
  </si>
  <si>
    <t>1109144587</t>
  </si>
  <si>
    <t xml:space="preserve">Poznámka k souboru cen:
1. V cenách nejsou započteny náklady na demontáž sloupků. </t>
  </si>
  <si>
    <t>72</t>
  </si>
  <si>
    <t>97609232R1</t>
  </si>
  <si>
    <t>Vybourání drobných zařízení odvodňovačů, na kamenných a betonových mostech, s prozatímním zakrytím otvorů po nich s odpadním potrubím rigolových</t>
  </si>
  <si>
    <t>455596277</t>
  </si>
  <si>
    <t>Poznámka k položce:
Zrušení stávajícího odvodnění
Výkresová dokumentace:
SO01 D.2.1</t>
  </si>
  <si>
    <t>"Levá strana"   3</t>
  </si>
  <si>
    <t>"Pravá strana"   3</t>
  </si>
  <si>
    <t>73</t>
  </si>
  <si>
    <t>97609232R2</t>
  </si>
  <si>
    <t>Vybourání drobných zařízení odvodňovačů, na kamenných a betonových mostech, s prozatímním zakrytím otvorů po nich s odpadním potrubím obrubníkových</t>
  </si>
  <si>
    <t>-1948464670</t>
  </si>
  <si>
    <t>Poznámka k položce:
Zrušení odvodnění z roku 2011
Výkresová dokumentace: SO01 D.2.1, D.2.1_1</t>
  </si>
  <si>
    <t>"Levá strana"   1</t>
  </si>
  <si>
    <t>"Pravá strana"   1</t>
  </si>
  <si>
    <t>74</t>
  </si>
  <si>
    <t>977151124</t>
  </si>
  <si>
    <t>Jádrové vrty diamantovými korunkami do stavebních materiálů (železobetonu, betonu, cihel, obkladů, dlažeb, kamene) průměru přes 150 do 180 mm</t>
  </si>
  <si>
    <t>-230081682</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</si>
  <si>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</si>
  <si>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Poznámka k položce:
Odvrt pro potrubí odvodňovače</t>
  </si>
  <si>
    <t>7*1,20</t>
  </si>
  <si>
    <t>75</t>
  </si>
  <si>
    <t>985221012</t>
  </si>
  <si>
    <t>Postupné rozebírání zdiva pro další použití kamenného, objemu přes 1 do 3 m3</t>
  </si>
  <si>
    <t>-1227724154</t>
  </si>
  <si>
    <t xml:space="preserve">Poznámka k souboru cen:
1. V cenách jsou započteny i náklady na očištění cihel nebo kamene. </t>
  </si>
  <si>
    <t>Poznámka k položce:
Výkresová dokumentace:
SO01 D.2.1, D.2.1_1, D.2.3</t>
  </si>
  <si>
    <t>Rozebrání parapetních kvádrů</t>
  </si>
  <si>
    <t>"Pozice 1-pravá návodní, délka: 15 m"   0,44*0,20*15</t>
  </si>
  <si>
    <t>"Pozice 1-levá návodní, délka: 15 m"   0,44*0,20*15</t>
  </si>
  <si>
    <t>"Pozice 4-pravá vzdušní, délka: 15 m"   0,50*0,20*15</t>
  </si>
  <si>
    <t>"Pozice 4-levá vzdušní, délka: 15 m"   0,50*0,20*15</t>
  </si>
  <si>
    <t>"Pozice 4-vzdušní nad porušeným krakorcem 26 ks"   0,5*0,65*0,20*26*2 "2 ks nad 1 krakorcem"</t>
  </si>
  <si>
    <t>76</t>
  </si>
  <si>
    <t>916241212</t>
  </si>
  <si>
    <t>Osazení obrubníku kamenného se zřízením lože, s vyplněním a zatřením spár cementovou maltou stojatého bez boční opěry, do lože z betonu prostého tř. C 12/15</t>
  </si>
  <si>
    <t>930052965</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</si>
  <si>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</si>
  <si>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"zakončení"  0,76+2,58+0,63</t>
  </si>
  <si>
    <t>"komunikace"   21,07+4,0+21,07</t>
  </si>
  <si>
    <t>"obnova plotu"   25,0</t>
  </si>
  <si>
    <t>77</t>
  </si>
  <si>
    <t>5838021R</t>
  </si>
  <si>
    <t>Pozice 3 - obrubník žula, 14x20 x 30-1000</t>
  </si>
  <si>
    <t>2012766943</t>
  </si>
  <si>
    <t>"doplnění v levém zavázání koruny hráze"   2*2,72</t>
  </si>
  <si>
    <t>"doplnění v pravé zavázání koruny hráze-zakončení"   0,76+2,58+0,63</t>
  </si>
  <si>
    <t>"ztratné - na porušení při demontáži koruny"   10"m"</t>
  </si>
  <si>
    <t>78</t>
  </si>
  <si>
    <t>916991121</t>
  </si>
  <si>
    <t>Lože pod obrubníky, krajníky nebo obruby z dlažebních kostek z betonu prostého tř. C 16/20</t>
  </si>
  <si>
    <t>1102237541</t>
  </si>
  <si>
    <t>"zakončení"  0,76+2,58+0,63*(0,44*0,20)</t>
  </si>
  <si>
    <t>Přístupová komunikace</t>
  </si>
  <si>
    <t>"komunikace, obruba"   (21,07+4,0+21,07)*(0,44*0,10)</t>
  </si>
  <si>
    <t>"obnova plotu, obruba"   25*(0,45*0,40)</t>
  </si>
  <si>
    <t>79</t>
  </si>
  <si>
    <t>95396111R</t>
  </si>
  <si>
    <t>kotevní trny chemické s vyvrtáním otvoru do betonu, železobetonu nebo tvrdého kamene tmel, velikost otvoru - průměr 10 mm, hloubka 250 mm</t>
  </si>
  <si>
    <t>1547329200</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</si>
  <si>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</si>
  <si>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 xml:space="preserve">Poznámka k položce:
Pozice 101, spádový beton
Prvek 1
Prvek 3
(kotevní trny - v položkách výztuže)
Výkresová dokumentace: SO01 D.2.6
</t>
  </si>
  <si>
    <t>"Prvek 1: 4,01*62,715*4ks/m2= cca"1006</t>
  </si>
  <si>
    <t>"Prvek 3: 2*62,715/0,65m= cca"192</t>
  </si>
  <si>
    <t>"Prvek 1: 4,01*65,955*4ks/m2= cca" 1058</t>
  </si>
  <si>
    <t>"Prvek 3: 2*65,955/0,65m= cca"204</t>
  </si>
  <si>
    <t>80</t>
  </si>
  <si>
    <t>962022490</t>
  </si>
  <si>
    <t>Bourání zdiva nadzákladového kamenného nebo smíšeného kamenného, na maltu cementovou, objemu do 1 m3</t>
  </si>
  <si>
    <t>-1007774290</t>
  </si>
  <si>
    <t xml:space="preserve">Poznámka k souboru cen:
1. Bourání pilířů o průřezu přes 0,36 m2 se oceňuje cenami -2390 a - 2391, popř. -2490 a - 2491 jako bourání zdiva kamenného nadzákladového. </t>
  </si>
  <si>
    <t>Zahloubení pro odvodńovače</t>
  </si>
  <si>
    <t>"Levá strana"   7*0,6*0,9*0,185</t>
  </si>
  <si>
    <t>"Pravá strana" 7*0,6*0,9*0,185</t>
  </si>
  <si>
    <t>Zarovnání zdiva u návodní strany</t>
  </si>
  <si>
    <t>"Levá strana"   (62,715+1,5)*0,04*0,25</t>
  </si>
  <si>
    <t>"Pravá strana"   (65,955+1,5)*0,04*0,25</t>
  </si>
  <si>
    <t>Prasklé krakorce</t>
  </si>
  <si>
    <t>"Pozice - 5"   0,28*0,19*0,35*26"ks"</t>
  </si>
  <si>
    <t>81</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</si>
  <si>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</si>
  <si>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</si>
  <si>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-1338036128</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</si>
  <si>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</si>
  <si>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82</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</si>
  <si>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</si>
  <si>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</si>
  <si>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1756125959</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</si>
  <si>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</si>
  <si>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83</t>
  </si>
  <si>
    <t>985131111</t>
  </si>
  <si>
    <t>Očištění ploch stěn, rubu kleneb a podlah tlakovou vodou</t>
  </si>
  <si>
    <t>-964637305</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</si>
  <si>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</si>
  <si>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(0,19+4,01+0,19)*62,715</t>
  </si>
  <si>
    <t>(0,19+4,01+0,19)*65,955</t>
  </si>
  <si>
    <t>84</t>
  </si>
  <si>
    <t>985142111</t>
  </si>
  <si>
    <t>Vysekání spojovací hmoty ze spár zdiva včetně vyčištění hloubky spáry do 40 mm délky spáry na 1 m2 upravované plochy do 6 m</t>
  </si>
  <si>
    <t>772563887</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</si>
  <si>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</si>
  <si>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Poznámka k položce:
Spárování</t>
  </si>
  <si>
    <t>85</t>
  </si>
  <si>
    <t>985132311</t>
  </si>
  <si>
    <t>Očištění ploch líce kleneb a podhledů ruční dočištění ocelovými kartáči</t>
  </si>
  <si>
    <t>-609834353</t>
  </si>
  <si>
    <t xml:space="preserve">"1 m pod korunou hráze, parapetním kvádrem"  </t>
  </si>
  <si>
    <t xml:space="preserve">Levá strana   </t>
  </si>
  <si>
    <t>"návodní"  62,715*1,0</t>
  </si>
  <si>
    <t>"vzdušní"   62,715*1,0</t>
  </si>
  <si>
    <t xml:space="preserve">Pravá strana </t>
  </si>
  <si>
    <t>"návodní"  65,955*1,0</t>
  </si>
  <si>
    <t>"vzdušní"    65,955*1,0</t>
  </si>
  <si>
    <t>86</t>
  </si>
  <si>
    <t>985231111</t>
  </si>
  <si>
    <t>Spárování zdiva hloubky do 40 mm aktivovanou maltou délky spáry na 1 m2 upravované plochy do 6 m</t>
  </si>
  <si>
    <t>-85453646</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</si>
  <si>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1 m2, c) přes 12 m - přes 35 kusů na 1 m2. </t>
  </si>
  <si>
    <t>87</t>
  </si>
  <si>
    <t>985233111</t>
  </si>
  <si>
    <t>Úprava spár po spárování zdiva kamenného nebo cihelného délky spáry na 1 m2 upravované plochy do 6 m uhlazením</t>
  </si>
  <si>
    <t>-398735947</t>
  </si>
  <si>
    <t xml:space="preserve">Poznámka k souboru cen:
1. Délce spáry na 1 m2 upravované plochy odpovídají tyto počty kamenů: a) do 6 m - do10 kusů na 1 m2, b) přes 6 do 12 m - přes 10 do 35 kusů na 1 m2, c) přes 12 m - přes 35 kusů na 1 m2. </t>
  </si>
  <si>
    <t>88</t>
  </si>
  <si>
    <t>9772R</t>
  </si>
  <si>
    <t xml:space="preserve">řezání žlábku do kamenných bloků (parapetní kvádry) hl. do 100 mm stěnovou pilou </t>
  </si>
  <si>
    <t>-347441277</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</si>
  <si>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</si>
  <si>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Poznámka k položce:
Zaříznutí žlábku pro zasunutí izolace koruny hráze</t>
  </si>
  <si>
    <t>"návodní"   62,715</t>
  </si>
  <si>
    <t>"vzdušní"   62,715</t>
  </si>
  <si>
    <t>"zakončení"   4,01</t>
  </si>
  <si>
    <t>"návodní"   65,955</t>
  </si>
  <si>
    <t>"vzdušní"   65,955</t>
  </si>
  <si>
    <t>"zakončení"   0,76+2,58+0,63</t>
  </si>
  <si>
    <t>997</t>
  </si>
  <si>
    <t>Přesun sutě</t>
  </si>
  <si>
    <t>112</t>
  </si>
  <si>
    <t>997R1</t>
  </si>
  <si>
    <t>přemístění suti a vybouraných hmot na mezideponii a na skládku vč. uložení (poplatků) dle platné legislativy, včetně naložení a vyložení</t>
  </si>
  <si>
    <t>1860588069</t>
  </si>
  <si>
    <t>Poznámka k položce:
(svislá i vodorovná doprava)</t>
  </si>
  <si>
    <t>SUŤ</t>
  </si>
  <si>
    <t>"Položka č.4"   195,261</t>
  </si>
  <si>
    <t>"Položka č.5 - lože, bez obruby"   52,87-(0,15*0,22*257,9*2,6)</t>
  </si>
  <si>
    <t>"Položka č.20"   0,103</t>
  </si>
  <si>
    <t>"Položka č.74"   1,697</t>
  </si>
  <si>
    <t>"Položka č.80"   7,998</t>
  </si>
  <si>
    <t>"Položka č.84"  2,728</t>
  </si>
  <si>
    <t>VYBOURANÉ ODPADY</t>
  </si>
  <si>
    <t>"Položka č.1"   13,432</t>
  </si>
  <si>
    <t>"Položka č.2"   37,038</t>
  </si>
  <si>
    <t>"Položka č.3"   87,865</t>
  </si>
  <si>
    <t>"Položka č.5 - obruba"   0,15*0,22*257,9*2,6</t>
  </si>
  <si>
    <t>"Položka č.51"   8,108</t>
  </si>
  <si>
    <t>"Položka č.70"   0,657</t>
  </si>
  <si>
    <t>"Položka č.71"   0,062</t>
  </si>
  <si>
    <t>"Položka č.72"   0,600</t>
  </si>
  <si>
    <t>"Položka č.73"   0,200</t>
  </si>
  <si>
    <t>"Položka č.75"   22,525</t>
  </si>
  <si>
    <t>998</t>
  </si>
  <si>
    <t>Přesun hmot</t>
  </si>
  <si>
    <t>96</t>
  </si>
  <si>
    <t>998322011</t>
  </si>
  <si>
    <t>Přesun hmot pro objekty hráze přehradní zděné, betonové, železobetonové dopravní vzdálenost do 500 m</t>
  </si>
  <si>
    <t>625319934</t>
  </si>
  <si>
    <t>PSV</t>
  </si>
  <si>
    <t>Práce a dodávky PSV</t>
  </si>
  <si>
    <t>711</t>
  </si>
  <si>
    <t>Izolace proti vodě, vlhkosti a plynům</t>
  </si>
  <si>
    <t>97</t>
  </si>
  <si>
    <t>711131101</t>
  </si>
  <si>
    <t>Provedení izolace proti zemní vlhkosti pásy na sucho AIP nebo tkaniny na ploše vodorovné V</t>
  </si>
  <si>
    <t>1133676714</t>
  </si>
  <si>
    <t xml:space="preserve">Poznámka k souboru cen:
1. Izolace plochy jednotlivě do 10 m2 se oceňují skladebně cenou příslušné izolace a cenou 711 19-9096 Příplatek za plochu do 10 m2 a to jen při položení pásů za použití natěradel za horka. </t>
  </si>
  <si>
    <t>(0,05+0,065+0,145+3,75+0,145+0,065+0,05)*(62,715+1,50)</t>
  </si>
  <si>
    <t>(0,05+0,065+0,145+3,75+0,145+0,065+0,05)*(1,50+65,955)</t>
  </si>
  <si>
    <t>Uložení prvku 4 v místě vyložení nad krakorcem</t>
  </si>
  <si>
    <t>0,2*0,2*26"ks</t>
  </si>
  <si>
    <t>98</t>
  </si>
  <si>
    <t>62832134R</t>
  </si>
  <si>
    <t>hydroilizolace mat (např.TERANAP 431)</t>
  </si>
  <si>
    <t>32</t>
  </si>
  <si>
    <t>-308140437</t>
  </si>
  <si>
    <t>563,271*1,15</t>
  </si>
  <si>
    <t>647,762*1,15 'Přepočtené koeficientem množství</t>
  </si>
  <si>
    <t>99</t>
  </si>
  <si>
    <t>931994R</t>
  </si>
  <si>
    <t>podpovrchový mostní uzávěr</t>
  </si>
  <si>
    <t>1196983950</t>
  </si>
  <si>
    <t>Poznámka k položce:
Podpovrchový mostní uzávěr, detail napojení
Výkresová dokumentace: SO01 D.2.7
Obsah:
Separační polystyren
Tesnící profil vložená do spáry (např. hadice od kompresoru prům.60 mm)
Těsnící elastický tmel
Separační vrstav šířky 200 mm
Izolační modifikovaný pás, šířky 500 mm
Geomříž šířky 1,0 m</t>
  </si>
  <si>
    <t>2*4,01</t>
  </si>
  <si>
    <t>767</t>
  </si>
  <si>
    <t>Konstrukce zámečnické</t>
  </si>
  <si>
    <t>767995116</t>
  </si>
  <si>
    <t>Montáž ostatních atypických zámečnických konstrukcí hmotnosti přes 100 do 250 kg</t>
  </si>
  <si>
    <t>-1710970987</t>
  </si>
  <si>
    <t xml:space="preserve">Poznámka k souboru cen:
1. Určení cen se řídí hmotností jednotlivě montovaného dílu konstrukce. </t>
  </si>
  <si>
    <t>Poznámka k položce:
Závora v levém a pravém zavázání</t>
  </si>
  <si>
    <t>2*250</t>
  </si>
  <si>
    <t>101</t>
  </si>
  <si>
    <t>767996803</t>
  </si>
  <si>
    <t>Demontáž ostatních zámečnických konstrukcí o hmotnosti jednotlivých dílů rozebráním přes 100 do 250 kg</t>
  </si>
  <si>
    <t>-848006542</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</si>
  <si>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</si>
  <si>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102</t>
  </si>
  <si>
    <t>998767106</t>
  </si>
  <si>
    <t>Přesun hmot pro zámečnické konstrukce stanovený z hmotnosti přesunovaného materiálu vodorovná dopravní vzdálenost do 50 m v objektech výšky přes 48 do 60 m</t>
  </si>
  <si>
    <t>841376106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</si>
  <si>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</si>
  <si>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103</t>
  </si>
  <si>
    <t>998767192</t>
  </si>
  <si>
    <t>Přesun hmot pro zámečnické konstrukce stanovený z hmotnosti přesunovaného materiálu Příplatek k cenám za zvětšený přesun přes vymezenou největší dopravní vzdálenost do 100 m</t>
  </si>
  <si>
    <t>9605560</t>
  </si>
  <si>
    <t>789</t>
  </si>
  <si>
    <t>Povrchové úpravy ocelových konstrukcí a technologických zařízení</t>
  </si>
  <si>
    <t>104</t>
  </si>
  <si>
    <t>78932R</t>
  </si>
  <si>
    <t>jednosložkový nátěr na bázi akrylátových kopolymerů obsahující stabilizační filtr proti UV záření. Nominální tloušťka: 160-200 µm (2 vrstvy). Barva: černošedá, RAL 7024</t>
  </si>
  <si>
    <t>-629713057</t>
  </si>
  <si>
    <t>Poznámka k položce:
Zábradlí na koruně hráze
Výkresová dokumentace: SO01 D.2.8</t>
  </si>
  <si>
    <t>"Levá strana - návodní"   29"ks"*0,51"m2/kus"</t>
  </si>
  <si>
    <t>"Levá strana - vzdušní"   30"ks"*0,51"m2/kus"</t>
  </si>
  <si>
    <t>"Pravá strana - návodní"   32"ks"*0,51"m2/kus"</t>
  </si>
  <si>
    <t>"Pravá strana - vzdušní"   33"ks"*0,51"m2/kus"</t>
  </si>
  <si>
    <t>"Levá strana - návodní"   57,7"m"*3"ks"*3,14*0,057</t>
  </si>
  <si>
    <t>"Levá strana - vzdušní"   58,4"m"*3"ks"*3,14*0,057</t>
  </si>
  <si>
    <t>"Pravá strana - návodní"   63,7"m"*3"ks"*3,14*0,057</t>
  </si>
  <si>
    <t>"Pravá strana - vzdušníí"   64,3"m"*3"ks"*3,14*0,057</t>
  </si>
  <si>
    <t>105</t>
  </si>
  <si>
    <t>246268R</t>
  </si>
  <si>
    <t>natěr (např. Imestol Grafit)</t>
  </si>
  <si>
    <t>-2087215138</t>
  </si>
  <si>
    <t>194,306*0,25"kg/m2 pro 2 nátěry"</t>
  </si>
  <si>
    <t>106</t>
  </si>
  <si>
    <t>789411123</t>
  </si>
  <si>
    <t>Provedení žárového stříkání zařízení s povrchem nečlenitým zinkem, tloušťky 100 μm (1,070 kg Zn/m2)</t>
  </si>
  <si>
    <t>296461267</t>
  </si>
  <si>
    <t>Poznámka k položce:
Zábradlí na koruně hráze
Vodorovné prvky (madlo)</t>
  </si>
  <si>
    <t>SO02 - Manipulační objekty uzávěrů SV</t>
  </si>
  <si>
    <t xml:space="preserve">    761 - Konstrukce prosvětlovací</t>
  </si>
  <si>
    <t xml:space="preserve">    764 - Konstrukce klempířské</t>
  </si>
  <si>
    <t xml:space="preserve">    783 - Dokončovací práce - nátěry</t>
  </si>
  <si>
    <t>9369R</t>
  </si>
  <si>
    <t xml:space="preserve">Montáž odvodnění z potrubí nerezového </t>
  </si>
  <si>
    <t>585163288</t>
  </si>
  <si>
    <t>Poznámka k položce:
Výpň mezikruží ušlechtilou modifikovanou betonovou směsí (např. PCI Nanocreat)</t>
  </si>
  <si>
    <t>"Veže"   2*0,73</t>
  </si>
  <si>
    <t>1401110R1</t>
  </si>
  <si>
    <t>trubka ocelová bezešvá hladká jakost 11 353, 219 x 6,3 mm</t>
  </si>
  <si>
    <t>-507652719</t>
  </si>
  <si>
    <t>941111111</t>
  </si>
  <si>
    <t>Montáž lešení řadového trubkového lehkého pracovního s podlahami s provozním zatížením tř. 3 do 200 kg/m2 šířky tř. W06 od 0,6 do 0,9 m, výšky do 10 m</t>
  </si>
  <si>
    <t>-1602128280</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</si>
  <si>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</si>
  <si>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"kolem domků spodních výpustí"   2*(12,50+15,84+12,50)</t>
  </si>
  <si>
    <t>"kolem věží spodních výpustí"   2*(2*PI*1,6*1,6+2*PI*1,6*10)</t>
  </si>
  <si>
    <t>941111212</t>
  </si>
  <si>
    <t>Montáž lešení řadového trubkového lehkého pracovního s podlahami s provozním zatížením tř. 3 do 200 kg/m2 Příplatek za první a každý další den použití lešení k ceně -1112</t>
  </si>
  <si>
    <t>1836369985</t>
  </si>
  <si>
    <t>Poznámka k položce:
Spáírování
30 pracovních dní</t>
  </si>
  <si>
    <t>314,912*30 "dní"</t>
  </si>
  <si>
    <t>941111811</t>
  </si>
  <si>
    <t>Demontáž lešení řadového trubkového lehkého pracovního s podlahami s provozním zatížením tř. 3 do 200 kg/m2 šířky tř. W06 od 0,6 do 0,9 m, výšky do 10 m</t>
  </si>
  <si>
    <t>-523924066</t>
  </si>
  <si>
    <t xml:space="preserve">Poznámka k souboru cen:
1. Demontáž lešení řadového trubkového lehkého výšky přes 25 m se oceňuje individuálně. </t>
  </si>
  <si>
    <t>969021111</t>
  </si>
  <si>
    <t>Vybourání kanalizačního potrubí DN do 100 mm</t>
  </si>
  <si>
    <t>CS ÚRS 2016 02</t>
  </si>
  <si>
    <t>243392545</t>
  </si>
  <si>
    <t>Poznámka k položce:
Vybourání srábající odvodňovací trubky z věže spodních výpustí
Vybourání průchdu odvodnění ze střechy domků spodních výpustí</t>
  </si>
  <si>
    <t>"věže"   2*0,75"m"</t>
  </si>
  <si>
    <t>"domky"   2*0,5"m"</t>
  </si>
  <si>
    <t>97731111R</t>
  </si>
  <si>
    <t>řezání do kamene hl do 100 mm</t>
  </si>
  <si>
    <t>-2067801409</t>
  </si>
  <si>
    <t>Poznámka k položce:
Zaříznutí žlábku pro zatažení plechu v místě pod kamennou římsou</t>
  </si>
  <si>
    <t>2*(0,6+3,0+0,6)</t>
  </si>
  <si>
    <t>985132111</t>
  </si>
  <si>
    <t>Očištění ploch líce kleneb a podhledů tlakovou vodou</t>
  </si>
  <si>
    <t>865867541</t>
  </si>
  <si>
    <t>Poznámka k položce:
Spárování+ deska střechy veží a domků</t>
  </si>
  <si>
    <t xml:space="preserve">"Domky spodních výpustí"  </t>
  </si>
  <si>
    <t xml:space="preserve">"LEVÝ"  </t>
  </si>
  <si>
    <t>"boční stěna"  2*(12,50-(1,55*0,70)) "odečteny otvory"</t>
  </si>
  <si>
    <t>"čelní stěna"   1*(15,84-(0,8*0,3+1,1*2,1+0,8*0,3)) "odečteny otvory"</t>
  </si>
  <si>
    <t xml:space="preserve">"plocha střechy po rozebrání"   (3,84*3) </t>
  </si>
  <si>
    <t xml:space="preserve">"PRAVÝ"  </t>
  </si>
  <si>
    <t xml:space="preserve">"Veže spodních výpustí"  </t>
  </si>
  <si>
    <t xml:space="preserve">"LEVÁ"  </t>
  </si>
  <si>
    <t>"úsek 1"   (2*PI*1,6*1,6+2*PI*1,6*1,66)/2</t>
  </si>
  <si>
    <t>"úsek 2"   (2*PI*1,6*1,6+2*PI*1,6*7,255)</t>
  </si>
  <si>
    <t>"úsek 3"   (2*PI*1,1*1,1+2*PI*1,1*0,515)</t>
  </si>
  <si>
    <t>"úsek 4 - hradby"   8*(0,60*0,61+2*(0,60*(0,61+0,56)/2)+0,485*0,56)</t>
  </si>
  <si>
    <t>"odečtení dveří"   -1,10*2,05</t>
  </si>
  <si>
    <t>"odečtení okna"   -0,60*1,15</t>
  </si>
  <si>
    <t>"deska střechy"   3,14*2,2^2/4</t>
  </si>
  <si>
    <t xml:space="preserve">"PRAVÁ"  </t>
  </si>
  <si>
    <t>-1016880475</t>
  </si>
  <si>
    <t>-1495650716</t>
  </si>
  <si>
    <t>-604439180</t>
  </si>
  <si>
    <t>1655758418</t>
  </si>
  <si>
    <t>985312114</t>
  </si>
  <si>
    <t>Stěrka k vyrovnání ploch reprofilovaného betonu stěn, tloušťky do 5 mm</t>
  </si>
  <si>
    <t>-188146683</t>
  </si>
  <si>
    <t xml:space="preserve">Poznámka k souboru cen:
1. V cenách nejsou započteny náklady na ochranný nátěr, které se oceňují souborem cen 985 32-4 Ochranný nátěr betonu. </t>
  </si>
  <si>
    <t>Poznámka k položce:
ušlechtilá modifikovaná betonová směs pevnostní třídy R4 (např. PCI Nacreat R4)</t>
  </si>
  <si>
    <t>"Deska střechy domku "   2*(3,84*3,0+2*3,84*0,32+3,0*0,32)</t>
  </si>
  <si>
    <t>"Deska střechy věže "   2*3,14*2,2^2/4</t>
  </si>
  <si>
    <t>985312192</t>
  </si>
  <si>
    <t>Stěrka k vyrovnání ploch reprofilovaného betonu Příplatek k cenám za plochu do 10 m2 jednotlivě</t>
  </si>
  <si>
    <t>1343592929</t>
  </si>
  <si>
    <t>985324231</t>
  </si>
  <si>
    <t>Ochranný nátěr betonu akrylátový trojnásobný se stěrkou (OS-D)</t>
  </si>
  <si>
    <t>-28168552</t>
  </si>
  <si>
    <t>997R2</t>
  </si>
  <si>
    <t>-400845784</t>
  </si>
  <si>
    <t xml:space="preserve">"Položka č.8"   3,397 </t>
  </si>
  <si>
    <t>"Položka č.7"   0,097</t>
  </si>
  <si>
    <t>"Položka č.26"   0,137</t>
  </si>
  <si>
    <t>"Položka č.27"   0,029</t>
  </si>
  <si>
    <t>"Položka č.28"   0,021</t>
  </si>
  <si>
    <t>1568979111</t>
  </si>
  <si>
    <t>71141311R</t>
  </si>
  <si>
    <t>dvoukomponentní, vlákny vyztužená, vysoce flexibilní maltová stěrka s nízkým elastickým modulem pružnosti na bázi modifikovaného cementu se speciálními polymery (např. Sikalastic 152),</t>
  </si>
  <si>
    <t>110042994</t>
  </si>
  <si>
    <t>Poznámka k položce:
Deska střechy věží</t>
  </si>
  <si>
    <t>998711101</t>
  </si>
  <si>
    <t>Přesun hmot pro izolace proti vodě, vlhkosti a plynům stanovený z hmotnosti přesunovaného materiálu vodorovná dopravní vzdálenost do 50 m v objektech výšky do 6 m</t>
  </si>
  <si>
    <t>-445662846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</si>
  <si>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</si>
  <si>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998711192</t>
  </si>
  <si>
    <t>Přesun hmot pro izolace proti vodě, vlhkosti a plynům stanovený z hmotnosti přesunovaného materiálu Příplatek k cenám za zvětšený přesun přes vymezenou největší dopravní vzdálenost do 100 m</t>
  </si>
  <si>
    <t>1672512694</t>
  </si>
  <si>
    <t>761</t>
  </si>
  <si>
    <t>Konstrukce prosvětlovací</t>
  </si>
  <si>
    <t>7611R</t>
  </si>
  <si>
    <t>demontáž a montáž okna v domku spodních výpustí, směrem do vývaru (včetně dodávky</t>
  </si>
  <si>
    <t>-993685489</t>
  </si>
  <si>
    <t xml:space="preserve">Poznámka k položce:
Domek spodních výpustí
počet oken 2x, velikost cca  1,55x0,70 m
vybourání stávající rámu,
osazení nového rámu,
osazení nového okna s výplní (výplň např. makrelon, vzor okno naproti),
obnova zamřížovaní (musí být otevíratelné z vnitřní části).
</t>
  </si>
  <si>
    <t>2*1,55*0,70</t>
  </si>
  <si>
    <t>764</t>
  </si>
  <si>
    <t>Konstrukce klempířské</t>
  </si>
  <si>
    <t>764001821</t>
  </si>
  <si>
    <t>Demontáž klempířských konstrukcí krytiny ze svitků nebo tabulí do suti</t>
  </si>
  <si>
    <t>-482437474</t>
  </si>
  <si>
    <t>Poznámka k položce:
Domek spodních výpustí - střecha</t>
  </si>
  <si>
    <t>2*(3,0*3,84)</t>
  </si>
  <si>
    <t>764002841</t>
  </si>
  <si>
    <t>Demontáž klempířských konstrukcí oplechování horních ploch zdí a nadezdívek do suti</t>
  </si>
  <si>
    <t>-451163569</t>
  </si>
  <si>
    <t>2*2*3,84</t>
  </si>
  <si>
    <t>764001891</t>
  </si>
  <si>
    <t>Demontáž klempířských konstrukcí oplechování úžlabí do suti</t>
  </si>
  <si>
    <t>-1588799042</t>
  </si>
  <si>
    <t>2*3</t>
  </si>
  <si>
    <t>764041321</t>
  </si>
  <si>
    <t>Dilatační lišta z titanzinkového lesklého válcovaného plechu připojovací, včetně tmelení rš 100 mm</t>
  </si>
  <si>
    <t>2097187224</t>
  </si>
  <si>
    <t>Poznámka k položce:
Domek spodních výpustí - střecha
Zatažení plechu v místě pod kamennou římsou</t>
  </si>
  <si>
    <t>764141401</t>
  </si>
  <si>
    <t>Krytina ze svitků nebo tabulí z titanzinkového předzvětralého plechu s úpravou u okapů, prostupů a výčnělků střechy rovné drážkováním ze svitků rš 500 mm, sklon střechy do 30 st.</t>
  </si>
  <si>
    <t>1942420646</t>
  </si>
  <si>
    <t>2*3*3,84</t>
  </si>
  <si>
    <t>764241446</t>
  </si>
  <si>
    <t>Oplechování střešních prvků z titanzinkového předzvětralého plechu nároží nevětraného s použitím nárožního plechu rš 500 mm</t>
  </si>
  <si>
    <t>-745529192</t>
  </si>
  <si>
    <t xml:space="preserve">Poznámka k souboru cen:
1. V cenách 764 24-1405 až - 2457 nejsou započteny náklady na podkladní plech. Ten se oceňuje souborem cen 764 01-14..Podkladní plech z pozinkovaného plechu v tl. 1,0 mm a rozvinuté šířce dle rš střešního prvku. </t>
  </si>
  <si>
    <t>2*(3,84+3,0+3,84)</t>
  </si>
  <si>
    <t>764241467</t>
  </si>
  <si>
    <t>Oplechování střešních prvků z titanzinkového předzvětralého plechu úžlabí rš 670 mm</t>
  </si>
  <si>
    <t>-1950053378</t>
  </si>
  <si>
    <t>2*3,0</t>
  </si>
  <si>
    <t>764508131</t>
  </si>
  <si>
    <t>Montáž svodu kruhového, průměru svodu</t>
  </si>
  <si>
    <t>273101379</t>
  </si>
  <si>
    <t>2*(2,55+0,5+0,25+0,3)</t>
  </si>
  <si>
    <t>55344204R</t>
  </si>
  <si>
    <t>svod kruhový</t>
  </si>
  <si>
    <t>792173831</t>
  </si>
  <si>
    <t>Poznámka k položce:
Domek spodních výpustí - střecha
Kanalizačbí trubka PP hrdlová, DN 70</t>
  </si>
  <si>
    <t>764508132</t>
  </si>
  <si>
    <t>Montáž svodu kruhového, průměru objímek</t>
  </si>
  <si>
    <t>1953407507</t>
  </si>
  <si>
    <t>2*6"ks"</t>
  </si>
  <si>
    <t>55344329R</t>
  </si>
  <si>
    <t>objímka svodu</t>
  </si>
  <si>
    <t>-1009952221</t>
  </si>
  <si>
    <t>764508133</t>
  </si>
  <si>
    <t>Montáž svodu kruhového, průměru odboček</t>
  </si>
  <si>
    <t>568466092</t>
  </si>
  <si>
    <t>2*1</t>
  </si>
  <si>
    <t>764508135</t>
  </si>
  <si>
    <t>Montáž svodu kruhového, průměru kolen výtokových</t>
  </si>
  <si>
    <t>-2035081189</t>
  </si>
  <si>
    <t>55344385R</t>
  </si>
  <si>
    <t>koleno soklové - odskok 60 mm</t>
  </si>
  <si>
    <t>-110326871</t>
  </si>
  <si>
    <t>764508136</t>
  </si>
  <si>
    <t>Montáž svodu kruhového, průměru odskoků</t>
  </si>
  <si>
    <t>1875163832</t>
  </si>
  <si>
    <t>998764101</t>
  </si>
  <si>
    <t>Přesun hmot pro konstrukce klempířské stanovený z hmotnosti přesunovaného materiálu vodorovná dopravní vzdálenost do 50 m v objektech výšky do 6 m</t>
  </si>
  <si>
    <t>-1869778675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</si>
  <si>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</si>
  <si>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998764192</t>
  </si>
  <si>
    <t>Přesun hmot pro konstrukce klempířské stanovený z hmotnosti přesunovaného materiálu Příplatek k cenám za zvětšený přesun přes vymezenou největší dopravní vzdálenost do 100 m</t>
  </si>
  <si>
    <t>-1491636746</t>
  </si>
  <si>
    <t>783</t>
  </si>
  <si>
    <t>Dokončovací práce - nátěry</t>
  </si>
  <si>
    <t>783437101</t>
  </si>
  <si>
    <t>Krycí nátěr (email) klempířských konstrukcí jednonásobný syntetický epoxidový</t>
  </si>
  <si>
    <t>-975905460</t>
  </si>
  <si>
    <t>Poznámka k položce:
Barva šedivá nebo dle požadavků ivestora</t>
  </si>
  <si>
    <t>2*(3,84*3,0+2*3,84*0,6+3,0*0,6)</t>
  </si>
  <si>
    <t>783491001</t>
  </si>
  <si>
    <t>Příplatek k ceně nátěru klempířských konstrukcí jednonásobného, za provedení ve sklonu střechy přes 10 do 30 st.</t>
  </si>
  <si>
    <t>1878540595</t>
  </si>
  <si>
    <t>783501313</t>
  </si>
  <si>
    <t>Příprava podkladu krytiny před provedením nátěru sklonu přes 10 do 30 st. odmaštění</t>
  </si>
  <si>
    <t>-2125090774</t>
  </si>
  <si>
    <t>SO03 - Stabilizace podhrází</t>
  </si>
  <si>
    <t xml:space="preserve">      18 - Zemní práce - povrchové úpravy terénu</t>
  </si>
  <si>
    <t xml:space="preserve">    9 - Ostatní konstrukce a práce-bourání</t>
  </si>
  <si>
    <t>M - Práce a dodávky M</t>
  </si>
  <si>
    <t xml:space="preserve">    46-M - Zemní práce při extr.mont.pracích</t>
  </si>
  <si>
    <t>113105113</t>
  </si>
  <si>
    <t>Rozebrání dlažeb z lomového kamene s přemístěním hmot na skládku na vzdálenost do 3 m nebo s naložením na dopravní prostředek, kladených do cementové malty se spárami zalitými cementovou maltou</t>
  </si>
  <si>
    <t>-187135734</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</si>
  <si>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</si>
  <si>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Poznámka k položce:
Rekonstrukce odpadního koryta Plocha opevnění odpadního koryta: SO03 D.2.12</t>
  </si>
  <si>
    <t xml:space="preserve">"Pravá strana odpadního koryta" </t>
  </si>
  <si>
    <t>" místě vyvedení potrubí"   (2,61+2,55)/2*20,0"m"</t>
  </si>
  <si>
    <t>Levá strana odpadního koryta"</t>
  </si>
  <si>
    <t>"v místě vyvedení potrubí"   2,10*5,0"m"</t>
  </si>
  <si>
    <t>" v místě bločku"   2,59*5,0"m"</t>
  </si>
  <si>
    <t>"Vývar"   80,0</t>
  </si>
  <si>
    <t>114203202</t>
  </si>
  <si>
    <t>Očištění lomového kamene nebo betonových tvárnic získaných při rozebrání dlažeb, záhozů, rovnanin a soustřeďovacích staveb od malty</t>
  </si>
  <si>
    <t>1671040517</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</si>
  <si>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</si>
  <si>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Poznámka k položce:
Rekonstrukce odpadního koryta
Předpoklad tloušťky opevnění: 0,30 m</t>
  </si>
  <si>
    <t>" místě vyvedení potrubí"   (2,61+2,55)/2*20,0"m"*0,3</t>
  </si>
  <si>
    <t>"v místě vyvedení potrubí"   2,10*5,0"m"*0,3</t>
  </si>
  <si>
    <t>" v místě bločku"   2,59*5,0"m"*0,3</t>
  </si>
  <si>
    <t>114203301</t>
  </si>
  <si>
    <t>Třídění lomového kamene nebo betonových tvárnic získaných při rozebrání dlažeb, záhozů, rovnanin a soustřeďovacích staveb podle druhu, velikosti nebo tvaru</t>
  </si>
  <si>
    <t>-672727267</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</si>
  <si>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</si>
  <si>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Poznámka k položce:
Rekonstrukce odpadního koryta</t>
  </si>
  <si>
    <t>1150011R1</t>
  </si>
  <si>
    <t>převedení vody potrubím do DN 400</t>
  </si>
  <si>
    <t>-1907424529</t>
  </si>
  <si>
    <t>Poznámka k položce:
Rekonstrukce odpadního koryta
Přávádění vody v případě spárování dna (úseky po cca 10,0 m)
Kanalizační plastové potrubí</t>
  </si>
  <si>
    <t>11510120R</t>
  </si>
  <si>
    <t>Čerpání vody na dopravní výšku do 10 m s uvažovaným průměrným přítokem do 500 l/min</t>
  </si>
  <si>
    <t>…kpl</t>
  </si>
  <si>
    <t>801943710</t>
  </si>
  <si>
    <t>Poznámka k položce:
Rekonstrukce odpadního koryta
Rekonstrukce dna vývaru
Odvodnění dna výkopu kaskády
Odvodnění dna výkopu nových šachet</t>
  </si>
  <si>
    <t>121103111</t>
  </si>
  <si>
    <t>Skrývka zemin schopných zúrodnění v rovině a ve sklonu do 1:5</t>
  </si>
  <si>
    <t>-1541454656</t>
  </si>
  <si>
    <t xml:space="preserve">Poznámka k souboru cen:
1. V ceně jsou započteny i náklady spojené s naložením na dopravní prostředek nebo s přehozením do 3,0 m. 2. Ceny lze použít i pro těžení zemin schopných zúrodnění ve výkopišti, zemníku, i ulehlých z deponie. </t>
  </si>
  <si>
    <t>"Uložení potrubí pravý břeh"   (2,86+26,14-1,5)*2,0*0,15</t>
  </si>
  <si>
    <t>"Uložení potrubí levý břeh"   (2,3+30+15-1,5)*2,0*0,15</t>
  </si>
  <si>
    <t>"Skývka v podhrází v místě uložení přebytečné zeminy"   200*0,15"předpoklad"</t>
  </si>
  <si>
    <t>121103113</t>
  </si>
  <si>
    <t>Skrývka zemin schopných zúrodnění ve sklonu přes 1:2</t>
  </si>
  <si>
    <t>-1160873551</t>
  </si>
  <si>
    <t>"Kaskáda pravý břeh"   451,9*0,15</t>
  </si>
  <si>
    <t>"Kaskáda levý břeh"   239,9*0,15</t>
  </si>
  <si>
    <t>131201102</t>
  </si>
  <si>
    <t>Hloubení nezapažených jam a zářezů s urovnáním dna do předepsaného profilu a spádu v hornině tř. 3 přes 100 do 1 000 m3</t>
  </si>
  <si>
    <t>-799982197</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</si>
  <si>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</si>
  <si>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"Levá kaskáda"   260,3</t>
  </si>
  <si>
    <t>"Pravá kaskáda"   732,5</t>
  </si>
  <si>
    <t>131201109</t>
  </si>
  <si>
    <t>Hloubení nezapažených jam a zářezů s urovnáním dna do předepsaného profilu a spádu Příplatek k cenám za lepivost horniny tř. 3</t>
  </si>
  <si>
    <t>-329332638</t>
  </si>
  <si>
    <t>131401101</t>
  </si>
  <si>
    <t>Hloubení nezapažených jam a zářezů s urovnáním dna do předepsaného profilu a spádu v hornině tř. 5 do 100 m3</t>
  </si>
  <si>
    <t>-586802339</t>
  </si>
  <si>
    <t>Poznámka k položce:
Kaskáda</t>
  </si>
  <si>
    <t>"Výrub levá strana"    16,4</t>
  </si>
  <si>
    <t>"Výrub pravá strana"   84,5</t>
  </si>
  <si>
    <t>138401101</t>
  </si>
  <si>
    <t>Dolamování zapažených nebo nezapažených hloubených vykopávek v horninách tř. 5 až 7 s použitím pneumatického nářadí s příp. nutným přemístěním výkopku ve výkopišti, bez naložení jam nebo zářezů, ve vrstvě tl. do 1 000 mm v hornině tř. 5</t>
  </si>
  <si>
    <t>-110967932</t>
  </si>
  <si>
    <t xml:space="preserve">Poznámka k souboru cen:
1. Ceny lze použít pouze tehdy, předepisuje-li projekt, že dno nebo boky hloubené vykopávky se musí dolámat bez použití trhavin, aby se neporušila skalní hornina v bocích nebo podložích vykopávky a dále podle čl. 3115 Všeobecných podmínek tohoto katalogu 2. V ceně jsou započteny i náklady na přehození výkopku na přilehlém terénu na vzdálenost: a) do 3 m od okraje jámy nebo zářezu, b) do 5 m od osy rýhy, c) do 5 m od hrany šachty. 3. Půdorysná plochy šachty se určuje v úrovni přilehlého terénu </t>
  </si>
  <si>
    <t>133201101</t>
  </si>
  <si>
    <t>Hloubení zapažených i nezapažených šachet s případným nutným přemístěním výkopku ve výkopišti v hornině tř. 3 do 100 m3</t>
  </si>
  <si>
    <t>1839128116</t>
  </si>
  <si>
    <t>"Levá strana"</t>
  </si>
  <si>
    <t>"Nové šachty na levé straně"   2*((1,9*1,9)+(5,9*5,9))/2*2,3</t>
  </si>
  <si>
    <t>"odpočet objemu šachty před levým domkem"   -(0,25+0,95+0,25)*(0,25+0,55+0,25)*(2,6+0,30)</t>
  </si>
  <si>
    <t>"Pravá strana"</t>
  </si>
  <si>
    <t>"Nová šachta na pravé straně" 1*((1,9*1,9)+(5,9*5,9))/2*2,3</t>
  </si>
  <si>
    <t>"odpočet objemu šachty před pravým domkem"  -(0,25+0,95+0,25)*(0,25+0,75+0,25)*(2,0+0,30)</t>
  </si>
  <si>
    <t>-1897365540</t>
  </si>
  <si>
    <t>-108328924</t>
  </si>
  <si>
    <t>Poznámka k položce:
Výkresová dokumentace:
SO03 D.2.17, D.2.20, D.2.22
Rýha pro uložení drenážniho potrubí pro odvedení průsaků ze zásypu u vzdušní paty je započítána ve výkopu</t>
  </si>
  <si>
    <t>"Odvedení průsaků"   (2,30-0,5+30-2*0,5+15-0,5)*1,0*2,5</t>
  </si>
  <si>
    <t>"Odvedení průsaků"   (2,86-0,5+26,14-0,5)*1,0*2,5</t>
  </si>
  <si>
    <t>151101102</t>
  </si>
  <si>
    <t>Zřízení pažení a rozepření stěn rýh pro podzemní vedení pro všechny šířky rýhy příložné pro jakoukoliv mezerovitost, hloubky do 4 m</t>
  </si>
  <si>
    <t>2113694564</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</si>
  <si>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</si>
  <si>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Poznámka k položce:
Výkresová dokumentace: SO03 D.2.22</t>
  </si>
  <si>
    <t>"Odvedení průsaků"   (2,30+30,0+15,0)*2,5*2</t>
  </si>
  <si>
    <t>"Odvedení průsaků"   (2,86+26,14)*2,5*2</t>
  </si>
  <si>
    <t>151101112</t>
  </si>
  <si>
    <t>Odstranění pažení a rozepření stěn rýh pro podzemní vedení s uložením materiálu na vzdálenost do 3 m od kraje výkopu příložné, hloubky přes 2 do 4 m</t>
  </si>
  <si>
    <t>-1797827035</t>
  </si>
  <si>
    <t>167101101</t>
  </si>
  <si>
    <t>Nakládání, skládání a překládání neulehlého výkopku nebo sypaniny nakládání, množství do 100 m3, z hornin tř. 1 až 4</t>
  </si>
  <si>
    <t>1646556225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</si>
  <si>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</si>
  <si>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"Položka č.8"   992,80</t>
  </si>
  <si>
    <t>167101151</t>
  </si>
  <si>
    <t>Nakládání, skládání a překládání neulehlého výkopku nebo sypaniny nakládání, množství do 100 m3, z hornin tř. 5 až 7</t>
  </si>
  <si>
    <t>-382655454</t>
  </si>
  <si>
    <t>"Položka č.10"   100,9</t>
  </si>
  <si>
    <t>162201102</t>
  </si>
  <si>
    <t>Vodorovné přemístění výkopku nebo sypaniny po suchu na obvyklém dopravním prostředku, bez naložení výkopku, avšak se složením bez rozhrnutí z horniny tř. 1 až 4 na vzdálenost přes 20 do 50 m</t>
  </si>
  <si>
    <t>-1043341341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</si>
  <si>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</si>
  <si>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"Položka č.6"   51,99</t>
  </si>
  <si>
    <t>"Položka č.7"   103,77</t>
  </si>
  <si>
    <t>"Položka č.8"   992,8</t>
  </si>
  <si>
    <t>"Položka č.12"   123,965</t>
  </si>
  <si>
    <t>"Položka č.14"   183,25</t>
  </si>
  <si>
    <t>162201152</t>
  </si>
  <si>
    <t>Vodorovné přemístění výkopku nebo sypaniny po suchu na obvyklém dopravním prostředku, bez naložení výkopku, avšak se složením bez rozhrnutí z horniny tř. 5 až 7 na vzdálenost přes 20 do 50 m</t>
  </si>
  <si>
    <t>235298653</t>
  </si>
  <si>
    <t>182101101</t>
  </si>
  <si>
    <t>Svahování trvalých svahů do projektovaných profilů s potřebným přemístěním výkopku při svahování v zářezech v hornině tř. 1 až 4</t>
  </si>
  <si>
    <t>-589774119</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</si>
  <si>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</si>
  <si>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Poznámka k položce:
Levý břeh kaskády</t>
  </si>
  <si>
    <t>"Šikmá stěna levé kaskády"   55,3</t>
  </si>
  <si>
    <t>153271121</t>
  </si>
  <si>
    <t>Kotvičky pro výztuž stříkaného betonu z betonářské oceli BSt 500 do malty hloubky přes 200 do 400 mm, průměru do 10 mm</t>
  </si>
  <si>
    <t>-1518968897</t>
  </si>
  <si>
    <t xml:space="preserve">Poznámka k souboru cen:
1. V cenách jsou započteny i náklady na: a) rozměření, vyvrtání otvoru a opotřebení vrtného materiálu, b) případné vyčištění otvoru (vyfoukáním otvoru), c) vyplnění otvorů maltou a osazení a dodání kotev. </t>
  </si>
  <si>
    <t>Poznámka k položce:
Levý břeh kaskády
Množství odvozeno pro:
1/2 celkové plochy kotvená ocelovými hřebíky do zeminy
1/2 celkové plochy kotvena kotvičkami do skály</t>
  </si>
  <si>
    <t>70/2*9"ks/m2"</t>
  </si>
  <si>
    <t>153812111</t>
  </si>
  <si>
    <t>Trn z betonářské oceli včetně zainjektování při průměru oceli od 16 do 20 mm, délky přes 0,4 do 3,0 m</t>
  </si>
  <si>
    <t>1052225002</t>
  </si>
  <si>
    <t xml:space="preserve">Poznámka k souboru cen:
1. V cenách nejsou započteny náklady na: a) vrty pro trny; tyto vrty se oceňují cenami souboru cen 22 Vrty, b) napnutí trnů a opěrné desky; tyto stavební práce se oceňují cenami, 153 81-22 Napnutí trnů z betonářské oceli a 153 89-13 Opěrné desky z oceli. </t>
  </si>
  <si>
    <t>70/2*3"ks/m2"</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</si>
  <si>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</si>
  <si>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</si>
  <si>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-1417906064</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</si>
  <si>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</si>
  <si>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Uložení v podhrází vodního díla</t>
  </si>
  <si>
    <t>"Přebytečná zeminy ze zásypu kakády"   81,8</t>
  </si>
  <si>
    <t>"Přebytečná zeminy ze zásypu potrubí= množství obsypu viz. pol.26" 22,65+14,0</t>
  </si>
  <si>
    <t>976941847</t>
  </si>
  <si>
    <t>Kaskáda:</t>
  </si>
  <si>
    <t>"levá strana"</t>
  </si>
  <si>
    <t>"zpětný zásyp"    206,3</t>
  </si>
  <si>
    <t>"přísyp"    24,2</t>
  </si>
  <si>
    <t>"pravá strana"</t>
  </si>
  <si>
    <t>"zpětný zásyp"    680,8</t>
  </si>
  <si>
    <t>"přísyp"    100,7</t>
  </si>
  <si>
    <t>Zásyp potrubí:</t>
  </si>
  <si>
    <t>"levá stana"</t>
  </si>
  <si>
    <t>"viz. položka č.14-obsyp potrubí viz.pol.26"   113,25-22,65</t>
  </si>
  <si>
    <t>"pravá stana"</t>
  </si>
  <si>
    <t>"viz. položka č.14-obsyp potrubí viz.pol.26"   7,0-14,0</t>
  </si>
  <si>
    <t>1103028419</t>
  </si>
  <si>
    <t>Poznámka k položce:
Nové potrubí
Výkresová dokumentace:
SO03 D.2.17, D.2.20. D.2.22</t>
  </si>
  <si>
    <t>"Drenážní potrubí"   (2,55-0,5+14,11+4,99+9,95+5,35+4,05+2,0)*0,5*0,60</t>
  </si>
  <si>
    <t>"Odvedení průsaků"   (2,30-0,5+30-2*0,5+15-0,5)*1,0*0,50</t>
  </si>
  <si>
    <t>"Drenážní potrubí"   (3,26-0,5+3,87+14,66+6,12+3,20)*0,5*0,60</t>
  </si>
  <si>
    <t>"Odvedení průsaků"   (2,86-0,5+26,14-0,5)*1,0*0,50</t>
  </si>
  <si>
    <t>583336510</t>
  </si>
  <si>
    <t>kamenivo těžené hrubé frakce 8-16</t>
  </si>
  <si>
    <t>1165490290</t>
  </si>
  <si>
    <t>Poznámka k položce:
Obsyp drenážního potrubí</t>
  </si>
  <si>
    <t>"Drenážní potrubí"   (2,55-0,5+14,11+4,99+9,95+5,35+4,05+2,0)*0,5*0,6*2,0"t/m3"</t>
  </si>
  <si>
    <t>"Drenážní potrubí"   (3,26-0,5+3,87+14,66+6,12+3,20)*0,5*0,6*2,0"t/m3"</t>
  </si>
  <si>
    <t>736550897</t>
  </si>
  <si>
    <t>Poznámka k položce:
Obsyp potrubí pro odvedení průsaků</t>
  </si>
  <si>
    <t>"Odvedení průsaků"   (2,30-0,5+30-2*0,5+15-0,5)*1,0*0,6*1,8"t/m3"</t>
  </si>
  <si>
    <t>"Odvedení průsaků"   (2,86-0,5+26,14-0,5)*1,0*0,6*1,8"t/m3"</t>
  </si>
  <si>
    <t>Zemní práce - povrchové úpravy terénu</t>
  </si>
  <si>
    <t>181006122</t>
  </si>
  <si>
    <t>Rozprostření zemin schopných zúrodnění ve sklonu přes 1:5, tloušťka vrstvy přes 0,10 do 0,15 m</t>
  </si>
  <si>
    <t>-1201178293</t>
  </si>
  <si>
    <t>"Kaskáda pravý břeh"   451,9</t>
  </si>
  <si>
    <t>"Kaskáda levý břeh"   239,9</t>
  </si>
  <si>
    <t>"Uložení potrubí pravý břeh"   (2,86+26,14-1,5)*2,0</t>
  </si>
  <si>
    <t>"Uložení potrubí levý břeh"   (2,3+30+15-1,5)*2,0</t>
  </si>
  <si>
    <t>"Skývka v podhrází v místě uložení přebytečné zeminy"   200"předpoklad"</t>
  </si>
  <si>
    <t>181111113</t>
  </si>
  <si>
    <t>Plošná úprava terénu v zemině tř. 1 až 4 s urovnáním povrchu bez doplnění ornice souvislé plochy do 500 m2 při nerovnostech terénu přes 50 do 100 mm na svahu přes 1:2 do 1:1</t>
  </si>
  <si>
    <t>1113619357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</si>
  <si>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</si>
  <si>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181411122</t>
  </si>
  <si>
    <t>Založení trávníku na půdě předem připravené plochy do 1000 m2 výsevem včetně utažení lučního na svahu přes 1:5 do 1:2</t>
  </si>
  <si>
    <t>-1585502815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</si>
  <si>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</si>
  <si>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153211002</t>
  </si>
  <si>
    <t>Zřízení stříkaného betonu skalních a poloskalních ploch průměrné tloušťky přes 50 do 100 mm</t>
  </si>
  <si>
    <t>-1680279972</t>
  </si>
  <si>
    <t xml:space="preserve">Poznámka k souboru cen:
1. V cenách jsou započteny ï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</si>
  <si>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589325630</t>
  </si>
  <si>
    <t>směs pro beton třída C 16/20 X0,XC1 kamenivo do 8 mm</t>
  </si>
  <si>
    <t>-2107727693</t>
  </si>
  <si>
    <t>55,3*0,10</t>
  </si>
  <si>
    <t>213141133</t>
  </si>
  <si>
    <t>Zřízení vrstvy z geotextilie filtrační, separační, odvodňovací, ochranné, výztužné nebo protierozní ve sklonu přes 1:2 do 1:1, šířky přes 6 do 8,5 m</t>
  </si>
  <si>
    <t>-1240314478</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</si>
  <si>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</si>
  <si>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"Levá strana"   96,9</t>
  </si>
  <si>
    <t>"Pravá strana"   118,5</t>
  </si>
  <si>
    <t>693112730</t>
  </si>
  <si>
    <t>geotextilie netkaná PET 800 g/m2</t>
  </si>
  <si>
    <t>-1853530124</t>
  </si>
  <si>
    <t>215,4*1,15 "15% na prostřih a překryt"</t>
  </si>
  <si>
    <t>221211113</t>
  </si>
  <si>
    <t>Vrty přenosnými vrtacími kladivy v hloubce 0 až 10 m průměru přes 13 do 56 mm, do úklonu 90 st. (úpadně až horizontálně ), v hornině tř. III</t>
  </si>
  <si>
    <t>36772271</t>
  </si>
  <si>
    <t>Poznámka k položce:
Levý břeh kaskády
Vrty pro ocelové hřebíky
Množství odvozeno pro:
1/2 celkové plochy kotvená ocelovými hřebíky do zeminy</t>
  </si>
  <si>
    <t>70/2*3"ks/m2"*"cca"5,0"m"</t>
  </si>
  <si>
    <t>321321116</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</si>
  <si>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tř. C 30/37</t>
  </si>
  <si>
    <t>-1830416988</t>
  </si>
  <si>
    <t>KASKÁDA: C30/37 XC4</t>
  </si>
  <si>
    <t>"Deska dna"   8,2</t>
  </si>
  <si>
    <t>"Čelo stupňů"   1,9</t>
  </si>
  <si>
    <t>"Deska dna"   40,3</t>
  </si>
  <si>
    <t>"Čelo stupňů"   4,4</t>
  </si>
  <si>
    <t>"Svislá stěna"   21,0</t>
  </si>
  <si>
    <t>DNO VÝVARU: C30/37 XC4, XM2</t>
  </si>
  <si>
    <t>"Dno vývaru"  ( 80-(0,8*0,8))"m2"*(0,30+0,35)/2</t>
  </si>
  <si>
    <t>"Čerpací jímka - dno"   (0,25+0,8+0,25)*(0,25+0,8+0,25)*0,25</t>
  </si>
  <si>
    <t>"Čerpací jímka - stěna"   1,05*4*0,25*0,25</t>
  </si>
  <si>
    <t>-834814166</t>
  </si>
  <si>
    <t xml:space="preserve">KASKÁDA: </t>
  </si>
  <si>
    <t>"Čelo desky"  6,4</t>
  </si>
  <si>
    <t>"Čelo desky"  14,6</t>
  </si>
  <si>
    <t>"Bok desky"   15,9</t>
  </si>
  <si>
    <t>"Stěny bok"   139,7</t>
  </si>
  <si>
    <t>"Stěny čelo+d.spáry"   0,54*9</t>
  </si>
  <si>
    <t xml:space="preserve">DNO VÝVARU: </t>
  </si>
  <si>
    <t>"Dno vývaru"  (5,5-0,78)*0,35*2</t>
  </si>
  <si>
    <t>"Čerpací jímka - stěna"  0,8*4*0,50</t>
  </si>
  <si>
    <t>-2121640557</t>
  </si>
  <si>
    <t>-55860882</t>
  </si>
  <si>
    <t>Poznámka k položce:
odhad výztuže 2,5% z objemu betonu</t>
  </si>
  <si>
    <t>"Deska dna"   8,2*2,5/100*7850/1000</t>
  </si>
  <si>
    <t>"Čelo stupňů"   1,9*2,5/100*7850/1000</t>
  </si>
  <si>
    <t>"Deska dna"   40,3*2,5/100*7850/1000</t>
  </si>
  <si>
    <t>"Čelo stupňů"   4,4*2,5/100*7850/1000</t>
  </si>
  <si>
    <t>"Svislá stěna"   21,0*2,5/100*7850/1000</t>
  </si>
  <si>
    <t>"Dno vývaru, kotvy, spony" ( 80-(0,8*0,8))"m2"*(0,30+0,35)/2*1,5/100*7850/1000</t>
  </si>
  <si>
    <t>"Čerpací jímka - dno"   (0,25+0,8+0,25)*(0,25+0,8+0,25)*0,25*2,5/100*7850/1000</t>
  </si>
  <si>
    <t>"Čerpací jímka - stěna"   1,05*4*0,25*0,25*2,5/100*7850/1000</t>
  </si>
  <si>
    <t>-739193451</t>
  </si>
  <si>
    <t>"Dno vývaru" ((8*2+3)*2)"ks 2x3m"*47,4"kg/ks"/1000</t>
  </si>
  <si>
    <t>451315114</t>
  </si>
  <si>
    <t>Podkladní a výplňové vrstvy z betonu prostého tloušťky do 100 mm, z betonu C 12/15</t>
  </si>
  <si>
    <t>-1497572275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</si>
  <si>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</si>
  <si>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"Nové šachty"   2*1,9*1,9</t>
  </si>
  <si>
    <t>"Kaskáda"   2,72/0,10</t>
  </si>
  <si>
    <t>"Nová šachta"   1*1,9*1,9</t>
  </si>
  <si>
    <t>"Kaskáda"   13,42/0,10</t>
  </si>
  <si>
    <t>451315126</t>
  </si>
  <si>
    <t>Podkladní a výplňové vrstvy z betonu prostého tloušťky do 150 mm, z betonu C 20/25</t>
  </si>
  <si>
    <t>367352110</t>
  </si>
  <si>
    <t>Poznámka k položce:
Rekonstrukce odpadního koryta
Pod dlažbu z lomového kamene</t>
  </si>
  <si>
    <t>"v místě vyvydení potrubí"   2,10*5,0"m"</t>
  </si>
  <si>
    <t>451595111</t>
  </si>
  <si>
    <t>Lože pod potrubí, stoky a drobné objekty v otevřeném výkopu z prohozeného výkopku</t>
  </si>
  <si>
    <t>95770808</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</si>
  <si>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</si>
  <si>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Nové potrubí
Podsyp tl. cca 100 mm (urovnání dna výkopu ve sklonu budoucího potrubí)
Předpokládá se použítí materiálu z výkopu kaskády</t>
  </si>
  <si>
    <t>"Odvedení průsaků"   (2,30-0,5+30-2*0,5+15-0,5)*1,0*0,1</t>
  </si>
  <si>
    <t>"Odvedení průsaků"   (2,86-0,5+26,14-0,5)*1,0*0,10</t>
  </si>
  <si>
    <t>462513161</t>
  </si>
  <si>
    <t>Zához z lomového kamene neupraveného provedený ze břehu nebo z lešení, do sucha nebo do vody záhozového, hmotnost jednotlivých kamenů přes 200 kg bez výplně mezer</t>
  </si>
  <si>
    <t>1514124310</t>
  </si>
  <si>
    <t xml:space="preserve">Poznámka k souboru cen:
1. V příplatcích jsou započteny náklady na urovnání líce záhozu do projektovaného profilu. </t>
  </si>
  <si>
    <t>Poznámka k položce:
Stabilizace podhrází pod kaskádami</t>
  </si>
  <si>
    <t>"Levá strana"   49,3</t>
  </si>
  <si>
    <t>"Pravá strana"   53,4</t>
  </si>
  <si>
    <t>465513328</t>
  </si>
  <si>
    <t>Dlažba z lomového kamene lomařsky upraveného vodorovná nebo ve sklonu na cementovou maltu ze 400 kg cementu na m3 malty, s vyspárováním cementovou maltou MCs tl. 300 mm</t>
  </si>
  <si>
    <t>-95937753</t>
  </si>
  <si>
    <t xml:space="preserve">Poznámka k souboru cen:
1. Ceny -1228 až -1428 lze použít i pro zřízení dlažby ve vodě při sloupci vodního polštáře do 100 mm. 2. V cenách jsou započteny i náklady na: a) napojení nové dlažby na dlažbu dosavadní, b) zřízení dlažby na plochách kuželových, c) zhotovení dlažby u schodů. 3. V cenách nejsou započteny náklady na podkladní betonovou vrstvu, tato vrstva se oceňuje cenami souboru cen 451 31-51 Podkladní a výplňové vrstvy z betonu prostého. </t>
  </si>
  <si>
    <t>Poznámka k položce:
Rekonstrukce odpadního koryta
Položka neobsahuje kámen, předpoklad použití stavájícího kamene z rozebraného opevnění odpadního koryta</t>
  </si>
  <si>
    <t>583807510</t>
  </si>
  <si>
    <t>kámen lomový regulační (1 až 2 m2/t)  LMB 10/60</t>
  </si>
  <si>
    <t>-2123686099</t>
  </si>
  <si>
    <t>Poznámka k položce:
Rekonstrukce odpadního koryta
Použije se rozebraný kámen
Ztratné: předpoklad 20% na doplnění kamene (zničení při rozebrání)</t>
  </si>
  <si>
    <t>75,05*0,3*2,6/100*20</t>
  </si>
  <si>
    <t>591141111</t>
  </si>
  <si>
    <t>Kladení dlažby z kostek s provedením lože do tl. 50 mm, s vyplněním spár, s dvojím beraněním a se smetením přebytečného materiálu na krajnici velkých z kamene, do lože z cementové malty</t>
  </si>
  <si>
    <t>-2138769120</t>
  </si>
  <si>
    <t xml:space="preserve">Poznámka k položce:
Materiál: použitá stávajícící dlažba
</t>
  </si>
  <si>
    <t xml:space="preserve">"Rekonstrukce dlažby v místě lávky" 2*2,25 </t>
  </si>
  <si>
    <t>636111421</t>
  </si>
  <si>
    <t>Doplnění dlažby z lomového kamene (s dodáním hmot), plochy jednotlivě do 4 m2 do cementové malty se zalitím spár cementovou maltou</t>
  </si>
  <si>
    <t>-1167285334</t>
  </si>
  <si>
    <t>Poznámka k položce:
Rekonstrukce odpadního koryta
ztratné -  pro  dno (poruchy zjištěné při čistění nebo rozebrání)</t>
  </si>
  <si>
    <t>636195212</t>
  </si>
  <si>
    <t>Vyplnění spár dosavadních dlažeb cementovou maltou s vyčištěním spár na hloubky do 70 mm dlažby z lomového kamene s vyspárováním</t>
  </si>
  <si>
    <t>158590460</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</si>
  <si>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</si>
  <si>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"Pravá strana odpadní koryta"</t>
  </si>
  <si>
    <t>"Celková plocha"   144,5</t>
  </si>
  <si>
    <t>"odpočet v místě nové dlažby"   -51,60</t>
  </si>
  <si>
    <t xml:space="preserve">"Dno odpadního koryta"   </t>
  </si>
  <si>
    <t>"celková plocha"   223,4</t>
  </si>
  <si>
    <t>"odpočet pro rezervu"   -4,0</t>
  </si>
  <si>
    <t xml:space="preserve">"Levé strana odpadního koryta"  </t>
  </si>
  <si>
    <t>"Celková plocha"   141,4</t>
  </si>
  <si>
    <t>"odpočet v místě nové dlažby"   -(10,5+12,95)</t>
  </si>
  <si>
    <t>771522629</t>
  </si>
  <si>
    <t>Poznámka k položce:
Výkresová dokumentace: SO03 D.2.16</t>
  </si>
  <si>
    <t>"Odvedení průsaků"   1,90+29,10+15,26</t>
  </si>
  <si>
    <t>"Odvedení průsaků"   2,65+25,64</t>
  </si>
  <si>
    <t>286132520</t>
  </si>
  <si>
    <t>nátrubek spojovací příslušenství drenážního systému DN 200</t>
  </si>
  <si>
    <t>128</t>
  </si>
  <si>
    <t>1063472138</t>
  </si>
  <si>
    <t>286112470</t>
  </si>
  <si>
    <t>trubka kanalizační plastová s hrdlem KG KOEX 200X4,9X5M SN4</t>
  </si>
  <si>
    <t>-1657456362</t>
  </si>
  <si>
    <t>Poznámka k položce:
Odvedení průsaků</t>
  </si>
  <si>
    <t>"Levý břeh"   6+3"ks"</t>
  </si>
  <si>
    <t>"Pravý břeh"   6 "ks"</t>
  </si>
  <si>
    <t>286112460</t>
  </si>
  <si>
    <t>trubka kanalizační plastová s hrdlem KG KOEX 200X4,9X3M SN4</t>
  </si>
  <si>
    <t>655184183</t>
  </si>
  <si>
    <t>"Levý břeh"   0"ks"</t>
  </si>
  <si>
    <t>"Pravý břeh"   1 "ks"</t>
  </si>
  <si>
    <t>286112450</t>
  </si>
  <si>
    <t>trubka kanalizační plastová s hrdlem KG KOEX 200X4,9X2M SN4</t>
  </si>
  <si>
    <t>1629950397</t>
  </si>
  <si>
    <t>286112440</t>
  </si>
  <si>
    <t>trubka kanalizační plastová s hrdlem KG KOEX 200X4,9X1M SN4</t>
  </si>
  <si>
    <t>-1206241112</t>
  </si>
  <si>
    <t>"Levý břeh"   1"ks"</t>
  </si>
  <si>
    <t>"Pravý břeh"   0 "ks"</t>
  </si>
  <si>
    <t>28611067R</t>
  </si>
  <si>
    <t xml:space="preserve">průchodka v šachtě </t>
  </si>
  <si>
    <t>-524488195</t>
  </si>
  <si>
    <t>"ŠL1+ŠL2"   3+2</t>
  </si>
  <si>
    <t>"ŠP1"   2</t>
  </si>
  <si>
    <t>1401110R</t>
  </si>
  <si>
    <t>85360989</t>
  </si>
  <si>
    <t>"Vyústění do koryta -levá strana"   1,5</t>
  </si>
  <si>
    <t>"Vyústění do koryta - pravá strana"   1,5</t>
  </si>
  <si>
    <t>89</t>
  </si>
  <si>
    <t>8712R</t>
  </si>
  <si>
    <t>Kladení drenážního potrubí z flexibilního PVC průměru do 200 mm</t>
  </si>
  <si>
    <t>-318293159</t>
  </si>
  <si>
    <t>"Levá strana"   2,15+14,11+4,99+9,95+5,35+4,05+2,0</t>
  </si>
  <si>
    <t>"Pravá strana" 2,86+3,87+14,66+6,12+3,20</t>
  </si>
  <si>
    <t>90</t>
  </si>
  <si>
    <t>286112260</t>
  </si>
  <si>
    <t>trubka drenážní flexibilní D 200 mm</t>
  </si>
  <si>
    <t>-1315756524</t>
  </si>
  <si>
    <t>Poznámka k položce:
Výkresová dokumentace:
SO03 D.2.16</t>
  </si>
  <si>
    <t>286132R1</t>
  </si>
  <si>
    <t>tvarovka T-kus příslušenství drenážního systému DN 200</t>
  </si>
  <si>
    <t>1214162905</t>
  </si>
  <si>
    <t>286132R2</t>
  </si>
  <si>
    <t>koleno příslušenství drenážního systému 90° DN 200</t>
  </si>
  <si>
    <t>-1788184176</t>
  </si>
  <si>
    <t>894201121</t>
  </si>
  <si>
    <t>Ostatní konstrukce na trubním vedení z prostého betonu dno šachet tloušťky přes 200 mm z betonu bez zvýšených nároků na prostředí tř. C 25/30</t>
  </si>
  <si>
    <t>1878284349</t>
  </si>
  <si>
    <t xml:space="preserve">Poznámka k souboru cen:
1. Bednění stěny šachet se oceňuje cenami souboru cen 894 50-.. Bednění konstrukcí na trubním vedení této části katalogu. 2. Bednění žlabu se oceňuje cenami souboru cen 351 35-11 Vnitřní bednění spodní části stok části A 03. </t>
  </si>
  <si>
    <t>Poznámka k položce:
Nové kontrolní a sběrné šachty
Výkresová dokumentace:
SO03 D.2.18, D.2.19, D.2.21</t>
  </si>
  <si>
    <t>"ŠL1, ŠL2, ŠP1"   3*1,5*1,5*0,25</t>
  </si>
  <si>
    <t>894201221</t>
  </si>
  <si>
    <t>Ostatní konstrukce na trubním vedení z prostého betonu stěny šachet tloušťky přes 200 mm z betonu bez zvýšených nároků na prostředí tř. C 25/30</t>
  </si>
  <si>
    <t>-1305550193</t>
  </si>
  <si>
    <t xml:space="preserve">Poznámka k položce:
Nové kontrolní a sběrné šachty
Stěna dna šachty betonovaná na místě včetně cementové vymazávky.
Výkresová dokumentace:
SO03 D.2.18, D.2.19, D.2.21
</t>
  </si>
  <si>
    <t>ŠL1, ŠL2, ŠP1</t>
  </si>
  <si>
    <t>3*1,465*0,7</t>
  </si>
  <si>
    <t>3*(0,16*0,16)/2*3,14*1,18    "cementová vymazávka"</t>
  </si>
  <si>
    <t>894401211</t>
  </si>
  <si>
    <t>Osazení betonových dílců pro šachty skruží rovných</t>
  </si>
  <si>
    <t>-1732439537</t>
  </si>
  <si>
    <t xml:space="preserve">Poznámka k souboru cen:
1. V cenách nejsou započteny náklady na dodání betonových dílců; dílce se oceňují ve specifikaci. </t>
  </si>
  <si>
    <t>"ŠL1+ŠL2"    3 +3</t>
  </si>
  <si>
    <t>"ŠP1"    3</t>
  </si>
  <si>
    <t>592241130</t>
  </si>
  <si>
    <t>skruž betonová s ocelovými stupadly 100x50x9 cm</t>
  </si>
  <si>
    <t>1782305829</t>
  </si>
  <si>
    <t>"ŠL1+ŠL2"    1+1</t>
  </si>
  <si>
    <t>"ŠP1"    1</t>
  </si>
  <si>
    <t>592241140</t>
  </si>
  <si>
    <t>skruž betonová s ocelovými stupadly 100x100x9 cm</t>
  </si>
  <si>
    <t>2047427153</t>
  </si>
  <si>
    <t>"Pravá strana"    1</t>
  </si>
  <si>
    <t>894502301</t>
  </si>
  <si>
    <t>Bednění konstrukcí na trubním vedení stěn šachet kruhových jednostranné</t>
  </si>
  <si>
    <t>-1132060185</t>
  </si>
  <si>
    <t>3*(2*PI*0,5*0,5+2*PI*0,5*0,7)</t>
  </si>
  <si>
    <t>89910111R</t>
  </si>
  <si>
    <t>Osazení poklopů včetně rámů hmotnosti do 50 kg</t>
  </si>
  <si>
    <t>1145134285</t>
  </si>
  <si>
    <t>28614207R</t>
  </si>
  <si>
    <t>plastový poklop DN600  zatížení A15 (např.KRAFT servis, GLA 15)</t>
  </si>
  <si>
    <t>1390743580</t>
  </si>
  <si>
    <t>899503111</t>
  </si>
  <si>
    <t>Stupadla do šachet a drobných objektů ocelová s PE povlakem zapouštěcí - kapsová osazovaná při zdění a betonování</t>
  </si>
  <si>
    <t>1607896113</t>
  </si>
  <si>
    <t xml:space="preserve">Poznámka k souboru cen:
1. Ceny jsou určeny pro osazení a dodání stupadel do netypových drobných objektů (oceňovaných cenami této části). </t>
  </si>
  <si>
    <t>"ŠL1+ŠL2"    2+2</t>
  </si>
  <si>
    <t>894403011</t>
  </si>
  <si>
    <t>Osazení betonových dílců pro šachty desek zákrytových</t>
  </si>
  <si>
    <t>-1632302896</t>
  </si>
  <si>
    <t>"ŠL1+ŠL2"    2</t>
  </si>
  <si>
    <t>59224315R</t>
  </si>
  <si>
    <t xml:space="preserve">deska betonová zákrytová TZK-Q.1 100-63/17 </t>
  </si>
  <si>
    <t>-354238896</t>
  </si>
  <si>
    <t>Ostatní konstrukce a práce-bourání</t>
  </si>
  <si>
    <t>938901101</t>
  </si>
  <si>
    <t>Dokončovací práce na dosavadních konstrukcích očištění dlažby od travního a divokého porostu, s vytrháním kořenů ze spár, s naložením odstraněného porostu na dopravní prostředek nebo s odklizením na hromady do vzdálenosti 50 m z lomového kamene nebo betonových desek</t>
  </si>
  <si>
    <t>1499277958</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</si>
  <si>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</si>
  <si>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"Pravá strana" 144,5</t>
  </si>
  <si>
    <t>"Dno"   223,4</t>
  </si>
  <si>
    <t>"Levé strana"   141,4</t>
  </si>
  <si>
    <t>938903111</t>
  </si>
  <si>
    <t>Dokončovací práce na dosavadních konstrukcích vysekání spár s očištěním zdiva nebo dlažby, s naložením suti na dopravní prostředek nebo s odklizením na hromady do vzdálenosti 50 m při hloubce spáry do 70 mm v dlažbě z lomového kamene</t>
  </si>
  <si>
    <t>-1374746094</t>
  </si>
  <si>
    <t>938904111</t>
  </si>
  <si>
    <t>Dokončovací práce na dosavadních konstrukcích odstranění usazeného bahna s naložením na dopravní prostředek nebo s přemístěním na výšku do 6 m a odklizením na hromady do vzdálenosti 50 m ze savek, šachet, jímek, kašen a obtokových kanálů plavebních komor</t>
  </si>
  <si>
    <t>-817773149</t>
  </si>
  <si>
    <t>Poznámka k položce:
Rekonstrukce dna vývaru
Vyčištění dna vývaru od sedimentu (předpoklad 5,0 cm na celou plochu)</t>
  </si>
  <si>
    <t>"Vyčištění dna vývaru"   80*0,05</t>
  </si>
  <si>
    <t>kotevní trny chemické s vyvrtáním otvoru do betonu, železobetonu nebo tvrdého kamene tmel, velikost otvoru - průměr 14 mm, hloubka 300 mm</t>
  </si>
  <si>
    <t>1711081198</t>
  </si>
  <si>
    <t>Poznámka k položce:
Rekonstrukce dna vývaru
8 ks/m2 - odhad
(kotevní trny - v položkách výztuže)</t>
  </si>
  <si>
    <t>80*8</t>
  </si>
  <si>
    <t>96011122R</t>
  </si>
  <si>
    <t>Bourání konstrukcí vodních staveb s naložením vybouraných hmot a suti na dopravní prostředek nebo s odklizením na hromady do vzdálenosti 20 m z dílců prefabrikovaných betonových a železobetonových</t>
  </si>
  <si>
    <t>-635720533</t>
  </si>
  <si>
    <t>"Levá strana"   (PI*(2,15)*(0,105*0,105-0,075*0,075))</t>
  </si>
  <si>
    <t>"Pravá strana"   (PI*(3+26,15)*(0,105*0,105-0,075*0,075))</t>
  </si>
  <si>
    <t>961044111</t>
  </si>
  <si>
    <t>Bourání základů z betonu prostého</t>
  </si>
  <si>
    <t>1365561702</t>
  </si>
  <si>
    <t>Poznámka k položce:
Rekonstrukce dna vývaru
Rekonstrukce odpadního koryta
Předpoklad degradace betonu dna vývaru do hloubky 10 cm</t>
  </si>
  <si>
    <t>"dno vývaru"   80,0*0,25</t>
  </si>
  <si>
    <t>"betonový bloček na levé straně odpadního koryta"   0,5*0,5*1,5</t>
  </si>
  <si>
    <t xml:space="preserve">"šachta u levého domku"   </t>
  </si>
  <si>
    <t>"stěny"   2*(0,95+0,25+0,55+0,25)*0,25*2,60</t>
  </si>
  <si>
    <t xml:space="preserve">"dno"   (0,25+0,95+0,25)*(0,25+0,55+0,25)*0,30  </t>
  </si>
  <si>
    <t xml:space="preserve">"šachta u pravého domku"   </t>
  </si>
  <si>
    <t>"stěny"   2*(0,95+0,25+0,76+0,25)*0,25*2,0</t>
  </si>
  <si>
    <t>"dno"   (0,25+0,95+0,25)*(0,25+0,76+0,25)*0,30</t>
  </si>
  <si>
    <t>-59790943</t>
  </si>
  <si>
    <t>Poznámka k položce:
Rekonstrukce odpadního koryta
Rekonstrukce dna vývaru</t>
  </si>
  <si>
    <t>"Pravá strana odpadního koryta" 144,5</t>
  </si>
  <si>
    <t>"Dno odpadního koryta"   223,4</t>
  </si>
  <si>
    <t>"Levé strana odpadního koryta"   141,4</t>
  </si>
  <si>
    <t>"Dno vývaru"   80,0</t>
  </si>
  <si>
    <t>91</t>
  </si>
  <si>
    <t>997R3</t>
  </si>
  <si>
    <t>-1660268633</t>
  </si>
  <si>
    <t>"Položky č. 1 - suť"   90,859-22,515*2,6</t>
  </si>
  <si>
    <t>"Položky č. 18 - rubanina"   100,90*2,6</t>
  </si>
  <si>
    <t>"Ostatní konstrukce a práce-bourání"   69,575</t>
  </si>
  <si>
    <t>"Položky č. 1 - kámen z opevnění"   22,515*2,6</t>
  </si>
  <si>
    <t>"Položka č. 48"   4,5*0,15*2,6</t>
  </si>
  <si>
    <t>-126501465</t>
  </si>
  <si>
    <t>Práce a dodávky M</t>
  </si>
  <si>
    <t>46-M</t>
  </si>
  <si>
    <t>Zemní práce při extr.mont.pracích</t>
  </si>
  <si>
    <t>460030052</t>
  </si>
  <si>
    <t>Přípravné terénní práce vytrhání dlažby včetně ručního rozebrání, vytřídění, odhozu na hromady nebo naložení na dopravní prostředek a očistění kostek nebo dlaždic kladené do malty z kostek velkých, spáry zalité</t>
  </si>
  <si>
    <t>-1701671648</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</si>
  <si>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</si>
  <si>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460650171</t>
  </si>
  <si>
    <t>Vozovky a chodníky očištění vybouraných kostek nebo dlaždic od spojovacího materiálu s původní výplní spár kamenivem, s odklizením a uložením očištěného materiálu na vzdálenost 3 m z kostek velkých</t>
  </si>
  <si>
    <t>586615470</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</si>
  <si>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</si>
  <si>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SO04 - Zařízení TBD</t>
  </si>
  <si>
    <t>24279111R</t>
  </si>
  <si>
    <t>zapuštění zárubnice z plastických hmot hl do 50 m DN do 200 včetně montáže prvků</t>
  </si>
  <si>
    <t>1317172789</t>
  </si>
  <si>
    <t>"Vrt 1"   0</t>
  </si>
  <si>
    <t>"Vrt 2"   13,15</t>
  </si>
  <si>
    <t>"Vrt 3"   14,16</t>
  </si>
  <si>
    <t>"Vrt 4"   0</t>
  </si>
  <si>
    <t>2861382R1</t>
  </si>
  <si>
    <t>perforovaná pažnice  PVC- U DN 80 (88x4,0 mm), perforace 2 mm, systém spojování trapézový závit, délka  4,0m</t>
  </si>
  <si>
    <t>111236094</t>
  </si>
  <si>
    <t>"Vrt 1"   0"ks"</t>
  </si>
  <si>
    <t>"Vrt 2"   4*1"ks"</t>
  </si>
  <si>
    <t>"Vrt 3"   4*1"ks"</t>
  </si>
  <si>
    <t>"Vrt 4"   0"ks"</t>
  </si>
  <si>
    <t>2861382R2</t>
  </si>
  <si>
    <t>plnostěná pažnice  PVC- U DN 80 (88x4,0 mm), systém spojování trapézový závit, délka  3,0m</t>
  </si>
  <si>
    <t>1289101032</t>
  </si>
  <si>
    <t>"Vrt 1"  0"ks"</t>
  </si>
  <si>
    <t>"Vrt 2"   3*2"ks"</t>
  </si>
  <si>
    <t>"Vrt 3"   3*2"ks"</t>
  </si>
  <si>
    <t>2861382R3</t>
  </si>
  <si>
    <t>plnostěná pažnice  PVC- U DN 80 (88x4,0 mm), systém spojování trapézový závit, délka  2,0m</t>
  </si>
  <si>
    <t>-866819220</t>
  </si>
  <si>
    <t>"Vrt 2"  2*2"ks"</t>
  </si>
  <si>
    <t>"Vrt 3"   2*2"ks"</t>
  </si>
  <si>
    <t>2861382R4</t>
  </si>
  <si>
    <t>plnostěná pažnice  PVC- U DN 80 (88x4,0 mm), systém spojování trapézový závit, délka  1,0m</t>
  </si>
  <si>
    <t>751035581</t>
  </si>
  <si>
    <t>Poznámka k položce:
studniční zhlaví plastové (šroubení+uzávěr a kabelová průchodka)</t>
  </si>
  <si>
    <t>"Vrt 2"   1*1"ks"</t>
  </si>
  <si>
    <t>"Vrt 3"   1*1"ks"</t>
  </si>
  <si>
    <t>2861382R5</t>
  </si>
  <si>
    <t>zhlaví vrtu</t>
  </si>
  <si>
    <t>ks</t>
  </si>
  <si>
    <t>905535892</t>
  </si>
  <si>
    <t>Poznámka k položce:
Studniční zhlaví plastové (šroubení+uzávěr a kabelová průchodka)
Vnitřní rozteč hrdla 78 mm
Připojení: 1´´ (světlost 25 mm)</t>
  </si>
  <si>
    <t>"Vrt 2"   1"ks"</t>
  </si>
  <si>
    <t>"Vrt 3"   1"ks"</t>
  </si>
  <si>
    <t>2861382R6</t>
  </si>
  <si>
    <t>těsnící objímka (např. KG - límcové těsnění)</t>
  </si>
  <si>
    <t>-1096115805</t>
  </si>
  <si>
    <t>"Vrt 2"   0"ks"</t>
  </si>
  <si>
    <t>2861382R7</t>
  </si>
  <si>
    <t>centrátor pažení</t>
  </si>
  <si>
    <t>-1935018314</t>
  </si>
  <si>
    <t>Poznámka k položce:
Např. pb-Universální centrátor DN 50-175 (balení 12 ks)
Počet bude specifikován dle doporučení výrobce</t>
  </si>
  <si>
    <t>14 "po 2 m"</t>
  </si>
  <si>
    <t>247681114</t>
  </si>
  <si>
    <t>Obsyp a těsnění vodárenské studny těsnění se zhutněním z jílu</t>
  </si>
  <si>
    <t>1254139499</t>
  </si>
  <si>
    <t xml:space="preserve">Poznámka k souboru cen:
1. V cenách -1111 až -1113 jsou započteny i náklady na dodání obsypových hmot. 2. V cenách nejsou započteny náklady na zapuštění a postupné vytahování manipulačních pažnic. 3. V ceně -1114 nejsou započteny náklady na dodání jílu; získání jílu se oceňuje ve specifikaci. 4. Množství jednotek se určuje v m3 ve zhutněném stavu. </t>
  </si>
  <si>
    <t>Poznámka k položce:
Vrt 1: na celou délku a průměr vrtu
Vrt 2: nad perforací v mezikruží (stěna vrtu, výpažnice)
Vrt 3: nad perforací v mezikruží (stěna vrtu, výpažnice)
Vrt 4: na celou délku a průměr vrtu</t>
  </si>
  <si>
    <t>"Vrt 1"  (PI*(0,130/2)*(0,130/2)*12,50)</t>
  </si>
  <si>
    <t>"Vrt 2"   (PI*(17,84-(4,0+1))*((0,130/2)*(0,130/2)-(0,088/2)*(0,088/2)))</t>
  </si>
  <si>
    <t>"Vrt 3"   (PI*(18,89-(4,0+1,0))*((0,130/2)*(0,130/2)-(0,088/2)*(0,088/2)))</t>
  </si>
  <si>
    <t>"Vrt 4"   (PI*(0,130/2)*(0,130/2)*16,51)</t>
  </si>
  <si>
    <t>5812845R</t>
  </si>
  <si>
    <t>těsnící bobtnavý jíl nebo jílocementová směs</t>
  </si>
  <si>
    <t>1957188176</t>
  </si>
  <si>
    <t>"Vrt 1"  (PI*(0,130/2)*(0,130/2)*12,50)*1,8"t/m3"</t>
  </si>
  <si>
    <t>"Vrt 2"   (PI*(17,84-(4,0+1,0))*((0,130/2)*(0,130/2)-(0,088/2)*(0,088/2)))*1,8"t/m3"</t>
  </si>
  <si>
    <t>"Vrt 3"   (PI*(18,89-(4,0+1,0))*((0,130/2)*(0,130/2)-(0,088/2)*(0,088/2)))*1,8"t/m3"</t>
  </si>
  <si>
    <t>"Vrt 4"   (PI*(0,130/2)*(0,130/2)*16,51)*1,8"t/m3"</t>
  </si>
  <si>
    <t>977151122</t>
  </si>
  <si>
    <t>Jádrové vrty diamantovými korunkami do stavebních materiálů (železobetonu, betonu, cihel, obkladů, dlažeb, kamene) průměru přes 120 do 130 mm</t>
  </si>
  <si>
    <t>771486429</t>
  </si>
  <si>
    <t>Poznámka k položce:
Pozorovací sondy na koruně hráze
Výkresová dokumentace D_3</t>
  </si>
  <si>
    <t>"Vrt 1"   12,50</t>
  </si>
  <si>
    <t>"Vrt 2"   17,84</t>
  </si>
  <si>
    <t>"Vrt 3"   18,89</t>
  </si>
  <si>
    <t>"Vrt 4"   16,51</t>
  </si>
  <si>
    <t>997R4</t>
  </si>
  <si>
    <t>přemístění suti  na skládku vč. uložení (poplatků) dle platné legislativy, včetně naložení a vyložení</t>
  </si>
  <si>
    <t>-178145992</t>
  </si>
  <si>
    <t>-862152487</t>
  </si>
  <si>
    <t>PS01 - Elektro</t>
  </si>
  <si>
    <t>Soupis:</t>
  </si>
  <si>
    <t>E - Elektro</t>
  </si>
  <si>
    <t>VD Fojtka, Mníšek u Liberce</t>
  </si>
  <si>
    <t>Pol1</t>
  </si>
  <si>
    <t>Chránička 110/94</t>
  </si>
  <si>
    <t>-1750709972</t>
  </si>
  <si>
    <t>Pol2</t>
  </si>
  <si>
    <t>Chránička 75/61  40</t>
  </si>
  <si>
    <t>1833268845</t>
  </si>
  <si>
    <t>Pol3</t>
  </si>
  <si>
    <t>Chránička 50/41    20</t>
  </si>
  <si>
    <t>-1823314839</t>
  </si>
  <si>
    <t>Pol4</t>
  </si>
  <si>
    <t>Chránička HDPE 40/33     30</t>
  </si>
  <si>
    <t>1530492246</t>
  </si>
  <si>
    <t>Pol5</t>
  </si>
  <si>
    <t>010324  krabice ETZ Hensel D 9045/CR</t>
  </si>
  <si>
    <t>-2094260716</t>
  </si>
  <si>
    <t>Pol6</t>
  </si>
  <si>
    <t>kabel CYKY 3x1,5 v.u.</t>
  </si>
  <si>
    <t>1643406711</t>
  </si>
  <si>
    <t>Pol7</t>
  </si>
  <si>
    <t>Kabel CYKY 3 x 4   v.u.</t>
  </si>
  <si>
    <t>578057736</t>
  </si>
  <si>
    <t>Pol8</t>
  </si>
  <si>
    <t>abel CYKY 5 x 10  p.u.</t>
  </si>
  <si>
    <t>-320010117</t>
  </si>
  <si>
    <t>Pol9</t>
  </si>
  <si>
    <t>ukonceni vodicu do l6 mm2</t>
  </si>
  <si>
    <t>240122628</t>
  </si>
  <si>
    <t>Pol10</t>
  </si>
  <si>
    <t>ukonceni kabelu do 4 x 16mm2</t>
  </si>
  <si>
    <t>-2133038124</t>
  </si>
  <si>
    <t>Pol11</t>
  </si>
  <si>
    <t>FeZn 30x4 v zemi</t>
  </si>
  <si>
    <t>-347771242</t>
  </si>
  <si>
    <t>Pol12</t>
  </si>
  <si>
    <t>Fezn D10 - mm2 na povrchu</t>
  </si>
  <si>
    <t>1201071041</t>
  </si>
  <si>
    <t>Pol13</t>
  </si>
  <si>
    <t>svorka SP 1</t>
  </si>
  <si>
    <t>-1022613305</t>
  </si>
  <si>
    <t>Pol14</t>
  </si>
  <si>
    <t>Uvedeni do provozu-oživeni</t>
  </si>
  <si>
    <t>h</t>
  </si>
  <si>
    <t>262144</t>
  </si>
  <si>
    <t>-1789222234</t>
  </si>
  <si>
    <t>Pol15</t>
  </si>
  <si>
    <t>Zkusebni provoz</t>
  </si>
  <si>
    <t>-500862476</t>
  </si>
  <si>
    <t>Pol16</t>
  </si>
  <si>
    <t>Plosina - lešení</t>
  </si>
  <si>
    <t>-730347766</t>
  </si>
  <si>
    <t>Pol17</t>
  </si>
  <si>
    <t>Nepredvidane práce koordinace s ost. prof.</t>
  </si>
  <si>
    <t>-1238764758</t>
  </si>
  <si>
    <t>Pol18</t>
  </si>
  <si>
    <t>Svorka SR 2</t>
  </si>
  <si>
    <t>-1342284426</t>
  </si>
  <si>
    <t>Pol19</t>
  </si>
  <si>
    <t>Svorka SR 3</t>
  </si>
  <si>
    <t>1720832778</t>
  </si>
  <si>
    <t>Pol20</t>
  </si>
  <si>
    <t>Revizni technik</t>
  </si>
  <si>
    <t>456126378</t>
  </si>
  <si>
    <t>Pol21</t>
  </si>
  <si>
    <t>Jeřáb</t>
  </si>
  <si>
    <t>1713651722</t>
  </si>
  <si>
    <t>Pol22</t>
  </si>
  <si>
    <t>Zabezpeceni pracoviste</t>
  </si>
  <si>
    <t>-1551898526</t>
  </si>
  <si>
    <t>Pol23</t>
  </si>
  <si>
    <t>Pomocný a spojovací materiál  (závit. tyč M24, velkoplošné podložky, matice M24)</t>
  </si>
  <si>
    <t>-1123038838</t>
  </si>
  <si>
    <t>Pol24</t>
  </si>
  <si>
    <t>Šachta vrtu: 250x250/400x400 (vnitřní/ vnější) výška 125/160 (světlá/celková) litina min nosnost 12,5 t,  uzamykatenost poklopu (uzavírací šrouby se šestihr. hlavou) vodotěsnost poklopu – proti povrchové vodě možnost zatažení hladinové sondy proříznutí dna, navlečení na výpažnici vrtu odvodnění šachy odvrtem ve stěně</t>
  </si>
  <si>
    <t>-1492742465</t>
  </si>
  <si>
    <t xml:space="preserve">Poznámka k položce:
Materiál poklopu
Litina, min.12,5 t nebo plech, nerez, min. 15 t (dle požadavků investora)
Ve výkazu výměr: litina
</t>
  </si>
  <si>
    <t>Pol25</t>
  </si>
  <si>
    <t>Kabelová šachta 250x250/400x400 (vnitřní/ vnější) výška 200/240 (světlá/celková) litina min nosnost 12,5 t,  uzamykatenost poklopu (uzavírací šrouby se šestihr. hlavou) vodotěsnost poklopu – proti povrchové vodě musí umožnit protažení kabelových vedení zatažení ocelového lanka nebo protahovacího pera, protažení případných kabelových vedení kabelové průchodky přes těsnící šroubení nebo obetonování odvodnění šachy odvrtem ve stěně</t>
  </si>
  <si>
    <t>615758016</t>
  </si>
  <si>
    <t>Z - Zemní práce</t>
  </si>
  <si>
    <t>-994826071</t>
  </si>
  <si>
    <t>Pol26</t>
  </si>
  <si>
    <t>Vytyceni trasy v zast.prostory včetně vytýčení sítí</t>
  </si>
  <si>
    <t>km</t>
  </si>
  <si>
    <t>-1591276949</t>
  </si>
  <si>
    <t>Pol27</t>
  </si>
  <si>
    <t>Výkop pro stozar 5m</t>
  </si>
  <si>
    <t>1972082298</t>
  </si>
  <si>
    <t>Pol28</t>
  </si>
  <si>
    <t>Výkop pro rozváděč RE</t>
  </si>
  <si>
    <t>479939642</t>
  </si>
  <si>
    <t>Pol29</t>
  </si>
  <si>
    <t>stozarova pouzdra 600/1200</t>
  </si>
  <si>
    <t>1101799896</t>
  </si>
  <si>
    <t>Pol30</t>
  </si>
  <si>
    <t>Odvoz a uložení zeminy na skládce  (0,5x0,2x125)</t>
  </si>
  <si>
    <t>1716864733</t>
  </si>
  <si>
    <t>Pol31</t>
  </si>
  <si>
    <t>vykop ryhy 50/120  tr.3. ručně v obsazené trase</t>
  </si>
  <si>
    <t>-362022097</t>
  </si>
  <si>
    <t>Pol32</t>
  </si>
  <si>
    <t>hutnění výkopů (0,5x1x125)</t>
  </si>
  <si>
    <t>-2023528738</t>
  </si>
  <si>
    <t>Pol33</t>
  </si>
  <si>
    <t>zrizeni kabel.loze pisek 35cm</t>
  </si>
  <si>
    <t>-1735236144</t>
  </si>
  <si>
    <t>Pol34</t>
  </si>
  <si>
    <t>-807867384</t>
  </si>
  <si>
    <t>Pol35</t>
  </si>
  <si>
    <t>zahoz kabelove ryhy 50/100</t>
  </si>
  <si>
    <t>219119137</t>
  </si>
  <si>
    <t>Pol36</t>
  </si>
  <si>
    <t>Odvoz zeminy + uložení na skládce</t>
  </si>
  <si>
    <t>-1695036689</t>
  </si>
  <si>
    <t>D - Demontáž</t>
  </si>
  <si>
    <t>Pol55</t>
  </si>
  <si>
    <t>kabel CYKY 4 x 16  v.u.</t>
  </si>
  <si>
    <t>-833017057</t>
  </si>
  <si>
    <t>Pol56</t>
  </si>
  <si>
    <t>1542464926</t>
  </si>
  <si>
    <t>Pol57</t>
  </si>
  <si>
    <t>ukonceni kabelu do 4 x 10</t>
  </si>
  <si>
    <t>795505533</t>
  </si>
  <si>
    <t>Pol58</t>
  </si>
  <si>
    <t>Demomtaz rozv. RE</t>
  </si>
  <si>
    <t>836727967</t>
  </si>
  <si>
    <t>Pol59</t>
  </si>
  <si>
    <t>Svítidlo výbojkové 1x250W</t>
  </si>
  <si>
    <t>-1737717037</t>
  </si>
  <si>
    <t>Pol60</t>
  </si>
  <si>
    <t>Jednovýložník V1 -1500</t>
  </si>
  <si>
    <t>569450478</t>
  </si>
  <si>
    <t>Pol61</t>
  </si>
  <si>
    <t>Stozar ocelovy do 10m</t>
  </si>
  <si>
    <t>89831924</t>
  </si>
  <si>
    <t>Pol62</t>
  </si>
  <si>
    <t>vyloznik jednor.nad 35kg</t>
  </si>
  <si>
    <t>2024577562</t>
  </si>
  <si>
    <t>Pol63</t>
  </si>
  <si>
    <t>stožár.rozvodnice  SR481-27Z/Un, IP 20</t>
  </si>
  <si>
    <t>-212457653</t>
  </si>
  <si>
    <t>Pol64</t>
  </si>
  <si>
    <t>FeZn D 10 mm pospojovani 1m=0,62kg</t>
  </si>
  <si>
    <t>-2059977820</t>
  </si>
  <si>
    <t>Pol65</t>
  </si>
  <si>
    <t>72632117</t>
  </si>
  <si>
    <t>Pol66</t>
  </si>
  <si>
    <t>Základ pro stozar 9-10</t>
  </si>
  <si>
    <t>522491834</t>
  </si>
  <si>
    <t>P - Připojení věží a domků po dobu výstavby</t>
  </si>
  <si>
    <t>Povodí Labe, státní podník</t>
  </si>
  <si>
    <t>Pol37</t>
  </si>
  <si>
    <t>Objímka kotevní O 140 mm</t>
  </si>
  <si>
    <t>1507317797</t>
  </si>
  <si>
    <t>Pol38</t>
  </si>
  <si>
    <t>Šroub s otevřeným hákem M20x174</t>
  </si>
  <si>
    <t>-1110099700</t>
  </si>
  <si>
    <t>Pol39</t>
  </si>
  <si>
    <t>Šroub napínací hák-oko  M20</t>
  </si>
  <si>
    <t>1395849878</t>
  </si>
  <si>
    <t>Pol40</t>
  </si>
  <si>
    <t>Kotevní a závěsná svorka  K4x130N</t>
  </si>
  <si>
    <t>-1176344727</t>
  </si>
  <si>
    <t>Pol41</t>
  </si>
  <si>
    <t>Svorka pro holé vedení 2411/1</t>
  </si>
  <si>
    <t>-923378674</t>
  </si>
  <si>
    <t>Pol42</t>
  </si>
  <si>
    <t>Svorka nosná univerzální NJK 16120  2-4x16</t>
  </si>
  <si>
    <t>960034845</t>
  </si>
  <si>
    <t>Pol43</t>
  </si>
  <si>
    <t>Hák s podpěrou 5097/2</t>
  </si>
  <si>
    <t>-1892366293</t>
  </si>
  <si>
    <t>Pol44</t>
  </si>
  <si>
    <t>Chránička PVC KD 09110 - kopoflex</t>
  </si>
  <si>
    <t>1583617059</t>
  </si>
  <si>
    <t>Pol45</t>
  </si>
  <si>
    <t>CYA vodic 16</t>
  </si>
  <si>
    <t>-938984808</t>
  </si>
  <si>
    <t>Pol46</t>
  </si>
  <si>
    <t>kabel AYKYz 4 x16  v.u.</t>
  </si>
  <si>
    <t>1522052877</t>
  </si>
  <si>
    <t>Pol47</t>
  </si>
  <si>
    <t>Chránička korugovaná dvouplášťová 50 mm</t>
  </si>
  <si>
    <t>-1708422301</t>
  </si>
  <si>
    <t>221291834</t>
  </si>
  <si>
    <t>Pol48</t>
  </si>
  <si>
    <t>-1046556461</t>
  </si>
  <si>
    <t>Pol49</t>
  </si>
  <si>
    <t>-1427697228</t>
  </si>
  <si>
    <t>Pol50</t>
  </si>
  <si>
    <t>1373233822</t>
  </si>
  <si>
    <t>-1356340856</t>
  </si>
  <si>
    <t>-53103063</t>
  </si>
  <si>
    <t>Pol51</t>
  </si>
  <si>
    <t>Plosina - lešení- zajištění</t>
  </si>
  <si>
    <t>-954438423</t>
  </si>
  <si>
    <t>1965437886</t>
  </si>
  <si>
    <t>Pol52</t>
  </si>
  <si>
    <t>Vrtání otvorů pro kotvy</t>
  </si>
  <si>
    <t>-1738376270</t>
  </si>
  <si>
    <t>Pol53</t>
  </si>
  <si>
    <t>Demontáž přeložky</t>
  </si>
  <si>
    <t>-120577912</t>
  </si>
  <si>
    <t>Pol54</t>
  </si>
  <si>
    <t>Kotevní materiál, nosné konstrukce a chemické kotvy</t>
  </si>
  <si>
    <t>-1147789543</t>
  </si>
  <si>
    <t>S - Svítidla</t>
  </si>
  <si>
    <t>D1 - Svítidlo nástěnné SHC 70W včetně výložníku</t>
  </si>
  <si>
    <t>D2 - Svítidlo SHC umístěná na stožáru včetně výložníku výška světla nad zemí 5m</t>
  </si>
  <si>
    <t>D1</t>
  </si>
  <si>
    <t>Svítidlo nástěnné SHC 70W včetně výložníku</t>
  </si>
  <si>
    <t>Pol67</t>
  </si>
  <si>
    <t>kompletní světelný bod typ NA28 1x70W  viz příloha TZ povrch. úprava  RAL 7024</t>
  </si>
  <si>
    <t>575467657</t>
  </si>
  <si>
    <t>Pol68</t>
  </si>
  <si>
    <t>El. výbava pro 70W MHC</t>
  </si>
  <si>
    <t>1963936081</t>
  </si>
  <si>
    <t>Pol69</t>
  </si>
  <si>
    <t>Výbojka 70W SHC</t>
  </si>
  <si>
    <t>502045592</t>
  </si>
  <si>
    <t>D2</t>
  </si>
  <si>
    <t>Svítidlo SHC umístěná na stožáru včetně výložníku výška světla nad zemí 5m</t>
  </si>
  <si>
    <t>-1170701356</t>
  </si>
  <si>
    <t>Pol70</t>
  </si>
  <si>
    <t>kompletní světelný bod typ ST3/103 1x70W viz příloha povrch. úprava TZ RAL 7024</t>
  </si>
  <si>
    <t>1312075615</t>
  </si>
  <si>
    <t>Pol71</t>
  </si>
  <si>
    <t>-2044787480</t>
  </si>
  <si>
    <t>Pol72</t>
  </si>
  <si>
    <t>Stožárová rozvodnice NTB 1/1*6AE14 IP54</t>
  </si>
  <si>
    <t>1258736290</t>
  </si>
  <si>
    <t>Pol73</t>
  </si>
  <si>
    <t>Kotevní armatura do základu TYP F100 150*150*1000 /M16</t>
  </si>
  <si>
    <t>678259967</t>
  </si>
  <si>
    <t>VON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</si>
  <si>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</si>
  <si>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</si>
  <si>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</si>
  <si>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</si>
  <si>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</si>
  <si>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</si>
  <si>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</si>
  <si>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</si>
  <si>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</si>
  <si>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01110300R</t>
  </si>
  <si>
    <t>Kamerový průzkum vrtných prací</t>
  </si>
  <si>
    <t>1024</t>
  </si>
  <si>
    <t>-1588953567</t>
  </si>
  <si>
    <t>Poznámka k položce:
Po skončení vrtných prací bude provedena kamerová prohlídka všech vrtů televizní kamerou se záznamem na DVD.</t>
  </si>
  <si>
    <t>01111400R</t>
  </si>
  <si>
    <t>Inženýrsko-geologický průzkum</t>
  </si>
  <si>
    <t>-118662009</t>
  </si>
  <si>
    <t>Poznámka k položce:
Dokumentace vrtných prací
Specifiklace: technická zpráva
Další:
- zajištění veškerých povolení např. Báňského úřadu apod. 
- zajištění likvidace vrtů předepsaným způsobem vč. starých vrtů</t>
  </si>
  <si>
    <t>01220300R1a</t>
  </si>
  <si>
    <t>Geodetické práce při provádění stavby</t>
  </si>
  <si>
    <t>-1026814652</t>
  </si>
  <si>
    <t>Poznámka k položce:
Vytyčovací práce</t>
  </si>
  <si>
    <t>01220300R1b</t>
  </si>
  <si>
    <t>Vypracování geodetického zameření skutečného stavu</t>
  </si>
  <si>
    <t>1739081707</t>
  </si>
  <si>
    <t>Poznámka k položce:
Zaměření přeložky kabelových vedení
Zaměření zasypaných konstrukcí
Zaměření nových konstrukcí</t>
  </si>
  <si>
    <t>01320300R2</t>
  </si>
  <si>
    <t>Havarijní plán</t>
  </si>
  <si>
    <t>-819415367</t>
  </si>
  <si>
    <t>01320300R3</t>
  </si>
  <si>
    <t>Povodňový plán</t>
  </si>
  <si>
    <t>-1386348578</t>
  </si>
  <si>
    <t>01320300R4</t>
  </si>
  <si>
    <t>Projektová dokumentace skutečného provedení</t>
  </si>
  <si>
    <t>-1627283529</t>
  </si>
  <si>
    <t>Poznámka k položce:
3 paré pro investora: povodí Labe, státní podnik</t>
  </si>
  <si>
    <t>01320300R5</t>
  </si>
  <si>
    <t>RDS - výrobní dokumentace výkresů výztuže</t>
  </si>
  <si>
    <t>-1836714908</t>
  </si>
  <si>
    <t>Poznámka k položce:
SO01, SO03</t>
  </si>
  <si>
    <t>01320300R6</t>
  </si>
  <si>
    <t>Diagnostika vývaru</t>
  </si>
  <si>
    <t>390139196</t>
  </si>
  <si>
    <t>Poznámka k položce:
SO03
PD předpokládá ubourání konstrukce do hloubky cca 25 cm. Po ubourání bude provedena diagnostika, které ověří míru porušení betonu a jeho vhodnost betonáž. 
V případě, že konstrukce nebude vykazovat po odbourání a očištění poruchy (degradace, odlupování betonu, trhliny apod.) je možné, aby spáru převzal pouze investor.</t>
  </si>
  <si>
    <t>VRN3</t>
  </si>
  <si>
    <t>Zařízení staveniště</t>
  </si>
  <si>
    <t>03000100R</t>
  </si>
  <si>
    <t xml:space="preserve">Zařízení staveniště </t>
  </si>
  <si>
    <t>-1466905264</t>
  </si>
  <si>
    <t>Poznámka k položce:
- zřízení a odstranění
- ohraničení stavby páskou
- zabránění úniku ropných a jiných látek
- ochrana zeleně
- značka výjezd ze staveniště
 -vytyčení inženýrských síťí
- zřízení a rozebrání ploch ze silničních panelů, včetně dodávky
- ochrana šachet, stromů a geodetických bodů
- zřízení a rozebrání provizorního přejezdu přes odpadní koryto, včetně dodávky
atd.
- zajištění opatření, aby nebyly překročeny obecně závazné limity hlučnosti a prašnosti
- zajištění oplocení
- zajištění obnovy asfaltové komunikace v místě sjezdu na pozemek investora</t>
  </si>
  <si>
    <t>VRN4</t>
  </si>
  <si>
    <t>Inženýrská činnost</t>
  </si>
  <si>
    <t>04200200R</t>
  </si>
  <si>
    <t>Komplexní zhodnocení vrtných průzkumných prací z hlediska TBD</t>
  </si>
  <si>
    <t>-1776795715</t>
  </si>
  <si>
    <t>Poznámka k položce:
V závěru vrtných a průzkumných prací bude zpracováno komplexní zhodnocení vrtných a průzkumných prací z hlediska TBD a to právnickou osobou (firmou) pověřenou k výkonu TBD pro VD III. kategorie.</t>
  </si>
  <si>
    <t>04310300R</t>
  </si>
  <si>
    <t>Destruktivní zkoušky hornin a stavebních hmot</t>
  </si>
  <si>
    <t>877369947</t>
  </si>
  <si>
    <t xml:space="preserve">Poznámka k položce:
Základního popisu vzorků a stanovení jejich objemové hmotnosti
Destruktivní zkoušky pevnosti zdiva (kamene) v tlaku
Destruktivní zkoušky pevnosti podložní horniny v tlaku
Na vzorku s rozhraním podložní hornina – zdivo hráze nebo vyrovnávací mazanina zkoušky pevnosti v prostém tahu nebo smyku
Nasákavost
Stanovení chem. složení pojiva (malty)
Zjištění alkalicko- křemičité reakce
Další specifikace jsou v technické zprávě
</t>
  </si>
  <si>
    <t>VRN7</t>
  </si>
  <si>
    <t>Provozní vlivy</t>
  </si>
  <si>
    <t>07000100R</t>
  </si>
  <si>
    <t>Provozní vlivy (fotodokumentace v průběhu stavby, pasportizace pozemků před a po dokončení díla, koordinace činností s vlastníky využívaných pozemků, apod.)</t>
  </si>
  <si>
    <t>48019784</t>
  </si>
  <si>
    <t>VRN9</t>
  </si>
  <si>
    <t>Ostatní náklady</t>
  </si>
  <si>
    <t>09100200R1</t>
  </si>
  <si>
    <t xml:space="preserve">Mimořádná etapa měření deformací hráze před započetím staveních prací </t>
  </si>
  <si>
    <t>458197677</t>
  </si>
  <si>
    <t>Poznámka k položce:
Dle Programu TBD:
- 1 x před začátkem stavebních prací
- 1 x po ukončení stavebních prací</t>
  </si>
  <si>
    <t>09200200R2</t>
  </si>
  <si>
    <t>Zpracování doplňku Programu TBD (platný po dobu výstavby)</t>
  </si>
  <si>
    <t>-640746325</t>
  </si>
  <si>
    <t>09100200R3</t>
  </si>
  <si>
    <t>Vypracování nového Program TBD (platný po dokončení stavby)</t>
  </si>
  <si>
    <t>650365517</t>
  </si>
  <si>
    <t xml:space="preserve">Poznámka k položce:
Změny na osazení nových zařízení pro modernizaci výkonu TBD budou zapracovány do nového Programu TBD (PTBD) a to po dokončení stavebních prací na základě dokumentace skutečného provedení stavby. </t>
  </si>
  <si>
    <t>09200200R4</t>
  </si>
  <si>
    <t>Stanovení mezní MBH</t>
  </si>
  <si>
    <t>115749312</t>
  </si>
  <si>
    <t>Poznámka k položce:
Stanovení MBH bude provedeno na základě stabilitního přepočtu, který zohlední stavební úpravy dle skutečného provedení</t>
  </si>
  <si>
    <t>09200200R5</t>
  </si>
  <si>
    <t>Aktualizace posudku bezpečnosti vodního díla za povodní</t>
  </si>
  <si>
    <t>-163430110</t>
  </si>
  <si>
    <t>09100200R6</t>
  </si>
  <si>
    <t>Čištění a úklid dotčených komunikací a veřejných prostranství, čištění kol veškeré stavební techniky před výjezdem  ze staveniště, včetně všech souvisejícíh činností</t>
  </si>
  <si>
    <t>1273766304</t>
  </si>
  <si>
    <t>09100200R7</t>
  </si>
  <si>
    <t>Zajištění písemných souhasných vyjádření všech dotčených vlastníků pozemků a inženýrských sítí k dokončené stavbě</t>
  </si>
  <si>
    <t>-1143793266</t>
  </si>
  <si>
    <t>09100200R8</t>
  </si>
  <si>
    <t>Zajištění kontroly zkušebního plánu</t>
  </si>
  <si>
    <t>-307492088</t>
  </si>
  <si>
    <t>Poznámka k položce:
Požadavky specifikuje investor: Polovodí Labe, státní podnik</t>
  </si>
  <si>
    <t>09100200R9</t>
  </si>
  <si>
    <t>Zajištění výroby a instalace informačních tabulí ke stavbě</t>
  </si>
  <si>
    <t>1105287516</t>
  </si>
  <si>
    <t>09100200R10</t>
  </si>
  <si>
    <t>Zajištění aktualizace plánu BOZP</t>
  </si>
  <si>
    <t>-1493106409</t>
  </si>
  <si>
    <t>09100200R11</t>
  </si>
  <si>
    <t xml:space="preserve">Zajištění veškerých předepsaných atestů, zkoušek, a revizí dle příslušných norem a legislativy </t>
  </si>
  <si>
    <t>70578104</t>
  </si>
  <si>
    <t>Poznámka k položce:
Specifikace bude provedena v PDPS</t>
  </si>
  <si>
    <t>09100200R12</t>
  </si>
  <si>
    <t>Vypracování, projednání a schválení prozatímního MŘ (manipulačního řádu) dotčenými orgány státní správy a objednatelem</t>
  </si>
  <si>
    <t>426728514</t>
  </si>
  <si>
    <t>09100200R13</t>
  </si>
  <si>
    <t>Vypracování PŘ (provozního řádu) dle vzoru dodaného objednatelem vč. jeho projednání s odpovědnými zástupci objednatele</t>
  </si>
  <si>
    <t>-464014599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</si>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</sst>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0000A8"/>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43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2"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6"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7" fillId="0" borderId="13" xfId="0" applyNumberFormat="1" applyFont="1" applyBorder="1" applyAlignment="1" applyProtection="1">
      <alignment/>
      <protection/>
    </xf>
    <xf numFmtId="166" fontId="37" fillId="0" borderId="14"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9"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horizontal="left" vertical="center" wrapText="1"/>
      <protection/>
    </xf>
    <xf numFmtId="167" fontId="13" fillId="0" borderId="0" xfId="0" applyNumberFormat="1" applyFont="1" applyBorder="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0" fillId="0" borderId="0" xfId="0" applyFont="1" applyBorder="1" applyAlignment="1" applyProtection="1">
      <alignment vertical="center" wrapText="1"/>
      <protection/>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22" xfId="0" applyFont="1" applyBorder="1" applyAlignment="1" applyProtection="1">
      <alignment vertical="center"/>
      <protection/>
    </xf>
    <xf numFmtId="0" fontId="13" fillId="0" borderId="23" xfId="0" applyFont="1" applyBorder="1" applyAlignment="1" applyProtection="1">
      <alignment vertical="center"/>
      <protection/>
    </xf>
    <xf numFmtId="0" fontId="13"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Protection="1">
      <protection/>
    </xf>
    <xf numFmtId="0" fontId="0" fillId="0" borderId="4" xfId="0" applyBorder="1"/>
    <xf numFmtId="0" fontId="25" fillId="0" borderId="0" xfId="0" applyFont="1" applyBorder="1" applyAlignment="1" applyProtection="1">
      <alignment horizontal="lef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29" fillId="0" borderId="0" xfId="0" applyNumberFormat="1"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372"/>
      <c r="AS2" s="372"/>
      <c r="AT2" s="372"/>
      <c r="AU2" s="372"/>
      <c r="AV2" s="372"/>
      <c r="AW2" s="372"/>
      <c r="AX2" s="372"/>
      <c r="AY2" s="372"/>
      <c r="AZ2" s="372"/>
      <c r="BA2" s="372"/>
      <c r="BB2" s="372"/>
      <c r="BC2" s="372"/>
      <c r="BD2" s="372"/>
      <c r="BE2" s="372"/>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405" t="s">
        <v>16</v>
      </c>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30"/>
      <c r="AQ5" s="32"/>
      <c r="BE5" s="403" t="s">
        <v>17</v>
      </c>
      <c r="BS5" s="25" t="s">
        <v>8</v>
      </c>
    </row>
    <row r="6" spans="2:71" ht="36.95" customHeight="1">
      <c r="B6" s="29"/>
      <c r="C6" s="30"/>
      <c r="D6" s="37" t="s">
        <v>18</v>
      </c>
      <c r="E6" s="30"/>
      <c r="F6" s="30"/>
      <c r="G6" s="30"/>
      <c r="H6" s="30"/>
      <c r="I6" s="30"/>
      <c r="J6" s="30"/>
      <c r="K6" s="407" t="s">
        <v>19</v>
      </c>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30"/>
      <c r="AQ6" s="32"/>
      <c r="BE6" s="404"/>
      <c r="BS6" s="25" t="s">
        <v>20</v>
      </c>
    </row>
    <row r="7" spans="2:71" ht="14.45"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24</v>
      </c>
      <c r="AO7" s="30"/>
      <c r="AP7" s="30"/>
      <c r="AQ7" s="32"/>
      <c r="BE7" s="404"/>
      <c r="BS7" s="25" t="s">
        <v>25</v>
      </c>
    </row>
    <row r="8" spans="2:71" ht="14.45" customHeight="1">
      <c r="B8" s="29"/>
      <c r="C8" s="30"/>
      <c r="D8" s="38" t="s">
        <v>26</v>
      </c>
      <c r="E8" s="30"/>
      <c r="F8" s="30"/>
      <c r="G8" s="30"/>
      <c r="H8" s="30"/>
      <c r="I8" s="30"/>
      <c r="J8" s="30"/>
      <c r="K8" s="36" t="s">
        <v>27</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28</v>
      </c>
      <c r="AL8" s="30"/>
      <c r="AM8" s="30"/>
      <c r="AN8" s="39" t="s">
        <v>29</v>
      </c>
      <c r="AO8" s="30"/>
      <c r="AP8" s="30"/>
      <c r="AQ8" s="32"/>
      <c r="BE8" s="404"/>
      <c r="BS8" s="25" t="s">
        <v>30</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4"/>
      <c r="BS9" s="25" t="s">
        <v>31</v>
      </c>
    </row>
    <row r="10" spans="2:71" ht="14.45" customHeight="1">
      <c r="B10" s="29"/>
      <c r="C10" s="30"/>
      <c r="D10" s="38" t="s">
        <v>32</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33</v>
      </c>
      <c r="AL10" s="30"/>
      <c r="AM10" s="30"/>
      <c r="AN10" s="36" t="s">
        <v>34</v>
      </c>
      <c r="AO10" s="30"/>
      <c r="AP10" s="30"/>
      <c r="AQ10" s="32"/>
      <c r="BE10" s="404"/>
      <c r="BS10" s="25" t="s">
        <v>20</v>
      </c>
    </row>
    <row r="11" spans="2:71" ht="18.4" customHeight="1">
      <c r="B11" s="29"/>
      <c r="C11" s="30"/>
      <c r="D11" s="30"/>
      <c r="E11" s="36" t="s">
        <v>35</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36</v>
      </c>
      <c r="AL11" s="30"/>
      <c r="AM11" s="30"/>
      <c r="AN11" s="36" t="s">
        <v>37</v>
      </c>
      <c r="AO11" s="30"/>
      <c r="AP11" s="30"/>
      <c r="AQ11" s="32"/>
      <c r="BE11" s="404"/>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4"/>
      <c r="BS12" s="25" t="s">
        <v>20</v>
      </c>
    </row>
    <row r="13" spans="2:71" ht="14.45" customHeight="1">
      <c r="B13" s="29"/>
      <c r="C13" s="30"/>
      <c r="D13" s="38" t="s">
        <v>38</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33</v>
      </c>
      <c r="AL13" s="30"/>
      <c r="AM13" s="30"/>
      <c r="AN13" s="40" t="s">
        <v>39</v>
      </c>
      <c r="AO13" s="30"/>
      <c r="AP13" s="30"/>
      <c r="AQ13" s="32"/>
      <c r="BE13" s="404"/>
      <c r="BS13" s="25" t="s">
        <v>20</v>
      </c>
    </row>
    <row r="14" spans="2:71" ht="15">
      <c r="B14" s="29"/>
      <c r="C14" s="30"/>
      <c r="D14" s="30"/>
      <c r="E14" s="408" t="s">
        <v>39</v>
      </c>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38" t="s">
        <v>36</v>
      </c>
      <c r="AL14" s="30"/>
      <c r="AM14" s="30"/>
      <c r="AN14" s="40" t="s">
        <v>39</v>
      </c>
      <c r="AO14" s="30"/>
      <c r="AP14" s="30"/>
      <c r="AQ14" s="32"/>
      <c r="BE14" s="404"/>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4"/>
      <c r="BS15" s="25" t="s">
        <v>6</v>
      </c>
    </row>
    <row r="16" spans="2:71" ht="14.45" customHeight="1">
      <c r="B16" s="29"/>
      <c r="C16" s="30"/>
      <c r="D16" s="38" t="s">
        <v>40</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33</v>
      </c>
      <c r="AL16" s="30"/>
      <c r="AM16" s="30"/>
      <c r="AN16" s="36" t="s">
        <v>41</v>
      </c>
      <c r="AO16" s="30"/>
      <c r="AP16" s="30"/>
      <c r="AQ16" s="32"/>
      <c r="BE16" s="404"/>
      <c r="BS16" s="25" t="s">
        <v>6</v>
      </c>
    </row>
    <row r="17" spans="2:71" ht="18.4" customHeight="1">
      <c r="B17" s="29"/>
      <c r="C17" s="30"/>
      <c r="D17" s="30"/>
      <c r="E17" s="36" t="s">
        <v>42</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36</v>
      </c>
      <c r="AL17" s="30"/>
      <c r="AM17" s="30"/>
      <c r="AN17" s="36" t="s">
        <v>43</v>
      </c>
      <c r="AO17" s="30"/>
      <c r="AP17" s="30"/>
      <c r="AQ17" s="32"/>
      <c r="BE17" s="404"/>
      <c r="BS17" s="25" t="s">
        <v>44</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4"/>
      <c r="BS18" s="25" t="s">
        <v>8</v>
      </c>
    </row>
    <row r="19" spans="2:71" ht="14.45" customHeight="1">
      <c r="B19" s="29"/>
      <c r="C19" s="30"/>
      <c r="D19" s="38" t="s">
        <v>45</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4"/>
      <c r="BS19" s="25" t="s">
        <v>8</v>
      </c>
    </row>
    <row r="20" spans="2:71" ht="22.5" customHeight="1">
      <c r="B20" s="29"/>
      <c r="C20" s="30"/>
      <c r="D20" s="30"/>
      <c r="E20" s="410" t="s">
        <v>24</v>
      </c>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30"/>
      <c r="AP20" s="30"/>
      <c r="AQ20" s="32"/>
      <c r="BE20" s="404"/>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4"/>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404"/>
    </row>
    <row r="23" spans="2:57" s="1" customFormat="1" ht="25.9" customHeight="1">
      <c r="B23" s="42"/>
      <c r="C23" s="43"/>
      <c r="D23" s="44" t="s">
        <v>46</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11">
        <f>ROUND(AG51,2)</f>
        <v>0</v>
      </c>
      <c r="AL23" s="412"/>
      <c r="AM23" s="412"/>
      <c r="AN23" s="412"/>
      <c r="AO23" s="412"/>
      <c r="AP23" s="43"/>
      <c r="AQ23" s="46"/>
      <c r="BE23" s="404"/>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404"/>
    </row>
    <row r="25" spans="2:57" s="1" customFormat="1" ht="13.5">
      <c r="B25" s="42"/>
      <c r="C25" s="43"/>
      <c r="D25" s="43"/>
      <c r="E25" s="43"/>
      <c r="F25" s="43"/>
      <c r="G25" s="43"/>
      <c r="H25" s="43"/>
      <c r="I25" s="43"/>
      <c r="J25" s="43"/>
      <c r="K25" s="43"/>
      <c r="L25" s="413" t="s">
        <v>47</v>
      </c>
      <c r="M25" s="413"/>
      <c r="N25" s="413"/>
      <c r="O25" s="413"/>
      <c r="P25" s="43"/>
      <c r="Q25" s="43"/>
      <c r="R25" s="43"/>
      <c r="S25" s="43"/>
      <c r="T25" s="43"/>
      <c r="U25" s="43"/>
      <c r="V25" s="43"/>
      <c r="W25" s="413" t="s">
        <v>48</v>
      </c>
      <c r="X25" s="413"/>
      <c r="Y25" s="413"/>
      <c r="Z25" s="413"/>
      <c r="AA25" s="413"/>
      <c r="AB25" s="413"/>
      <c r="AC25" s="413"/>
      <c r="AD25" s="413"/>
      <c r="AE25" s="413"/>
      <c r="AF25" s="43"/>
      <c r="AG25" s="43"/>
      <c r="AH25" s="43"/>
      <c r="AI25" s="43"/>
      <c r="AJ25" s="43"/>
      <c r="AK25" s="413" t="s">
        <v>49</v>
      </c>
      <c r="AL25" s="413"/>
      <c r="AM25" s="413"/>
      <c r="AN25" s="413"/>
      <c r="AO25" s="413"/>
      <c r="AP25" s="43"/>
      <c r="AQ25" s="46"/>
      <c r="BE25" s="404"/>
    </row>
    <row r="26" spans="2:57" s="2" customFormat="1" ht="14.45" customHeight="1">
      <c r="B26" s="48"/>
      <c r="C26" s="49"/>
      <c r="D26" s="50" t="s">
        <v>50</v>
      </c>
      <c r="E26" s="49"/>
      <c r="F26" s="50" t="s">
        <v>51</v>
      </c>
      <c r="G26" s="49"/>
      <c r="H26" s="49"/>
      <c r="I26" s="49"/>
      <c r="J26" s="49"/>
      <c r="K26" s="49"/>
      <c r="L26" s="396">
        <v>0.21</v>
      </c>
      <c r="M26" s="397"/>
      <c r="N26" s="397"/>
      <c r="O26" s="397"/>
      <c r="P26" s="49"/>
      <c r="Q26" s="49"/>
      <c r="R26" s="49"/>
      <c r="S26" s="49"/>
      <c r="T26" s="49"/>
      <c r="U26" s="49"/>
      <c r="V26" s="49"/>
      <c r="W26" s="398">
        <f>ROUND(AZ51,2)</f>
        <v>0</v>
      </c>
      <c r="X26" s="397"/>
      <c r="Y26" s="397"/>
      <c r="Z26" s="397"/>
      <c r="AA26" s="397"/>
      <c r="AB26" s="397"/>
      <c r="AC26" s="397"/>
      <c r="AD26" s="397"/>
      <c r="AE26" s="397"/>
      <c r="AF26" s="49"/>
      <c r="AG26" s="49"/>
      <c r="AH26" s="49"/>
      <c r="AI26" s="49"/>
      <c r="AJ26" s="49"/>
      <c r="AK26" s="398">
        <f>ROUND(AV51,2)</f>
        <v>0</v>
      </c>
      <c r="AL26" s="397"/>
      <c r="AM26" s="397"/>
      <c r="AN26" s="397"/>
      <c r="AO26" s="397"/>
      <c r="AP26" s="49"/>
      <c r="AQ26" s="51"/>
      <c r="BE26" s="404"/>
    </row>
    <row r="27" spans="2:57" s="2" customFormat="1" ht="14.45" customHeight="1">
      <c r="B27" s="48"/>
      <c r="C27" s="49"/>
      <c r="D27" s="49"/>
      <c r="E27" s="49"/>
      <c r="F27" s="50" t="s">
        <v>52</v>
      </c>
      <c r="G27" s="49"/>
      <c r="H27" s="49"/>
      <c r="I27" s="49"/>
      <c r="J27" s="49"/>
      <c r="K27" s="49"/>
      <c r="L27" s="396">
        <v>0.15</v>
      </c>
      <c r="M27" s="397"/>
      <c r="N27" s="397"/>
      <c r="O27" s="397"/>
      <c r="P27" s="49"/>
      <c r="Q27" s="49"/>
      <c r="R27" s="49"/>
      <c r="S27" s="49"/>
      <c r="T27" s="49"/>
      <c r="U27" s="49"/>
      <c r="V27" s="49"/>
      <c r="W27" s="398">
        <f>ROUND(BA51,2)</f>
        <v>0</v>
      </c>
      <c r="X27" s="397"/>
      <c r="Y27" s="397"/>
      <c r="Z27" s="397"/>
      <c r="AA27" s="397"/>
      <c r="AB27" s="397"/>
      <c r="AC27" s="397"/>
      <c r="AD27" s="397"/>
      <c r="AE27" s="397"/>
      <c r="AF27" s="49"/>
      <c r="AG27" s="49"/>
      <c r="AH27" s="49"/>
      <c r="AI27" s="49"/>
      <c r="AJ27" s="49"/>
      <c r="AK27" s="398">
        <f>ROUND(AW51,2)</f>
        <v>0</v>
      </c>
      <c r="AL27" s="397"/>
      <c r="AM27" s="397"/>
      <c r="AN27" s="397"/>
      <c r="AO27" s="397"/>
      <c r="AP27" s="49"/>
      <c r="AQ27" s="51"/>
      <c r="BE27" s="404"/>
    </row>
    <row r="28" spans="2:57" s="2" customFormat="1" ht="14.45" customHeight="1" hidden="1">
      <c r="B28" s="48"/>
      <c r="C28" s="49"/>
      <c r="D28" s="49"/>
      <c r="E28" s="49"/>
      <c r="F28" s="50" t="s">
        <v>53</v>
      </c>
      <c r="G28" s="49"/>
      <c r="H28" s="49"/>
      <c r="I28" s="49"/>
      <c r="J28" s="49"/>
      <c r="K28" s="49"/>
      <c r="L28" s="396">
        <v>0.21</v>
      </c>
      <c r="M28" s="397"/>
      <c r="N28" s="397"/>
      <c r="O28" s="397"/>
      <c r="P28" s="49"/>
      <c r="Q28" s="49"/>
      <c r="R28" s="49"/>
      <c r="S28" s="49"/>
      <c r="T28" s="49"/>
      <c r="U28" s="49"/>
      <c r="V28" s="49"/>
      <c r="W28" s="398">
        <f>ROUND(BB51,2)</f>
        <v>0</v>
      </c>
      <c r="X28" s="397"/>
      <c r="Y28" s="397"/>
      <c r="Z28" s="397"/>
      <c r="AA28" s="397"/>
      <c r="AB28" s="397"/>
      <c r="AC28" s="397"/>
      <c r="AD28" s="397"/>
      <c r="AE28" s="397"/>
      <c r="AF28" s="49"/>
      <c r="AG28" s="49"/>
      <c r="AH28" s="49"/>
      <c r="AI28" s="49"/>
      <c r="AJ28" s="49"/>
      <c r="AK28" s="398">
        <v>0</v>
      </c>
      <c r="AL28" s="397"/>
      <c r="AM28" s="397"/>
      <c r="AN28" s="397"/>
      <c r="AO28" s="397"/>
      <c r="AP28" s="49"/>
      <c r="AQ28" s="51"/>
      <c r="BE28" s="404"/>
    </row>
    <row r="29" spans="2:57" s="2" customFormat="1" ht="14.45" customHeight="1" hidden="1">
      <c r="B29" s="48"/>
      <c r="C29" s="49"/>
      <c r="D29" s="49"/>
      <c r="E29" s="49"/>
      <c r="F29" s="50" t="s">
        <v>54</v>
      </c>
      <c r="G29" s="49"/>
      <c r="H29" s="49"/>
      <c r="I29" s="49"/>
      <c r="J29" s="49"/>
      <c r="K29" s="49"/>
      <c r="L29" s="396">
        <v>0.15</v>
      </c>
      <c r="M29" s="397"/>
      <c r="N29" s="397"/>
      <c r="O29" s="397"/>
      <c r="P29" s="49"/>
      <c r="Q29" s="49"/>
      <c r="R29" s="49"/>
      <c r="S29" s="49"/>
      <c r="T29" s="49"/>
      <c r="U29" s="49"/>
      <c r="V29" s="49"/>
      <c r="W29" s="398">
        <f>ROUND(BC51,2)</f>
        <v>0</v>
      </c>
      <c r="X29" s="397"/>
      <c r="Y29" s="397"/>
      <c r="Z29" s="397"/>
      <c r="AA29" s="397"/>
      <c r="AB29" s="397"/>
      <c r="AC29" s="397"/>
      <c r="AD29" s="397"/>
      <c r="AE29" s="397"/>
      <c r="AF29" s="49"/>
      <c r="AG29" s="49"/>
      <c r="AH29" s="49"/>
      <c r="AI29" s="49"/>
      <c r="AJ29" s="49"/>
      <c r="AK29" s="398">
        <v>0</v>
      </c>
      <c r="AL29" s="397"/>
      <c r="AM29" s="397"/>
      <c r="AN29" s="397"/>
      <c r="AO29" s="397"/>
      <c r="AP29" s="49"/>
      <c r="AQ29" s="51"/>
      <c r="BE29" s="404"/>
    </row>
    <row r="30" spans="2:57" s="2" customFormat="1" ht="14.45" customHeight="1" hidden="1">
      <c r="B30" s="48"/>
      <c r="C30" s="49"/>
      <c r="D30" s="49"/>
      <c r="E30" s="49"/>
      <c r="F30" s="50" t="s">
        <v>55</v>
      </c>
      <c r="G30" s="49"/>
      <c r="H30" s="49"/>
      <c r="I30" s="49"/>
      <c r="J30" s="49"/>
      <c r="K30" s="49"/>
      <c r="L30" s="396">
        <v>0</v>
      </c>
      <c r="M30" s="397"/>
      <c r="N30" s="397"/>
      <c r="O30" s="397"/>
      <c r="P30" s="49"/>
      <c r="Q30" s="49"/>
      <c r="R30" s="49"/>
      <c r="S30" s="49"/>
      <c r="T30" s="49"/>
      <c r="U30" s="49"/>
      <c r="V30" s="49"/>
      <c r="W30" s="398">
        <f>ROUND(BD51,2)</f>
        <v>0</v>
      </c>
      <c r="X30" s="397"/>
      <c r="Y30" s="397"/>
      <c r="Z30" s="397"/>
      <c r="AA30" s="397"/>
      <c r="AB30" s="397"/>
      <c r="AC30" s="397"/>
      <c r="AD30" s="397"/>
      <c r="AE30" s="397"/>
      <c r="AF30" s="49"/>
      <c r="AG30" s="49"/>
      <c r="AH30" s="49"/>
      <c r="AI30" s="49"/>
      <c r="AJ30" s="49"/>
      <c r="AK30" s="398">
        <v>0</v>
      </c>
      <c r="AL30" s="397"/>
      <c r="AM30" s="397"/>
      <c r="AN30" s="397"/>
      <c r="AO30" s="397"/>
      <c r="AP30" s="49"/>
      <c r="AQ30" s="51"/>
      <c r="BE30" s="404"/>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404"/>
    </row>
    <row r="32" spans="2:57" s="1" customFormat="1" ht="25.9" customHeight="1">
      <c r="B32" s="42"/>
      <c r="C32" s="52"/>
      <c r="D32" s="53" t="s">
        <v>56</v>
      </c>
      <c r="E32" s="54"/>
      <c r="F32" s="54"/>
      <c r="G32" s="54"/>
      <c r="H32" s="54"/>
      <c r="I32" s="54"/>
      <c r="J32" s="54"/>
      <c r="K32" s="54"/>
      <c r="L32" s="54"/>
      <c r="M32" s="54"/>
      <c r="N32" s="54"/>
      <c r="O32" s="54"/>
      <c r="P32" s="54"/>
      <c r="Q32" s="54"/>
      <c r="R32" s="54"/>
      <c r="S32" s="54"/>
      <c r="T32" s="55" t="s">
        <v>57</v>
      </c>
      <c r="U32" s="54"/>
      <c r="V32" s="54"/>
      <c r="W32" s="54"/>
      <c r="X32" s="399" t="s">
        <v>58</v>
      </c>
      <c r="Y32" s="400"/>
      <c r="Z32" s="400"/>
      <c r="AA32" s="400"/>
      <c r="AB32" s="400"/>
      <c r="AC32" s="54"/>
      <c r="AD32" s="54"/>
      <c r="AE32" s="54"/>
      <c r="AF32" s="54"/>
      <c r="AG32" s="54"/>
      <c r="AH32" s="54"/>
      <c r="AI32" s="54"/>
      <c r="AJ32" s="54"/>
      <c r="AK32" s="401">
        <f>SUM(AK23:AK30)</f>
        <v>0</v>
      </c>
      <c r="AL32" s="400"/>
      <c r="AM32" s="400"/>
      <c r="AN32" s="400"/>
      <c r="AO32" s="402"/>
      <c r="AP32" s="52"/>
      <c r="AQ32" s="56"/>
      <c r="BE32" s="404"/>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59</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2386-17</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82" t="str">
        <f>K6</f>
        <v>VD Fojtka, zřízení nouzového přelivu</v>
      </c>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5">
      <c r="B44" s="42"/>
      <c r="C44" s="66" t="s">
        <v>26</v>
      </c>
      <c r="D44" s="64"/>
      <c r="E44" s="64"/>
      <c r="F44" s="64"/>
      <c r="G44" s="64"/>
      <c r="H44" s="64"/>
      <c r="I44" s="64"/>
      <c r="J44" s="64"/>
      <c r="K44" s="64"/>
      <c r="L44" s="73" t="str">
        <f>IF(K8="","",K8)</f>
        <v>VD Fojka, Mníšek u Liberce</v>
      </c>
      <c r="M44" s="64"/>
      <c r="N44" s="64"/>
      <c r="O44" s="64"/>
      <c r="P44" s="64"/>
      <c r="Q44" s="64"/>
      <c r="R44" s="64"/>
      <c r="S44" s="64"/>
      <c r="T44" s="64"/>
      <c r="U44" s="64"/>
      <c r="V44" s="64"/>
      <c r="W44" s="64"/>
      <c r="X44" s="64"/>
      <c r="Y44" s="64"/>
      <c r="Z44" s="64"/>
      <c r="AA44" s="64"/>
      <c r="AB44" s="64"/>
      <c r="AC44" s="64"/>
      <c r="AD44" s="64"/>
      <c r="AE44" s="64"/>
      <c r="AF44" s="64"/>
      <c r="AG44" s="64"/>
      <c r="AH44" s="64"/>
      <c r="AI44" s="66" t="s">
        <v>28</v>
      </c>
      <c r="AJ44" s="64"/>
      <c r="AK44" s="64"/>
      <c r="AL44" s="64"/>
      <c r="AM44" s="384" t="str">
        <f>IF(AN8="","",AN8)</f>
        <v>6. 6. 2017</v>
      </c>
      <c r="AN44" s="384"/>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5">
      <c r="B46" s="42"/>
      <c r="C46" s="66" t="s">
        <v>32</v>
      </c>
      <c r="D46" s="64"/>
      <c r="E46" s="64"/>
      <c r="F46" s="64"/>
      <c r="G46" s="64"/>
      <c r="H46" s="64"/>
      <c r="I46" s="64"/>
      <c r="J46" s="64"/>
      <c r="K46" s="64"/>
      <c r="L46" s="67" t="str">
        <f>IF(E11="","",E11)</f>
        <v>Povodí Labe, státní podnik</v>
      </c>
      <c r="M46" s="64"/>
      <c r="N46" s="64"/>
      <c r="O46" s="64"/>
      <c r="P46" s="64"/>
      <c r="Q46" s="64"/>
      <c r="R46" s="64"/>
      <c r="S46" s="64"/>
      <c r="T46" s="64"/>
      <c r="U46" s="64"/>
      <c r="V46" s="64"/>
      <c r="W46" s="64"/>
      <c r="X46" s="64"/>
      <c r="Y46" s="64"/>
      <c r="Z46" s="64"/>
      <c r="AA46" s="64"/>
      <c r="AB46" s="64"/>
      <c r="AC46" s="64"/>
      <c r="AD46" s="64"/>
      <c r="AE46" s="64"/>
      <c r="AF46" s="64"/>
      <c r="AG46" s="64"/>
      <c r="AH46" s="64"/>
      <c r="AI46" s="66" t="s">
        <v>40</v>
      </c>
      <c r="AJ46" s="64"/>
      <c r="AK46" s="64"/>
      <c r="AL46" s="64"/>
      <c r="AM46" s="385" t="str">
        <f>IF(E17="","",E17)</f>
        <v>VODNÍ DÍLA - TBD a.s.</v>
      </c>
      <c r="AN46" s="385"/>
      <c r="AO46" s="385"/>
      <c r="AP46" s="385"/>
      <c r="AQ46" s="64"/>
      <c r="AR46" s="62"/>
      <c r="AS46" s="386" t="s">
        <v>60</v>
      </c>
      <c r="AT46" s="387"/>
      <c r="AU46" s="75"/>
      <c r="AV46" s="75"/>
      <c r="AW46" s="75"/>
      <c r="AX46" s="75"/>
      <c r="AY46" s="75"/>
      <c r="AZ46" s="75"/>
      <c r="BA46" s="75"/>
      <c r="BB46" s="75"/>
      <c r="BC46" s="75"/>
      <c r="BD46" s="76"/>
    </row>
    <row r="47" spans="2:56" s="1" customFormat="1" ht="15">
      <c r="B47" s="42"/>
      <c r="C47" s="66" t="s">
        <v>38</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88"/>
      <c r="AT47" s="389"/>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90"/>
      <c r="AT48" s="391"/>
      <c r="AU48" s="43"/>
      <c r="AV48" s="43"/>
      <c r="AW48" s="43"/>
      <c r="AX48" s="43"/>
      <c r="AY48" s="43"/>
      <c r="AZ48" s="43"/>
      <c r="BA48" s="43"/>
      <c r="BB48" s="43"/>
      <c r="BC48" s="43"/>
      <c r="BD48" s="79"/>
    </row>
    <row r="49" spans="2:56" s="1" customFormat="1" ht="29.25" customHeight="1">
      <c r="B49" s="42"/>
      <c r="C49" s="392" t="s">
        <v>61</v>
      </c>
      <c r="D49" s="393"/>
      <c r="E49" s="393"/>
      <c r="F49" s="393"/>
      <c r="G49" s="393"/>
      <c r="H49" s="80"/>
      <c r="I49" s="394" t="s">
        <v>62</v>
      </c>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5" t="s">
        <v>63</v>
      </c>
      <c r="AH49" s="393"/>
      <c r="AI49" s="393"/>
      <c r="AJ49" s="393"/>
      <c r="AK49" s="393"/>
      <c r="AL49" s="393"/>
      <c r="AM49" s="393"/>
      <c r="AN49" s="394" t="s">
        <v>64</v>
      </c>
      <c r="AO49" s="393"/>
      <c r="AP49" s="393"/>
      <c r="AQ49" s="81" t="s">
        <v>65</v>
      </c>
      <c r="AR49" s="62"/>
      <c r="AS49" s="82" t="s">
        <v>66</v>
      </c>
      <c r="AT49" s="83" t="s">
        <v>67</v>
      </c>
      <c r="AU49" s="83" t="s">
        <v>68</v>
      </c>
      <c r="AV49" s="83" t="s">
        <v>69</v>
      </c>
      <c r="AW49" s="83" t="s">
        <v>70</v>
      </c>
      <c r="AX49" s="83" t="s">
        <v>71</v>
      </c>
      <c r="AY49" s="83" t="s">
        <v>72</v>
      </c>
      <c r="AZ49" s="83" t="s">
        <v>73</v>
      </c>
      <c r="BA49" s="83" t="s">
        <v>74</v>
      </c>
      <c r="BB49" s="83" t="s">
        <v>75</v>
      </c>
      <c r="BC49" s="83" t="s">
        <v>76</v>
      </c>
      <c r="BD49" s="84" t="s">
        <v>77</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78</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76">
        <f>ROUND(AG52+SUM(AG53:AG56)+AG62,2)</f>
        <v>0</v>
      </c>
      <c r="AH51" s="376"/>
      <c r="AI51" s="376"/>
      <c r="AJ51" s="376"/>
      <c r="AK51" s="376"/>
      <c r="AL51" s="376"/>
      <c r="AM51" s="376"/>
      <c r="AN51" s="377">
        <f aca="true" t="shared" si="0" ref="AN51:AN62">SUM(AG51,AT51)</f>
        <v>0</v>
      </c>
      <c r="AO51" s="377"/>
      <c r="AP51" s="377"/>
      <c r="AQ51" s="90" t="s">
        <v>24</v>
      </c>
      <c r="AR51" s="72"/>
      <c r="AS51" s="91">
        <f>ROUND(AS52+SUM(AS53:AS56)+AS62,2)</f>
        <v>0</v>
      </c>
      <c r="AT51" s="92">
        <f aca="true" t="shared" si="1" ref="AT51:AT62">ROUND(SUM(AV51:AW51),2)</f>
        <v>0</v>
      </c>
      <c r="AU51" s="93">
        <f>ROUND(AU52+SUM(AU53:AU56)+AU62,5)</f>
        <v>0</v>
      </c>
      <c r="AV51" s="92">
        <f>ROUND(AZ51*L26,2)</f>
        <v>0</v>
      </c>
      <c r="AW51" s="92">
        <f>ROUND(BA51*L27,2)</f>
        <v>0</v>
      </c>
      <c r="AX51" s="92">
        <f>ROUND(BB51*L26,2)</f>
        <v>0</v>
      </c>
      <c r="AY51" s="92">
        <f>ROUND(BC51*L27,2)</f>
        <v>0</v>
      </c>
      <c r="AZ51" s="92">
        <f>ROUND(AZ52+SUM(AZ53:AZ56)+AZ62,2)</f>
        <v>0</v>
      </c>
      <c r="BA51" s="92">
        <f>ROUND(BA52+SUM(BA53:BA56)+BA62,2)</f>
        <v>0</v>
      </c>
      <c r="BB51" s="92">
        <f>ROUND(BB52+SUM(BB53:BB56)+BB62,2)</f>
        <v>0</v>
      </c>
      <c r="BC51" s="92">
        <f>ROUND(BC52+SUM(BC53:BC56)+BC62,2)</f>
        <v>0</v>
      </c>
      <c r="BD51" s="94">
        <f>ROUND(BD52+SUM(BD53:BD56)+BD62,2)</f>
        <v>0</v>
      </c>
      <c r="BS51" s="95" t="s">
        <v>79</v>
      </c>
      <c r="BT51" s="95" t="s">
        <v>80</v>
      </c>
      <c r="BU51" s="96" t="s">
        <v>81</v>
      </c>
      <c r="BV51" s="95" t="s">
        <v>82</v>
      </c>
      <c r="BW51" s="95" t="s">
        <v>7</v>
      </c>
      <c r="BX51" s="95" t="s">
        <v>83</v>
      </c>
      <c r="CL51" s="95" t="s">
        <v>22</v>
      </c>
    </row>
    <row r="52" spans="1:91" s="5" customFormat="1" ht="22.5" customHeight="1">
      <c r="A52" s="97" t="s">
        <v>84</v>
      </c>
      <c r="B52" s="98"/>
      <c r="C52" s="99"/>
      <c r="D52" s="375" t="s">
        <v>85</v>
      </c>
      <c r="E52" s="375"/>
      <c r="F52" s="375"/>
      <c r="G52" s="375"/>
      <c r="H52" s="375"/>
      <c r="I52" s="100"/>
      <c r="J52" s="375" t="s">
        <v>86</v>
      </c>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3">
        <f>'SO01 - Koruna hráze'!J27</f>
        <v>0</v>
      </c>
      <c r="AH52" s="374"/>
      <c r="AI52" s="374"/>
      <c r="AJ52" s="374"/>
      <c r="AK52" s="374"/>
      <c r="AL52" s="374"/>
      <c r="AM52" s="374"/>
      <c r="AN52" s="373">
        <f t="shared" si="0"/>
        <v>0</v>
      </c>
      <c r="AO52" s="374"/>
      <c r="AP52" s="374"/>
      <c r="AQ52" s="101" t="s">
        <v>87</v>
      </c>
      <c r="AR52" s="102"/>
      <c r="AS52" s="103">
        <v>0</v>
      </c>
      <c r="AT52" s="104">
        <f t="shared" si="1"/>
        <v>0</v>
      </c>
      <c r="AU52" s="105">
        <f>'SO01 - Koruna hráze'!P91</f>
        <v>0</v>
      </c>
      <c r="AV52" s="104">
        <f>'SO01 - Koruna hráze'!J30</f>
        <v>0</v>
      </c>
      <c r="AW52" s="104">
        <f>'SO01 - Koruna hráze'!J31</f>
        <v>0</v>
      </c>
      <c r="AX52" s="104">
        <f>'SO01 - Koruna hráze'!J32</f>
        <v>0</v>
      </c>
      <c r="AY52" s="104">
        <f>'SO01 - Koruna hráze'!J33</f>
        <v>0</v>
      </c>
      <c r="AZ52" s="104">
        <f>'SO01 - Koruna hráze'!F30</f>
        <v>0</v>
      </c>
      <c r="BA52" s="104">
        <f>'SO01 - Koruna hráze'!F31</f>
        <v>0</v>
      </c>
      <c r="BB52" s="104">
        <f>'SO01 - Koruna hráze'!F32</f>
        <v>0</v>
      </c>
      <c r="BC52" s="104">
        <f>'SO01 - Koruna hráze'!F33</f>
        <v>0</v>
      </c>
      <c r="BD52" s="106">
        <f>'SO01 - Koruna hráze'!F34</f>
        <v>0</v>
      </c>
      <c r="BT52" s="107" t="s">
        <v>25</v>
      </c>
      <c r="BV52" s="107" t="s">
        <v>82</v>
      </c>
      <c r="BW52" s="107" t="s">
        <v>88</v>
      </c>
      <c r="BX52" s="107" t="s">
        <v>7</v>
      </c>
      <c r="CL52" s="107" t="s">
        <v>22</v>
      </c>
      <c r="CM52" s="107" t="s">
        <v>89</v>
      </c>
    </row>
    <row r="53" spans="1:91" s="5" customFormat="1" ht="22.5" customHeight="1">
      <c r="A53" s="97" t="s">
        <v>84</v>
      </c>
      <c r="B53" s="98"/>
      <c r="C53" s="99"/>
      <c r="D53" s="375" t="s">
        <v>90</v>
      </c>
      <c r="E53" s="375"/>
      <c r="F53" s="375"/>
      <c r="G53" s="375"/>
      <c r="H53" s="375"/>
      <c r="I53" s="100"/>
      <c r="J53" s="375" t="s">
        <v>91</v>
      </c>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3">
        <f>'SO02 - Manipulační objekt...'!J27</f>
        <v>0</v>
      </c>
      <c r="AH53" s="374"/>
      <c r="AI53" s="374"/>
      <c r="AJ53" s="374"/>
      <c r="AK53" s="374"/>
      <c r="AL53" s="374"/>
      <c r="AM53" s="374"/>
      <c r="AN53" s="373">
        <f t="shared" si="0"/>
        <v>0</v>
      </c>
      <c r="AO53" s="374"/>
      <c r="AP53" s="374"/>
      <c r="AQ53" s="101" t="s">
        <v>87</v>
      </c>
      <c r="AR53" s="102"/>
      <c r="AS53" s="103">
        <v>0</v>
      </c>
      <c r="AT53" s="104">
        <f t="shared" si="1"/>
        <v>0</v>
      </c>
      <c r="AU53" s="105">
        <f>'SO02 - Manipulační objekt...'!P85</f>
        <v>0</v>
      </c>
      <c r="AV53" s="104">
        <f>'SO02 - Manipulační objekt...'!J30</f>
        <v>0</v>
      </c>
      <c r="AW53" s="104">
        <f>'SO02 - Manipulační objekt...'!J31</f>
        <v>0</v>
      </c>
      <c r="AX53" s="104">
        <f>'SO02 - Manipulační objekt...'!J32</f>
        <v>0</v>
      </c>
      <c r="AY53" s="104">
        <f>'SO02 - Manipulační objekt...'!J33</f>
        <v>0</v>
      </c>
      <c r="AZ53" s="104">
        <f>'SO02 - Manipulační objekt...'!F30</f>
        <v>0</v>
      </c>
      <c r="BA53" s="104">
        <f>'SO02 - Manipulační objekt...'!F31</f>
        <v>0</v>
      </c>
      <c r="BB53" s="104">
        <f>'SO02 - Manipulační objekt...'!F32</f>
        <v>0</v>
      </c>
      <c r="BC53" s="104">
        <f>'SO02 - Manipulační objekt...'!F33</f>
        <v>0</v>
      </c>
      <c r="BD53" s="106">
        <f>'SO02 - Manipulační objekt...'!F34</f>
        <v>0</v>
      </c>
      <c r="BT53" s="107" t="s">
        <v>25</v>
      </c>
      <c r="BV53" s="107" t="s">
        <v>82</v>
      </c>
      <c r="BW53" s="107" t="s">
        <v>92</v>
      </c>
      <c r="BX53" s="107" t="s">
        <v>7</v>
      </c>
      <c r="CL53" s="107" t="s">
        <v>22</v>
      </c>
      <c r="CM53" s="107" t="s">
        <v>89</v>
      </c>
    </row>
    <row r="54" spans="1:91" s="5" customFormat="1" ht="22.5" customHeight="1">
      <c r="A54" s="97" t="s">
        <v>84</v>
      </c>
      <c r="B54" s="98"/>
      <c r="C54" s="99"/>
      <c r="D54" s="375" t="s">
        <v>93</v>
      </c>
      <c r="E54" s="375"/>
      <c r="F54" s="375"/>
      <c r="G54" s="375"/>
      <c r="H54" s="375"/>
      <c r="I54" s="100"/>
      <c r="J54" s="375" t="s">
        <v>94</v>
      </c>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3">
        <f>'SO03 - Stabilizace podhrází'!J27</f>
        <v>0</v>
      </c>
      <c r="AH54" s="374"/>
      <c r="AI54" s="374"/>
      <c r="AJ54" s="374"/>
      <c r="AK54" s="374"/>
      <c r="AL54" s="374"/>
      <c r="AM54" s="374"/>
      <c r="AN54" s="373">
        <f t="shared" si="0"/>
        <v>0</v>
      </c>
      <c r="AO54" s="374"/>
      <c r="AP54" s="374"/>
      <c r="AQ54" s="101" t="s">
        <v>87</v>
      </c>
      <c r="AR54" s="102"/>
      <c r="AS54" s="103">
        <v>0</v>
      </c>
      <c r="AT54" s="104">
        <f t="shared" si="1"/>
        <v>0</v>
      </c>
      <c r="AU54" s="105">
        <f>'SO03 - Stabilizace podhrází'!P90</f>
        <v>0</v>
      </c>
      <c r="AV54" s="104">
        <f>'SO03 - Stabilizace podhrází'!J30</f>
        <v>0</v>
      </c>
      <c r="AW54" s="104">
        <f>'SO03 - Stabilizace podhrází'!J31</f>
        <v>0</v>
      </c>
      <c r="AX54" s="104">
        <f>'SO03 - Stabilizace podhrází'!J32</f>
        <v>0</v>
      </c>
      <c r="AY54" s="104">
        <f>'SO03 - Stabilizace podhrází'!J33</f>
        <v>0</v>
      </c>
      <c r="AZ54" s="104">
        <f>'SO03 - Stabilizace podhrází'!F30</f>
        <v>0</v>
      </c>
      <c r="BA54" s="104">
        <f>'SO03 - Stabilizace podhrází'!F31</f>
        <v>0</v>
      </c>
      <c r="BB54" s="104">
        <f>'SO03 - Stabilizace podhrází'!F32</f>
        <v>0</v>
      </c>
      <c r="BC54" s="104">
        <f>'SO03 - Stabilizace podhrází'!F33</f>
        <v>0</v>
      </c>
      <c r="BD54" s="106">
        <f>'SO03 - Stabilizace podhrází'!F34</f>
        <v>0</v>
      </c>
      <c r="BT54" s="107" t="s">
        <v>25</v>
      </c>
      <c r="BV54" s="107" t="s">
        <v>82</v>
      </c>
      <c r="BW54" s="107" t="s">
        <v>95</v>
      </c>
      <c r="BX54" s="107" t="s">
        <v>7</v>
      </c>
      <c r="CL54" s="107" t="s">
        <v>22</v>
      </c>
      <c r="CM54" s="107" t="s">
        <v>89</v>
      </c>
    </row>
    <row r="55" spans="1:91" s="5" customFormat="1" ht="22.5" customHeight="1">
      <c r="A55" s="97" t="s">
        <v>84</v>
      </c>
      <c r="B55" s="98"/>
      <c r="C55" s="99"/>
      <c r="D55" s="375" t="s">
        <v>96</v>
      </c>
      <c r="E55" s="375"/>
      <c r="F55" s="375"/>
      <c r="G55" s="375"/>
      <c r="H55" s="375"/>
      <c r="I55" s="100"/>
      <c r="J55" s="375" t="s">
        <v>97</v>
      </c>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3">
        <f>'SO04 - Zařízení TBD'!J27</f>
        <v>0</v>
      </c>
      <c r="AH55" s="374"/>
      <c r="AI55" s="374"/>
      <c r="AJ55" s="374"/>
      <c r="AK55" s="374"/>
      <c r="AL55" s="374"/>
      <c r="AM55" s="374"/>
      <c r="AN55" s="373">
        <f t="shared" si="0"/>
        <v>0</v>
      </c>
      <c r="AO55" s="374"/>
      <c r="AP55" s="374"/>
      <c r="AQ55" s="101" t="s">
        <v>87</v>
      </c>
      <c r="AR55" s="102"/>
      <c r="AS55" s="103">
        <v>0</v>
      </c>
      <c r="AT55" s="104">
        <f t="shared" si="1"/>
        <v>0</v>
      </c>
      <c r="AU55" s="105">
        <f>'SO04 - Zařízení TBD'!P81</f>
        <v>0</v>
      </c>
      <c r="AV55" s="104">
        <f>'SO04 - Zařízení TBD'!J30</f>
        <v>0</v>
      </c>
      <c r="AW55" s="104">
        <f>'SO04 - Zařízení TBD'!J31</f>
        <v>0</v>
      </c>
      <c r="AX55" s="104">
        <f>'SO04 - Zařízení TBD'!J32</f>
        <v>0</v>
      </c>
      <c r="AY55" s="104">
        <f>'SO04 - Zařízení TBD'!J33</f>
        <v>0</v>
      </c>
      <c r="AZ55" s="104">
        <f>'SO04 - Zařízení TBD'!F30</f>
        <v>0</v>
      </c>
      <c r="BA55" s="104">
        <f>'SO04 - Zařízení TBD'!F31</f>
        <v>0</v>
      </c>
      <c r="BB55" s="104">
        <f>'SO04 - Zařízení TBD'!F32</f>
        <v>0</v>
      </c>
      <c r="BC55" s="104">
        <f>'SO04 - Zařízení TBD'!F33</f>
        <v>0</v>
      </c>
      <c r="BD55" s="106">
        <f>'SO04 - Zařízení TBD'!F34</f>
        <v>0</v>
      </c>
      <c r="BT55" s="107" t="s">
        <v>25</v>
      </c>
      <c r="BV55" s="107" t="s">
        <v>82</v>
      </c>
      <c r="BW55" s="107" t="s">
        <v>98</v>
      </c>
      <c r="BX55" s="107" t="s">
        <v>7</v>
      </c>
      <c r="CL55" s="107" t="s">
        <v>22</v>
      </c>
      <c r="CM55" s="107" t="s">
        <v>89</v>
      </c>
    </row>
    <row r="56" spans="2:91" s="5" customFormat="1" ht="22.5" customHeight="1">
      <c r="B56" s="98"/>
      <c r="C56" s="99"/>
      <c r="D56" s="375" t="s">
        <v>99</v>
      </c>
      <c r="E56" s="375"/>
      <c r="F56" s="375"/>
      <c r="G56" s="375"/>
      <c r="H56" s="375"/>
      <c r="I56" s="100"/>
      <c r="J56" s="375" t="s">
        <v>100</v>
      </c>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81">
        <f>ROUND(SUM(AG57:AG61),2)</f>
        <v>0</v>
      </c>
      <c r="AH56" s="374"/>
      <c r="AI56" s="374"/>
      <c r="AJ56" s="374"/>
      <c r="AK56" s="374"/>
      <c r="AL56" s="374"/>
      <c r="AM56" s="374"/>
      <c r="AN56" s="373">
        <f t="shared" si="0"/>
        <v>0</v>
      </c>
      <c r="AO56" s="374"/>
      <c r="AP56" s="374"/>
      <c r="AQ56" s="101" t="s">
        <v>101</v>
      </c>
      <c r="AR56" s="102"/>
      <c r="AS56" s="103">
        <f>ROUND(SUM(AS57:AS61),2)</f>
        <v>0</v>
      </c>
      <c r="AT56" s="104">
        <f t="shared" si="1"/>
        <v>0</v>
      </c>
      <c r="AU56" s="105">
        <f>ROUND(SUM(AU57:AU61),5)</f>
        <v>0</v>
      </c>
      <c r="AV56" s="104">
        <f>ROUND(AZ56*L26,2)</f>
        <v>0</v>
      </c>
      <c r="AW56" s="104">
        <f>ROUND(BA56*L27,2)</f>
        <v>0</v>
      </c>
      <c r="AX56" s="104">
        <f>ROUND(BB56*L26,2)</f>
        <v>0</v>
      </c>
      <c r="AY56" s="104">
        <f>ROUND(BC56*L27,2)</f>
        <v>0</v>
      </c>
      <c r="AZ56" s="104">
        <f>ROUND(SUM(AZ57:AZ61),2)</f>
        <v>0</v>
      </c>
      <c r="BA56" s="104">
        <f>ROUND(SUM(BA57:BA61),2)</f>
        <v>0</v>
      </c>
      <c r="BB56" s="104">
        <f>ROUND(SUM(BB57:BB61),2)</f>
        <v>0</v>
      </c>
      <c r="BC56" s="104">
        <f>ROUND(SUM(BC57:BC61),2)</f>
        <v>0</v>
      </c>
      <c r="BD56" s="106">
        <f>ROUND(SUM(BD57:BD61),2)</f>
        <v>0</v>
      </c>
      <c r="BS56" s="107" t="s">
        <v>79</v>
      </c>
      <c r="BT56" s="107" t="s">
        <v>25</v>
      </c>
      <c r="BU56" s="107" t="s">
        <v>81</v>
      </c>
      <c r="BV56" s="107" t="s">
        <v>82</v>
      </c>
      <c r="BW56" s="107" t="s">
        <v>102</v>
      </c>
      <c r="BX56" s="107" t="s">
        <v>7</v>
      </c>
      <c r="CL56" s="107" t="s">
        <v>103</v>
      </c>
      <c r="CM56" s="107" t="s">
        <v>89</v>
      </c>
    </row>
    <row r="57" spans="1:90" s="6" customFormat="1" ht="22.5" customHeight="1">
      <c r="A57" s="97" t="s">
        <v>84</v>
      </c>
      <c r="B57" s="108"/>
      <c r="C57" s="109"/>
      <c r="D57" s="109"/>
      <c r="E57" s="380" t="s">
        <v>104</v>
      </c>
      <c r="F57" s="380"/>
      <c r="G57" s="380"/>
      <c r="H57" s="380"/>
      <c r="I57" s="380"/>
      <c r="J57" s="109"/>
      <c r="K57" s="380" t="s">
        <v>100</v>
      </c>
      <c r="L57" s="380"/>
      <c r="M57" s="380"/>
      <c r="N57" s="380"/>
      <c r="O57" s="380"/>
      <c r="P57" s="380"/>
      <c r="Q57" s="380"/>
      <c r="R57" s="380"/>
      <c r="S57" s="380"/>
      <c r="T57" s="380"/>
      <c r="U57" s="380"/>
      <c r="V57" s="380"/>
      <c r="W57" s="380"/>
      <c r="X57" s="380"/>
      <c r="Y57" s="380"/>
      <c r="Z57" s="380"/>
      <c r="AA57" s="380"/>
      <c r="AB57" s="380"/>
      <c r="AC57" s="380"/>
      <c r="AD57" s="380"/>
      <c r="AE57" s="380"/>
      <c r="AF57" s="380"/>
      <c r="AG57" s="378">
        <f>'E - Elektro'!J29</f>
        <v>0</v>
      </c>
      <c r="AH57" s="379"/>
      <c r="AI57" s="379"/>
      <c r="AJ57" s="379"/>
      <c r="AK57" s="379"/>
      <c r="AL57" s="379"/>
      <c r="AM57" s="379"/>
      <c r="AN57" s="378">
        <f t="shared" si="0"/>
        <v>0</v>
      </c>
      <c r="AO57" s="379"/>
      <c r="AP57" s="379"/>
      <c r="AQ57" s="110" t="s">
        <v>105</v>
      </c>
      <c r="AR57" s="111"/>
      <c r="AS57" s="112">
        <v>0</v>
      </c>
      <c r="AT57" s="113">
        <f t="shared" si="1"/>
        <v>0</v>
      </c>
      <c r="AU57" s="114">
        <f>'E - Elektro'!P82</f>
        <v>0</v>
      </c>
      <c r="AV57" s="113">
        <f>'E - Elektro'!J32</f>
        <v>0</v>
      </c>
      <c r="AW57" s="113">
        <f>'E - Elektro'!J33</f>
        <v>0</v>
      </c>
      <c r="AX57" s="113">
        <f>'E - Elektro'!J34</f>
        <v>0</v>
      </c>
      <c r="AY57" s="113">
        <f>'E - Elektro'!J35</f>
        <v>0</v>
      </c>
      <c r="AZ57" s="113">
        <f>'E - Elektro'!F32</f>
        <v>0</v>
      </c>
      <c r="BA57" s="113">
        <f>'E - Elektro'!F33</f>
        <v>0</v>
      </c>
      <c r="BB57" s="113">
        <f>'E - Elektro'!F34</f>
        <v>0</v>
      </c>
      <c r="BC57" s="113">
        <f>'E - Elektro'!F35</f>
        <v>0</v>
      </c>
      <c r="BD57" s="115">
        <f>'E - Elektro'!F36</f>
        <v>0</v>
      </c>
      <c r="BT57" s="116" t="s">
        <v>89</v>
      </c>
      <c r="BV57" s="116" t="s">
        <v>82</v>
      </c>
      <c r="BW57" s="116" t="s">
        <v>106</v>
      </c>
      <c r="BX57" s="116" t="s">
        <v>102</v>
      </c>
      <c r="CL57" s="116" t="s">
        <v>103</v>
      </c>
    </row>
    <row r="58" spans="1:90" s="6" customFormat="1" ht="22.5" customHeight="1">
      <c r="A58" s="97" t="s">
        <v>84</v>
      </c>
      <c r="B58" s="108"/>
      <c r="C58" s="109"/>
      <c r="D58" s="109"/>
      <c r="E58" s="380" t="s">
        <v>107</v>
      </c>
      <c r="F58" s="380"/>
      <c r="G58" s="380"/>
      <c r="H58" s="380"/>
      <c r="I58" s="380"/>
      <c r="J58" s="109"/>
      <c r="K58" s="380" t="s">
        <v>108</v>
      </c>
      <c r="L58" s="380"/>
      <c r="M58" s="380"/>
      <c r="N58" s="380"/>
      <c r="O58" s="380"/>
      <c r="P58" s="380"/>
      <c r="Q58" s="380"/>
      <c r="R58" s="380"/>
      <c r="S58" s="380"/>
      <c r="T58" s="380"/>
      <c r="U58" s="380"/>
      <c r="V58" s="380"/>
      <c r="W58" s="380"/>
      <c r="X58" s="380"/>
      <c r="Y58" s="380"/>
      <c r="Z58" s="380"/>
      <c r="AA58" s="380"/>
      <c r="AB58" s="380"/>
      <c r="AC58" s="380"/>
      <c r="AD58" s="380"/>
      <c r="AE58" s="380"/>
      <c r="AF58" s="380"/>
      <c r="AG58" s="378">
        <f>'Z - Zemní práce'!J29</f>
        <v>0</v>
      </c>
      <c r="AH58" s="379"/>
      <c r="AI58" s="379"/>
      <c r="AJ58" s="379"/>
      <c r="AK58" s="379"/>
      <c r="AL58" s="379"/>
      <c r="AM58" s="379"/>
      <c r="AN58" s="378">
        <f t="shared" si="0"/>
        <v>0</v>
      </c>
      <c r="AO58" s="379"/>
      <c r="AP58" s="379"/>
      <c r="AQ58" s="110" t="s">
        <v>105</v>
      </c>
      <c r="AR58" s="111"/>
      <c r="AS58" s="112">
        <v>0</v>
      </c>
      <c r="AT58" s="113">
        <f t="shared" si="1"/>
        <v>0</v>
      </c>
      <c r="AU58" s="114">
        <f>'Z - Zemní práce'!P82</f>
        <v>0</v>
      </c>
      <c r="AV58" s="113">
        <f>'Z - Zemní práce'!J32</f>
        <v>0</v>
      </c>
      <c r="AW58" s="113">
        <f>'Z - Zemní práce'!J33</f>
        <v>0</v>
      </c>
      <c r="AX58" s="113">
        <f>'Z - Zemní práce'!J34</f>
        <v>0</v>
      </c>
      <c r="AY58" s="113">
        <f>'Z - Zemní práce'!J35</f>
        <v>0</v>
      </c>
      <c r="AZ58" s="113">
        <f>'Z - Zemní práce'!F32</f>
        <v>0</v>
      </c>
      <c r="BA58" s="113">
        <f>'Z - Zemní práce'!F33</f>
        <v>0</v>
      </c>
      <c r="BB58" s="113">
        <f>'Z - Zemní práce'!F34</f>
        <v>0</v>
      </c>
      <c r="BC58" s="113">
        <f>'Z - Zemní práce'!F35</f>
        <v>0</v>
      </c>
      <c r="BD58" s="115">
        <f>'Z - Zemní práce'!F36</f>
        <v>0</v>
      </c>
      <c r="BT58" s="116" t="s">
        <v>89</v>
      </c>
      <c r="BV58" s="116" t="s">
        <v>82</v>
      </c>
      <c r="BW58" s="116" t="s">
        <v>109</v>
      </c>
      <c r="BX58" s="116" t="s">
        <v>102</v>
      </c>
      <c r="CL58" s="116" t="s">
        <v>103</v>
      </c>
    </row>
    <row r="59" spans="1:90" s="6" customFormat="1" ht="22.5" customHeight="1">
      <c r="A59" s="97" t="s">
        <v>84</v>
      </c>
      <c r="B59" s="108"/>
      <c r="C59" s="109"/>
      <c r="D59" s="109"/>
      <c r="E59" s="380" t="s">
        <v>79</v>
      </c>
      <c r="F59" s="380"/>
      <c r="G59" s="380"/>
      <c r="H59" s="380"/>
      <c r="I59" s="380"/>
      <c r="J59" s="109"/>
      <c r="K59" s="380" t="s">
        <v>110</v>
      </c>
      <c r="L59" s="380"/>
      <c r="M59" s="380"/>
      <c r="N59" s="380"/>
      <c r="O59" s="380"/>
      <c r="P59" s="380"/>
      <c r="Q59" s="380"/>
      <c r="R59" s="380"/>
      <c r="S59" s="380"/>
      <c r="T59" s="380"/>
      <c r="U59" s="380"/>
      <c r="V59" s="380"/>
      <c r="W59" s="380"/>
      <c r="X59" s="380"/>
      <c r="Y59" s="380"/>
      <c r="Z59" s="380"/>
      <c r="AA59" s="380"/>
      <c r="AB59" s="380"/>
      <c r="AC59" s="380"/>
      <c r="AD59" s="380"/>
      <c r="AE59" s="380"/>
      <c r="AF59" s="380"/>
      <c r="AG59" s="378">
        <f>'D - Demontáž'!J29</f>
        <v>0</v>
      </c>
      <c r="AH59" s="379"/>
      <c r="AI59" s="379"/>
      <c r="AJ59" s="379"/>
      <c r="AK59" s="379"/>
      <c r="AL59" s="379"/>
      <c r="AM59" s="379"/>
      <c r="AN59" s="378">
        <f t="shared" si="0"/>
        <v>0</v>
      </c>
      <c r="AO59" s="379"/>
      <c r="AP59" s="379"/>
      <c r="AQ59" s="110" t="s">
        <v>105</v>
      </c>
      <c r="AR59" s="111"/>
      <c r="AS59" s="112">
        <v>0</v>
      </c>
      <c r="AT59" s="113">
        <f t="shared" si="1"/>
        <v>0</v>
      </c>
      <c r="AU59" s="114">
        <f>'D - Demontáž'!P82</f>
        <v>0</v>
      </c>
      <c r="AV59" s="113">
        <f>'D - Demontáž'!J32</f>
        <v>0</v>
      </c>
      <c r="AW59" s="113">
        <f>'D - Demontáž'!J33</f>
        <v>0</v>
      </c>
      <c r="AX59" s="113">
        <f>'D - Demontáž'!J34</f>
        <v>0</v>
      </c>
      <c r="AY59" s="113">
        <f>'D - Demontáž'!J35</f>
        <v>0</v>
      </c>
      <c r="AZ59" s="113">
        <f>'D - Demontáž'!F32</f>
        <v>0</v>
      </c>
      <c r="BA59" s="113">
        <f>'D - Demontáž'!F33</f>
        <v>0</v>
      </c>
      <c r="BB59" s="113">
        <f>'D - Demontáž'!F34</f>
        <v>0</v>
      </c>
      <c r="BC59" s="113">
        <f>'D - Demontáž'!F35</f>
        <v>0</v>
      </c>
      <c r="BD59" s="115">
        <f>'D - Demontáž'!F36</f>
        <v>0</v>
      </c>
      <c r="BT59" s="116" t="s">
        <v>89</v>
      </c>
      <c r="BV59" s="116" t="s">
        <v>82</v>
      </c>
      <c r="BW59" s="116" t="s">
        <v>111</v>
      </c>
      <c r="BX59" s="116" t="s">
        <v>102</v>
      </c>
      <c r="CL59" s="116" t="s">
        <v>103</v>
      </c>
    </row>
    <row r="60" spans="1:90" s="6" customFormat="1" ht="22.5" customHeight="1">
      <c r="A60" s="97" t="s">
        <v>84</v>
      </c>
      <c r="B60" s="108"/>
      <c r="C60" s="109"/>
      <c r="D60" s="109"/>
      <c r="E60" s="380" t="s">
        <v>112</v>
      </c>
      <c r="F60" s="380"/>
      <c r="G60" s="380"/>
      <c r="H60" s="380"/>
      <c r="I60" s="380"/>
      <c r="J60" s="109"/>
      <c r="K60" s="380" t="s">
        <v>113</v>
      </c>
      <c r="L60" s="380"/>
      <c r="M60" s="380"/>
      <c r="N60" s="380"/>
      <c r="O60" s="380"/>
      <c r="P60" s="380"/>
      <c r="Q60" s="380"/>
      <c r="R60" s="380"/>
      <c r="S60" s="380"/>
      <c r="T60" s="380"/>
      <c r="U60" s="380"/>
      <c r="V60" s="380"/>
      <c r="W60" s="380"/>
      <c r="X60" s="380"/>
      <c r="Y60" s="380"/>
      <c r="Z60" s="380"/>
      <c r="AA60" s="380"/>
      <c r="AB60" s="380"/>
      <c r="AC60" s="380"/>
      <c r="AD60" s="380"/>
      <c r="AE60" s="380"/>
      <c r="AF60" s="380"/>
      <c r="AG60" s="378">
        <f>'P - Připojení věží a domk...'!J29</f>
        <v>0</v>
      </c>
      <c r="AH60" s="379"/>
      <c r="AI60" s="379"/>
      <c r="AJ60" s="379"/>
      <c r="AK60" s="379"/>
      <c r="AL60" s="379"/>
      <c r="AM60" s="379"/>
      <c r="AN60" s="378">
        <f t="shared" si="0"/>
        <v>0</v>
      </c>
      <c r="AO60" s="379"/>
      <c r="AP60" s="379"/>
      <c r="AQ60" s="110" t="s">
        <v>105</v>
      </c>
      <c r="AR60" s="111"/>
      <c r="AS60" s="112">
        <v>0</v>
      </c>
      <c r="AT60" s="113">
        <f t="shared" si="1"/>
        <v>0</v>
      </c>
      <c r="AU60" s="114">
        <f>'P - Připojení věží a domk...'!P82</f>
        <v>0</v>
      </c>
      <c r="AV60" s="113">
        <f>'P - Připojení věží a domk...'!J32</f>
        <v>0</v>
      </c>
      <c r="AW60" s="113">
        <f>'P - Připojení věží a domk...'!J33</f>
        <v>0</v>
      </c>
      <c r="AX60" s="113">
        <f>'P - Připojení věží a domk...'!J34</f>
        <v>0</v>
      </c>
      <c r="AY60" s="113">
        <f>'P - Připojení věží a domk...'!J35</f>
        <v>0</v>
      </c>
      <c r="AZ60" s="113">
        <f>'P - Připojení věží a domk...'!F32</f>
        <v>0</v>
      </c>
      <c r="BA60" s="113">
        <f>'P - Připojení věží a domk...'!F33</f>
        <v>0</v>
      </c>
      <c r="BB60" s="113">
        <f>'P - Připojení věží a domk...'!F34</f>
        <v>0</v>
      </c>
      <c r="BC60" s="113">
        <f>'P - Připojení věží a domk...'!F35</f>
        <v>0</v>
      </c>
      <c r="BD60" s="115">
        <f>'P - Připojení věží a domk...'!F36</f>
        <v>0</v>
      </c>
      <c r="BT60" s="116" t="s">
        <v>89</v>
      </c>
      <c r="BV60" s="116" t="s">
        <v>82</v>
      </c>
      <c r="BW60" s="116" t="s">
        <v>114</v>
      </c>
      <c r="BX60" s="116" t="s">
        <v>102</v>
      </c>
      <c r="CL60" s="116" t="s">
        <v>103</v>
      </c>
    </row>
    <row r="61" spans="1:90" s="6" customFormat="1" ht="22.5" customHeight="1">
      <c r="A61" s="97" t="s">
        <v>84</v>
      </c>
      <c r="B61" s="108"/>
      <c r="C61" s="109"/>
      <c r="D61" s="109"/>
      <c r="E61" s="380" t="s">
        <v>115</v>
      </c>
      <c r="F61" s="380"/>
      <c r="G61" s="380"/>
      <c r="H61" s="380"/>
      <c r="I61" s="380"/>
      <c r="J61" s="109"/>
      <c r="K61" s="380" t="s">
        <v>116</v>
      </c>
      <c r="L61" s="380"/>
      <c r="M61" s="380"/>
      <c r="N61" s="380"/>
      <c r="O61" s="380"/>
      <c r="P61" s="380"/>
      <c r="Q61" s="380"/>
      <c r="R61" s="380"/>
      <c r="S61" s="380"/>
      <c r="T61" s="380"/>
      <c r="U61" s="380"/>
      <c r="V61" s="380"/>
      <c r="W61" s="380"/>
      <c r="X61" s="380"/>
      <c r="Y61" s="380"/>
      <c r="Z61" s="380"/>
      <c r="AA61" s="380"/>
      <c r="AB61" s="380"/>
      <c r="AC61" s="380"/>
      <c r="AD61" s="380"/>
      <c r="AE61" s="380"/>
      <c r="AF61" s="380"/>
      <c r="AG61" s="378">
        <f>'S - Svítidla'!J29</f>
        <v>0</v>
      </c>
      <c r="AH61" s="379"/>
      <c r="AI61" s="379"/>
      <c r="AJ61" s="379"/>
      <c r="AK61" s="379"/>
      <c r="AL61" s="379"/>
      <c r="AM61" s="379"/>
      <c r="AN61" s="378">
        <f t="shared" si="0"/>
        <v>0</v>
      </c>
      <c r="AO61" s="379"/>
      <c r="AP61" s="379"/>
      <c r="AQ61" s="110" t="s">
        <v>105</v>
      </c>
      <c r="AR61" s="111"/>
      <c r="AS61" s="112">
        <v>0</v>
      </c>
      <c r="AT61" s="113">
        <f t="shared" si="1"/>
        <v>0</v>
      </c>
      <c r="AU61" s="114">
        <f>'S - Svítidla'!P84</f>
        <v>0</v>
      </c>
      <c r="AV61" s="113">
        <f>'S - Svítidla'!J32</f>
        <v>0</v>
      </c>
      <c r="AW61" s="113">
        <f>'S - Svítidla'!J33</f>
        <v>0</v>
      </c>
      <c r="AX61" s="113">
        <f>'S - Svítidla'!J34</f>
        <v>0</v>
      </c>
      <c r="AY61" s="113">
        <f>'S - Svítidla'!J35</f>
        <v>0</v>
      </c>
      <c r="AZ61" s="113">
        <f>'S - Svítidla'!F32</f>
        <v>0</v>
      </c>
      <c r="BA61" s="113">
        <f>'S - Svítidla'!F33</f>
        <v>0</v>
      </c>
      <c r="BB61" s="113">
        <f>'S - Svítidla'!F34</f>
        <v>0</v>
      </c>
      <c r="BC61" s="113">
        <f>'S - Svítidla'!F35</f>
        <v>0</v>
      </c>
      <c r="BD61" s="115">
        <f>'S - Svítidla'!F36</f>
        <v>0</v>
      </c>
      <c r="BT61" s="116" t="s">
        <v>89</v>
      </c>
      <c r="BV61" s="116" t="s">
        <v>82</v>
      </c>
      <c r="BW61" s="116" t="s">
        <v>117</v>
      </c>
      <c r="BX61" s="116" t="s">
        <v>102</v>
      </c>
      <c r="CL61" s="116" t="s">
        <v>103</v>
      </c>
    </row>
    <row r="62" spans="1:91" s="5" customFormat="1" ht="22.5" customHeight="1">
      <c r="A62" s="97" t="s">
        <v>84</v>
      </c>
      <c r="B62" s="98"/>
      <c r="C62" s="99"/>
      <c r="D62" s="375" t="s">
        <v>118</v>
      </c>
      <c r="E62" s="375"/>
      <c r="F62" s="375"/>
      <c r="G62" s="375"/>
      <c r="H62" s="375"/>
      <c r="I62" s="100"/>
      <c r="J62" s="375" t="s">
        <v>119</v>
      </c>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3">
        <f>'VON - Vedlejší rozpočtové...'!J27</f>
        <v>0</v>
      </c>
      <c r="AH62" s="374"/>
      <c r="AI62" s="374"/>
      <c r="AJ62" s="374"/>
      <c r="AK62" s="374"/>
      <c r="AL62" s="374"/>
      <c r="AM62" s="374"/>
      <c r="AN62" s="373">
        <f t="shared" si="0"/>
        <v>0</v>
      </c>
      <c r="AO62" s="374"/>
      <c r="AP62" s="374"/>
      <c r="AQ62" s="101" t="s">
        <v>118</v>
      </c>
      <c r="AR62" s="102"/>
      <c r="AS62" s="117">
        <v>0</v>
      </c>
      <c r="AT62" s="118">
        <f t="shared" si="1"/>
        <v>0</v>
      </c>
      <c r="AU62" s="119">
        <f>'VON - Vedlejší rozpočtové...'!P82</f>
        <v>0</v>
      </c>
      <c r="AV62" s="118">
        <f>'VON - Vedlejší rozpočtové...'!J30</f>
        <v>0</v>
      </c>
      <c r="AW62" s="118">
        <f>'VON - Vedlejší rozpočtové...'!J31</f>
        <v>0</v>
      </c>
      <c r="AX62" s="118">
        <f>'VON - Vedlejší rozpočtové...'!J32</f>
        <v>0</v>
      </c>
      <c r="AY62" s="118">
        <f>'VON - Vedlejší rozpočtové...'!J33</f>
        <v>0</v>
      </c>
      <c r="AZ62" s="118">
        <f>'VON - Vedlejší rozpočtové...'!F30</f>
        <v>0</v>
      </c>
      <c r="BA62" s="118">
        <f>'VON - Vedlejší rozpočtové...'!F31</f>
        <v>0</v>
      </c>
      <c r="BB62" s="118">
        <f>'VON - Vedlejší rozpočtové...'!F32</f>
        <v>0</v>
      </c>
      <c r="BC62" s="118">
        <f>'VON - Vedlejší rozpočtové...'!F33</f>
        <v>0</v>
      </c>
      <c r="BD62" s="120">
        <f>'VON - Vedlejší rozpočtové...'!F34</f>
        <v>0</v>
      </c>
      <c r="BT62" s="107" t="s">
        <v>25</v>
      </c>
      <c r="BV62" s="107" t="s">
        <v>82</v>
      </c>
      <c r="BW62" s="107" t="s">
        <v>120</v>
      </c>
      <c r="BX62" s="107" t="s">
        <v>7</v>
      </c>
      <c r="CL62" s="107" t="s">
        <v>22</v>
      </c>
      <c r="CM62" s="107" t="s">
        <v>89</v>
      </c>
    </row>
    <row r="63" spans="2:44" s="1" customFormat="1" ht="30" customHeight="1">
      <c r="B63" s="4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2"/>
    </row>
    <row r="64" spans="2:44" s="1" customFormat="1" ht="6.95" customHeight="1">
      <c r="B64" s="57"/>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62"/>
    </row>
  </sheetData>
  <sheetProtection algorithmName="SHA-512" hashValue="HviihHM6IGnHROJka5nEr7EkugpiYhl/7niJX0TK1ekrua/wY6dwY5O7Wbiez0rUvkwLmlXWZaX8BiZUr20Gpw==" saltValue="IR4VGdchrZhhxKLbXSuhwA==" spinCount="100000" sheet="1" objects="1" scenarios="1" formatCells="0" formatColumns="0" formatRows="0" sort="0" autoFilter="0"/>
  <mergeCells count="8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E57:I57"/>
    <mergeCell ref="K57:AF57"/>
    <mergeCell ref="AG58:AM58"/>
    <mergeCell ref="E58:I58"/>
    <mergeCell ref="K58:AF58"/>
    <mergeCell ref="AN59:AP59"/>
    <mergeCell ref="AG59:AM59"/>
    <mergeCell ref="E59:I59"/>
    <mergeCell ref="K59:AF59"/>
    <mergeCell ref="AR2:BE2"/>
    <mergeCell ref="AN62:AP62"/>
    <mergeCell ref="AG62:AM62"/>
    <mergeCell ref="D62:H62"/>
    <mergeCell ref="J62:AF62"/>
    <mergeCell ref="AG51:AM51"/>
    <mergeCell ref="AN51:AP51"/>
    <mergeCell ref="AN60:AP60"/>
    <mergeCell ref="AG60:AM60"/>
    <mergeCell ref="E60:I60"/>
    <mergeCell ref="K60:AF60"/>
    <mergeCell ref="AN61:AP61"/>
    <mergeCell ref="AG61:AM61"/>
    <mergeCell ref="E61:I61"/>
    <mergeCell ref="K61:AF61"/>
    <mergeCell ref="AN58:AP58"/>
  </mergeCells>
  <hyperlinks>
    <hyperlink ref="K1:S1" location="C2" display="1) Rekapitulace stavby"/>
    <hyperlink ref="W1:AI1" location="C51" display="2) Rekapitulace objektů stavby a soupisů prací"/>
    <hyperlink ref="A52" location="'SO01 - Koruna hráze'!C2" display="/"/>
    <hyperlink ref="A53" location="'SO02 - Manipulační objekt...'!C2" display="/"/>
    <hyperlink ref="A54" location="'SO03 - Stabilizace podhrází'!C2" display="/"/>
    <hyperlink ref="A55" location="'SO04 - Zařízení TBD'!C2" display="/"/>
    <hyperlink ref="A57" location="'E - Elektro'!C2" display="/"/>
    <hyperlink ref="A58" location="'Z - Zemní práce'!C2" display="/"/>
    <hyperlink ref="A59" location="'D - Demontáž'!C2" display="/"/>
    <hyperlink ref="A60" location="'P - Připojení věží a domk...'!C2" display="/"/>
    <hyperlink ref="A61" location="'S - Svítidla'!C2" display="/"/>
    <hyperlink ref="A62" location="'VON - Vedlejší rozpočtové...'!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121</v>
      </c>
      <c r="G1" s="417" t="s">
        <v>122</v>
      </c>
      <c r="H1" s="417"/>
      <c r="I1" s="125"/>
      <c r="J1" s="124" t="s">
        <v>123</v>
      </c>
      <c r="K1" s="123" t="s">
        <v>124</v>
      </c>
      <c r="L1" s="124" t="s">
        <v>125</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2"/>
      <c r="M2" s="372"/>
      <c r="N2" s="372"/>
      <c r="O2" s="372"/>
      <c r="P2" s="372"/>
      <c r="Q2" s="372"/>
      <c r="R2" s="372"/>
      <c r="S2" s="372"/>
      <c r="T2" s="372"/>
      <c r="U2" s="372"/>
      <c r="V2" s="372"/>
      <c r="AT2" s="25" t="s">
        <v>117</v>
      </c>
    </row>
    <row r="3" spans="2:46" ht="6.95" customHeight="1">
      <c r="B3" s="26"/>
      <c r="C3" s="27"/>
      <c r="D3" s="27"/>
      <c r="E3" s="27"/>
      <c r="F3" s="27"/>
      <c r="G3" s="27"/>
      <c r="H3" s="27"/>
      <c r="I3" s="126"/>
      <c r="J3" s="27"/>
      <c r="K3" s="28"/>
      <c r="AT3" s="25" t="s">
        <v>89</v>
      </c>
    </row>
    <row r="4" spans="2:46" ht="36.95" customHeight="1">
      <c r="B4" s="29"/>
      <c r="C4" s="30"/>
      <c r="D4" s="31" t="s">
        <v>126</v>
      </c>
      <c r="E4" s="30"/>
      <c r="F4" s="30"/>
      <c r="G4" s="30"/>
      <c r="H4" s="30"/>
      <c r="I4" s="127"/>
      <c r="J4" s="30"/>
      <c r="K4" s="32"/>
      <c r="M4" s="33" t="s">
        <v>12</v>
      </c>
      <c r="AT4" s="25" t="s">
        <v>6</v>
      </c>
    </row>
    <row r="5" spans="2:11" ht="6.95" customHeight="1">
      <c r="B5" s="29"/>
      <c r="C5" s="30"/>
      <c r="D5" s="30"/>
      <c r="E5" s="30"/>
      <c r="F5" s="30"/>
      <c r="G5" s="30"/>
      <c r="H5" s="30"/>
      <c r="I5" s="127"/>
      <c r="J5" s="30"/>
      <c r="K5" s="32"/>
    </row>
    <row r="6" spans="2:11" ht="15">
      <c r="B6" s="29"/>
      <c r="C6" s="30"/>
      <c r="D6" s="38" t="s">
        <v>18</v>
      </c>
      <c r="E6" s="30"/>
      <c r="F6" s="30"/>
      <c r="G6" s="30"/>
      <c r="H6" s="30"/>
      <c r="I6" s="127"/>
      <c r="J6" s="30"/>
      <c r="K6" s="32"/>
    </row>
    <row r="7" spans="2:11" ht="22.5" customHeight="1">
      <c r="B7" s="29"/>
      <c r="C7" s="30"/>
      <c r="D7" s="30"/>
      <c r="E7" s="418" t="str">
        <f>'Rekapitulace stavby'!K6</f>
        <v>VD Fojtka, zřízení nouzového přelivu</v>
      </c>
      <c r="F7" s="419"/>
      <c r="G7" s="419"/>
      <c r="H7" s="419"/>
      <c r="I7" s="127"/>
      <c r="J7" s="30"/>
      <c r="K7" s="32"/>
    </row>
    <row r="8" spans="2:11" ht="15">
      <c r="B8" s="29"/>
      <c r="C8" s="30"/>
      <c r="D8" s="38" t="s">
        <v>127</v>
      </c>
      <c r="E8" s="30"/>
      <c r="F8" s="30"/>
      <c r="G8" s="30"/>
      <c r="H8" s="30"/>
      <c r="I8" s="127"/>
      <c r="J8" s="30"/>
      <c r="K8" s="32"/>
    </row>
    <row r="9" spans="2:11" s="1" customFormat="1" ht="22.5" customHeight="1">
      <c r="B9" s="42"/>
      <c r="C9" s="43"/>
      <c r="D9" s="43"/>
      <c r="E9" s="418" t="s">
        <v>1663</v>
      </c>
      <c r="F9" s="421"/>
      <c r="G9" s="421"/>
      <c r="H9" s="421"/>
      <c r="I9" s="128"/>
      <c r="J9" s="43"/>
      <c r="K9" s="46"/>
    </row>
    <row r="10" spans="2:11" s="1" customFormat="1" ht="15">
      <c r="B10" s="42"/>
      <c r="C10" s="43"/>
      <c r="D10" s="38" t="s">
        <v>1664</v>
      </c>
      <c r="E10" s="43"/>
      <c r="F10" s="43"/>
      <c r="G10" s="43"/>
      <c r="H10" s="43"/>
      <c r="I10" s="128"/>
      <c r="J10" s="43"/>
      <c r="K10" s="46"/>
    </row>
    <row r="11" spans="2:11" s="1" customFormat="1" ht="36.95" customHeight="1">
      <c r="B11" s="42"/>
      <c r="C11" s="43"/>
      <c r="D11" s="43"/>
      <c r="E11" s="420" t="s">
        <v>1872</v>
      </c>
      <c r="F11" s="421"/>
      <c r="G11" s="421"/>
      <c r="H11" s="421"/>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103</v>
      </c>
      <c r="G13" s="43"/>
      <c r="H13" s="43"/>
      <c r="I13" s="129" t="s">
        <v>23</v>
      </c>
      <c r="J13" s="36" t="s">
        <v>24</v>
      </c>
      <c r="K13" s="46"/>
    </row>
    <row r="14" spans="2:11" s="1" customFormat="1" ht="14.45" customHeight="1">
      <c r="B14" s="42"/>
      <c r="C14" s="43"/>
      <c r="D14" s="38" t="s">
        <v>26</v>
      </c>
      <c r="E14" s="43"/>
      <c r="F14" s="36" t="s">
        <v>1666</v>
      </c>
      <c r="G14" s="43"/>
      <c r="H14" s="43"/>
      <c r="I14" s="129" t="s">
        <v>28</v>
      </c>
      <c r="J14" s="130" t="str">
        <f>'Rekapitulace stavby'!AN8</f>
        <v>6. 6. 2017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32</v>
      </c>
      <c r="E16" s="43"/>
      <c r="F16" s="43"/>
      <c r="G16" s="43"/>
      <c r="H16" s="43"/>
      <c r="I16" s="129" t="s">
        <v>33</v>
      </c>
      <c r="J16" s="36" t="s">
        <v>34</v>
      </c>
      <c r="K16" s="46"/>
    </row>
    <row r="17" spans="2:11" s="1" customFormat="1" ht="18" customHeight="1">
      <c r="B17" s="42"/>
      <c r="C17" s="43"/>
      <c r="D17" s="43"/>
      <c r="E17" s="36" t="s">
        <v>1816</v>
      </c>
      <c r="F17" s="43"/>
      <c r="G17" s="43"/>
      <c r="H17" s="43"/>
      <c r="I17" s="129" t="s">
        <v>36</v>
      </c>
      <c r="J17" s="36" t="s">
        <v>37</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38</v>
      </c>
      <c r="E19" s="43"/>
      <c r="F19" s="43"/>
      <c r="G19" s="43"/>
      <c r="H19" s="43"/>
      <c r="I19" s="129" t="s">
        <v>33</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36</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40</v>
      </c>
      <c r="E22" s="43"/>
      <c r="F22" s="43"/>
      <c r="G22" s="43"/>
      <c r="H22" s="43"/>
      <c r="I22" s="129" t="s">
        <v>33</v>
      </c>
      <c r="J22" s="36" t="s">
        <v>41</v>
      </c>
      <c r="K22" s="46"/>
    </row>
    <row r="23" spans="2:11" s="1" customFormat="1" ht="18" customHeight="1">
      <c r="B23" s="42"/>
      <c r="C23" s="43"/>
      <c r="D23" s="43"/>
      <c r="E23" s="36" t="s">
        <v>42</v>
      </c>
      <c r="F23" s="43"/>
      <c r="G23" s="43"/>
      <c r="H23" s="43"/>
      <c r="I23" s="129" t="s">
        <v>36</v>
      </c>
      <c r="J23" s="36" t="s">
        <v>43</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45</v>
      </c>
      <c r="E25" s="43"/>
      <c r="F25" s="43"/>
      <c r="G25" s="43"/>
      <c r="H25" s="43"/>
      <c r="I25" s="128"/>
      <c r="J25" s="43"/>
      <c r="K25" s="46"/>
    </row>
    <row r="26" spans="2:11" s="7" customFormat="1" ht="22.5" customHeight="1">
      <c r="B26" s="131"/>
      <c r="C26" s="132"/>
      <c r="D26" s="132"/>
      <c r="E26" s="410" t="s">
        <v>24</v>
      </c>
      <c r="F26" s="410"/>
      <c r="G26" s="410"/>
      <c r="H26" s="410"/>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46</v>
      </c>
      <c r="E29" s="43"/>
      <c r="F29" s="43"/>
      <c r="G29" s="43"/>
      <c r="H29" s="43"/>
      <c r="I29" s="128"/>
      <c r="J29" s="138">
        <f>ROUND(J84,2)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48</v>
      </c>
      <c r="G31" s="43"/>
      <c r="H31" s="43"/>
      <c r="I31" s="139" t="s">
        <v>47</v>
      </c>
      <c r="J31" s="47" t="s">
        <v>49</v>
      </c>
      <c r="K31" s="46"/>
    </row>
    <row r="32" spans="2:11" s="1" customFormat="1" ht="14.45" customHeight="1">
      <c r="B32" s="42"/>
      <c r="C32" s="43"/>
      <c r="D32" s="50" t="s">
        <v>50</v>
      </c>
      <c r="E32" s="50" t="s">
        <v>51</v>
      </c>
      <c r="F32" s="140">
        <f>ROUND(SUM(BE84:BE94),2)</f>
        <v>0</v>
      </c>
      <c r="G32" s="43"/>
      <c r="H32" s="43"/>
      <c r="I32" s="141">
        <v>0.21</v>
      </c>
      <c r="J32" s="140">
        <f>ROUND(ROUND((SUM(BE84:BE94)),2)*I32,2)</f>
        <v>0</v>
      </c>
      <c r="K32" s="46"/>
    </row>
    <row r="33" spans="2:11" s="1" customFormat="1" ht="14.45" customHeight="1">
      <c r="B33" s="42"/>
      <c r="C33" s="43"/>
      <c r="D33" s="43"/>
      <c r="E33" s="50" t="s">
        <v>52</v>
      </c>
      <c r="F33" s="140">
        <f>ROUND(SUM(BF84:BF94),2)</f>
        <v>0</v>
      </c>
      <c r="G33" s="43"/>
      <c r="H33" s="43"/>
      <c r="I33" s="141">
        <v>0.15</v>
      </c>
      <c r="J33" s="140">
        <f>ROUND(ROUND((SUM(BF84:BF94)),2)*I33,2)</f>
        <v>0</v>
      </c>
      <c r="K33" s="46"/>
    </row>
    <row r="34" spans="2:11" s="1" customFormat="1" ht="14.45" customHeight="1" hidden="1">
      <c r="B34" s="42"/>
      <c r="C34" s="43"/>
      <c r="D34" s="43"/>
      <c r="E34" s="50" t="s">
        <v>53</v>
      </c>
      <c r="F34" s="140">
        <f>ROUND(SUM(BG84:BG94),2)</f>
        <v>0</v>
      </c>
      <c r="G34" s="43"/>
      <c r="H34" s="43"/>
      <c r="I34" s="141">
        <v>0.21</v>
      </c>
      <c r="J34" s="140">
        <v>0</v>
      </c>
      <c r="K34" s="46"/>
    </row>
    <row r="35" spans="2:11" s="1" customFormat="1" ht="14.45" customHeight="1" hidden="1">
      <c r="B35" s="42"/>
      <c r="C35" s="43"/>
      <c r="D35" s="43"/>
      <c r="E35" s="50" t="s">
        <v>54</v>
      </c>
      <c r="F35" s="140">
        <f>ROUND(SUM(BH84:BH94),2)</f>
        <v>0</v>
      </c>
      <c r="G35" s="43"/>
      <c r="H35" s="43"/>
      <c r="I35" s="141">
        <v>0.15</v>
      </c>
      <c r="J35" s="140">
        <v>0</v>
      </c>
      <c r="K35" s="46"/>
    </row>
    <row r="36" spans="2:11" s="1" customFormat="1" ht="14.45" customHeight="1" hidden="1">
      <c r="B36" s="42"/>
      <c r="C36" s="43"/>
      <c r="D36" s="43"/>
      <c r="E36" s="50" t="s">
        <v>55</v>
      </c>
      <c r="F36" s="140">
        <f>ROUND(SUM(BI84:BI94),2)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56</v>
      </c>
      <c r="E38" s="80"/>
      <c r="F38" s="80"/>
      <c r="G38" s="144" t="s">
        <v>57</v>
      </c>
      <c r="H38" s="145" t="s">
        <v>58</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129</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8" t="str">
        <f>E7</f>
        <v>VD Fojtka, zřízení nouzového přelivu</v>
      </c>
      <c r="F47" s="419"/>
      <c r="G47" s="419"/>
      <c r="H47" s="419"/>
      <c r="I47" s="128"/>
      <c r="J47" s="43"/>
      <c r="K47" s="46"/>
    </row>
    <row r="48" spans="2:11" ht="15">
      <c r="B48" s="29"/>
      <c r="C48" s="38" t="s">
        <v>127</v>
      </c>
      <c r="D48" s="30"/>
      <c r="E48" s="30"/>
      <c r="F48" s="30"/>
      <c r="G48" s="30"/>
      <c r="H48" s="30"/>
      <c r="I48" s="127"/>
      <c r="J48" s="30"/>
      <c r="K48" s="32"/>
    </row>
    <row r="49" spans="2:11" s="1" customFormat="1" ht="22.5" customHeight="1">
      <c r="B49" s="42"/>
      <c r="C49" s="43"/>
      <c r="D49" s="43"/>
      <c r="E49" s="418" t="s">
        <v>1663</v>
      </c>
      <c r="F49" s="421"/>
      <c r="G49" s="421"/>
      <c r="H49" s="421"/>
      <c r="I49" s="128"/>
      <c r="J49" s="43"/>
      <c r="K49" s="46"/>
    </row>
    <row r="50" spans="2:11" s="1" customFormat="1" ht="14.45" customHeight="1">
      <c r="B50" s="42"/>
      <c r="C50" s="38" t="s">
        <v>1664</v>
      </c>
      <c r="D50" s="43"/>
      <c r="E50" s="43"/>
      <c r="F50" s="43"/>
      <c r="G50" s="43"/>
      <c r="H50" s="43"/>
      <c r="I50" s="128"/>
      <c r="J50" s="43"/>
      <c r="K50" s="46"/>
    </row>
    <row r="51" spans="2:11" s="1" customFormat="1" ht="23.25" customHeight="1">
      <c r="B51" s="42"/>
      <c r="C51" s="43"/>
      <c r="D51" s="43"/>
      <c r="E51" s="420" t="str">
        <f>E11</f>
        <v>S - Svítidla</v>
      </c>
      <c r="F51" s="421"/>
      <c r="G51" s="421"/>
      <c r="H51" s="421"/>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26</v>
      </c>
      <c r="D53" s="43"/>
      <c r="E53" s="43"/>
      <c r="F53" s="36" t="str">
        <f>F14</f>
        <v>VD Fojtka, Mníšek u Liberce</v>
      </c>
      <c r="G53" s="43"/>
      <c r="H53" s="43"/>
      <c r="I53" s="129" t="s">
        <v>28</v>
      </c>
      <c r="J53" s="130" t="str">
        <f>IF(J14="","",J14)</f>
        <v>6. 6. 2017</v>
      </c>
      <c r="K53" s="46"/>
    </row>
    <row r="54" spans="2:11" s="1" customFormat="1" ht="6.95" customHeight="1">
      <c r="B54" s="42"/>
      <c r="C54" s="43"/>
      <c r="D54" s="43"/>
      <c r="E54" s="43"/>
      <c r="F54" s="43"/>
      <c r="G54" s="43"/>
      <c r="H54" s="43"/>
      <c r="I54" s="128"/>
      <c r="J54" s="43"/>
      <c r="K54" s="46"/>
    </row>
    <row r="55" spans="2:11" s="1" customFormat="1" ht="15">
      <c r="B55" s="42"/>
      <c r="C55" s="38" t="s">
        <v>32</v>
      </c>
      <c r="D55" s="43"/>
      <c r="E55" s="43"/>
      <c r="F55" s="36" t="str">
        <f>E17</f>
        <v>Povodí Labe, státní podník</v>
      </c>
      <c r="G55" s="43"/>
      <c r="H55" s="43"/>
      <c r="I55" s="129" t="s">
        <v>40</v>
      </c>
      <c r="J55" s="36" t="str">
        <f>E23</f>
        <v>VODNÍ DÍLA - TBD a.s.</v>
      </c>
      <c r="K55" s="46"/>
    </row>
    <row r="56" spans="2:11" s="1" customFormat="1" ht="14.45" customHeight="1">
      <c r="B56" s="42"/>
      <c r="C56" s="38" t="s">
        <v>38</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130</v>
      </c>
      <c r="D58" s="142"/>
      <c r="E58" s="142"/>
      <c r="F58" s="142"/>
      <c r="G58" s="142"/>
      <c r="H58" s="142"/>
      <c r="I58" s="155"/>
      <c r="J58" s="156" t="s">
        <v>131</v>
      </c>
      <c r="K58" s="157"/>
    </row>
    <row r="59" spans="2:11" s="1" customFormat="1" ht="10.35" customHeight="1">
      <c r="B59" s="42"/>
      <c r="C59" s="43"/>
      <c r="D59" s="43"/>
      <c r="E59" s="43"/>
      <c r="F59" s="43"/>
      <c r="G59" s="43"/>
      <c r="H59" s="43"/>
      <c r="I59" s="128"/>
      <c r="J59" s="43"/>
      <c r="K59" s="46"/>
    </row>
    <row r="60" spans="2:47" s="1" customFormat="1" ht="29.25" customHeight="1">
      <c r="B60" s="42"/>
      <c r="C60" s="158" t="s">
        <v>132</v>
      </c>
      <c r="D60" s="43"/>
      <c r="E60" s="43"/>
      <c r="F60" s="43"/>
      <c r="G60" s="43"/>
      <c r="H60" s="43"/>
      <c r="I60" s="128"/>
      <c r="J60" s="138">
        <f>J84</f>
        <v>0</v>
      </c>
      <c r="K60" s="46"/>
      <c r="AU60" s="25" t="s">
        <v>133</v>
      </c>
    </row>
    <row r="61" spans="2:11" s="8" customFormat="1" ht="24.95" customHeight="1">
      <c r="B61" s="159"/>
      <c r="C61" s="160"/>
      <c r="D61" s="161" t="s">
        <v>1873</v>
      </c>
      <c r="E61" s="162"/>
      <c r="F61" s="162"/>
      <c r="G61" s="162"/>
      <c r="H61" s="162"/>
      <c r="I61" s="163"/>
      <c r="J61" s="164">
        <f>J85</f>
        <v>0</v>
      </c>
      <c r="K61" s="165"/>
    </row>
    <row r="62" spans="2:11" s="8" customFormat="1" ht="24.95" customHeight="1">
      <c r="B62" s="159"/>
      <c r="C62" s="160"/>
      <c r="D62" s="161" t="s">
        <v>1874</v>
      </c>
      <c r="E62" s="162"/>
      <c r="F62" s="162"/>
      <c r="G62" s="162"/>
      <c r="H62" s="162"/>
      <c r="I62" s="163"/>
      <c r="J62" s="164">
        <f>J89</f>
        <v>0</v>
      </c>
      <c r="K62" s="165"/>
    </row>
    <row r="63" spans="2:11" s="1" customFormat="1" ht="21.75" customHeight="1">
      <c r="B63" s="42"/>
      <c r="C63" s="43"/>
      <c r="D63" s="43"/>
      <c r="E63" s="43"/>
      <c r="F63" s="43"/>
      <c r="G63" s="43"/>
      <c r="H63" s="43"/>
      <c r="I63" s="128"/>
      <c r="J63" s="43"/>
      <c r="K63" s="46"/>
    </row>
    <row r="64" spans="2:11" s="1" customFormat="1" ht="6.95" customHeight="1">
      <c r="B64" s="57"/>
      <c r="C64" s="58"/>
      <c r="D64" s="58"/>
      <c r="E64" s="58"/>
      <c r="F64" s="58"/>
      <c r="G64" s="58"/>
      <c r="H64" s="58"/>
      <c r="I64" s="149"/>
      <c r="J64" s="58"/>
      <c r="K64" s="59"/>
    </row>
    <row r="68" spans="2:12" s="1" customFormat="1" ht="6.95" customHeight="1">
      <c r="B68" s="60"/>
      <c r="C68" s="61"/>
      <c r="D68" s="61"/>
      <c r="E68" s="61"/>
      <c r="F68" s="61"/>
      <c r="G68" s="61"/>
      <c r="H68" s="61"/>
      <c r="I68" s="152"/>
      <c r="J68" s="61"/>
      <c r="K68" s="61"/>
      <c r="L68" s="62"/>
    </row>
    <row r="69" spans="2:12" s="1" customFormat="1" ht="36.95" customHeight="1">
      <c r="B69" s="42"/>
      <c r="C69" s="63" t="s">
        <v>149</v>
      </c>
      <c r="D69" s="64"/>
      <c r="E69" s="64"/>
      <c r="F69" s="64"/>
      <c r="G69" s="64"/>
      <c r="H69" s="64"/>
      <c r="I69" s="173"/>
      <c r="J69" s="64"/>
      <c r="K69" s="64"/>
      <c r="L69" s="62"/>
    </row>
    <row r="70" spans="2:12" s="1" customFormat="1" ht="6.95" customHeight="1">
      <c r="B70" s="42"/>
      <c r="C70" s="64"/>
      <c r="D70" s="64"/>
      <c r="E70" s="64"/>
      <c r="F70" s="64"/>
      <c r="G70" s="64"/>
      <c r="H70" s="64"/>
      <c r="I70" s="173"/>
      <c r="J70" s="64"/>
      <c r="K70" s="64"/>
      <c r="L70" s="62"/>
    </row>
    <row r="71" spans="2:12" s="1" customFormat="1" ht="14.45" customHeight="1">
      <c r="B71" s="42"/>
      <c r="C71" s="66" t="s">
        <v>18</v>
      </c>
      <c r="D71" s="64"/>
      <c r="E71" s="64"/>
      <c r="F71" s="64"/>
      <c r="G71" s="64"/>
      <c r="H71" s="64"/>
      <c r="I71" s="173"/>
      <c r="J71" s="64"/>
      <c r="K71" s="64"/>
      <c r="L71" s="62"/>
    </row>
    <row r="72" spans="2:12" s="1" customFormat="1" ht="22.5" customHeight="1">
      <c r="B72" s="42"/>
      <c r="C72" s="64"/>
      <c r="D72" s="64"/>
      <c r="E72" s="414" t="str">
        <f>E7</f>
        <v>VD Fojtka, zřízení nouzového přelivu</v>
      </c>
      <c r="F72" s="415"/>
      <c r="G72" s="415"/>
      <c r="H72" s="415"/>
      <c r="I72" s="173"/>
      <c r="J72" s="64"/>
      <c r="K72" s="64"/>
      <c r="L72" s="62"/>
    </row>
    <row r="73" spans="2:12" ht="15">
      <c r="B73" s="29"/>
      <c r="C73" s="66" t="s">
        <v>127</v>
      </c>
      <c r="D73" s="289"/>
      <c r="E73" s="289"/>
      <c r="F73" s="289"/>
      <c r="G73" s="289"/>
      <c r="H73" s="289"/>
      <c r="J73" s="289"/>
      <c r="K73" s="289"/>
      <c r="L73" s="290"/>
    </row>
    <row r="74" spans="2:12" s="1" customFormat="1" ht="22.5" customHeight="1">
      <c r="B74" s="42"/>
      <c r="C74" s="64"/>
      <c r="D74" s="64"/>
      <c r="E74" s="414" t="s">
        <v>1663</v>
      </c>
      <c r="F74" s="416"/>
      <c r="G74" s="416"/>
      <c r="H74" s="416"/>
      <c r="I74" s="173"/>
      <c r="J74" s="64"/>
      <c r="K74" s="64"/>
      <c r="L74" s="62"/>
    </row>
    <row r="75" spans="2:12" s="1" customFormat="1" ht="14.45" customHeight="1">
      <c r="B75" s="42"/>
      <c r="C75" s="66" t="s">
        <v>1664</v>
      </c>
      <c r="D75" s="64"/>
      <c r="E75" s="64"/>
      <c r="F75" s="64"/>
      <c r="G75" s="64"/>
      <c r="H75" s="64"/>
      <c r="I75" s="173"/>
      <c r="J75" s="64"/>
      <c r="K75" s="64"/>
      <c r="L75" s="62"/>
    </row>
    <row r="76" spans="2:12" s="1" customFormat="1" ht="23.25" customHeight="1">
      <c r="B76" s="42"/>
      <c r="C76" s="64"/>
      <c r="D76" s="64"/>
      <c r="E76" s="382" t="str">
        <f>E11</f>
        <v>S - Svítidla</v>
      </c>
      <c r="F76" s="416"/>
      <c r="G76" s="416"/>
      <c r="H76" s="416"/>
      <c r="I76" s="173"/>
      <c r="J76" s="64"/>
      <c r="K76" s="64"/>
      <c r="L76" s="62"/>
    </row>
    <row r="77" spans="2:12" s="1" customFormat="1" ht="6.95" customHeight="1">
      <c r="B77" s="42"/>
      <c r="C77" s="64"/>
      <c r="D77" s="64"/>
      <c r="E77" s="64"/>
      <c r="F77" s="64"/>
      <c r="G77" s="64"/>
      <c r="H77" s="64"/>
      <c r="I77" s="173"/>
      <c r="J77" s="64"/>
      <c r="K77" s="64"/>
      <c r="L77" s="62"/>
    </row>
    <row r="78" spans="2:12" s="1" customFormat="1" ht="18" customHeight="1">
      <c r="B78" s="42"/>
      <c r="C78" s="66" t="s">
        <v>26</v>
      </c>
      <c r="D78" s="64"/>
      <c r="E78" s="64"/>
      <c r="F78" s="174" t="str">
        <f>F14</f>
        <v>VD Fojtka, Mníšek u Liberce</v>
      </c>
      <c r="G78" s="64"/>
      <c r="H78" s="64"/>
      <c r="I78" s="175" t="s">
        <v>28</v>
      </c>
      <c r="J78" s="74" t="str">
        <f>IF(J14="","",J14)</f>
        <v>6. 6. 2017</v>
      </c>
      <c r="K78" s="64"/>
      <c r="L78" s="62"/>
    </row>
    <row r="79" spans="2:12" s="1" customFormat="1" ht="6.95" customHeight="1">
      <c r="B79" s="42"/>
      <c r="C79" s="64"/>
      <c r="D79" s="64"/>
      <c r="E79" s="64"/>
      <c r="F79" s="64"/>
      <c r="G79" s="64"/>
      <c r="H79" s="64"/>
      <c r="I79" s="173"/>
      <c r="J79" s="64"/>
      <c r="K79" s="64"/>
      <c r="L79" s="62"/>
    </row>
    <row r="80" spans="2:12" s="1" customFormat="1" ht="15">
      <c r="B80" s="42"/>
      <c r="C80" s="66" t="s">
        <v>32</v>
      </c>
      <c r="D80" s="64"/>
      <c r="E80" s="64"/>
      <c r="F80" s="174" t="str">
        <f>E17</f>
        <v>Povodí Labe, státní podník</v>
      </c>
      <c r="G80" s="64"/>
      <c r="H80" s="64"/>
      <c r="I80" s="175" t="s">
        <v>40</v>
      </c>
      <c r="J80" s="174" t="str">
        <f>E23</f>
        <v>VODNÍ DÍLA - TBD a.s.</v>
      </c>
      <c r="K80" s="64"/>
      <c r="L80" s="62"/>
    </row>
    <row r="81" spans="2:12" s="1" customFormat="1" ht="14.45" customHeight="1">
      <c r="B81" s="42"/>
      <c r="C81" s="66" t="s">
        <v>38</v>
      </c>
      <c r="D81" s="64"/>
      <c r="E81" s="64"/>
      <c r="F81" s="174" t="str">
        <f>IF(E20="","",E20)</f>
        <v/>
      </c>
      <c r="G81" s="64"/>
      <c r="H81" s="64"/>
      <c r="I81" s="173"/>
      <c r="J81" s="64"/>
      <c r="K81" s="64"/>
      <c r="L81" s="62"/>
    </row>
    <row r="82" spans="2:12" s="1" customFormat="1" ht="10.35" customHeight="1">
      <c r="B82" s="42"/>
      <c r="C82" s="64"/>
      <c r="D82" s="64"/>
      <c r="E82" s="64"/>
      <c r="F82" s="64"/>
      <c r="G82" s="64"/>
      <c r="H82" s="64"/>
      <c r="I82" s="173"/>
      <c r="J82" s="64"/>
      <c r="K82" s="64"/>
      <c r="L82" s="62"/>
    </row>
    <row r="83" spans="2:20" s="10" customFormat="1" ht="29.25" customHeight="1">
      <c r="B83" s="176"/>
      <c r="C83" s="177" t="s">
        <v>150</v>
      </c>
      <c r="D83" s="178" t="s">
        <v>65</v>
      </c>
      <c r="E83" s="178" t="s">
        <v>61</v>
      </c>
      <c r="F83" s="178" t="s">
        <v>151</v>
      </c>
      <c r="G83" s="178" t="s">
        <v>152</v>
      </c>
      <c r="H83" s="178" t="s">
        <v>153</v>
      </c>
      <c r="I83" s="179" t="s">
        <v>154</v>
      </c>
      <c r="J83" s="178" t="s">
        <v>131</v>
      </c>
      <c r="K83" s="180" t="s">
        <v>155</v>
      </c>
      <c r="L83" s="181"/>
      <c r="M83" s="82" t="s">
        <v>156</v>
      </c>
      <c r="N83" s="83" t="s">
        <v>50</v>
      </c>
      <c r="O83" s="83" t="s">
        <v>157</v>
      </c>
      <c r="P83" s="83" t="s">
        <v>158</v>
      </c>
      <c r="Q83" s="83" t="s">
        <v>159</v>
      </c>
      <c r="R83" s="83" t="s">
        <v>160</v>
      </c>
      <c r="S83" s="83" t="s">
        <v>161</v>
      </c>
      <c r="T83" s="84" t="s">
        <v>162</v>
      </c>
    </row>
    <row r="84" spans="2:63" s="1" customFormat="1" ht="29.25" customHeight="1">
      <c r="B84" s="42"/>
      <c r="C84" s="88" t="s">
        <v>132</v>
      </c>
      <c r="D84" s="64"/>
      <c r="E84" s="64"/>
      <c r="F84" s="64"/>
      <c r="G84" s="64"/>
      <c r="H84" s="64"/>
      <c r="I84" s="173"/>
      <c r="J84" s="182">
        <f>BK84</f>
        <v>0</v>
      </c>
      <c r="K84" s="64"/>
      <c r="L84" s="62"/>
      <c r="M84" s="85"/>
      <c r="N84" s="86"/>
      <c r="O84" s="86"/>
      <c r="P84" s="183">
        <f>P85+P89</f>
        <v>0</v>
      </c>
      <c r="Q84" s="86"/>
      <c r="R84" s="183">
        <f>R85+R89</f>
        <v>0</v>
      </c>
      <c r="S84" s="86"/>
      <c r="T84" s="184">
        <f>T85+T89</f>
        <v>0</v>
      </c>
      <c r="AT84" s="25" t="s">
        <v>79</v>
      </c>
      <c r="AU84" s="25" t="s">
        <v>133</v>
      </c>
      <c r="BK84" s="185">
        <f>BK85+BK89</f>
        <v>0</v>
      </c>
    </row>
    <row r="85" spans="2:63" s="11" customFormat="1" ht="37.35" customHeight="1">
      <c r="B85" s="186"/>
      <c r="C85" s="187"/>
      <c r="D85" s="200" t="s">
        <v>79</v>
      </c>
      <c r="E85" s="292" t="s">
        <v>1875</v>
      </c>
      <c r="F85" s="292" t="s">
        <v>1876</v>
      </c>
      <c r="G85" s="187"/>
      <c r="H85" s="187"/>
      <c r="I85" s="190"/>
      <c r="J85" s="293">
        <f>BK85</f>
        <v>0</v>
      </c>
      <c r="K85" s="187"/>
      <c r="L85" s="192"/>
      <c r="M85" s="193"/>
      <c r="N85" s="194"/>
      <c r="O85" s="194"/>
      <c r="P85" s="195">
        <f>SUM(P86:P88)</f>
        <v>0</v>
      </c>
      <c r="Q85" s="194"/>
      <c r="R85" s="195">
        <f>SUM(R86:R88)</f>
        <v>0</v>
      </c>
      <c r="S85" s="194"/>
      <c r="T85" s="196">
        <f>SUM(T86:T88)</f>
        <v>0</v>
      </c>
      <c r="AR85" s="197" t="s">
        <v>89</v>
      </c>
      <c r="AT85" s="198" t="s">
        <v>79</v>
      </c>
      <c r="AU85" s="198" t="s">
        <v>80</v>
      </c>
      <c r="AY85" s="197" t="s">
        <v>165</v>
      </c>
      <c r="BK85" s="199">
        <f>SUM(BK86:BK88)</f>
        <v>0</v>
      </c>
    </row>
    <row r="86" spans="2:65" s="1" customFormat="1" ht="22.5" customHeight="1">
      <c r="B86" s="42"/>
      <c r="C86" s="203" t="s">
        <v>25</v>
      </c>
      <c r="D86" s="203" t="s">
        <v>166</v>
      </c>
      <c r="E86" s="204" t="s">
        <v>1877</v>
      </c>
      <c r="F86" s="205" t="s">
        <v>1878</v>
      </c>
      <c r="G86" s="206" t="s">
        <v>1621</v>
      </c>
      <c r="H86" s="207">
        <v>2</v>
      </c>
      <c r="I86" s="208"/>
      <c r="J86" s="209">
        <f>ROUND(I86*H86,2)</f>
        <v>0</v>
      </c>
      <c r="K86" s="205" t="s">
        <v>24</v>
      </c>
      <c r="L86" s="62"/>
      <c r="M86" s="210" t="s">
        <v>24</v>
      </c>
      <c r="N86" s="211" t="s">
        <v>51</v>
      </c>
      <c r="O86" s="43"/>
      <c r="P86" s="212">
        <f>O86*H86</f>
        <v>0</v>
      </c>
      <c r="Q86" s="212">
        <v>0</v>
      </c>
      <c r="R86" s="212">
        <f>Q86*H86</f>
        <v>0</v>
      </c>
      <c r="S86" s="212">
        <v>0</v>
      </c>
      <c r="T86" s="213">
        <f>S86*H86</f>
        <v>0</v>
      </c>
      <c r="AR86" s="25" t="s">
        <v>295</v>
      </c>
      <c r="AT86" s="25" t="s">
        <v>166</v>
      </c>
      <c r="AU86" s="25" t="s">
        <v>25</v>
      </c>
      <c r="AY86" s="25" t="s">
        <v>165</v>
      </c>
      <c r="BE86" s="214">
        <f>IF(N86="základní",J86,0)</f>
        <v>0</v>
      </c>
      <c r="BF86" s="214">
        <f>IF(N86="snížená",J86,0)</f>
        <v>0</v>
      </c>
      <c r="BG86" s="214">
        <f>IF(N86="zákl. přenesená",J86,0)</f>
        <v>0</v>
      </c>
      <c r="BH86" s="214">
        <f>IF(N86="sníž. přenesená",J86,0)</f>
        <v>0</v>
      </c>
      <c r="BI86" s="214">
        <f>IF(N86="nulová",J86,0)</f>
        <v>0</v>
      </c>
      <c r="BJ86" s="25" t="s">
        <v>25</v>
      </c>
      <c r="BK86" s="214">
        <f>ROUND(I86*H86,2)</f>
        <v>0</v>
      </c>
      <c r="BL86" s="25" t="s">
        <v>295</v>
      </c>
      <c r="BM86" s="25" t="s">
        <v>1879</v>
      </c>
    </row>
    <row r="87" spans="2:65" s="1" customFormat="1" ht="22.5" customHeight="1">
      <c r="B87" s="42"/>
      <c r="C87" s="203" t="s">
        <v>89</v>
      </c>
      <c r="D87" s="203" t="s">
        <v>166</v>
      </c>
      <c r="E87" s="204" t="s">
        <v>1880</v>
      </c>
      <c r="F87" s="205" t="s">
        <v>1881</v>
      </c>
      <c r="G87" s="206" t="s">
        <v>1621</v>
      </c>
      <c r="H87" s="207">
        <v>2</v>
      </c>
      <c r="I87" s="208"/>
      <c r="J87" s="209">
        <f>ROUND(I87*H87,2)</f>
        <v>0</v>
      </c>
      <c r="K87" s="205" t="s">
        <v>24</v>
      </c>
      <c r="L87" s="62"/>
      <c r="M87" s="210" t="s">
        <v>24</v>
      </c>
      <c r="N87" s="211" t="s">
        <v>51</v>
      </c>
      <c r="O87" s="43"/>
      <c r="P87" s="212">
        <f>O87*H87</f>
        <v>0</v>
      </c>
      <c r="Q87" s="212">
        <v>0</v>
      </c>
      <c r="R87" s="212">
        <f>Q87*H87</f>
        <v>0</v>
      </c>
      <c r="S87" s="212">
        <v>0</v>
      </c>
      <c r="T87" s="213">
        <f>S87*H87</f>
        <v>0</v>
      </c>
      <c r="AR87" s="25" t="s">
        <v>295</v>
      </c>
      <c r="AT87" s="25" t="s">
        <v>166</v>
      </c>
      <c r="AU87" s="25" t="s">
        <v>25</v>
      </c>
      <c r="AY87" s="25" t="s">
        <v>165</v>
      </c>
      <c r="BE87" s="214">
        <f>IF(N87="základní",J87,0)</f>
        <v>0</v>
      </c>
      <c r="BF87" s="214">
        <f>IF(N87="snížená",J87,0)</f>
        <v>0</v>
      </c>
      <c r="BG87" s="214">
        <f>IF(N87="zákl. přenesená",J87,0)</f>
        <v>0</v>
      </c>
      <c r="BH87" s="214">
        <f>IF(N87="sníž. přenesená",J87,0)</f>
        <v>0</v>
      </c>
      <c r="BI87" s="214">
        <f>IF(N87="nulová",J87,0)</f>
        <v>0</v>
      </c>
      <c r="BJ87" s="25" t="s">
        <v>25</v>
      </c>
      <c r="BK87" s="214">
        <f>ROUND(I87*H87,2)</f>
        <v>0</v>
      </c>
      <c r="BL87" s="25" t="s">
        <v>295</v>
      </c>
      <c r="BM87" s="25" t="s">
        <v>1882</v>
      </c>
    </row>
    <row r="88" spans="2:65" s="1" customFormat="1" ht="22.5" customHeight="1">
      <c r="B88" s="42"/>
      <c r="C88" s="203" t="s">
        <v>187</v>
      </c>
      <c r="D88" s="203" t="s">
        <v>166</v>
      </c>
      <c r="E88" s="204" t="s">
        <v>1883</v>
      </c>
      <c r="F88" s="205" t="s">
        <v>1884</v>
      </c>
      <c r="G88" s="206" t="s">
        <v>1621</v>
      </c>
      <c r="H88" s="207">
        <v>2</v>
      </c>
      <c r="I88" s="208"/>
      <c r="J88" s="209">
        <f>ROUND(I88*H88,2)</f>
        <v>0</v>
      </c>
      <c r="K88" s="205" t="s">
        <v>24</v>
      </c>
      <c r="L88" s="62"/>
      <c r="M88" s="210" t="s">
        <v>24</v>
      </c>
      <c r="N88" s="211" t="s">
        <v>51</v>
      </c>
      <c r="O88" s="43"/>
      <c r="P88" s="212">
        <f>O88*H88</f>
        <v>0</v>
      </c>
      <c r="Q88" s="212">
        <v>0</v>
      </c>
      <c r="R88" s="212">
        <f>Q88*H88</f>
        <v>0</v>
      </c>
      <c r="S88" s="212">
        <v>0</v>
      </c>
      <c r="T88" s="213">
        <f>S88*H88</f>
        <v>0</v>
      </c>
      <c r="AR88" s="25" t="s">
        <v>295</v>
      </c>
      <c r="AT88" s="25" t="s">
        <v>166</v>
      </c>
      <c r="AU88" s="25" t="s">
        <v>25</v>
      </c>
      <c r="AY88" s="25" t="s">
        <v>165</v>
      </c>
      <c r="BE88" s="214">
        <f>IF(N88="základní",J88,0)</f>
        <v>0</v>
      </c>
      <c r="BF88" s="214">
        <f>IF(N88="snížená",J88,0)</f>
        <v>0</v>
      </c>
      <c r="BG88" s="214">
        <f>IF(N88="zákl. přenesená",J88,0)</f>
        <v>0</v>
      </c>
      <c r="BH88" s="214">
        <f>IF(N88="sníž. přenesená",J88,0)</f>
        <v>0</v>
      </c>
      <c r="BI88" s="214">
        <f>IF(N88="nulová",J88,0)</f>
        <v>0</v>
      </c>
      <c r="BJ88" s="25" t="s">
        <v>25</v>
      </c>
      <c r="BK88" s="214">
        <f>ROUND(I88*H88,2)</f>
        <v>0</v>
      </c>
      <c r="BL88" s="25" t="s">
        <v>295</v>
      </c>
      <c r="BM88" s="25" t="s">
        <v>1885</v>
      </c>
    </row>
    <row r="89" spans="2:63" s="11" customFormat="1" ht="37.35" customHeight="1">
      <c r="B89" s="186"/>
      <c r="C89" s="187"/>
      <c r="D89" s="200" t="s">
        <v>79</v>
      </c>
      <c r="E89" s="292" t="s">
        <v>1886</v>
      </c>
      <c r="F89" s="292" t="s">
        <v>1887</v>
      </c>
      <c r="G89" s="187"/>
      <c r="H89" s="187"/>
      <c r="I89" s="190"/>
      <c r="J89" s="293">
        <f>BK89</f>
        <v>0</v>
      </c>
      <c r="K89" s="187"/>
      <c r="L89" s="192"/>
      <c r="M89" s="193"/>
      <c r="N89" s="194"/>
      <c r="O89" s="194"/>
      <c r="P89" s="195">
        <f>SUM(P90:P94)</f>
        <v>0</v>
      </c>
      <c r="Q89" s="194"/>
      <c r="R89" s="195">
        <f>SUM(R90:R94)</f>
        <v>0</v>
      </c>
      <c r="S89" s="194"/>
      <c r="T89" s="196">
        <f>SUM(T90:T94)</f>
        <v>0</v>
      </c>
      <c r="AR89" s="197" t="s">
        <v>89</v>
      </c>
      <c r="AT89" s="198" t="s">
        <v>79</v>
      </c>
      <c r="AU89" s="198" t="s">
        <v>80</v>
      </c>
      <c r="AY89" s="197" t="s">
        <v>165</v>
      </c>
      <c r="BK89" s="199">
        <f>SUM(BK90:BK94)</f>
        <v>0</v>
      </c>
    </row>
    <row r="90" spans="2:65" s="1" customFormat="1" ht="22.5" customHeight="1">
      <c r="B90" s="42"/>
      <c r="C90" s="203" t="s">
        <v>219</v>
      </c>
      <c r="D90" s="203" t="s">
        <v>166</v>
      </c>
      <c r="E90" s="204" t="s">
        <v>1883</v>
      </c>
      <c r="F90" s="205" t="s">
        <v>1884</v>
      </c>
      <c r="G90" s="206" t="s">
        <v>1621</v>
      </c>
      <c r="H90" s="207">
        <v>2</v>
      </c>
      <c r="I90" s="208"/>
      <c r="J90" s="209">
        <f>ROUND(I90*H90,2)</f>
        <v>0</v>
      </c>
      <c r="K90" s="205" t="s">
        <v>24</v>
      </c>
      <c r="L90" s="62"/>
      <c r="M90" s="210" t="s">
        <v>24</v>
      </c>
      <c r="N90" s="211" t="s">
        <v>51</v>
      </c>
      <c r="O90" s="43"/>
      <c r="P90" s="212">
        <f>O90*H90</f>
        <v>0</v>
      </c>
      <c r="Q90" s="212">
        <v>0</v>
      </c>
      <c r="R90" s="212">
        <f>Q90*H90</f>
        <v>0</v>
      </c>
      <c r="S90" s="212">
        <v>0</v>
      </c>
      <c r="T90" s="213">
        <f>S90*H90</f>
        <v>0</v>
      </c>
      <c r="AR90" s="25" t="s">
        <v>295</v>
      </c>
      <c r="AT90" s="25" t="s">
        <v>166</v>
      </c>
      <c r="AU90" s="25" t="s">
        <v>25</v>
      </c>
      <c r="AY90" s="25" t="s">
        <v>165</v>
      </c>
      <c r="BE90" s="214">
        <f>IF(N90="základní",J90,0)</f>
        <v>0</v>
      </c>
      <c r="BF90" s="214">
        <f>IF(N90="snížená",J90,0)</f>
        <v>0</v>
      </c>
      <c r="BG90" s="214">
        <f>IF(N90="zákl. přenesená",J90,0)</f>
        <v>0</v>
      </c>
      <c r="BH90" s="214">
        <f>IF(N90="sníž. přenesená",J90,0)</f>
        <v>0</v>
      </c>
      <c r="BI90" s="214">
        <f>IF(N90="nulová",J90,0)</f>
        <v>0</v>
      </c>
      <c r="BJ90" s="25" t="s">
        <v>25</v>
      </c>
      <c r="BK90" s="214">
        <f>ROUND(I90*H90,2)</f>
        <v>0</v>
      </c>
      <c r="BL90" s="25" t="s">
        <v>295</v>
      </c>
      <c r="BM90" s="25" t="s">
        <v>1888</v>
      </c>
    </row>
    <row r="91" spans="2:65" s="1" customFormat="1" ht="22.5" customHeight="1">
      <c r="B91" s="42"/>
      <c r="C91" s="203" t="s">
        <v>171</v>
      </c>
      <c r="D91" s="203" t="s">
        <v>166</v>
      </c>
      <c r="E91" s="204" t="s">
        <v>1889</v>
      </c>
      <c r="F91" s="205" t="s">
        <v>1890</v>
      </c>
      <c r="G91" s="206" t="s">
        <v>211</v>
      </c>
      <c r="H91" s="207">
        <v>2</v>
      </c>
      <c r="I91" s="208"/>
      <c r="J91" s="209">
        <f>ROUND(I91*H91,2)</f>
        <v>0</v>
      </c>
      <c r="K91" s="205" t="s">
        <v>24</v>
      </c>
      <c r="L91" s="62"/>
      <c r="M91" s="210" t="s">
        <v>24</v>
      </c>
      <c r="N91" s="211" t="s">
        <v>51</v>
      </c>
      <c r="O91" s="43"/>
      <c r="P91" s="212">
        <f>O91*H91</f>
        <v>0</v>
      </c>
      <c r="Q91" s="212">
        <v>0</v>
      </c>
      <c r="R91" s="212">
        <f>Q91*H91</f>
        <v>0</v>
      </c>
      <c r="S91" s="212">
        <v>0</v>
      </c>
      <c r="T91" s="213">
        <f>S91*H91</f>
        <v>0</v>
      </c>
      <c r="AR91" s="25" t="s">
        <v>295</v>
      </c>
      <c r="AT91" s="25" t="s">
        <v>166</v>
      </c>
      <c r="AU91" s="25" t="s">
        <v>25</v>
      </c>
      <c r="AY91" s="25" t="s">
        <v>165</v>
      </c>
      <c r="BE91" s="214">
        <f>IF(N91="základní",J91,0)</f>
        <v>0</v>
      </c>
      <c r="BF91" s="214">
        <f>IF(N91="snížená",J91,0)</f>
        <v>0</v>
      </c>
      <c r="BG91" s="214">
        <f>IF(N91="zákl. přenesená",J91,0)</f>
        <v>0</v>
      </c>
      <c r="BH91" s="214">
        <f>IF(N91="sníž. přenesená",J91,0)</f>
        <v>0</v>
      </c>
      <c r="BI91" s="214">
        <f>IF(N91="nulová",J91,0)</f>
        <v>0</v>
      </c>
      <c r="BJ91" s="25" t="s">
        <v>25</v>
      </c>
      <c r="BK91" s="214">
        <f>ROUND(I91*H91,2)</f>
        <v>0</v>
      </c>
      <c r="BL91" s="25" t="s">
        <v>295</v>
      </c>
      <c r="BM91" s="25" t="s">
        <v>1891</v>
      </c>
    </row>
    <row r="92" spans="2:65" s="1" customFormat="1" ht="22.5" customHeight="1">
      <c r="B92" s="42"/>
      <c r="C92" s="203" t="s">
        <v>208</v>
      </c>
      <c r="D92" s="203" t="s">
        <v>166</v>
      </c>
      <c r="E92" s="204" t="s">
        <v>1892</v>
      </c>
      <c r="F92" s="205" t="s">
        <v>1881</v>
      </c>
      <c r="G92" s="206" t="s">
        <v>211</v>
      </c>
      <c r="H92" s="207">
        <v>2</v>
      </c>
      <c r="I92" s="208"/>
      <c r="J92" s="209">
        <f>ROUND(I92*H92,2)</f>
        <v>0</v>
      </c>
      <c r="K92" s="205" t="s">
        <v>24</v>
      </c>
      <c r="L92" s="62"/>
      <c r="M92" s="210" t="s">
        <v>24</v>
      </c>
      <c r="N92" s="211" t="s">
        <v>51</v>
      </c>
      <c r="O92" s="43"/>
      <c r="P92" s="212">
        <f>O92*H92</f>
        <v>0</v>
      </c>
      <c r="Q92" s="212">
        <v>0</v>
      </c>
      <c r="R92" s="212">
        <f>Q92*H92</f>
        <v>0</v>
      </c>
      <c r="S92" s="212">
        <v>0</v>
      </c>
      <c r="T92" s="213">
        <f>S92*H92</f>
        <v>0</v>
      </c>
      <c r="AR92" s="25" t="s">
        <v>295</v>
      </c>
      <c r="AT92" s="25" t="s">
        <v>166</v>
      </c>
      <c r="AU92" s="25" t="s">
        <v>25</v>
      </c>
      <c r="AY92" s="25" t="s">
        <v>165</v>
      </c>
      <c r="BE92" s="214">
        <f>IF(N92="základní",J92,0)</f>
        <v>0</v>
      </c>
      <c r="BF92" s="214">
        <f>IF(N92="snížená",J92,0)</f>
        <v>0</v>
      </c>
      <c r="BG92" s="214">
        <f>IF(N92="zákl. přenesená",J92,0)</f>
        <v>0</v>
      </c>
      <c r="BH92" s="214">
        <f>IF(N92="sníž. přenesená",J92,0)</f>
        <v>0</v>
      </c>
      <c r="BI92" s="214">
        <f>IF(N92="nulová",J92,0)</f>
        <v>0</v>
      </c>
      <c r="BJ92" s="25" t="s">
        <v>25</v>
      </c>
      <c r="BK92" s="214">
        <f>ROUND(I92*H92,2)</f>
        <v>0</v>
      </c>
      <c r="BL92" s="25" t="s">
        <v>295</v>
      </c>
      <c r="BM92" s="25" t="s">
        <v>1893</v>
      </c>
    </row>
    <row r="93" spans="2:65" s="1" customFormat="1" ht="22.5" customHeight="1">
      <c r="B93" s="42"/>
      <c r="C93" s="203" t="s">
        <v>227</v>
      </c>
      <c r="D93" s="203" t="s">
        <v>166</v>
      </c>
      <c r="E93" s="204" t="s">
        <v>1894</v>
      </c>
      <c r="F93" s="205" t="s">
        <v>1895</v>
      </c>
      <c r="G93" s="206" t="s">
        <v>1621</v>
      </c>
      <c r="H93" s="207">
        <v>2</v>
      </c>
      <c r="I93" s="208"/>
      <c r="J93" s="209">
        <f>ROUND(I93*H93,2)</f>
        <v>0</v>
      </c>
      <c r="K93" s="205" t="s">
        <v>24</v>
      </c>
      <c r="L93" s="62"/>
      <c r="M93" s="210" t="s">
        <v>24</v>
      </c>
      <c r="N93" s="211" t="s">
        <v>51</v>
      </c>
      <c r="O93" s="43"/>
      <c r="P93" s="212">
        <f>O93*H93</f>
        <v>0</v>
      </c>
      <c r="Q93" s="212">
        <v>0</v>
      </c>
      <c r="R93" s="212">
        <f>Q93*H93</f>
        <v>0</v>
      </c>
      <c r="S93" s="212">
        <v>0</v>
      </c>
      <c r="T93" s="213">
        <f>S93*H93</f>
        <v>0</v>
      </c>
      <c r="AR93" s="25" t="s">
        <v>295</v>
      </c>
      <c r="AT93" s="25" t="s">
        <v>166</v>
      </c>
      <c r="AU93" s="25" t="s">
        <v>25</v>
      </c>
      <c r="AY93" s="25" t="s">
        <v>165</v>
      </c>
      <c r="BE93" s="214">
        <f>IF(N93="základní",J93,0)</f>
        <v>0</v>
      </c>
      <c r="BF93" s="214">
        <f>IF(N93="snížená",J93,0)</f>
        <v>0</v>
      </c>
      <c r="BG93" s="214">
        <f>IF(N93="zákl. přenesená",J93,0)</f>
        <v>0</v>
      </c>
      <c r="BH93" s="214">
        <f>IF(N93="sníž. přenesená",J93,0)</f>
        <v>0</v>
      </c>
      <c r="BI93" s="214">
        <f>IF(N93="nulová",J93,0)</f>
        <v>0</v>
      </c>
      <c r="BJ93" s="25" t="s">
        <v>25</v>
      </c>
      <c r="BK93" s="214">
        <f>ROUND(I93*H93,2)</f>
        <v>0</v>
      </c>
      <c r="BL93" s="25" t="s">
        <v>295</v>
      </c>
      <c r="BM93" s="25" t="s">
        <v>1896</v>
      </c>
    </row>
    <row r="94" spans="2:65" s="1" customFormat="1" ht="22.5" customHeight="1">
      <c r="B94" s="42"/>
      <c r="C94" s="203" t="s">
        <v>232</v>
      </c>
      <c r="D94" s="203" t="s">
        <v>166</v>
      </c>
      <c r="E94" s="204" t="s">
        <v>1897</v>
      </c>
      <c r="F94" s="205" t="s">
        <v>1898</v>
      </c>
      <c r="G94" s="206" t="s">
        <v>1621</v>
      </c>
      <c r="H94" s="207">
        <v>2</v>
      </c>
      <c r="I94" s="208"/>
      <c r="J94" s="209">
        <f>ROUND(I94*H94,2)</f>
        <v>0</v>
      </c>
      <c r="K94" s="205" t="s">
        <v>24</v>
      </c>
      <c r="L94" s="62"/>
      <c r="M94" s="210" t="s">
        <v>24</v>
      </c>
      <c r="N94" s="283" t="s">
        <v>51</v>
      </c>
      <c r="O94" s="284"/>
      <c r="P94" s="285">
        <f>O94*H94</f>
        <v>0</v>
      </c>
      <c r="Q94" s="285">
        <v>0</v>
      </c>
      <c r="R94" s="285">
        <f>Q94*H94</f>
        <v>0</v>
      </c>
      <c r="S94" s="285">
        <v>0</v>
      </c>
      <c r="T94" s="286">
        <f>S94*H94</f>
        <v>0</v>
      </c>
      <c r="AR94" s="25" t="s">
        <v>295</v>
      </c>
      <c r="AT94" s="25" t="s">
        <v>166</v>
      </c>
      <c r="AU94" s="25" t="s">
        <v>25</v>
      </c>
      <c r="AY94" s="25" t="s">
        <v>165</v>
      </c>
      <c r="BE94" s="214">
        <f>IF(N94="základní",J94,0)</f>
        <v>0</v>
      </c>
      <c r="BF94" s="214">
        <f>IF(N94="snížená",J94,0)</f>
        <v>0</v>
      </c>
      <c r="BG94" s="214">
        <f>IF(N94="zákl. přenesená",J94,0)</f>
        <v>0</v>
      </c>
      <c r="BH94" s="214">
        <f>IF(N94="sníž. přenesená",J94,0)</f>
        <v>0</v>
      </c>
      <c r="BI94" s="214">
        <f>IF(N94="nulová",J94,0)</f>
        <v>0</v>
      </c>
      <c r="BJ94" s="25" t="s">
        <v>25</v>
      </c>
      <c r="BK94" s="214">
        <f>ROUND(I94*H94,2)</f>
        <v>0</v>
      </c>
      <c r="BL94" s="25" t="s">
        <v>295</v>
      </c>
      <c r="BM94" s="25" t="s">
        <v>1899</v>
      </c>
    </row>
    <row r="95" spans="2:12" s="1" customFormat="1" ht="6.95" customHeight="1">
      <c r="B95" s="57"/>
      <c r="C95" s="58"/>
      <c r="D95" s="58"/>
      <c r="E95" s="58"/>
      <c r="F95" s="58"/>
      <c r="G95" s="58"/>
      <c r="H95" s="58"/>
      <c r="I95" s="149"/>
      <c r="J95" s="58"/>
      <c r="K95" s="58"/>
      <c r="L95" s="62"/>
    </row>
  </sheetData>
  <sheetProtection algorithmName="SHA-512" hashValue="C/a3VliFLlPevRfsvSaTz/RvTviggICX2CPsur1BRK0MvfqAiYciQIZIoQ86Ht9N2sZv7CnASpBNeEw0+0+9EQ==" saltValue="maMc1hQPTG94+kojlib8wA==" spinCount="100000" sheet="1" objects="1" scenarios="1" formatCells="0" formatColumns="0" formatRows="0" sort="0" autoFilter="0"/>
  <autoFilter ref="C83:K94"/>
  <mergeCells count="12">
    <mergeCell ref="E74:H74"/>
    <mergeCell ref="E76:H76"/>
    <mergeCell ref="E7:H7"/>
    <mergeCell ref="E9:H9"/>
    <mergeCell ref="E11:H11"/>
    <mergeCell ref="E26:H26"/>
    <mergeCell ref="E47:H47"/>
    <mergeCell ref="G1:H1"/>
    <mergeCell ref="L2:V2"/>
    <mergeCell ref="E49:H49"/>
    <mergeCell ref="E51:H51"/>
    <mergeCell ref="E72:H7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121</v>
      </c>
      <c r="G1" s="417" t="s">
        <v>122</v>
      </c>
      <c r="H1" s="417"/>
      <c r="I1" s="125"/>
      <c r="J1" s="124" t="s">
        <v>123</v>
      </c>
      <c r="K1" s="123" t="s">
        <v>124</v>
      </c>
      <c r="L1" s="124" t="s">
        <v>125</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2"/>
      <c r="M2" s="372"/>
      <c r="N2" s="372"/>
      <c r="O2" s="372"/>
      <c r="P2" s="372"/>
      <c r="Q2" s="372"/>
      <c r="R2" s="372"/>
      <c r="S2" s="372"/>
      <c r="T2" s="372"/>
      <c r="U2" s="372"/>
      <c r="V2" s="372"/>
      <c r="AT2" s="25" t="s">
        <v>120</v>
      </c>
    </row>
    <row r="3" spans="2:46" ht="6.95" customHeight="1">
      <c r="B3" s="26"/>
      <c r="C3" s="27"/>
      <c r="D3" s="27"/>
      <c r="E3" s="27"/>
      <c r="F3" s="27"/>
      <c r="G3" s="27"/>
      <c r="H3" s="27"/>
      <c r="I3" s="126"/>
      <c r="J3" s="27"/>
      <c r="K3" s="28"/>
      <c r="AT3" s="25" t="s">
        <v>89</v>
      </c>
    </row>
    <row r="4" spans="2:46" ht="36.95" customHeight="1">
      <c r="B4" s="29"/>
      <c r="C4" s="30"/>
      <c r="D4" s="31" t="s">
        <v>126</v>
      </c>
      <c r="E4" s="30"/>
      <c r="F4" s="30"/>
      <c r="G4" s="30"/>
      <c r="H4" s="30"/>
      <c r="I4" s="127"/>
      <c r="J4" s="30"/>
      <c r="K4" s="32"/>
      <c r="M4" s="33" t="s">
        <v>12</v>
      </c>
      <c r="AT4" s="25" t="s">
        <v>6</v>
      </c>
    </row>
    <row r="5" spans="2:11" ht="6.95" customHeight="1">
      <c r="B5" s="29"/>
      <c r="C5" s="30"/>
      <c r="D5" s="30"/>
      <c r="E5" s="30"/>
      <c r="F5" s="30"/>
      <c r="G5" s="30"/>
      <c r="H5" s="30"/>
      <c r="I5" s="127"/>
      <c r="J5" s="30"/>
      <c r="K5" s="32"/>
    </row>
    <row r="6" spans="2:11" ht="15">
      <c r="B6" s="29"/>
      <c r="C6" s="30"/>
      <c r="D6" s="38" t="s">
        <v>18</v>
      </c>
      <c r="E6" s="30"/>
      <c r="F6" s="30"/>
      <c r="G6" s="30"/>
      <c r="H6" s="30"/>
      <c r="I6" s="127"/>
      <c r="J6" s="30"/>
      <c r="K6" s="32"/>
    </row>
    <row r="7" spans="2:11" ht="22.5" customHeight="1">
      <c r="B7" s="29"/>
      <c r="C7" s="30"/>
      <c r="D7" s="30"/>
      <c r="E7" s="418" t="str">
        <f>'Rekapitulace stavby'!K6</f>
        <v>VD Fojtka, zřízení nouzového přelivu</v>
      </c>
      <c r="F7" s="419"/>
      <c r="G7" s="419"/>
      <c r="H7" s="419"/>
      <c r="I7" s="127"/>
      <c r="J7" s="30"/>
      <c r="K7" s="32"/>
    </row>
    <row r="8" spans="2:11" s="1" customFormat="1" ht="15">
      <c r="B8" s="42"/>
      <c r="C8" s="43"/>
      <c r="D8" s="38" t="s">
        <v>127</v>
      </c>
      <c r="E8" s="43"/>
      <c r="F8" s="43"/>
      <c r="G8" s="43"/>
      <c r="H8" s="43"/>
      <c r="I8" s="128"/>
      <c r="J8" s="43"/>
      <c r="K8" s="46"/>
    </row>
    <row r="9" spans="2:11" s="1" customFormat="1" ht="36.95" customHeight="1">
      <c r="B9" s="42"/>
      <c r="C9" s="43"/>
      <c r="D9" s="43"/>
      <c r="E9" s="420" t="s">
        <v>1900</v>
      </c>
      <c r="F9" s="421"/>
      <c r="G9" s="421"/>
      <c r="H9" s="421"/>
      <c r="I9" s="128"/>
      <c r="J9" s="43"/>
      <c r="K9" s="46"/>
    </row>
    <row r="10" spans="2:11" s="1" customFormat="1" ht="13.5">
      <c r="B10" s="42"/>
      <c r="C10" s="43"/>
      <c r="D10" s="43"/>
      <c r="E10" s="43"/>
      <c r="F10" s="43"/>
      <c r="G10" s="43"/>
      <c r="H10" s="43"/>
      <c r="I10" s="128"/>
      <c r="J10" s="43"/>
      <c r="K10" s="46"/>
    </row>
    <row r="11" spans="2:11" s="1" customFormat="1" ht="14.45" customHeight="1">
      <c r="B11" s="42"/>
      <c r="C11" s="43"/>
      <c r="D11" s="38" t="s">
        <v>21</v>
      </c>
      <c r="E11" s="43"/>
      <c r="F11" s="36" t="s">
        <v>22</v>
      </c>
      <c r="G11" s="43"/>
      <c r="H11" s="43"/>
      <c r="I11" s="129" t="s">
        <v>23</v>
      </c>
      <c r="J11" s="36" t="s">
        <v>24</v>
      </c>
      <c r="K11" s="46"/>
    </row>
    <row r="12" spans="2:11" s="1" customFormat="1" ht="14.45" customHeight="1">
      <c r="B12" s="42"/>
      <c r="C12" s="43"/>
      <c r="D12" s="38" t="s">
        <v>26</v>
      </c>
      <c r="E12" s="43"/>
      <c r="F12" s="36" t="s">
        <v>27</v>
      </c>
      <c r="G12" s="43"/>
      <c r="H12" s="43"/>
      <c r="I12" s="129" t="s">
        <v>28</v>
      </c>
      <c r="J12" s="130" t="str">
        <f>'Rekapitulace stavby'!AN8</f>
        <v>6. 6. 2017</v>
      </c>
      <c r="K12" s="46"/>
    </row>
    <row r="13" spans="2:11" s="1" customFormat="1" ht="10.9" customHeight="1">
      <c r="B13" s="42"/>
      <c r="C13" s="43"/>
      <c r="D13" s="43"/>
      <c r="E13" s="43"/>
      <c r="F13" s="43"/>
      <c r="G13" s="43"/>
      <c r="H13" s="43"/>
      <c r="I13" s="128"/>
      <c r="J13" s="43"/>
      <c r="K13" s="46"/>
    </row>
    <row r="14" spans="2:11" s="1" customFormat="1" ht="14.45" customHeight="1">
      <c r="B14" s="42"/>
      <c r="C14" s="43"/>
      <c r="D14" s="38" t="s">
        <v>32</v>
      </c>
      <c r="E14" s="43"/>
      <c r="F14" s="43"/>
      <c r="G14" s="43"/>
      <c r="H14" s="43"/>
      <c r="I14" s="129" t="s">
        <v>33</v>
      </c>
      <c r="J14" s="36" t="s">
        <v>34</v>
      </c>
      <c r="K14" s="46"/>
    </row>
    <row r="15" spans="2:11" s="1" customFormat="1" ht="18" customHeight="1">
      <c r="B15" s="42"/>
      <c r="C15" s="43"/>
      <c r="D15" s="43"/>
      <c r="E15" s="36" t="s">
        <v>35</v>
      </c>
      <c r="F15" s="43"/>
      <c r="G15" s="43"/>
      <c r="H15" s="43"/>
      <c r="I15" s="129" t="s">
        <v>36</v>
      </c>
      <c r="J15" s="36" t="s">
        <v>37</v>
      </c>
      <c r="K15" s="46"/>
    </row>
    <row r="16" spans="2:11" s="1" customFormat="1" ht="6.95" customHeight="1">
      <c r="B16" s="42"/>
      <c r="C16" s="43"/>
      <c r="D16" s="43"/>
      <c r="E16" s="43"/>
      <c r="F16" s="43"/>
      <c r="G16" s="43"/>
      <c r="H16" s="43"/>
      <c r="I16" s="128"/>
      <c r="J16" s="43"/>
      <c r="K16" s="46"/>
    </row>
    <row r="17" spans="2:11" s="1" customFormat="1" ht="14.45" customHeight="1">
      <c r="B17" s="42"/>
      <c r="C17" s="43"/>
      <c r="D17" s="38" t="s">
        <v>38</v>
      </c>
      <c r="E17" s="43"/>
      <c r="F17" s="43"/>
      <c r="G17" s="43"/>
      <c r="H17" s="43"/>
      <c r="I17" s="129" t="s">
        <v>33</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29" t="s">
        <v>36</v>
      </c>
      <c r="J18" s="36" t="str">
        <f>IF('Rekapitulace stavby'!AN14="Vyplň údaj","",IF('Rekapitulace stavby'!AN14="","",'Rekapitulace stavby'!AN14))</f>
        <v/>
      </c>
      <c r="K18" s="46"/>
    </row>
    <row r="19" spans="2:11" s="1" customFormat="1" ht="6.95" customHeight="1">
      <c r="B19" s="42"/>
      <c r="C19" s="43"/>
      <c r="D19" s="43"/>
      <c r="E19" s="43"/>
      <c r="F19" s="43"/>
      <c r="G19" s="43"/>
      <c r="H19" s="43"/>
      <c r="I19" s="128"/>
      <c r="J19" s="43"/>
      <c r="K19" s="46"/>
    </row>
    <row r="20" spans="2:11" s="1" customFormat="1" ht="14.45" customHeight="1">
      <c r="B20" s="42"/>
      <c r="C20" s="43"/>
      <c r="D20" s="38" t="s">
        <v>40</v>
      </c>
      <c r="E20" s="43"/>
      <c r="F20" s="43"/>
      <c r="G20" s="43"/>
      <c r="H20" s="43"/>
      <c r="I20" s="129" t="s">
        <v>33</v>
      </c>
      <c r="J20" s="36" t="s">
        <v>41</v>
      </c>
      <c r="K20" s="46"/>
    </row>
    <row r="21" spans="2:11" s="1" customFormat="1" ht="18" customHeight="1">
      <c r="B21" s="42"/>
      <c r="C21" s="43"/>
      <c r="D21" s="43"/>
      <c r="E21" s="36" t="s">
        <v>42</v>
      </c>
      <c r="F21" s="43"/>
      <c r="G21" s="43"/>
      <c r="H21" s="43"/>
      <c r="I21" s="129" t="s">
        <v>36</v>
      </c>
      <c r="J21" s="36" t="s">
        <v>43</v>
      </c>
      <c r="K21" s="46"/>
    </row>
    <row r="22" spans="2:11" s="1" customFormat="1" ht="6.95" customHeight="1">
      <c r="B22" s="42"/>
      <c r="C22" s="43"/>
      <c r="D22" s="43"/>
      <c r="E22" s="43"/>
      <c r="F22" s="43"/>
      <c r="G22" s="43"/>
      <c r="H22" s="43"/>
      <c r="I22" s="128"/>
      <c r="J22" s="43"/>
      <c r="K22" s="46"/>
    </row>
    <row r="23" spans="2:11" s="1" customFormat="1" ht="14.45" customHeight="1">
      <c r="B23" s="42"/>
      <c r="C23" s="43"/>
      <c r="D23" s="38" t="s">
        <v>45</v>
      </c>
      <c r="E23" s="43"/>
      <c r="F23" s="43"/>
      <c r="G23" s="43"/>
      <c r="H23" s="43"/>
      <c r="I23" s="128"/>
      <c r="J23" s="43"/>
      <c r="K23" s="46"/>
    </row>
    <row r="24" spans="2:11" s="7" customFormat="1" ht="22.5" customHeight="1">
      <c r="B24" s="131"/>
      <c r="C24" s="132"/>
      <c r="D24" s="132"/>
      <c r="E24" s="410" t="s">
        <v>24</v>
      </c>
      <c r="F24" s="410"/>
      <c r="G24" s="410"/>
      <c r="H24" s="410"/>
      <c r="I24" s="133"/>
      <c r="J24" s="132"/>
      <c r="K24" s="134"/>
    </row>
    <row r="25" spans="2:11" s="1" customFormat="1" ht="6.95" customHeight="1">
      <c r="B25" s="42"/>
      <c r="C25" s="43"/>
      <c r="D25" s="43"/>
      <c r="E25" s="43"/>
      <c r="F25" s="43"/>
      <c r="G25" s="43"/>
      <c r="H25" s="43"/>
      <c r="I25" s="128"/>
      <c r="J25" s="43"/>
      <c r="K25" s="46"/>
    </row>
    <row r="26" spans="2:11" s="1" customFormat="1" ht="6.95" customHeight="1">
      <c r="B26" s="42"/>
      <c r="C26" s="43"/>
      <c r="D26" s="86"/>
      <c r="E26" s="86"/>
      <c r="F26" s="86"/>
      <c r="G26" s="86"/>
      <c r="H26" s="86"/>
      <c r="I26" s="135"/>
      <c r="J26" s="86"/>
      <c r="K26" s="136"/>
    </row>
    <row r="27" spans="2:11" s="1" customFormat="1" ht="25.35" customHeight="1">
      <c r="B27" s="42"/>
      <c r="C27" s="43"/>
      <c r="D27" s="137" t="s">
        <v>46</v>
      </c>
      <c r="E27" s="43"/>
      <c r="F27" s="43"/>
      <c r="G27" s="43"/>
      <c r="H27" s="43"/>
      <c r="I27" s="128"/>
      <c r="J27" s="138">
        <f>ROUND(J82,2)</f>
        <v>0</v>
      </c>
      <c r="K27" s="46"/>
    </row>
    <row r="28" spans="2:11" s="1" customFormat="1" ht="6.95" customHeight="1">
      <c r="B28" s="42"/>
      <c r="C28" s="43"/>
      <c r="D28" s="86"/>
      <c r="E28" s="86"/>
      <c r="F28" s="86"/>
      <c r="G28" s="86"/>
      <c r="H28" s="86"/>
      <c r="I28" s="135"/>
      <c r="J28" s="86"/>
      <c r="K28" s="136"/>
    </row>
    <row r="29" spans="2:11" s="1" customFormat="1" ht="14.45" customHeight="1">
      <c r="B29" s="42"/>
      <c r="C29" s="43"/>
      <c r="D29" s="43"/>
      <c r="E29" s="43"/>
      <c r="F29" s="47" t="s">
        <v>48</v>
      </c>
      <c r="G29" s="43"/>
      <c r="H29" s="43"/>
      <c r="I29" s="139" t="s">
        <v>47</v>
      </c>
      <c r="J29" s="47" t="s">
        <v>49</v>
      </c>
      <c r="K29" s="46"/>
    </row>
    <row r="30" spans="2:11" s="1" customFormat="1" ht="14.45" customHeight="1">
      <c r="B30" s="42"/>
      <c r="C30" s="43"/>
      <c r="D30" s="50" t="s">
        <v>50</v>
      </c>
      <c r="E30" s="50" t="s">
        <v>51</v>
      </c>
      <c r="F30" s="140">
        <f>ROUND(SUM(BE82:BE131),2)</f>
        <v>0</v>
      </c>
      <c r="G30" s="43"/>
      <c r="H30" s="43"/>
      <c r="I30" s="141">
        <v>0.21</v>
      </c>
      <c r="J30" s="140">
        <f>ROUND(ROUND((SUM(BE82:BE131)),2)*I30,2)</f>
        <v>0</v>
      </c>
      <c r="K30" s="46"/>
    </row>
    <row r="31" spans="2:11" s="1" customFormat="1" ht="14.45" customHeight="1">
      <c r="B31" s="42"/>
      <c r="C31" s="43"/>
      <c r="D31" s="43"/>
      <c r="E31" s="50" t="s">
        <v>52</v>
      </c>
      <c r="F31" s="140">
        <f>ROUND(SUM(BF82:BF131),2)</f>
        <v>0</v>
      </c>
      <c r="G31" s="43"/>
      <c r="H31" s="43"/>
      <c r="I31" s="141">
        <v>0.15</v>
      </c>
      <c r="J31" s="140">
        <f>ROUND(ROUND((SUM(BF82:BF131)),2)*I31,2)</f>
        <v>0</v>
      </c>
      <c r="K31" s="46"/>
    </row>
    <row r="32" spans="2:11" s="1" customFormat="1" ht="14.45" customHeight="1" hidden="1">
      <c r="B32" s="42"/>
      <c r="C32" s="43"/>
      <c r="D32" s="43"/>
      <c r="E32" s="50" t="s">
        <v>53</v>
      </c>
      <c r="F32" s="140">
        <f>ROUND(SUM(BG82:BG131),2)</f>
        <v>0</v>
      </c>
      <c r="G32" s="43"/>
      <c r="H32" s="43"/>
      <c r="I32" s="141">
        <v>0.21</v>
      </c>
      <c r="J32" s="140">
        <v>0</v>
      </c>
      <c r="K32" s="46"/>
    </row>
    <row r="33" spans="2:11" s="1" customFormat="1" ht="14.45" customHeight="1" hidden="1">
      <c r="B33" s="42"/>
      <c r="C33" s="43"/>
      <c r="D33" s="43"/>
      <c r="E33" s="50" t="s">
        <v>54</v>
      </c>
      <c r="F33" s="140">
        <f>ROUND(SUM(BH82:BH131),2)</f>
        <v>0</v>
      </c>
      <c r="G33" s="43"/>
      <c r="H33" s="43"/>
      <c r="I33" s="141">
        <v>0.15</v>
      </c>
      <c r="J33" s="140">
        <v>0</v>
      </c>
      <c r="K33" s="46"/>
    </row>
    <row r="34" spans="2:11" s="1" customFormat="1" ht="14.45" customHeight="1" hidden="1">
      <c r="B34" s="42"/>
      <c r="C34" s="43"/>
      <c r="D34" s="43"/>
      <c r="E34" s="50" t="s">
        <v>55</v>
      </c>
      <c r="F34" s="140">
        <f>ROUND(SUM(BI82:BI131),2)</f>
        <v>0</v>
      </c>
      <c r="G34" s="43"/>
      <c r="H34" s="43"/>
      <c r="I34" s="141">
        <v>0</v>
      </c>
      <c r="J34" s="140">
        <v>0</v>
      </c>
      <c r="K34" s="46"/>
    </row>
    <row r="35" spans="2:11" s="1" customFormat="1" ht="6.95" customHeight="1">
      <c r="B35" s="42"/>
      <c r="C35" s="43"/>
      <c r="D35" s="43"/>
      <c r="E35" s="43"/>
      <c r="F35" s="43"/>
      <c r="G35" s="43"/>
      <c r="H35" s="43"/>
      <c r="I35" s="128"/>
      <c r="J35" s="43"/>
      <c r="K35" s="46"/>
    </row>
    <row r="36" spans="2:11" s="1" customFormat="1" ht="25.35" customHeight="1">
      <c r="B36" s="42"/>
      <c r="C36" s="142"/>
      <c r="D36" s="143" t="s">
        <v>56</v>
      </c>
      <c r="E36" s="80"/>
      <c r="F36" s="80"/>
      <c r="G36" s="144" t="s">
        <v>57</v>
      </c>
      <c r="H36" s="145" t="s">
        <v>58</v>
      </c>
      <c r="I36" s="146"/>
      <c r="J36" s="147">
        <f>SUM(J27:J34)</f>
        <v>0</v>
      </c>
      <c r="K36" s="148"/>
    </row>
    <row r="37" spans="2:11" s="1" customFormat="1" ht="14.45" customHeight="1">
      <c r="B37" s="57"/>
      <c r="C37" s="58"/>
      <c r="D37" s="58"/>
      <c r="E37" s="58"/>
      <c r="F37" s="58"/>
      <c r="G37" s="58"/>
      <c r="H37" s="58"/>
      <c r="I37" s="149"/>
      <c r="J37" s="58"/>
      <c r="K37" s="59"/>
    </row>
    <row r="41" spans="2:11" s="1" customFormat="1" ht="6.95" customHeight="1">
      <c r="B41" s="150"/>
      <c r="C41" s="151"/>
      <c r="D41" s="151"/>
      <c r="E41" s="151"/>
      <c r="F41" s="151"/>
      <c r="G41" s="151"/>
      <c r="H41" s="151"/>
      <c r="I41" s="152"/>
      <c r="J41" s="151"/>
      <c r="K41" s="153"/>
    </row>
    <row r="42" spans="2:11" s="1" customFormat="1" ht="36.95" customHeight="1">
      <c r="B42" s="42"/>
      <c r="C42" s="31" t="s">
        <v>129</v>
      </c>
      <c r="D42" s="43"/>
      <c r="E42" s="43"/>
      <c r="F42" s="43"/>
      <c r="G42" s="43"/>
      <c r="H42" s="43"/>
      <c r="I42" s="128"/>
      <c r="J42" s="43"/>
      <c r="K42" s="46"/>
    </row>
    <row r="43" spans="2:11" s="1" customFormat="1" ht="6.95" customHeight="1">
      <c r="B43" s="42"/>
      <c r="C43" s="43"/>
      <c r="D43" s="43"/>
      <c r="E43" s="43"/>
      <c r="F43" s="43"/>
      <c r="G43" s="43"/>
      <c r="H43" s="43"/>
      <c r="I43" s="128"/>
      <c r="J43" s="43"/>
      <c r="K43" s="46"/>
    </row>
    <row r="44" spans="2:11" s="1" customFormat="1" ht="14.45" customHeight="1">
      <c r="B44" s="42"/>
      <c r="C44" s="38" t="s">
        <v>18</v>
      </c>
      <c r="D44" s="43"/>
      <c r="E44" s="43"/>
      <c r="F44" s="43"/>
      <c r="G44" s="43"/>
      <c r="H44" s="43"/>
      <c r="I44" s="128"/>
      <c r="J44" s="43"/>
      <c r="K44" s="46"/>
    </row>
    <row r="45" spans="2:11" s="1" customFormat="1" ht="22.5" customHeight="1">
      <c r="B45" s="42"/>
      <c r="C45" s="43"/>
      <c r="D45" s="43"/>
      <c r="E45" s="418" t="str">
        <f>E7</f>
        <v>VD Fojtka, zřízení nouzového přelivu</v>
      </c>
      <c r="F45" s="419"/>
      <c r="G45" s="419"/>
      <c r="H45" s="419"/>
      <c r="I45" s="128"/>
      <c r="J45" s="43"/>
      <c r="K45" s="46"/>
    </row>
    <row r="46" spans="2:11" s="1" customFormat="1" ht="14.45" customHeight="1">
      <c r="B46" s="42"/>
      <c r="C46" s="38" t="s">
        <v>127</v>
      </c>
      <c r="D46" s="43"/>
      <c r="E46" s="43"/>
      <c r="F46" s="43"/>
      <c r="G46" s="43"/>
      <c r="H46" s="43"/>
      <c r="I46" s="128"/>
      <c r="J46" s="43"/>
      <c r="K46" s="46"/>
    </row>
    <row r="47" spans="2:11" s="1" customFormat="1" ht="23.25" customHeight="1">
      <c r="B47" s="42"/>
      <c r="C47" s="43"/>
      <c r="D47" s="43"/>
      <c r="E47" s="420" t="str">
        <f>E9</f>
        <v>VON - Vedlejší rozpočtové náklady</v>
      </c>
      <c r="F47" s="421"/>
      <c r="G47" s="421"/>
      <c r="H47" s="421"/>
      <c r="I47" s="128"/>
      <c r="J47" s="43"/>
      <c r="K47" s="46"/>
    </row>
    <row r="48" spans="2:11" s="1" customFormat="1" ht="6.95" customHeight="1">
      <c r="B48" s="42"/>
      <c r="C48" s="43"/>
      <c r="D48" s="43"/>
      <c r="E48" s="43"/>
      <c r="F48" s="43"/>
      <c r="G48" s="43"/>
      <c r="H48" s="43"/>
      <c r="I48" s="128"/>
      <c r="J48" s="43"/>
      <c r="K48" s="46"/>
    </row>
    <row r="49" spans="2:11" s="1" customFormat="1" ht="18" customHeight="1">
      <c r="B49" s="42"/>
      <c r="C49" s="38" t="s">
        <v>26</v>
      </c>
      <c r="D49" s="43"/>
      <c r="E49" s="43"/>
      <c r="F49" s="36" t="str">
        <f>F12</f>
        <v>VD Fojka, Mníšek u Liberce</v>
      </c>
      <c r="G49" s="43"/>
      <c r="H49" s="43"/>
      <c r="I49" s="129" t="s">
        <v>28</v>
      </c>
      <c r="J49" s="130" t="str">
        <f>IF(J12="","",J12)</f>
        <v>6. 6. 2017</v>
      </c>
      <c r="K49" s="46"/>
    </row>
    <row r="50" spans="2:11" s="1" customFormat="1" ht="6.95" customHeight="1">
      <c r="B50" s="42"/>
      <c r="C50" s="43"/>
      <c r="D50" s="43"/>
      <c r="E50" s="43"/>
      <c r="F50" s="43"/>
      <c r="G50" s="43"/>
      <c r="H50" s="43"/>
      <c r="I50" s="128"/>
      <c r="J50" s="43"/>
      <c r="K50" s="46"/>
    </row>
    <row r="51" spans="2:11" s="1" customFormat="1" ht="15">
      <c r="B51" s="42"/>
      <c r="C51" s="38" t="s">
        <v>32</v>
      </c>
      <c r="D51" s="43"/>
      <c r="E51" s="43"/>
      <c r="F51" s="36" t="str">
        <f>E15</f>
        <v>Povodí Labe, státní podnik</v>
      </c>
      <c r="G51" s="43"/>
      <c r="H51" s="43"/>
      <c r="I51" s="129" t="s">
        <v>40</v>
      </c>
      <c r="J51" s="36" t="str">
        <f>E21</f>
        <v>VODNÍ DÍLA - TBD a.s.</v>
      </c>
      <c r="K51" s="46"/>
    </row>
    <row r="52" spans="2:11" s="1" customFormat="1" ht="14.45" customHeight="1">
      <c r="B52" s="42"/>
      <c r="C52" s="38" t="s">
        <v>38</v>
      </c>
      <c r="D52" s="43"/>
      <c r="E52" s="43"/>
      <c r="F52" s="36" t="str">
        <f>IF(E18="","",E18)</f>
        <v/>
      </c>
      <c r="G52" s="43"/>
      <c r="H52" s="43"/>
      <c r="I52" s="128"/>
      <c r="J52" s="43"/>
      <c r="K52" s="46"/>
    </row>
    <row r="53" spans="2:11" s="1" customFormat="1" ht="10.35" customHeight="1">
      <c r="B53" s="42"/>
      <c r="C53" s="43"/>
      <c r="D53" s="43"/>
      <c r="E53" s="43"/>
      <c r="F53" s="43"/>
      <c r="G53" s="43"/>
      <c r="H53" s="43"/>
      <c r="I53" s="128"/>
      <c r="J53" s="43"/>
      <c r="K53" s="46"/>
    </row>
    <row r="54" spans="2:11" s="1" customFormat="1" ht="29.25" customHeight="1">
      <c r="B54" s="42"/>
      <c r="C54" s="154" t="s">
        <v>130</v>
      </c>
      <c r="D54" s="142"/>
      <c r="E54" s="142"/>
      <c r="F54" s="142"/>
      <c r="G54" s="142"/>
      <c r="H54" s="142"/>
      <c r="I54" s="155"/>
      <c r="J54" s="156" t="s">
        <v>131</v>
      </c>
      <c r="K54" s="157"/>
    </row>
    <row r="55" spans="2:11" s="1" customFormat="1" ht="10.35" customHeight="1">
      <c r="B55" s="42"/>
      <c r="C55" s="43"/>
      <c r="D55" s="43"/>
      <c r="E55" s="43"/>
      <c r="F55" s="43"/>
      <c r="G55" s="43"/>
      <c r="H55" s="43"/>
      <c r="I55" s="128"/>
      <c r="J55" s="43"/>
      <c r="K55" s="46"/>
    </row>
    <row r="56" spans="2:47" s="1" customFormat="1" ht="29.25" customHeight="1">
      <c r="B56" s="42"/>
      <c r="C56" s="158" t="s">
        <v>132</v>
      </c>
      <c r="D56" s="43"/>
      <c r="E56" s="43"/>
      <c r="F56" s="43"/>
      <c r="G56" s="43"/>
      <c r="H56" s="43"/>
      <c r="I56" s="128"/>
      <c r="J56" s="138">
        <f>J82</f>
        <v>0</v>
      </c>
      <c r="K56" s="46"/>
      <c r="AU56" s="25" t="s">
        <v>133</v>
      </c>
    </row>
    <row r="57" spans="2:11" s="8" customFormat="1" ht="24.95" customHeight="1">
      <c r="B57" s="159"/>
      <c r="C57" s="160"/>
      <c r="D57" s="161" t="s">
        <v>1901</v>
      </c>
      <c r="E57" s="162"/>
      <c r="F57" s="162"/>
      <c r="G57" s="162"/>
      <c r="H57" s="162"/>
      <c r="I57" s="163"/>
      <c r="J57" s="164">
        <f>J83</f>
        <v>0</v>
      </c>
      <c r="K57" s="165"/>
    </row>
    <row r="58" spans="2:11" s="9" customFormat="1" ht="19.9" customHeight="1">
      <c r="B58" s="166"/>
      <c r="C58" s="167"/>
      <c r="D58" s="168" t="s">
        <v>1902</v>
      </c>
      <c r="E58" s="169"/>
      <c r="F58" s="169"/>
      <c r="G58" s="169"/>
      <c r="H58" s="169"/>
      <c r="I58" s="170"/>
      <c r="J58" s="171">
        <f>J84</f>
        <v>0</v>
      </c>
      <c r="K58" s="172"/>
    </row>
    <row r="59" spans="2:11" s="9" customFormat="1" ht="19.9" customHeight="1">
      <c r="B59" s="166"/>
      <c r="C59" s="167"/>
      <c r="D59" s="168" t="s">
        <v>1903</v>
      </c>
      <c r="E59" s="169"/>
      <c r="F59" s="169"/>
      <c r="G59" s="169"/>
      <c r="H59" s="169"/>
      <c r="I59" s="170"/>
      <c r="J59" s="171">
        <f>J101</f>
        <v>0</v>
      </c>
      <c r="K59" s="172"/>
    </row>
    <row r="60" spans="2:11" s="9" customFormat="1" ht="19.9" customHeight="1">
      <c r="B60" s="166"/>
      <c r="C60" s="167"/>
      <c r="D60" s="168" t="s">
        <v>1904</v>
      </c>
      <c r="E60" s="169"/>
      <c r="F60" s="169"/>
      <c r="G60" s="169"/>
      <c r="H60" s="169"/>
      <c r="I60" s="170"/>
      <c r="J60" s="171">
        <f>J104</f>
        <v>0</v>
      </c>
      <c r="K60" s="172"/>
    </row>
    <row r="61" spans="2:11" s="9" customFormat="1" ht="19.9" customHeight="1">
      <c r="B61" s="166"/>
      <c r="C61" s="167"/>
      <c r="D61" s="168" t="s">
        <v>1905</v>
      </c>
      <c r="E61" s="169"/>
      <c r="F61" s="169"/>
      <c r="G61" s="169"/>
      <c r="H61" s="169"/>
      <c r="I61" s="170"/>
      <c r="J61" s="171">
        <f>J109</f>
        <v>0</v>
      </c>
      <c r="K61" s="172"/>
    </row>
    <row r="62" spans="2:11" s="9" customFormat="1" ht="19.9" customHeight="1">
      <c r="B62" s="166"/>
      <c r="C62" s="167"/>
      <c r="D62" s="168" t="s">
        <v>1906</v>
      </c>
      <c r="E62" s="169"/>
      <c r="F62" s="169"/>
      <c r="G62" s="169"/>
      <c r="H62" s="169"/>
      <c r="I62" s="170"/>
      <c r="J62" s="171">
        <f>J111</f>
        <v>0</v>
      </c>
      <c r="K62" s="172"/>
    </row>
    <row r="63" spans="2:11" s="1" customFormat="1" ht="21.75" customHeight="1">
      <c r="B63" s="42"/>
      <c r="C63" s="43"/>
      <c r="D63" s="43"/>
      <c r="E63" s="43"/>
      <c r="F63" s="43"/>
      <c r="G63" s="43"/>
      <c r="H63" s="43"/>
      <c r="I63" s="128"/>
      <c r="J63" s="43"/>
      <c r="K63" s="46"/>
    </row>
    <row r="64" spans="2:11" s="1" customFormat="1" ht="6.95" customHeight="1">
      <c r="B64" s="57"/>
      <c r="C64" s="58"/>
      <c r="D64" s="58"/>
      <c r="E64" s="58"/>
      <c r="F64" s="58"/>
      <c r="G64" s="58"/>
      <c r="H64" s="58"/>
      <c r="I64" s="149"/>
      <c r="J64" s="58"/>
      <c r="K64" s="59"/>
    </row>
    <row r="68" spans="2:12" s="1" customFormat="1" ht="6.95" customHeight="1">
      <c r="B68" s="60"/>
      <c r="C68" s="61"/>
      <c r="D68" s="61"/>
      <c r="E68" s="61"/>
      <c r="F68" s="61"/>
      <c r="G68" s="61"/>
      <c r="H68" s="61"/>
      <c r="I68" s="152"/>
      <c r="J68" s="61"/>
      <c r="K68" s="61"/>
      <c r="L68" s="62"/>
    </row>
    <row r="69" spans="2:12" s="1" customFormat="1" ht="36.95" customHeight="1">
      <c r="B69" s="42"/>
      <c r="C69" s="63" t="s">
        <v>149</v>
      </c>
      <c r="D69" s="64"/>
      <c r="E69" s="64"/>
      <c r="F69" s="64"/>
      <c r="G69" s="64"/>
      <c r="H69" s="64"/>
      <c r="I69" s="173"/>
      <c r="J69" s="64"/>
      <c r="K69" s="64"/>
      <c r="L69" s="62"/>
    </row>
    <row r="70" spans="2:12" s="1" customFormat="1" ht="6.95" customHeight="1">
      <c r="B70" s="42"/>
      <c r="C70" s="64"/>
      <c r="D70" s="64"/>
      <c r="E70" s="64"/>
      <c r="F70" s="64"/>
      <c r="G70" s="64"/>
      <c r="H70" s="64"/>
      <c r="I70" s="173"/>
      <c r="J70" s="64"/>
      <c r="K70" s="64"/>
      <c r="L70" s="62"/>
    </row>
    <row r="71" spans="2:12" s="1" customFormat="1" ht="14.45" customHeight="1">
      <c r="B71" s="42"/>
      <c r="C71" s="66" t="s">
        <v>18</v>
      </c>
      <c r="D71" s="64"/>
      <c r="E71" s="64"/>
      <c r="F71" s="64"/>
      <c r="G71" s="64"/>
      <c r="H71" s="64"/>
      <c r="I71" s="173"/>
      <c r="J71" s="64"/>
      <c r="K71" s="64"/>
      <c r="L71" s="62"/>
    </row>
    <row r="72" spans="2:12" s="1" customFormat="1" ht="22.5" customHeight="1">
      <c r="B72" s="42"/>
      <c r="C72" s="64"/>
      <c r="D72" s="64"/>
      <c r="E72" s="414" t="str">
        <f>E7</f>
        <v>VD Fojtka, zřízení nouzového přelivu</v>
      </c>
      <c r="F72" s="415"/>
      <c r="G72" s="415"/>
      <c r="H72" s="415"/>
      <c r="I72" s="173"/>
      <c r="J72" s="64"/>
      <c r="K72" s="64"/>
      <c r="L72" s="62"/>
    </row>
    <row r="73" spans="2:12" s="1" customFormat="1" ht="14.45" customHeight="1">
      <c r="B73" s="42"/>
      <c r="C73" s="66" t="s">
        <v>127</v>
      </c>
      <c r="D73" s="64"/>
      <c r="E73" s="64"/>
      <c r="F73" s="64"/>
      <c r="G73" s="64"/>
      <c r="H73" s="64"/>
      <c r="I73" s="173"/>
      <c r="J73" s="64"/>
      <c r="K73" s="64"/>
      <c r="L73" s="62"/>
    </row>
    <row r="74" spans="2:12" s="1" customFormat="1" ht="23.25" customHeight="1">
      <c r="B74" s="42"/>
      <c r="C74" s="64"/>
      <c r="D74" s="64"/>
      <c r="E74" s="382" t="str">
        <f>E9</f>
        <v>VON - Vedlejší rozpočtové náklady</v>
      </c>
      <c r="F74" s="416"/>
      <c r="G74" s="416"/>
      <c r="H74" s="416"/>
      <c r="I74" s="173"/>
      <c r="J74" s="64"/>
      <c r="K74" s="64"/>
      <c r="L74" s="62"/>
    </row>
    <row r="75" spans="2:12" s="1" customFormat="1" ht="6.95" customHeight="1">
      <c r="B75" s="42"/>
      <c r="C75" s="64"/>
      <c r="D75" s="64"/>
      <c r="E75" s="64"/>
      <c r="F75" s="64"/>
      <c r="G75" s="64"/>
      <c r="H75" s="64"/>
      <c r="I75" s="173"/>
      <c r="J75" s="64"/>
      <c r="K75" s="64"/>
      <c r="L75" s="62"/>
    </row>
    <row r="76" spans="2:12" s="1" customFormat="1" ht="18" customHeight="1">
      <c r="B76" s="42"/>
      <c r="C76" s="66" t="s">
        <v>26</v>
      </c>
      <c r="D76" s="64"/>
      <c r="E76" s="64"/>
      <c r="F76" s="174" t="str">
        <f>F12</f>
        <v>VD Fojka, Mníšek u Liberce</v>
      </c>
      <c r="G76" s="64"/>
      <c r="H76" s="64"/>
      <c r="I76" s="175" t="s">
        <v>28</v>
      </c>
      <c r="J76" s="74" t="str">
        <f>IF(J12="","",J12)</f>
        <v>6. 6. 2017</v>
      </c>
      <c r="K76" s="64"/>
      <c r="L76" s="62"/>
    </row>
    <row r="77" spans="2:12" s="1" customFormat="1" ht="6.95" customHeight="1">
      <c r="B77" s="42"/>
      <c r="C77" s="64"/>
      <c r="D77" s="64"/>
      <c r="E77" s="64"/>
      <c r="F77" s="64"/>
      <c r="G77" s="64"/>
      <c r="H77" s="64"/>
      <c r="I77" s="173"/>
      <c r="J77" s="64"/>
      <c r="K77" s="64"/>
      <c r="L77" s="62"/>
    </row>
    <row r="78" spans="2:12" s="1" customFormat="1" ht="15">
      <c r="B78" s="42"/>
      <c r="C78" s="66" t="s">
        <v>32</v>
      </c>
      <c r="D78" s="64"/>
      <c r="E78" s="64"/>
      <c r="F78" s="174" t="str">
        <f>E15</f>
        <v>Povodí Labe, státní podnik</v>
      </c>
      <c r="G78" s="64"/>
      <c r="H78" s="64"/>
      <c r="I78" s="175" t="s">
        <v>40</v>
      </c>
      <c r="J78" s="174" t="str">
        <f>E21</f>
        <v>VODNÍ DÍLA - TBD a.s.</v>
      </c>
      <c r="K78" s="64"/>
      <c r="L78" s="62"/>
    </row>
    <row r="79" spans="2:12" s="1" customFormat="1" ht="14.45" customHeight="1">
      <c r="B79" s="42"/>
      <c r="C79" s="66" t="s">
        <v>38</v>
      </c>
      <c r="D79" s="64"/>
      <c r="E79" s="64"/>
      <c r="F79" s="174" t="str">
        <f>IF(E18="","",E18)</f>
        <v/>
      </c>
      <c r="G79" s="64"/>
      <c r="H79" s="64"/>
      <c r="I79" s="173"/>
      <c r="J79" s="64"/>
      <c r="K79" s="64"/>
      <c r="L79" s="62"/>
    </row>
    <row r="80" spans="2:12" s="1" customFormat="1" ht="10.35" customHeight="1">
      <c r="B80" s="42"/>
      <c r="C80" s="64"/>
      <c r="D80" s="64"/>
      <c r="E80" s="64"/>
      <c r="F80" s="64"/>
      <c r="G80" s="64"/>
      <c r="H80" s="64"/>
      <c r="I80" s="173"/>
      <c r="J80" s="64"/>
      <c r="K80" s="64"/>
      <c r="L80" s="62"/>
    </row>
    <row r="81" spans="2:20" s="10" customFormat="1" ht="29.25" customHeight="1">
      <c r="B81" s="176"/>
      <c r="C81" s="177" t="s">
        <v>150</v>
      </c>
      <c r="D81" s="178" t="s">
        <v>65</v>
      </c>
      <c r="E81" s="178" t="s">
        <v>61</v>
      </c>
      <c r="F81" s="178" t="s">
        <v>151</v>
      </c>
      <c r="G81" s="178" t="s">
        <v>152</v>
      </c>
      <c r="H81" s="178" t="s">
        <v>153</v>
      </c>
      <c r="I81" s="179" t="s">
        <v>154</v>
      </c>
      <c r="J81" s="178" t="s">
        <v>131</v>
      </c>
      <c r="K81" s="180" t="s">
        <v>155</v>
      </c>
      <c r="L81" s="181"/>
      <c r="M81" s="82" t="s">
        <v>156</v>
      </c>
      <c r="N81" s="83" t="s">
        <v>50</v>
      </c>
      <c r="O81" s="83" t="s">
        <v>157</v>
      </c>
      <c r="P81" s="83" t="s">
        <v>158</v>
      </c>
      <c r="Q81" s="83" t="s">
        <v>159</v>
      </c>
      <c r="R81" s="83" t="s">
        <v>160</v>
      </c>
      <c r="S81" s="83" t="s">
        <v>161</v>
      </c>
      <c r="T81" s="84" t="s">
        <v>162</v>
      </c>
    </row>
    <row r="82" spans="2:63" s="1" customFormat="1" ht="29.25" customHeight="1">
      <c r="B82" s="42"/>
      <c r="C82" s="88" t="s">
        <v>132</v>
      </c>
      <c r="D82" s="64"/>
      <c r="E82" s="64"/>
      <c r="F82" s="64"/>
      <c r="G82" s="64"/>
      <c r="H82" s="64"/>
      <c r="I82" s="173"/>
      <c r="J82" s="182">
        <f>BK82</f>
        <v>0</v>
      </c>
      <c r="K82" s="64"/>
      <c r="L82" s="62"/>
      <c r="M82" s="85"/>
      <c r="N82" s="86"/>
      <c r="O82" s="86"/>
      <c r="P82" s="183">
        <f>P83</f>
        <v>0</v>
      </c>
      <c r="Q82" s="86"/>
      <c r="R82" s="183">
        <f>R83</f>
        <v>0</v>
      </c>
      <c r="S82" s="86"/>
      <c r="T82" s="184">
        <f>T83</f>
        <v>0</v>
      </c>
      <c r="AT82" s="25" t="s">
        <v>79</v>
      </c>
      <c r="AU82" s="25" t="s">
        <v>133</v>
      </c>
      <c r="BK82" s="185">
        <f>BK83</f>
        <v>0</v>
      </c>
    </row>
    <row r="83" spans="2:63" s="11" customFormat="1" ht="37.35" customHeight="1">
      <c r="B83" s="186"/>
      <c r="C83" s="187"/>
      <c r="D83" s="188" t="s">
        <v>79</v>
      </c>
      <c r="E83" s="189" t="s">
        <v>1907</v>
      </c>
      <c r="F83" s="189" t="s">
        <v>119</v>
      </c>
      <c r="G83" s="187"/>
      <c r="H83" s="187"/>
      <c r="I83" s="190"/>
      <c r="J83" s="191">
        <f>BK83</f>
        <v>0</v>
      </c>
      <c r="K83" s="187"/>
      <c r="L83" s="192"/>
      <c r="M83" s="193"/>
      <c r="N83" s="194"/>
      <c r="O83" s="194"/>
      <c r="P83" s="195">
        <f>P84+P101+P104+P109+P111</f>
        <v>0</v>
      </c>
      <c r="Q83" s="194"/>
      <c r="R83" s="195">
        <f>R84+R101+R104+R109+R111</f>
        <v>0</v>
      </c>
      <c r="S83" s="194"/>
      <c r="T83" s="196">
        <f>T84+T101+T104+T109+T111</f>
        <v>0</v>
      </c>
      <c r="AR83" s="197" t="s">
        <v>208</v>
      </c>
      <c r="AT83" s="198" t="s">
        <v>79</v>
      </c>
      <c r="AU83" s="198" t="s">
        <v>80</v>
      </c>
      <c r="AY83" s="197" t="s">
        <v>165</v>
      </c>
      <c r="BK83" s="199">
        <f>BK84+BK101+BK104+BK109+BK111</f>
        <v>0</v>
      </c>
    </row>
    <row r="84" spans="2:63" s="11" customFormat="1" ht="19.9" customHeight="1">
      <c r="B84" s="186"/>
      <c r="C84" s="187"/>
      <c r="D84" s="200" t="s">
        <v>79</v>
      </c>
      <c r="E84" s="201" t="s">
        <v>1908</v>
      </c>
      <c r="F84" s="201" t="s">
        <v>1909</v>
      </c>
      <c r="G84" s="187"/>
      <c r="H84" s="187"/>
      <c r="I84" s="190"/>
      <c r="J84" s="202">
        <f>BK84</f>
        <v>0</v>
      </c>
      <c r="K84" s="187"/>
      <c r="L84" s="192"/>
      <c r="M84" s="193"/>
      <c r="N84" s="194"/>
      <c r="O84" s="194"/>
      <c r="P84" s="195">
        <f>SUM(P85:P100)</f>
        <v>0</v>
      </c>
      <c r="Q84" s="194"/>
      <c r="R84" s="195">
        <f>SUM(R85:R100)</f>
        <v>0</v>
      </c>
      <c r="S84" s="194"/>
      <c r="T84" s="196">
        <f>SUM(T85:T100)</f>
        <v>0</v>
      </c>
      <c r="AR84" s="197" t="s">
        <v>208</v>
      </c>
      <c r="AT84" s="198" t="s">
        <v>79</v>
      </c>
      <c r="AU84" s="198" t="s">
        <v>25</v>
      </c>
      <c r="AY84" s="197" t="s">
        <v>165</v>
      </c>
      <c r="BK84" s="199">
        <f>SUM(BK85:BK100)</f>
        <v>0</v>
      </c>
    </row>
    <row r="85" spans="2:65" s="1" customFormat="1" ht="22.5" customHeight="1">
      <c r="B85" s="42"/>
      <c r="C85" s="203" t="s">
        <v>25</v>
      </c>
      <c r="D85" s="203" t="s">
        <v>166</v>
      </c>
      <c r="E85" s="204" t="s">
        <v>1910</v>
      </c>
      <c r="F85" s="205" t="s">
        <v>1911</v>
      </c>
      <c r="G85" s="206" t="s">
        <v>1154</v>
      </c>
      <c r="H85" s="207">
        <v>1</v>
      </c>
      <c r="I85" s="208"/>
      <c r="J85" s="209">
        <f>ROUND(I85*H85,2)</f>
        <v>0</v>
      </c>
      <c r="K85" s="205" t="s">
        <v>24</v>
      </c>
      <c r="L85" s="62"/>
      <c r="M85" s="210" t="s">
        <v>24</v>
      </c>
      <c r="N85" s="211" t="s">
        <v>51</v>
      </c>
      <c r="O85" s="43"/>
      <c r="P85" s="212">
        <f>O85*H85</f>
        <v>0</v>
      </c>
      <c r="Q85" s="212">
        <v>0</v>
      </c>
      <c r="R85" s="212">
        <f>Q85*H85</f>
        <v>0</v>
      </c>
      <c r="S85" s="212">
        <v>0</v>
      </c>
      <c r="T85" s="213">
        <f>S85*H85</f>
        <v>0</v>
      </c>
      <c r="AR85" s="25" t="s">
        <v>1912</v>
      </c>
      <c r="AT85" s="25" t="s">
        <v>166</v>
      </c>
      <c r="AU85" s="25" t="s">
        <v>89</v>
      </c>
      <c r="AY85" s="25" t="s">
        <v>165</v>
      </c>
      <c r="BE85" s="214">
        <f>IF(N85="základní",J85,0)</f>
        <v>0</v>
      </c>
      <c r="BF85" s="214">
        <f>IF(N85="snížená",J85,0)</f>
        <v>0</v>
      </c>
      <c r="BG85" s="214">
        <f>IF(N85="zákl. přenesená",J85,0)</f>
        <v>0</v>
      </c>
      <c r="BH85" s="214">
        <f>IF(N85="sníž. přenesená",J85,0)</f>
        <v>0</v>
      </c>
      <c r="BI85" s="214">
        <f>IF(N85="nulová",J85,0)</f>
        <v>0</v>
      </c>
      <c r="BJ85" s="25" t="s">
        <v>25</v>
      </c>
      <c r="BK85" s="214">
        <f>ROUND(I85*H85,2)</f>
        <v>0</v>
      </c>
      <c r="BL85" s="25" t="s">
        <v>1912</v>
      </c>
      <c r="BM85" s="25" t="s">
        <v>1913</v>
      </c>
    </row>
    <row r="86" spans="2:47" s="1" customFormat="1" ht="40.5">
      <c r="B86" s="42"/>
      <c r="C86" s="64"/>
      <c r="D86" s="220" t="s">
        <v>112</v>
      </c>
      <c r="E86" s="64"/>
      <c r="F86" s="266" t="s">
        <v>1914</v>
      </c>
      <c r="G86" s="64"/>
      <c r="H86" s="64"/>
      <c r="I86" s="173"/>
      <c r="J86" s="64"/>
      <c r="K86" s="64"/>
      <c r="L86" s="62"/>
      <c r="M86" s="217"/>
      <c r="N86" s="43"/>
      <c r="O86" s="43"/>
      <c r="P86" s="43"/>
      <c r="Q86" s="43"/>
      <c r="R86" s="43"/>
      <c r="S86" s="43"/>
      <c r="T86" s="79"/>
      <c r="AT86" s="25" t="s">
        <v>112</v>
      </c>
      <c r="AU86" s="25" t="s">
        <v>89</v>
      </c>
    </row>
    <row r="87" spans="2:65" s="1" customFormat="1" ht="22.5" customHeight="1">
      <c r="B87" s="42"/>
      <c r="C87" s="203" t="s">
        <v>89</v>
      </c>
      <c r="D87" s="203" t="s">
        <v>166</v>
      </c>
      <c r="E87" s="204" t="s">
        <v>1915</v>
      </c>
      <c r="F87" s="205" t="s">
        <v>1916</v>
      </c>
      <c r="G87" s="206" t="s">
        <v>1154</v>
      </c>
      <c r="H87" s="207">
        <v>1</v>
      </c>
      <c r="I87" s="208"/>
      <c r="J87" s="209">
        <f>ROUND(I87*H87,2)</f>
        <v>0</v>
      </c>
      <c r="K87" s="205" t="s">
        <v>24</v>
      </c>
      <c r="L87" s="62"/>
      <c r="M87" s="210" t="s">
        <v>24</v>
      </c>
      <c r="N87" s="211" t="s">
        <v>51</v>
      </c>
      <c r="O87" s="43"/>
      <c r="P87" s="212">
        <f>O87*H87</f>
        <v>0</v>
      </c>
      <c r="Q87" s="212">
        <v>0</v>
      </c>
      <c r="R87" s="212">
        <f>Q87*H87</f>
        <v>0</v>
      </c>
      <c r="S87" s="212">
        <v>0</v>
      </c>
      <c r="T87" s="213">
        <f>S87*H87</f>
        <v>0</v>
      </c>
      <c r="AR87" s="25" t="s">
        <v>1912</v>
      </c>
      <c r="AT87" s="25" t="s">
        <v>166</v>
      </c>
      <c r="AU87" s="25" t="s">
        <v>89</v>
      </c>
      <c r="AY87" s="25" t="s">
        <v>165</v>
      </c>
      <c r="BE87" s="214">
        <f>IF(N87="základní",J87,0)</f>
        <v>0</v>
      </c>
      <c r="BF87" s="214">
        <f>IF(N87="snížená",J87,0)</f>
        <v>0</v>
      </c>
      <c r="BG87" s="214">
        <f>IF(N87="zákl. přenesená",J87,0)</f>
        <v>0</v>
      </c>
      <c r="BH87" s="214">
        <f>IF(N87="sníž. přenesená",J87,0)</f>
        <v>0</v>
      </c>
      <c r="BI87" s="214">
        <f>IF(N87="nulová",J87,0)</f>
        <v>0</v>
      </c>
      <c r="BJ87" s="25" t="s">
        <v>25</v>
      </c>
      <c r="BK87" s="214">
        <f>ROUND(I87*H87,2)</f>
        <v>0</v>
      </c>
      <c r="BL87" s="25" t="s">
        <v>1912</v>
      </c>
      <c r="BM87" s="25" t="s">
        <v>1917</v>
      </c>
    </row>
    <row r="88" spans="2:47" s="1" customFormat="1" ht="81">
      <c r="B88" s="42"/>
      <c r="C88" s="64"/>
      <c r="D88" s="220" t="s">
        <v>112</v>
      </c>
      <c r="E88" s="64"/>
      <c r="F88" s="266" t="s">
        <v>1918</v>
      </c>
      <c r="G88" s="64"/>
      <c r="H88" s="64"/>
      <c r="I88" s="173"/>
      <c r="J88" s="64"/>
      <c r="K88" s="64"/>
      <c r="L88" s="62"/>
      <c r="M88" s="217"/>
      <c r="N88" s="43"/>
      <c r="O88" s="43"/>
      <c r="P88" s="43"/>
      <c r="Q88" s="43"/>
      <c r="R88" s="43"/>
      <c r="S88" s="43"/>
      <c r="T88" s="79"/>
      <c r="AT88" s="25" t="s">
        <v>112</v>
      </c>
      <c r="AU88" s="25" t="s">
        <v>89</v>
      </c>
    </row>
    <row r="89" spans="2:65" s="1" customFormat="1" ht="22.5" customHeight="1">
      <c r="B89" s="42"/>
      <c r="C89" s="203" t="s">
        <v>187</v>
      </c>
      <c r="D89" s="203" t="s">
        <v>166</v>
      </c>
      <c r="E89" s="204" t="s">
        <v>1919</v>
      </c>
      <c r="F89" s="205" t="s">
        <v>1920</v>
      </c>
      <c r="G89" s="206" t="s">
        <v>1154</v>
      </c>
      <c r="H89" s="207">
        <v>1</v>
      </c>
      <c r="I89" s="208"/>
      <c r="J89" s="209">
        <f>ROUND(I89*H89,2)</f>
        <v>0</v>
      </c>
      <c r="K89" s="205" t="s">
        <v>24</v>
      </c>
      <c r="L89" s="62"/>
      <c r="M89" s="210" t="s">
        <v>24</v>
      </c>
      <c r="N89" s="211" t="s">
        <v>51</v>
      </c>
      <c r="O89" s="43"/>
      <c r="P89" s="212">
        <f>O89*H89</f>
        <v>0</v>
      </c>
      <c r="Q89" s="212">
        <v>0</v>
      </c>
      <c r="R89" s="212">
        <f>Q89*H89</f>
        <v>0</v>
      </c>
      <c r="S89" s="212">
        <v>0</v>
      </c>
      <c r="T89" s="213">
        <f>S89*H89</f>
        <v>0</v>
      </c>
      <c r="AR89" s="25" t="s">
        <v>1912</v>
      </c>
      <c r="AT89" s="25" t="s">
        <v>166</v>
      </c>
      <c r="AU89" s="25" t="s">
        <v>89</v>
      </c>
      <c r="AY89" s="25" t="s">
        <v>165</v>
      </c>
      <c r="BE89" s="214">
        <f>IF(N89="základní",J89,0)</f>
        <v>0</v>
      </c>
      <c r="BF89" s="214">
        <f>IF(N89="snížená",J89,0)</f>
        <v>0</v>
      </c>
      <c r="BG89" s="214">
        <f>IF(N89="zákl. přenesená",J89,0)</f>
        <v>0</v>
      </c>
      <c r="BH89" s="214">
        <f>IF(N89="sníž. přenesená",J89,0)</f>
        <v>0</v>
      </c>
      <c r="BI89" s="214">
        <f>IF(N89="nulová",J89,0)</f>
        <v>0</v>
      </c>
      <c r="BJ89" s="25" t="s">
        <v>25</v>
      </c>
      <c r="BK89" s="214">
        <f>ROUND(I89*H89,2)</f>
        <v>0</v>
      </c>
      <c r="BL89" s="25" t="s">
        <v>1912</v>
      </c>
      <c r="BM89" s="25" t="s">
        <v>1921</v>
      </c>
    </row>
    <row r="90" spans="2:47" s="1" customFormat="1" ht="27">
      <c r="B90" s="42"/>
      <c r="C90" s="64"/>
      <c r="D90" s="220" t="s">
        <v>112</v>
      </c>
      <c r="E90" s="64"/>
      <c r="F90" s="266" t="s">
        <v>1922</v>
      </c>
      <c r="G90" s="64"/>
      <c r="H90" s="64"/>
      <c r="I90" s="173"/>
      <c r="J90" s="64"/>
      <c r="K90" s="64"/>
      <c r="L90" s="62"/>
      <c r="M90" s="217"/>
      <c r="N90" s="43"/>
      <c r="O90" s="43"/>
      <c r="P90" s="43"/>
      <c r="Q90" s="43"/>
      <c r="R90" s="43"/>
      <c r="S90" s="43"/>
      <c r="T90" s="79"/>
      <c r="AT90" s="25" t="s">
        <v>112</v>
      </c>
      <c r="AU90" s="25" t="s">
        <v>89</v>
      </c>
    </row>
    <row r="91" spans="2:65" s="1" customFormat="1" ht="22.5" customHeight="1">
      <c r="B91" s="42"/>
      <c r="C91" s="203" t="s">
        <v>171</v>
      </c>
      <c r="D91" s="203" t="s">
        <v>166</v>
      </c>
      <c r="E91" s="204" t="s">
        <v>1923</v>
      </c>
      <c r="F91" s="205" t="s">
        <v>1924</v>
      </c>
      <c r="G91" s="206" t="s">
        <v>1154</v>
      </c>
      <c r="H91" s="207">
        <v>1</v>
      </c>
      <c r="I91" s="208"/>
      <c r="J91" s="209">
        <f>ROUND(I91*H91,2)</f>
        <v>0</v>
      </c>
      <c r="K91" s="205" t="s">
        <v>24</v>
      </c>
      <c r="L91" s="62"/>
      <c r="M91" s="210" t="s">
        <v>24</v>
      </c>
      <c r="N91" s="211" t="s">
        <v>51</v>
      </c>
      <c r="O91" s="43"/>
      <c r="P91" s="212">
        <f>O91*H91</f>
        <v>0</v>
      </c>
      <c r="Q91" s="212">
        <v>0</v>
      </c>
      <c r="R91" s="212">
        <f>Q91*H91</f>
        <v>0</v>
      </c>
      <c r="S91" s="212">
        <v>0</v>
      </c>
      <c r="T91" s="213">
        <f>S91*H91</f>
        <v>0</v>
      </c>
      <c r="AR91" s="25" t="s">
        <v>1912</v>
      </c>
      <c r="AT91" s="25" t="s">
        <v>166</v>
      </c>
      <c r="AU91" s="25" t="s">
        <v>89</v>
      </c>
      <c r="AY91" s="25" t="s">
        <v>165</v>
      </c>
      <c r="BE91" s="214">
        <f>IF(N91="základní",J91,0)</f>
        <v>0</v>
      </c>
      <c r="BF91" s="214">
        <f>IF(N91="snížená",J91,0)</f>
        <v>0</v>
      </c>
      <c r="BG91" s="214">
        <f>IF(N91="zákl. přenesená",J91,0)</f>
        <v>0</v>
      </c>
      <c r="BH91" s="214">
        <f>IF(N91="sníž. přenesená",J91,0)</f>
        <v>0</v>
      </c>
      <c r="BI91" s="214">
        <f>IF(N91="nulová",J91,0)</f>
        <v>0</v>
      </c>
      <c r="BJ91" s="25" t="s">
        <v>25</v>
      </c>
      <c r="BK91" s="214">
        <f>ROUND(I91*H91,2)</f>
        <v>0</v>
      </c>
      <c r="BL91" s="25" t="s">
        <v>1912</v>
      </c>
      <c r="BM91" s="25" t="s">
        <v>1925</v>
      </c>
    </row>
    <row r="92" spans="2:47" s="1" customFormat="1" ht="54">
      <c r="B92" s="42"/>
      <c r="C92" s="64"/>
      <c r="D92" s="220" t="s">
        <v>112</v>
      </c>
      <c r="E92" s="64"/>
      <c r="F92" s="266" t="s">
        <v>1926</v>
      </c>
      <c r="G92" s="64"/>
      <c r="H92" s="64"/>
      <c r="I92" s="173"/>
      <c r="J92" s="64"/>
      <c r="K92" s="64"/>
      <c r="L92" s="62"/>
      <c r="M92" s="217"/>
      <c r="N92" s="43"/>
      <c r="O92" s="43"/>
      <c r="P92" s="43"/>
      <c r="Q92" s="43"/>
      <c r="R92" s="43"/>
      <c r="S92" s="43"/>
      <c r="T92" s="79"/>
      <c r="AT92" s="25" t="s">
        <v>112</v>
      </c>
      <c r="AU92" s="25" t="s">
        <v>89</v>
      </c>
    </row>
    <row r="93" spans="2:65" s="1" customFormat="1" ht="22.5" customHeight="1">
      <c r="B93" s="42"/>
      <c r="C93" s="203" t="s">
        <v>208</v>
      </c>
      <c r="D93" s="203" t="s">
        <v>166</v>
      </c>
      <c r="E93" s="204" t="s">
        <v>1927</v>
      </c>
      <c r="F93" s="205" t="s">
        <v>1928</v>
      </c>
      <c r="G93" s="206" t="s">
        <v>1154</v>
      </c>
      <c r="H93" s="207">
        <v>1</v>
      </c>
      <c r="I93" s="208"/>
      <c r="J93" s="209">
        <f>ROUND(I93*H93,2)</f>
        <v>0</v>
      </c>
      <c r="K93" s="205" t="s">
        <v>24</v>
      </c>
      <c r="L93" s="62"/>
      <c r="M93" s="210" t="s">
        <v>24</v>
      </c>
      <c r="N93" s="211" t="s">
        <v>51</v>
      </c>
      <c r="O93" s="43"/>
      <c r="P93" s="212">
        <f>O93*H93</f>
        <v>0</v>
      </c>
      <c r="Q93" s="212">
        <v>0</v>
      </c>
      <c r="R93" s="212">
        <f>Q93*H93</f>
        <v>0</v>
      </c>
      <c r="S93" s="212">
        <v>0</v>
      </c>
      <c r="T93" s="213">
        <f>S93*H93</f>
        <v>0</v>
      </c>
      <c r="AR93" s="25" t="s">
        <v>1912</v>
      </c>
      <c r="AT93" s="25" t="s">
        <v>166</v>
      </c>
      <c r="AU93" s="25" t="s">
        <v>89</v>
      </c>
      <c r="AY93" s="25" t="s">
        <v>165</v>
      </c>
      <c r="BE93" s="214">
        <f>IF(N93="základní",J93,0)</f>
        <v>0</v>
      </c>
      <c r="BF93" s="214">
        <f>IF(N93="snížená",J93,0)</f>
        <v>0</v>
      </c>
      <c r="BG93" s="214">
        <f>IF(N93="zákl. přenesená",J93,0)</f>
        <v>0</v>
      </c>
      <c r="BH93" s="214">
        <f>IF(N93="sníž. přenesená",J93,0)</f>
        <v>0</v>
      </c>
      <c r="BI93" s="214">
        <f>IF(N93="nulová",J93,0)</f>
        <v>0</v>
      </c>
      <c r="BJ93" s="25" t="s">
        <v>25</v>
      </c>
      <c r="BK93" s="214">
        <f>ROUND(I93*H93,2)</f>
        <v>0</v>
      </c>
      <c r="BL93" s="25" t="s">
        <v>1912</v>
      </c>
      <c r="BM93" s="25" t="s">
        <v>1929</v>
      </c>
    </row>
    <row r="94" spans="2:65" s="1" customFormat="1" ht="22.5" customHeight="1">
      <c r="B94" s="42"/>
      <c r="C94" s="203" t="s">
        <v>219</v>
      </c>
      <c r="D94" s="203" t="s">
        <v>166</v>
      </c>
      <c r="E94" s="204" t="s">
        <v>1930</v>
      </c>
      <c r="F94" s="205" t="s">
        <v>1931</v>
      </c>
      <c r="G94" s="206" t="s">
        <v>1154</v>
      </c>
      <c r="H94" s="207">
        <v>1</v>
      </c>
      <c r="I94" s="208"/>
      <c r="J94" s="209">
        <f>ROUND(I94*H94,2)</f>
        <v>0</v>
      </c>
      <c r="K94" s="205" t="s">
        <v>24</v>
      </c>
      <c r="L94" s="62"/>
      <c r="M94" s="210" t="s">
        <v>24</v>
      </c>
      <c r="N94" s="211" t="s">
        <v>51</v>
      </c>
      <c r="O94" s="43"/>
      <c r="P94" s="212">
        <f>O94*H94</f>
        <v>0</v>
      </c>
      <c r="Q94" s="212">
        <v>0</v>
      </c>
      <c r="R94" s="212">
        <f>Q94*H94</f>
        <v>0</v>
      </c>
      <c r="S94" s="212">
        <v>0</v>
      </c>
      <c r="T94" s="213">
        <f>S94*H94</f>
        <v>0</v>
      </c>
      <c r="AR94" s="25" t="s">
        <v>1912</v>
      </c>
      <c r="AT94" s="25" t="s">
        <v>166</v>
      </c>
      <c r="AU94" s="25" t="s">
        <v>89</v>
      </c>
      <c r="AY94" s="25" t="s">
        <v>165</v>
      </c>
      <c r="BE94" s="214">
        <f>IF(N94="základní",J94,0)</f>
        <v>0</v>
      </c>
      <c r="BF94" s="214">
        <f>IF(N94="snížená",J94,0)</f>
        <v>0</v>
      </c>
      <c r="BG94" s="214">
        <f>IF(N94="zákl. přenesená",J94,0)</f>
        <v>0</v>
      </c>
      <c r="BH94" s="214">
        <f>IF(N94="sníž. přenesená",J94,0)</f>
        <v>0</v>
      </c>
      <c r="BI94" s="214">
        <f>IF(N94="nulová",J94,0)</f>
        <v>0</v>
      </c>
      <c r="BJ94" s="25" t="s">
        <v>25</v>
      </c>
      <c r="BK94" s="214">
        <f>ROUND(I94*H94,2)</f>
        <v>0</v>
      </c>
      <c r="BL94" s="25" t="s">
        <v>1912</v>
      </c>
      <c r="BM94" s="25" t="s">
        <v>1932</v>
      </c>
    </row>
    <row r="95" spans="2:65" s="1" customFormat="1" ht="22.5" customHeight="1">
      <c r="B95" s="42"/>
      <c r="C95" s="203" t="s">
        <v>227</v>
      </c>
      <c r="D95" s="203" t="s">
        <v>166</v>
      </c>
      <c r="E95" s="204" t="s">
        <v>1933</v>
      </c>
      <c r="F95" s="205" t="s">
        <v>1934</v>
      </c>
      <c r="G95" s="206" t="s">
        <v>1154</v>
      </c>
      <c r="H95" s="207">
        <v>1</v>
      </c>
      <c r="I95" s="208"/>
      <c r="J95" s="209">
        <f>ROUND(I95*H95,2)</f>
        <v>0</v>
      </c>
      <c r="K95" s="205" t="s">
        <v>24</v>
      </c>
      <c r="L95" s="62"/>
      <c r="M95" s="210" t="s">
        <v>24</v>
      </c>
      <c r="N95" s="211" t="s">
        <v>51</v>
      </c>
      <c r="O95" s="43"/>
      <c r="P95" s="212">
        <f>O95*H95</f>
        <v>0</v>
      </c>
      <c r="Q95" s="212">
        <v>0</v>
      </c>
      <c r="R95" s="212">
        <f>Q95*H95</f>
        <v>0</v>
      </c>
      <c r="S95" s="212">
        <v>0</v>
      </c>
      <c r="T95" s="213">
        <f>S95*H95</f>
        <v>0</v>
      </c>
      <c r="AR95" s="25" t="s">
        <v>1912</v>
      </c>
      <c r="AT95" s="25" t="s">
        <v>166</v>
      </c>
      <c r="AU95" s="25" t="s">
        <v>89</v>
      </c>
      <c r="AY95" s="25" t="s">
        <v>165</v>
      </c>
      <c r="BE95" s="214">
        <f>IF(N95="základní",J95,0)</f>
        <v>0</v>
      </c>
      <c r="BF95" s="214">
        <f>IF(N95="snížená",J95,0)</f>
        <v>0</v>
      </c>
      <c r="BG95" s="214">
        <f>IF(N95="zákl. přenesená",J95,0)</f>
        <v>0</v>
      </c>
      <c r="BH95" s="214">
        <f>IF(N95="sníž. přenesená",J95,0)</f>
        <v>0</v>
      </c>
      <c r="BI95" s="214">
        <f>IF(N95="nulová",J95,0)</f>
        <v>0</v>
      </c>
      <c r="BJ95" s="25" t="s">
        <v>25</v>
      </c>
      <c r="BK95" s="214">
        <f>ROUND(I95*H95,2)</f>
        <v>0</v>
      </c>
      <c r="BL95" s="25" t="s">
        <v>1912</v>
      </c>
      <c r="BM95" s="25" t="s">
        <v>1935</v>
      </c>
    </row>
    <row r="96" spans="2:47" s="1" customFormat="1" ht="27">
      <c r="B96" s="42"/>
      <c r="C96" s="64"/>
      <c r="D96" s="220" t="s">
        <v>112</v>
      </c>
      <c r="E96" s="64"/>
      <c r="F96" s="266" t="s">
        <v>1936</v>
      </c>
      <c r="G96" s="64"/>
      <c r="H96" s="64"/>
      <c r="I96" s="173"/>
      <c r="J96" s="64"/>
      <c r="K96" s="64"/>
      <c r="L96" s="62"/>
      <c r="M96" s="217"/>
      <c r="N96" s="43"/>
      <c r="O96" s="43"/>
      <c r="P96" s="43"/>
      <c r="Q96" s="43"/>
      <c r="R96" s="43"/>
      <c r="S96" s="43"/>
      <c r="T96" s="79"/>
      <c r="AT96" s="25" t="s">
        <v>112</v>
      </c>
      <c r="AU96" s="25" t="s">
        <v>89</v>
      </c>
    </row>
    <row r="97" spans="2:65" s="1" customFormat="1" ht="22.5" customHeight="1">
      <c r="B97" s="42"/>
      <c r="C97" s="203" t="s">
        <v>232</v>
      </c>
      <c r="D97" s="203" t="s">
        <v>166</v>
      </c>
      <c r="E97" s="204" t="s">
        <v>1937</v>
      </c>
      <c r="F97" s="205" t="s">
        <v>1938</v>
      </c>
      <c r="G97" s="206" t="s">
        <v>1154</v>
      </c>
      <c r="H97" s="207">
        <v>1</v>
      </c>
      <c r="I97" s="208"/>
      <c r="J97" s="209">
        <f>ROUND(I97*H97,2)</f>
        <v>0</v>
      </c>
      <c r="K97" s="205" t="s">
        <v>24</v>
      </c>
      <c r="L97" s="62"/>
      <c r="M97" s="210" t="s">
        <v>24</v>
      </c>
      <c r="N97" s="211" t="s">
        <v>51</v>
      </c>
      <c r="O97" s="43"/>
      <c r="P97" s="212">
        <f>O97*H97</f>
        <v>0</v>
      </c>
      <c r="Q97" s="212">
        <v>0</v>
      </c>
      <c r="R97" s="212">
        <f>Q97*H97</f>
        <v>0</v>
      </c>
      <c r="S97" s="212">
        <v>0</v>
      </c>
      <c r="T97" s="213">
        <f>S97*H97</f>
        <v>0</v>
      </c>
      <c r="AR97" s="25" t="s">
        <v>1912</v>
      </c>
      <c r="AT97" s="25" t="s">
        <v>166</v>
      </c>
      <c r="AU97" s="25" t="s">
        <v>89</v>
      </c>
      <c r="AY97" s="25" t="s">
        <v>165</v>
      </c>
      <c r="BE97" s="214">
        <f>IF(N97="základní",J97,0)</f>
        <v>0</v>
      </c>
      <c r="BF97" s="214">
        <f>IF(N97="snížená",J97,0)</f>
        <v>0</v>
      </c>
      <c r="BG97" s="214">
        <f>IF(N97="zákl. přenesená",J97,0)</f>
        <v>0</v>
      </c>
      <c r="BH97" s="214">
        <f>IF(N97="sníž. přenesená",J97,0)</f>
        <v>0</v>
      </c>
      <c r="BI97" s="214">
        <f>IF(N97="nulová",J97,0)</f>
        <v>0</v>
      </c>
      <c r="BJ97" s="25" t="s">
        <v>25</v>
      </c>
      <c r="BK97" s="214">
        <f>ROUND(I97*H97,2)</f>
        <v>0</v>
      </c>
      <c r="BL97" s="25" t="s">
        <v>1912</v>
      </c>
      <c r="BM97" s="25" t="s">
        <v>1939</v>
      </c>
    </row>
    <row r="98" spans="2:47" s="1" customFormat="1" ht="27">
      <c r="B98" s="42"/>
      <c r="C98" s="64"/>
      <c r="D98" s="220" t="s">
        <v>112</v>
      </c>
      <c r="E98" s="64"/>
      <c r="F98" s="266" t="s">
        <v>1940</v>
      </c>
      <c r="G98" s="64"/>
      <c r="H98" s="64"/>
      <c r="I98" s="173"/>
      <c r="J98" s="64"/>
      <c r="K98" s="64"/>
      <c r="L98" s="62"/>
      <c r="M98" s="217"/>
      <c r="N98" s="43"/>
      <c r="O98" s="43"/>
      <c r="P98" s="43"/>
      <c r="Q98" s="43"/>
      <c r="R98" s="43"/>
      <c r="S98" s="43"/>
      <c r="T98" s="79"/>
      <c r="AT98" s="25" t="s">
        <v>112</v>
      </c>
      <c r="AU98" s="25" t="s">
        <v>89</v>
      </c>
    </row>
    <row r="99" spans="2:65" s="1" customFormat="1" ht="22.5" customHeight="1">
      <c r="B99" s="42"/>
      <c r="C99" s="203" t="s">
        <v>378</v>
      </c>
      <c r="D99" s="203" t="s">
        <v>166</v>
      </c>
      <c r="E99" s="204" t="s">
        <v>1941</v>
      </c>
      <c r="F99" s="205" t="s">
        <v>1942</v>
      </c>
      <c r="G99" s="206" t="s">
        <v>1154</v>
      </c>
      <c r="H99" s="207">
        <v>1</v>
      </c>
      <c r="I99" s="208"/>
      <c r="J99" s="209">
        <f>ROUND(I99*H99,2)</f>
        <v>0</v>
      </c>
      <c r="K99" s="205" t="s">
        <v>24</v>
      </c>
      <c r="L99" s="62"/>
      <c r="M99" s="210" t="s">
        <v>24</v>
      </c>
      <c r="N99" s="211" t="s">
        <v>51</v>
      </c>
      <c r="O99" s="43"/>
      <c r="P99" s="212">
        <f>O99*H99</f>
        <v>0</v>
      </c>
      <c r="Q99" s="212">
        <v>0</v>
      </c>
      <c r="R99" s="212">
        <f>Q99*H99</f>
        <v>0</v>
      </c>
      <c r="S99" s="212">
        <v>0</v>
      </c>
      <c r="T99" s="213">
        <f>S99*H99</f>
        <v>0</v>
      </c>
      <c r="AR99" s="25" t="s">
        <v>1912</v>
      </c>
      <c r="AT99" s="25" t="s">
        <v>166</v>
      </c>
      <c r="AU99" s="25" t="s">
        <v>89</v>
      </c>
      <c r="AY99" s="25" t="s">
        <v>165</v>
      </c>
      <c r="BE99" s="214">
        <f>IF(N99="základní",J99,0)</f>
        <v>0</v>
      </c>
      <c r="BF99" s="214">
        <f>IF(N99="snížená",J99,0)</f>
        <v>0</v>
      </c>
      <c r="BG99" s="214">
        <f>IF(N99="zákl. přenesená",J99,0)</f>
        <v>0</v>
      </c>
      <c r="BH99" s="214">
        <f>IF(N99="sníž. přenesená",J99,0)</f>
        <v>0</v>
      </c>
      <c r="BI99" s="214">
        <f>IF(N99="nulová",J99,0)</f>
        <v>0</v>
      </c>
      <c r="BJ99" s="25" t="s">
        <v>25</v>
      </c>
      <c r="BK99" s="214">
        <f>ROUND(I99*H99,2)</f>
        <v>0</v>
      </c>
      <c r="BL99" s="25" t="s">
        <v>1912</v>
      </c>
      <c r="BM99" s="25" t="s">
        <v>1943</v>
      </c>
    </row>
    <row r="100" spans="2:47" s="1" customFormat="1" ht="81">
      <c r="B100" s="42"/>
      <c r="C100" s="64"/>
      <c r="D100" s="215" t="s">
        <v>112</v>
      </c>
      <c r="E100" s="64"/>
      <c r="F100" s="216" t="s">
        <v>1944</v>
      </c>
      <c r="G100" s="64"/>
      <c r="H100" s="64"/>
      <c r="I100" s="173"/>
      <c r="J100" s="64"/>
      <c r="K100" s="64"/>
      <c r="L100" s="62"/>
      <c r="M100" s="217"/>
      <c r="N100" s="43"/>
      <c r="O100" s="43"/>
      <c r="P100" s="43"/>
      <c r="Q100" s="43"/>
      <c r="R100" s="43"/>
      <c r="S100" s="43"/>
      <c r="T100" s="79"/>
      <c r="AT100" s="25" t="s">
        <v>112</v>
      </c>
      <c r="AU100" s="25" t="s">
        <v>89</v>
      </c>
    </row>
    <row r="101" spans="2:63" s="11" customFormat="1" ht="29.85" customHeight="1">
      <c r="B101" s="186"/>
      <c r="C101" s="187"/>
      <c r="D101" s="200" t="s">
        <v>79</v>
      </c>
      <c r="E101" s="201" t="s">
        <v>1945</v>
      </c>
      <c r="F101" s="201" t="s">
        <v>1946</v>
      </c>
      <c r="G101" s="187"/>
      <c r="H101" s="187"/>
      <c r="I101" s="190"/>
      <c r="J101" s="202">
        <f>BK101</f>
        <v>0</v>
      </c>
      <c r="K101" s="187"/>
      <c r="L101" s="192"/>
      <c r="M101" s="193"/>
      <c r="N101" s="194"/>
      <c r="O101" s="194"/>
      <c r="P101" s="195">
        <f>SUM(P102:P103)</f>
        <v>0</v>
      </c>
      <c r="Q101" s="194"/>
      <c r="R101" s="195">
        <f>SUM(R102:R103)</f>
        <v>0</v>
      </c>
      <c r="S101" s="194"/>
      <c r="T101" s="196">
        <f>SUM(T102:T103)</f>
        <v>0</v>
      </c>
      <c r="AR101" s="197" t="s">
        <v>208</v>
      </c>
      <c r="AT101" s="198" t="s">
        <v>79</v>
      </c>
      <c r="AU101" s="198" t="s">
        <v>25</v>
      </c>
      <c r="AY101" s="197" t="s">
        <v>165</v>
      </c>
      <c r="BK101" s="199">
        <f>SUM(BK102:BK103)</f>
        <v>0</v>
      </c>
    </row>
    <row r="102" spans="2:65" s="1" customFormat="1" ht="22.5" customHeight="1">
      <c r="B102" s="42"/>
      <c r="C102" s="203" t="s">
        <v>240</v>
      </c>
      <c r="D102" s="203" t="s">
        <v>166</v>
      </c>
      <c r="E102" s="204" t="s">
        <v>1947</v>
      </c>
      <c r="F102" s="205" t="s">
        <v>1948</v>
      </c>
      <c r="G102" s="206" t="s">
        <v>1154</v>
      </c>
      <c r="H102" s="207">
        <v>1</v>
      </c>
      <c r="I102" s="208"/>
      <c r="J102" s="209">
        <f>ROUND(I102*H102,2)</f>
        <v>0</v>
      </c>
      <c r="K102" s="205" t="s">
        <v>966</v>
      </c>
      <c r="L102" s="62"/>
      <c r="M102" s="210" t="s">
        <v>24</v>
      </c>
      <c r="N102" s="211" t="s">
        <v>51</v>
      </c>
      <c r="O102" s="43"/>
      <c r="P102" s="212">
        <f>O102*H102</f>
        <v>0</v>
      </c>
      <c r="Q102" s="212">
        <v>0</v>
      </c>
      <c r="R102" s="212">
        <f>Q102*H102</f>
        <v>0</v>
      </c>
      <c r="S102" s="212">
        <v>0</v>
      </c>
      <c r="T102" s="213">
        <f>S102*H102</f>
        <v>0</v>
      </c>
      <c r="AR102" s="25" t="s">
        <v>1912</v>
      </c>
      <c r="AT102" s="25" t="s">
        <v>166</v>
      </c>
      <c r="AU102" s="25" t="s">
        <v>89</v>
      </c>
      <c r="AY102" s="25" t="s">
        <v>165</v>
      </c>
      <c r="BE102" s="214">
        <f>IF(N102="základní",J102,0)</f>
        <v>0</v>
      </c>
      <c r="BF102" s="214">
        <f>IF(N102="snížená",J102,0)</f>
        <v>0</v>
      </c>
      <c r="BG102" s="214">
        <f>IF(N102="zákl. přenesená",J102,0)</f>
        <v>0</v>
      </c>
      <c r="BH102" s="214">
        <f>IF(N102="sníž. přenesená",J102,0)</f>
        <v>0</v>
      </c>
      <c r="BI102" s="214">
        <f>IF(N102="nulová",J102,0)</f>
        <v>0</v>
      </c>
      <c r="BJ102" s="25" t="s">
        <v>25</v>
      </c>
      <c r="BK102" s="214">
        <f>ROUND(I102*H102,2)</f>
        <v>0</v>
      </c>
      <c r="BL102" s="25" t="s">
        <v>1912</v>
      </c>
      <c r="BM102" s="25" t="s">
        <v>1949</v>
      </c>
    </row>
    <row r="103" spans="2:47" s="1" customFormat="1" ht="189">
      <c r="B103" s="42"/>
      <c r="C103" s="64"/>
      <c r="D103" s="215" t="s">
        <v>112</v>
      </c>
      <c r="E103" s="64"/>
      <c r="F103" s="216" t="s">
        <v>1950</v>
      </c>
      <c r="G103" s="64"/>
      <c r="H103" s="64"/>
      <c r="I103" s="173"/>
      <c r="J103" s="64"/>
      <c r="K103" s="64"/>
      <c r="L103" s="62"/>
      <c r="M103" s="217"/>
      <c r="N103" s="43"/>
      <c r="O103" s="43"/>
      <c r="P103" s="43"/>
      <c r="Q103" s="43"/>
      <c r="R103" s="43"/>
      <c r="S103" s="43"/>
      <c r="T103" s="79"/>
      <c r="AT103" s="25" t="s">
        <v>112</v>
      </c>
      <c r="AU103" s="25" t="s">
        <v>89</v>
      </c>
    </row>
    <row r="104" spans="2:63" s="11" customFormat="1" ht="29.85" customHeight="1">
      <c r="B104" s="186"/>
      <c r="C104" s="187"/>
      <c r="D104" s="200" t="s">
        <v>79</v>
      </c>
      <c r="E104" s="201" t="s">
        <v>1951</v>
      </c>
      <c r="F104" s="201" t="s">
        <v>1952</v>
      </c>
      <c r="G104" s="187"/>
      <c r="H104" s="187"/>
      <c r="I104" s="190"/>
      <c r="J104" s="202">
        <f>BK104</f>
        <v>0</v>
      </c>
      <c r="K104" s="187"/>
      <c r="L104" s="192"/>
      <c r="M104" s="193"/>
      <c r="N104" s="194"/>
      <c r="O104" s="194"/>
      <c r="P104" s="195">
        <f>SUM(P105:P108)</f>
        <v>0</v>
      </c>
      <c r="Q104" s="194"/>
      <c r="R104" s="195">
        <f>SUM(R105:R108)</f>
        <v>0</v>
      </c>
      <c r="S104" s="194"/>
      <c r="T104" s="196">
        <f>SUM(T105:T108)</f>
        <v>0</v>
      </c>
      <c r="AR104" s="197" t="s">
        <v>208</v>
      </c>
      <c r="AT104" s="198" t="s">
        <v>79</v>
      </c>
      <c r="AU104" s="198" t="s">
        <v>25</v>
      </c>
      <c r="AY104" s="197" t="s">
        <v>165</v>
      </c>
      <c r="BK104" s="199">
        <f>SUM(BK105:BK108)</f>
        <v>0</v>
      </c>
    </row>
    <row r="105" spans="2:65" s="1" customFormat="1" ht="22.5" customHeight="1">
      <c r="B105" s="42"/>
      <c r="C105" s="203" t="s">
        <v>30</v>
      </c>
      <c r="D105" s="203" t="s">
        <v>166</v>
      </c>
      <c r="E105" s="204" t="s">
        <v>1953</v>
      </c>
      <c r="F105" s="205" t="s">
        <v>1954</v>
      </c>
      <c r="G105" s="206" t="s">
        <v>1154</v>
      </c>
      <c r="H105" s="207">
        <v>1</v>
      </c>
      <c r="I105" s="208"/>
      <c r="J105" s="209">
        <f>ROUND(I105*H105,2)</f>
        <v>0</v>
      </c>
      <c r="K105" s="205" t="s">
        <v>24</v>
      </c>
      <c r="L105" s="62"/>
      <c r="M105" s="210" t="s">
        <v>24</v>
      </c>
      <c r="N105" s="211" t="s">
        <v>51</v>
      </c>
      <c r="O105" s="43"/>
      <c r="P105" s="212">
        <f>O105*H105</f>
        <v>0</v>
      </c>
      <c r="Q105" s="212">
        <v>0</v>
      </c>
      <c r="R105" s="212">
        <f>Q105*H105</f>
        <v>0</v>
      </c>
      <c r="S105" s="212">
        <v>0</v>
      </c>
      <c r="T105" s="213">
        <f>S105*H105</f>
        <v>0</v>
      </c>
      <c r="AR105" s="25" t="s">
        <v>1912</v>
      </c>
      <c r="AT105" s="25" t="s">
        <v>166</v>
      </c>
      <c r="AU105" s="25" t="s">
        <v>89</v>
      </c>
      <c r="AY105" s="25" t="s">
        <v>165</v>
      </c>
      <c r="BE105" s="214">
        <f>IF(N105="základní",J105,0)</f>
        <v>0</v>
      </c>
      <c r="BF105" s="214">
        <f>IF(N105="snížená",J105,0)</f>
        <v>0</v>
      </c>
      <c r="BG105" s="214">
        <f>IF(N105="zákl. přenesená",J105,0)</f>
        <v>0</v>
      </c>
      <c r="BH105" s="214">
        <f>IF(N105="sníž. přenesená",J105,0)</f>
        <v>0</v>
      </c>
      <c r="BI105" s="214">
        <f>IF(N105="nulová",J105,0)</f>
        <v>0</v>
      </c>
      <c r="BJ105" s="25" t="s">
        <v>25</v>
      </c>
      <c r="BK105" s="214">
        <f>ROUND(I105*H105,2)</f>
        <v>0</v>
      </c>
      <c r="BL105" s="25" t="s">
        <v>1912</v>
      </c>
      <c r="BM105" s="25" t="s">
        <v>1955</v>
      </c>
    </row>
    <row r="106" spans="2:47" s="1" customFormat="1" ht="54">
      <c r="B106" s="42"/>
      <c r="C106" s="64"/>
      <c r="D106" s="220" t="s">
        <v>112</v>
      </c>
      <c r="E106" s="64"/>
      <c r="F106" s="266" t="s">
        <v>1956</v>
      </c>
      <c r="G106" s="64"/>
      <c r="H106" s="64"/>
      <c r="I106" s="173"/>
      <c r="J106" s="64"/>
      <c r="K106" s="64"/>
      <c r="L106" s="62"/>
      <c r="M106" s="217"/>
      <c r="N106" s="43"/>
      <c r="O106" s="43"/>
      <c r="P106" s="43"/>
      <c r="Q106" s="43"/>
      <c r="R106" s="43"/>
      <c r="S106" s="43"/>
      <c r="T106" s="79"/>
      <c r="AT106" s="25" t="s">
        <v>112</v>
      </c>
      <c r="AU106" s="25" t="s">
        <v>89</v>
      </c>
    </row>
    <row r="107" spans="2:65" s="1" customFormat="1" ht="22.5" customHeight="1">
      <c r="B107" s="42"/>
      <c r="C107" s="203" t="s">
        <v>251</v>
      </c>
      <c r="D107" s="203" t="s">
        <v>166</v>
      </c>
      <c r="E107" s="204" t="s">
        <v>1957</v>
      </c>
      <c r="F107" s="205" t="s">
        <v>1958</v>
      </c>
      <c r="G107" s="206" t="s">
        <v>1154</v>
      </c>
      <c r="H107" s="207">
        <v>1</v>
      </c>
      <c r="I107" s="208"/>
      <c r="J107" s="209">
        <f>ROUND(I107*H107,2)</f>
        <v>0</v>
      </c>
      <c r="K107" s="205" t="s">
        <v>24</v>
      </c>
      <c r="L107" s="62"/>
      <c r="M107" s="210" t="s">
        <v>24</v>
      </c>
      <c r="N107" s="211" t="s">
        <v>51</v>
      </c>
      <c r="O107" s="43"/>
      <c r="P107" s="212">
        <f>O107*H107</f>
        <v>0</v>
      </c>
      <c r="Q107" s="212">
        <v>0</v>
      </c>
      <c r="R107" s="212">
        <f>Q107*H107</f>
        <v>0</v>
      </c>
      <c r="S107" s="212">
        <v>0</v>
      </c>
      <c r="T107" s="213">
        <f>S107*H107</f>
        <v>0</v>
      </c>
      <c r="AR107" s="25" t="s">
        <v>1912</v>
      </c>
      <c r="AT107" s="25" t="s">
        <v>166</v>
      </c>
      <c r="AU107" s="25" t="s">
        <v>89</v>
      </c>
      <c r="AY107" s="25" t="s">
        <v>165</v>
      </c>
      <c r="BE107" s="214">
        <f>IF(N107="základní",J107,0)</f>
        <v>0</v>
      </c>
      <c r="BF107" s="214">
        <f>IF(N107="snížená",J107,0)</f>
        <v>0</v>
      </c>
      <c r="BG107" s="214">
        <f>IF(N107="zákl. přenesená",J107,0)</f>
        <v>0</v>
      </c>
      <c r="BH107" s="214">
        <f>IF(N107="sníž. přenesená",J107,0)</f>
        <v>0</v>
      </c>
      <c r="BI107" s="214">
        <f>IF(N107="nulová",J107,0)</f>
        <v>0</v>
      </c>
      <c r="BJ107" s="25" t="s">
        <v>25</v>
      </c>
      <c r="BK107" s="214">
        <f>ROUND(I107*H107,2)</f>
        <v>0</v>
      </c>
      <c r="BL107" s="25" t="s">
        <v>1912</v>
      </c>
      <c r="BM107" s="25" t="s">
        <v>1959</v>
      </c>
    </row>
    <row r="108" spans="2:47" s="1" customFormat="1" ht="162">
      <c r="B108" s="42"/>
      <c r="C108" s="64"/>
      <c r="D108" s="215" t="s">
        <v>112</v>
      </c>
      <c r="E108" s="64"/>
      <c r="F108" s="216" t="s">
        <v>1960</v>
      </c>
      <c r="G108" s="64"/>
      <c r="H108" s="64"/>
      <c r="I108" s="173"/>
      <c r="J108" s="64"/>
      <c r="K108" s="64"/>
      <c r="L108" s="62"/>
      <c r="M108" s="217"/>
      <c r="N108" s="43"/>
      <c r="O108" s="43"/>
      <c r="P108" s="43"/>
      <c r="Q108" s="43"/>
      <c r="R108" s="43"/>
      <c r="S108" s="43"/>
      <c r="T108" s="79"/>
      <c r="AT108" s="25" t="s">
        <v>112</v>
      </c>
      <c r="AU108" s="25" t="s">
        <v>89</v>
      </c>
    </row>
    <row r="109" spans="2:63" s="11" customFormat="1" ht="29.85" customHeight="1">
      <c r="B109" s="186"/>
      <c r="C109" s="187"/>
      <c r="D109" s="200" t="s">
        <v>79</v>
      </c>
      <c r="E109" s="201" t="s">
        <v>1961</v>
      </c>
      <c r="F109" s="201" t="s">
        <v>1962</v>
      </c>
      <c r="G109" s="187"/>
      <c r="H109" s="187"/>
      <c r="I109" s="190"/>
      <c r="J109" s="202">
        <f>BK109</f>
        <v>0</v>
      </c>
      <c r="K109" s="187"/>
      <c r="L109" s="192"/>
      <c r="M109" s="193"/>
      <c r="N109" s="194"/>
      <c r="O109" s="194"/>
      <c r="P109" s="195">
        <f>P110</f>
        <v>0</v>
      </c>
      <c r="Q109" s="194"/>
      <c r="R109" s="195">
        <f>R110</f>
        <v>0</v>
      </c>
      <c r="S109" s="194"/>
      <c r="T109" s="196">
        <f>T110</f>
        <v>0</v>
      </c>
      <c r="AR109" s="197" t="s">
        <v>208</v>
      </c>
      <c r="AT109" s="198" t="s">
        <v>79</v>
      </c>
      <c r="AU109" s="198" t="s">
        <v>25</v>
      </c>
      <c r="AY109" s="197" t="s">
        <v>165</v>
      </c>
      <c r="BK109" s="199">
        <f>BK110</f>
        <v>0</v>
      </c>
    </row>
    <row r="110" spans="2:65" s="1" customFormat="1" ht="31.5" customHeight="1">
      <c r="B110" s="42"/>
      <c r="C110" s="203" t="s">
        <v>265</v>
      </c>
      <c r="D110" s="203" t="s">
        <v>166</v>
      </c>
      <c r="E110" s="204" t="s">
        <v>1963</v>
      </c>
      <c r="F110" s="205" t="s">
        <v>1964</v>
      </c>
      <c r="G110" s="206" t="s">
        <v>1154</v>
      </c>
      <c r="H110" s="207">
        <v>1</v>
      </c>
      <c r="I110" s="208"/>
      <c r="J110" s="209">
        <f>ROUND(I110*H110,2)</f>
        <v>0</v>
      </c>
      <c r="K110" s="205" t="s">
        <v>24</v>
      </c>
      <c r="L110" s="62"/>
      <c r="M110" s="210" t="s">
        <v>24</v>
      </c>
      <c r="N110" s="211" t="s">
        <v>51</v>
      </c>
      <c r="O110" s="43"/>
      <c r="P110" s="212">
        <f>O110*H110</f>
        <v>0</v>
      </c>
      <c r="Q110" s="212">
        <v>0</v>
      </c>
      <c r="R110" s="212">
        <f>Q110*H110</f>
        <v>0</v>
      </c>
      <c r="S110" s="212">
        <v>0</v>
      </c>
      <c r="T110" s="213">
        <f>S110*H110</f>
        <v>0</v>
      </c>
      <c r="AR110" s="25" t="s">
        <v>1912</v>
      </c>
      <c r="AT110" s="25" t="s">
        <v>166</v>
      </c>
      <c r="AU110" s="25" t="s">
        <v>89</v>
      </c>
      <c r="AY110" s="25" t="s">
        <v>165</v>
      </c>
      <c r="BE110" s="214">
        <f>IF(N110="základní",J110,0)</f>
        <v>0</v>
      </c>
      <c r="BF110" s="214">
        <f>IF(N110="snížená",J110,0)</f>
        <v>0</v>
      </c>
      <c r="BG110" s="214">
        <f>IF(N110="zákl. přenesená",J110,0)</f>
        <v>0</v>
      </c>
      <c r="BH110" s="214">
        <f>IF(N110="sníž. přenesená",J110,0)</f>
        <v>0</v>
      </c>
      <c r="BI110" s="214">
        <f>IF(N110="nulová",J110,0)</f>
        <v>0</v>
      </c>
      <c r="BJ110" s="25" t="s">
        <v>25</v>
      </c>
      <c r="BK110" s="214">
        <f>ROUND(I110*H110,2)</f>
        <v>0</v>
      </c>
      <c r="BL110" s="25" t="s">
        <v>1912</v>
      </c>
      <c r="BM110" s="25" t="s">
        <v>1965</v>
      </c>
    </row>
    <row r="111" spans="2:63" s="11" customFormat="1" ht="29.85" customHeight="1">
      <c r="B111" s="186"/>
      <c r="C111" s="187"/>
      <c r="D111" s="200" t="s">
        <v>79</v>
      </c>
      <c r="E111" s="201" t="s">
        <v>1966</v>
      </c>
      <c r="F111" s="201" t="s">
        <v>1967</v>
      </c>
      <c r="G111" s="187"/>
      <c r="H111" s="187"/>
      <c r="I111" s="190"/>
      <c r="J111" s="202">
        <f>BK111</f>
        <v>0</v>
      </c>
      <c r="K111" s="187"/>
      <c r="L111" s="192"/>
      <c r="M111" s="193"/>
      <c r="N111" s="194"/>
      <c r="O111" s="194"/>
      <c r="P111" s="195">
        <f>SUM(P112:P131)</f>
        <v>0</v>
      </c>
      <c r="Q111" s="194"/>
      <c r="R111" s="195">
        <f>SUM(R112:R131)</f>
        <v>0</v>
      </c>
      <c r="S111" s="194"/>
      <c r="T111" s="196">
        <f>SUM(T112:T131)</f>
        <v>0</v>
      </c>
      <c r="AR111" s="197" t="s">
        <v>208</v>
      </c>
      <c r="AT111" s="198" t="s">
        <v>79</v>
      </c>
      <c r="AU111" s="198" t="s">
        <v>25</v>
      </c>
      <c r="AY111" s="197" t="s">
        <v>165</v>
      </c>
      <c r="BK111" s="199">
        <f>SUM(BK112:BK131)</f>
        <v>0</v>
      </c>
    </row>
    <row r="112" spans="2:65" s="1" customFormat="1" ht="22.5" customHeight="1">
      <c r="B112" s="42"/>
      <c r="C112" s="203" t="s">
        <v>272</v>
      </c>
      <c r="D112" s="203" t="s">
        <v>166</v>
      </c>
      <c r="E112" s="204" t="s">
        <v>1968</v>
      </c>
      <c r="F112" s="205" t="s">
        <v>1969</v>
      </c>
      <c r="G112" s="206" t="s">
        <v>1154</v>
      </c>
      <c r="H112" s="207">
        <v>2</v>
      </c>
      <c r="I112" s="208"/>
      <c r="J112" s="209">
        <f>ROUND(I112*H112,2)</f>
        <v>0</v>
      </c>
      <c r="K112" s="205" t="s">
        <v>24</v>
      </c>
      <c r="L112" s="62"/>
      <c r="M112" s="210" t="s">
        <v>24</v>
      </c>
      <c r="N112" s="211" t="s">
        <v>51</v>
      </c>
      <c r="O112" s="43"/>
      <c r="P112" s="212">
        <f>O112*H112</f>
        <v>0</v>
      </c>
      <c r="Q112" s="212">
        <v>0</v>
      </c>
      <c r="R112" s="212">
        <f>Q112*H112</f>
        <v>0</v>
      </c>
      <c r="S112" s="212">
        <v>0</v>
      </c>
      <c r="T112" s="213">
        <f>S112*H112</f>
        <v>0</v>
      </c>
      <c r="AR112" s="25" t="s">
        <v>1912</v>
      </c>
      <c r="AT112" s="25" t="s">
        <v>166</v>
      </c>
      <c r="AU112" s="25" t="s">
        <v>89</v>
      </c>
      <c r="AY112" s="25" t="s">
        <v>165</v>
      </c>
      <c r="BE112" s="214">
        <f>IF(N112="základní",J112,0)</f>
        <v>0</v>
      </c>
      <c r="BF112" s="214">
        <f>IF(N112="snížená",J112,0)</f>
        <v>0</v>
      </c>
      <c r="BG112" s="214">
        <f>IF(N112="zákl. přenesená",J112,0)</f>
        <v>0</v>
      </c>
      <c r="BH112" s="214">
        <f>IF(N112="sníž. přenesená",J112,0)</f>
        <v>0</v>
      </c>
      <c r="BI112" s="214">
        <f>IF(N112="nulová",J112,0)</f>
        <v>0</v>
      </c>
      <c r="BJ112" s="25" t="s">
        <v>25</v>
      </c>
      <c r="BK112" s="214">
        <f>ROUND(I112*H112,2)</f>
        <v>0</v>
      </c>
      <c r="BL112" s="25" t="s">
        <v>1912</v>
      </c>
      <c r="BM112" s="25" t="s">
        <v>1970</v>
      </c>
    </row>
    <row r="113" spans="2:47" s="1" customFormat="1" ht="54">
      <c r="B113" s="42"/>
      <c r="C113" s="64"/>
      <c r="D113" s="220" t="s">
        <v>112</v>
      </c>
      <c r="E113" s="64"/>
      <c r="F113" s="266" t="s">
        <v>1971</v>
      </c>
      <c r="G113" s="64"/>
      <c r="H113" s="64"/>
      <c r="I113" s="173"/>
      <c r="J113" s="64"/>
      <c r="K113" s="64"/>
      <c r="L113" s="62"/>
      <c r="M113" s="217"/>
      <c r="N113" s="43"/>
      <c r="O113" s="43"/>
      <c r="P113" s="43"/>
      <c r="Q113" s="43"/>
      <c r="R113" s="43"/>
      <c r="S113" s="43"/>
      <c r="T113" s="79"/>
      <c r="AT113" s="25" t="s">
        <v>112</v>
      </c>
      <c r="AU113" s="25" t="s">
        <v>89</v>
      </c>
    </row>
    <row r="114" spans="2:65" s="1" customFormat="1" ht="22.5" customHeight="1">
      <c r="B114" s="42"/>
      <c r="C114" s="203" t="s">
        <v>280</v>
      </c>
      <c r="D114" s="203" t="s">
        <v>166</v>
      </c>
      <c r="E114" s="204" t="s">
        <v>1972</v>
      </c>
      <c r="F114" s="205" t="s">
        <v>1973</v>
      </c>
      <c r="G114" s="206" t="s">
        <v>1154</v>
      </c>
      <c r="H114" s="207">
        <v>1</v>
      </c>
      <c r="I114" s="208"/>
      <c r="J114" s="209">
        <f>ROUND(I114*H114,2)</f>
        <v>0</v>
      </c>
      <c r="K114" s="205" t="s">
        <v>24</v>
      </c>
      <c r="L114" s="62"/>
      <c r="M114" s="210" t="s">
        <v>24</v>
      </c>
      <c r="N114" s="211" t="s">
        <v>51</v>
      </c>
      <c r="O114" s="43"/>
      <c r="P114" s="212">
        <f>O114*H114</f>
        <v>0</v>
      </c>
      <c r="Q114" s="212">
        <v>0</v>
      </c>
      <c r="R114" s="212">
        <f>Q114*H114</f>
        <v>0</v>
      </c>
      <c r="S114" s="212">
        <v>0</v>
      </c>
      <c r="T114" s="213">
        <f>S114*H114</f>
        <v>0</v>
      </c>
      <c r="AR114" s="25" t="s">
        <v>1912</v>
      </c>
      <c r="AT114" s="25" t="s">
        <v>166</v>
      </c>
      <c r="AU114" s="25" t="s">
        <v>89</v>
      </c>
      <c r="AY114" s="25" t="s">
        <v>165</v>
      </c>
      <c r="BE114" s="214">
        <f>IF(N114="základní",J114,0)</f>
        <v>0</v>
      </c>
      <c r="BF114" s="214">
        <f>IF(N114="snížená",J114,0)</f>
        <v>0</v>
      </c>
      <c r="BG114" s="214">
        <f>IF(N114="zákl. přenesená",J114,0)</f>
        <v>0</v>
      </c>
      <c r="BH114" s="214">
        <f>IF(N114="sníž. přenesená",J114,0)</f>
        <v>0</v>
      </c>
      <c r="BI114" s="214">
        <f>IF(N114="nulová",J114,0)</f>
        <v>0</v>
      </c>
      <c r="BJ114" s="25" t="s">
        <v>25</v>
      </c>
      <c r="BK114" s="214">
        <f>ROUND(I114*H114,2)</f>
        <v>0</v>
      </c>
      <c r="BL114" s="25" t="s">
        <v>1912</v>
      </c>
      <c r="BM114" s="25" t="s">
        <v>1974</v>
      </c>
    </row>
    <row r="115" spans="2:65" s="1" customFormat="1" ht="22.5" customHeight="1">
      <c r="B115" s="42"/>
      <c r="C115" s="203" t="s">
        <v>10</v>
      </c>
      <c r="D115" s="203" t="s">
        <v>166</v>
      </c>
      <c r="E115" s="204" t="s">
        <v>1975</v>
      </c>
      <c r="F115" s="205" t="s">
        <v>1976</v>
      </c>
      <c r="G115" s="206" t="s">
        <v>1154</v>
      </c>
      <c r="H115" s="207">
        <v>1</v>
      </c>
      <c r="I115" s="208"/>
      <c r="J115" s="209">
        <f>ROUND(I115*H115,2)</f>
        <v>0</v>
      </c>
      <c r="K115" s="205" t="s">
        <v>24</v>
      </c>
      <c r="L115" s="62"/>
      <c r="M115" s="210" t="s">
        <v>24</v>
      </c>
      <c r="N115" s="211" t="s">
        <v>51</v>
      </c>
      <c r="O115" s="43"/>
      <c r="P115" s="212">
        <f>O115*H115</f>
        <v>0</v>
      </c>
      <c r="Q115" s="212">
        <v>0</v>
      </c>
      <c r="R115" s="212">
        <f>Q115*H115</f>
        <v>0</v>
      </c>
      <c r="S115" s="212">
        <v>0</v>
      </c>
      <c r="T115" s="213">
        <f>S115*H115</f>
        <v>0</v>
      </c>
      <c r="AR115" s="25" t="s">
        <v>1912</v>
      </c>
      <c r="AT115" s="25" t="s">
        <v>166</v>
      </c>
      <c r="AU115" s="25" t="s">
        <v>89</v>
      </c>
      <c r="AY115" s="25" t="s">
        <v>165</v>
      </c>
      <c r="BE115" s="214">
        <f>IF(N115="základní",J115,0)</f>
        <v>0</v>
      </c>
      <c r="BF115" s="214">
        <f>IF(N115="snížená",J115,0)</f>
        <v>0</v>
      </c>
      <c r="BG115" s="214">
        <f>IF(N115="zákl. přenesená",J115,0)</f>
        <v>0</v>
      </c>
      <c r="BH115" s="214">
        <f>IF(N115="sníž. přenesená",J115,0)</f>
        <v>0</v>
      </c>
      <c r="BI115" s="214">
        <f>IF(N115="nulová",J115,0)</f>
        <v>0</v>
      </c>
      <c r="BJ115" s="25" t="s">
        <v>25</v>
      </c>
      <c r="BK115" s="214">
        <f>ROUND(I115*H115,2)</f>
        <v>0</v>
      </c>
      <c r="BL115" s="25" t="s">
        <v>1912</v>
      </c>
      <c r="BM115" s="25" t="s">
        <v>1977</v>
      </c>
    </row>
    <row r="116" spans="2:47" s="1" customFormat="1" ht="54">
      <c r="B116" s="42"/>
      <c r="C116" s="64"/>
      <c r="D116" s="220" t="s">
        <v>112</v>
      </c>
      <c r="E116" s="64"/>
      <c r="F116" s="266" t="s">
        <v>1978</v>
      </c>
      <c r="G116" s="64"/>
      <c r="H116" s="64"/>
      <c r="I116" s="173"/>
      <c r="J116" s="64"/>
      <c r="K116" s="64"/>
      <c r="L116" s="62"/>
      <c r="M116" s="217"/>
      <c r="N116" s="43"/>
      <c r="O116" s="43"/>
      <c r="P116" s="43"/>
      <c r="Q116" s="43"/>
      <c r="R116" s="43"/>
      <c r="S116" s="43"/>
      <c r="T116" s="79"/>
      <c r="AT116" s="25" t="s">
        <v>112</v>
      </c>
      <c r="AU116" s="25" t="s">
        <v>89</v>
      </c>
    </row>
    <row r="117" spans="2:65" s="1" customFormat="1" ht="22.5" customHeight="1">
      <c r="B117" s="42"/>
      <c r="C117" s="203" t="s">
        <v>295</v>
      </c>
      <c r="D117" s="203" t="s">
        <v>166</v>
      </c>
      <c r="E117" s="204" t="s">
        <v>1979</v>
      </c>
      <c r="F117" s="205" t="s">
        <v>1980</v>
      </c>
      <c r="G117" s="206" t="s">
        <v>1154</v>
      </c>
      <c r="H117" s="207">
        <v>1</v>
      </c>
      <c r="I117" s="208"/>
      <c r="J117" s="209">
        <f>ROUND(I117*H117,2)</f>
        <v>0</v>
      </c>
      <c r="K117" s="205" t="s">
        <v>24</v>
      </c>
      <c r="L117" s="62"/>
      <c r="M117" s="210" t="s">
        <v>24</v>
      </c>
      <c r="N117" s="211" t="s">
        <v>51</v>
      </c>
      <c r="O117" s="43"/>
      <c r="P117" s="212">
        <f>O117*H117</f>
        <v>0</v>
      </c>
      <c r="Q117" s="212">
        <v>0</v>
      </c>
      <c r="R117" s="212">
        <f>Q117*H117</f>
        <v>0</v>
      </c>
      <c r="S117" s="212">
        <v>0</v>
      </c>
      <c r="T117" s="213">
        <f>S117*H117</f>
        <v>0</v>
      </c>
      <c r="AR117" s="25" t="s">
        <v>1912</v>
      </c>
      <c r="AT117" s="25" t="s">
        <v>166</v>
      </c>
      <c r="AU117" s="25" t="s">
        <v>89</v>
      </c>
      <c r="AY117" s="25" t="s">
        <v>165</v>
      </c>
      <c r="BE117" s="214">
        <f>IF(N117="základní",J117,0)</f>
        <v>0</v>
      </c>
      <c r="BF117" s="214">
        <f>IF(N117="snížená",J117,0)</f>
        <v>0</v>
      </c>
      <c r="BG117" s="214">
        <f>IF(N117="zákl. přenesená",J117,0)</f>
        <v>0</v>
      </c>
      <c r="BH117" s="214">
        <f>IF(N117="sníž. přenesená",J117,0)</f>
        <v>0</v>
      </c>
      <c r="BI117" s="214">
        <f>IF(N117="nulová",J117,0)</f>
        <v>0</v>
      </c>
      <c r="BJ117" s="25" t="s">
        <v>25</v>
      </c>
      <c r="BK117" s="214">
        <f>ROUND(I117*H117,2)</f>
        <v>0</v>
      </c>
      <c r="BL117" s="25" t="s">
        <v>1912</v>
      </c>
      <c r="BM117" s="25" t="s">
        <v>1981</v>
      </c>
    </row>
    <row r="118" spans="2:47" s="1" customFormat="1" ht="40.5">
      <c r="B118" s="42"/>
      <c r="C118" s="64"/>
      <c r="D118" s="220" t="s">
        <v>112</v>
      </c>
      <c r="E118" s="64"/>
      <c r="F118" s="266" t="s">
        <v>1982</v>
      </c>
      <c r="G118" s="64"/>
      <c r="H118" s="64"/>
      <c r="I118" s="173"/>
      <c r="J118" s="64"/>
      <c r="K118" s="64"/>
      <c r="L118" s="62"/>
      <c r="M118" s="217"/>
      <c r="N118" s="43"/>
      <c r="O118" s="43"/>
      <c r="P118" s="43"/>
      <c r="Q118" s="43"/>
      <c r="R118" s="43"/>
      <c r="S118" s="43"/>
      <c r="T118" s="79"/>
      <c r="AT118" s="25" t="s">
        <v>112</v>
      </c>
      <c r="AU118" s="25" t="s">
        <v>89</v>
      </c>
    </row>
    <row r="119" spans="2:65" s="1" customFormat="1" ht="22.5" customHeight="1">
      <c r="B119" s="42"/>
      <c r="C119" s="203" t="s">
        <v>306</v>
      </c>
      <c r="D119" s="203" t="s">
        <v>166</v>
      </c>
      <c r="E119" s="204" t="s">
        <v>1983</v>
      </c>
      <c r="F119" s="205" t="s">
        <v>1984</v>
      </c>
      <c r="G119" s="206" t="s">
        <v>1154</v>
      </c>
      <c r="H119" s="207">
        <v>1</v>
      </c>
      <c r="I119" s="208"/>
      <c r="J119" s="209">
        <f>ROUND(I119*H119,2)</f>
        <v>0</v>
      </c>
      <c r="K119" s="205" t="s">
        <v>24</v>
      </c>
      <c r="L119" s="62"/>
      <c r="M119" s="210" t="s">
        <v>24</v>
      </c>
      <c r="N119" s="211" t="s">
        <v>51</v>
      </c>
      <c r="O119" s="43"/>
      <c r="P119" s="212">
        <f>O119*H119</f>
        <v>0</v>
      </c>
      <c r="Q119" s="212">
        <v>0</v>
      </c>
      <c r="R119" s="212">
        <f>Q119*H119</f>
        <v>0</v>
      </c>
      <c r="S119" s="212">
        <v>0</v>
      </c>
      <c r="T119" s="213">
        <f>S119*H119</f>
        <v>0</v>
      </c>
      <c r="AR119" s="25" t="s">
        <v>1912</v>
      </c>
      <c r="AT119" s="25" t="s">
        <v>166</v>
      </c>
      <c r="AU119" s="25" t="s">
        <v>89</v>
      </c>
      <c r="AY119" s="25" t="s">
        <v>165</v>
      </c>
      <c r="BE119" s="214">
        <f>IF(N119="základní",J119,0)</f>
        <v>0</v>
      </c>
      <c r="BF119" s="214">
        <f>IF(N119="snížená",J119,0)</f>
        <v>0</v>
      </c>
      <c r="BG119" s="214">
        <f>IF(N119="zákl. přenesená",J119,0)</f>
        <v>0</v>
      </c>
      <c r="BH119" s="214">
        <f>IF(N119="sníž. přenesená",J119,0)</f>
        <v>0</v>
      </c>
      <c r="BI119" s="214">
        <f>IF(N119="nulová",J119,0)</f>
        <v>0</v>
      </c>
      <c r="BJ119" s="25" t="s">
        <v>25</v>
      </c>
      <c r="BK119" s="214">
        <f>ROUND(I119*H119,2)</f>
        <v>0</v>
      </c>
      <c r="BL119" s="25" t="s">
        <v>1912</v>
      </c>
      <c r="BM119" s="25" t="s">
        <v>1985</v>
      </c>
    </row>
    <row r="120" spans="2:65" s="1" customFormat="1" ht="31.5" customHeight="1">
      <c r="B120" s="42"/>
      <c r="C120" s="203" t="s">
        <v>321</v>
      </c>
      <c r="D120" s="203" t="s">
        <v>166</v>
      </c>
      <c r="E120" s="204" t="s">
        <v>1986</v>
      </c>
      <c r="F120" s="205" t="s">
        <v>1987</v>
      </c>
      <c r="G120" s="206" t="s">
        <v>1154</v>
      </c>
      <c r="H120" s="207">
        <v>1</v>
      </c>
      <c r="I120" s="208"/>
      <c r="J120" s="209">
        <f>ROUND(I120*H120,2)</f>
        <v>0</v>
      </c>
      <c r="K120" s="205" t="s">
        <v>24</v>
      </c>
      <c r="L120" s="62"/>
      <c r="M120" s="210" t="s">
        <v>24</v>
      </c>
      <c r="N120" s="211" t="s">
        <v>51</v>
      </c>
      <c r="O120" s="43"/>
      <c r="P120" s="212">
        <f>O120*H120</f>
        <v>0</v>
      </c>
      <c r="Q120" s="212">
        <v>0</v>
      </c>
      <c r="R120" s="212">
        <f>Q120*H120</f>
        <v>0</v>
      </c>
      <c r="S120" s="212">
        <v>0</v>
      </c>
      <c r="T120" s="213">
        <f>S120*H120</f>
        <v>0</v>
      </c>
      <c r="AR120" s="25" t="s">
        <v>1912</v>
      </c>
      <c r="AT120" s="25" t="s">
        <v>166</v>
      </c>
      <c r="AU120" s="25" t="s">
        <v>89</v>
      </c>
      <c r="AY120" s="25" t="s">
        <v>165</v>
      </c>
      <c r="BE120" s="214">
        <f>IF(N120="základní",J120,0)</f>
        <v>0</v>
      </c>
      <c r="BF120" s="214">
        <f>IF(N120="snížená",J120,0)</f>
        <v>0</v>
      </c>
      <c r="BG120" s="214">
        <f>IF(N120="zákl. přenesená",J120,0)</f>
        <v>0</v>
      </c>
      <c r="BH120" s="214">
        <f>IF(N120="sníž. přenesená",J120,0)</f>
        <v>0</v>
      </c>
      <c r="BI120" s="214">
        <f>IF(N120="nulová",J120,0)</f>
        <v>0</v>
      </c>
      <c r="BJ120" s="25" t="s">
        <v>25</v>
      </c>
      <c r="BK120" s="214">
        <f>ROUND(I120*H120,2)</f>
        <v>0</v>
      </c>
      <c r="BL120" s="25" t="s">
        <v>1912</v>
      </c>
      <c r="BM120" s="25" t="s">
        <v>1988</v>
      </c>
    </row>
    <row r="121" spans="2:65" s="1" customFormat="1" ht="31.5" customHeight="1">
      <c r="B121" s="42"/>
      <c r="C121" s="203" t="s">
        <v>327</v>
      </c>
      <c r="D121" s="203" t="s">
        <v>166</v>
      </c>
      <c r="E121" s="204" t="s">
        <v>1989</v>
      </c>
      <c r="F121" s="205" t="s">
        <v>1990</v>
      </c>
      <c r="G121" s="206" t="s">
        <v>1154</v>
      </c>
      <c r="H121" s="207">
        <v>1</v>
      </c>
      <c r="I121" s="208"/>
      <c r="J121" s="209">
        <f>ROUND(I121*H121,2)</f>
        <v>0</v>
      </c>
      <c r="K121" s="205" t="s">
        <v>24</v>
      </c>
      <c r="L121" s="62"/>
      <c r="M121" s="210" t="s">
        <v>24</v>
      </c>
      <c r="N121" s="211" t="s">
        <v>51</v>
      </c>
      <c r="O121" s="43"/>
      <c r="P121" s="212">
        <f>O121*H121</f>
        <v>0</v>
      </c>
      <c r="Q121" s="212">
        <v>0</v>
      </c>
      <c r="R121" s="212">
        <f>Q121*H121</f>
        <v>0</v>
      </c>
      <c r="S121" s="212">
        <v>0</v>
      </c>
      <c r="T121" s="213">
        <f>S121*H121</f>
        <v>0</v>
      </c>
      <c r="AR121" s="25" t="s">
        <v>1912</v>
      </c>
      <c r="AT121" s="25" t="s">
        <v>166</v>
      </c>
      <c r="AU121" s="25" t="s">
        <v>89</v>
      </c>
      <c r="AY121" s="25" t="s">
        <v>165</v>
      </c>
      <c r="BE121" s="214">
        <f>IF(N121="základní",J121,0)</f>
        <v>0</v>
      </c>
      <c r="BF121" s="214">
        <f>IF(N121="snížená",J121,0)</f>
        <v>0</v>
      </c>
      <c r="BG121" s="214">
        <f>IF(N121="zákl. přenesená",J121,0)</f>
        <v>0</v>
      </c>
      <c r="BH121" s="214">
        <f>IF(N121="sníž. přenesená",J121,0)</f>
        <v>0</v>
      </c>
      <c r="BI121" s="214">
        <f>IF(N121="nulová",J121,0)</f>
        <v>0</v>
      </c>
      <c r="BJ121" s="25" t="s">
        <v>25</v>
      </c>
      <c r="BK121" s="214">
        <f>ROUND(I121*H121,2)</f>
        <v>0</v>
      </c>
      <c r="BL121" s="25" t="s">
        <v>1912</v>
      </c>
      <c r="BM121" s="25" t="s">
        <v>1991</v>
      </c>
    </row>
    <row r="122" spans="2:65" s="1" customFormat="1" ht="22.5" customHeight="1">
      <c r="B122" s="42"/>
      <c r="C122" s="203" t="s">
        <v>333</v>
      </c>
      <c r="D122" s="203" t="s">
        <v>166</v>
      </c>
      <c r="E122" s="204" t="s">
        <v>1992</v>
      </c>
      <c r="F122" s="205" t="s">
        <v>1993</v>
      </c>
      <c r="G122" s="206" t="s">
        <v>1154</v>
      </c>
      <c r="H122" s="207">
        <v>1</v>
      </c>
      <c r="I122" s="208"/>
      <c r="J122" s="209">
        <f>ROUND(I122*H122,2)</f>
        <v>0</v>
      </c>
      <c r="K122" s="205" t="s">
        <v>24</v>
      </c>
      <c r="L122" s="62"/>
      <c r="M122" s="210" t="s">
        <v>24</v>
      </c>
      <c r="N122" s="211" t="s">
        <v>51</v>
      </c>
      <c r="O122" s="43"/>
      <c r="P122" s="212">
        <f>O122*H122</f>
        <v>0</v>
      </c>
      <c r="Q122" s="212">
        <v>0</v>
      </c>
      <c r="R122" s="212">
        <f>Q122*H122</f>
        <v>0</v>
      </c>
      <c r="S122" s="212">
        <v>0</v>
      </c>
      <c r="T122" s="213">
        <f>S122*H122</f>
        <v>0</v>
      </c>
      <c r="AR122" s="25" t="s">
        <v>1912</v>
      </c>
      <c r="AT122" s="25" t="s">
        <v>166</v>
      </c>
      <c r="AU122" s="25" t="s">
        <v>89</v>
      </c>
      <c r="AY122" s="25" t="s">
        <v>165</v>
      </c>
      <c r="BE122" s="214">
        <f>IF(N122="základní",J122,0)</f>
        <v>0</v>
      </c>
      <c r="BF122" s="214">
        <f>IF(N122="snížená",J122,0)</f>
        <v>0</v>
      </c>
      <c r="BG122" s="214">
        <f>IF(N122="zákl. přenesená",J122,0)</f>
        <v>0</v>
      </c>
      <c r="BH122" s="214">
        <f>IF(N122="sníž. přenesená",J122,0)</f>
        <v>0</v>
      </c>
      <c r="BI122" s="214">
        <f>IF(N122="nulová",J122,0)</f>
        <v>0</v>
      </c>
      <c r="BJ122" s="25" t="s">
        <v>25</v>
      </c>
      <c r="BK122" s="214">
        <f>ROUND(I122*H122,2)</f>
        <v>0</v>
      </c>
      <c r="BL122" s="25" t="s">
        <v>1912</v>
      </c>
      <c r="BM122" s="25" t="s">
        <v>1994</v>
      </c>
    </row>
    <row r="123" spans="2:47" s="1" customFormat="1" ht="27">
      <c r="B123" s="42"/>
      <c r="C123" s="64"/>
      <c r="D123" s="220" t="s">
        <v>112</v>
      </c>
      <c r="E123" s="64"/>
      <c r="F123" s="266" t="s">
        <v>1995</v>
      </c>
      <c r="G123" s="64"/>
      <c r="H123" s="64"/>
      <c r="I123" s="173"/>
      <c r="J123" s="64"/>
      <c r="K123" s="64"/>
      <c r="L123" s="62"/>
      <c r="M123" s="217"/>
      <c r="N123" s="43"/>
      <c r="O123" s="43"/>
      <c r="P123" s="43"/>
      <c r="Q123" s="43"/>
      <c r="R123" s="43"/>
      <c r="S123" s="43"/>
      <c r="T123" s="79"/>
      <c r="AT123" s="25" t="s">
        <v>112</v>
      </c>
      <c r="AU123" s="25" t="s">
        <v>89</v>
      </c>
    </row>
    <row r="124" spans="2:65" s="1" customFormat="1" ht="22.5" customHeight="1">
      <c r="B124" s="42"/>
      <c r="C124" s="203" t="s">
        <v>9</v>
      </c>
      <c r="D124" s="203" t="s">
        <v>166</v>
      </c>
      <c r="E124" s="204" t="s">
        <v>1996</v>
      </c>
      <c r="F124" s="205" t="s">
        <v>1997</v>
      </c>
      <c r="G124" s="206" t="s">
        <v>1154</v>
      </c>
      <c r="H124" s="207">
        <v>1</v>
      </c>
      <c r="I124" s="208"/>
      <c r="J124" s="209">
        <f>ROUND(I124*H124,2)</f>
        <v>0</v>
      </c>
      <c r="K124" s="205" t="s">
        <v>24</v>
      </c>
      <c r="L124" s="62"/>
      <c r="M124" s="210" t="s">
        <v>24</v>
      </c>
      <c r="N124" s="211" t="s">
        <v>51</v>
      </c>
      <c r="O124" s="43"/>
      <c r="P124" s="212">
        <f>O124*H124</f>
        <v>0</v>
      </c>
      <c r="Q124" s="212">
        <v>0</v>
      </c>
      <c r="R124" s="212">
        <f>Q124*H124</f>
        <v>0</v>
      </c>
      <c r="S124" s="212">
        <v>0</v>
      </c>
      <c r="T124" s="213">
        <f>S124*H124</f>
        <v>0</v>
      </c>
      <c r="AR124" s="25" t="s">
        <v>1912</v>
      </c>
      <c r="AT124" s="25" t="s">
        <v>166</v>
      </c>
      <c r="AU124" s="25" t="s">
        <v>89</v>
      </c>
      <c r="AY124" s="25" t="s">
        <v>165</v>
      </c>
      <c r="BE124" s="214">
        <f>IF(N124="základní",J124,0)</f>
        <v>0</v>
      </c>
      <c r="BF124" s="214">
        <f>IF(N124="snížená",J124,0)</f>
        <v>0</v>
      </c>
      <c r="BG124" s="214">
        <f>IF(N124="zákl. přenesená",J124,0)</f>
        <v>0</v>
      </c>
      <c r="BH124" s="214">
        <f>IF(N124="sníž. přenesená",J124,0)</f>
        <v>0</v>
      </c>
      <c r="BI124" s="214">
        <f>IF(N124="nulová",J124,0)</f>
        <v>0</v>
      </c>
      <c r="BJ124" s="25" t="s">
        <v>25</v>
      </c>
      <c r="BK124" s="214">
        <f>ROUND(I124*H124,2)</f>
        <v>0</v>
      </c>
      <c r="BL124" s="25" t="s">
        <v>1912</v>
      </c>
      <c r="BM124" s="25" t="s">
        <v>1998</v>
      </c>
    </row>
    <row r="125" spans="2:65" s="1" customFormat="1" ht="22.5" customHeight="1">
      <c r="B125" s="42"/>
      <c r="C125" s="203" t="s">
        <v>349</v>
      </c>
      <c r="D125" s="203" t="s">
        <v>166</v>
      </c>
      <c r="E125" s="204" t="s">
        <v>1999</v>
      </c>
      <c r="F125" s="205" t="s">
        <v>2000</v>
      </c>
      <c r="G125" s="206" t="s">
        <v>1154</v>
      </c>
      <c r="H125" s="207">
        <v>1</v>
      </c>
      <c r="I125" s="208"/>
      <c r="J125" s="209">
        <f>ROUND(I125*H125,2)</f>
        <v>0</v>
      </c>
      <c r="K125" s="205" t="s">
        <v>24</v>
      </c>
      <c r="L125" s="62"/>
      <c r="M125" s="210" t="s">
        <v>24</v>
      </c>
      <c r="N125" s="211" t="s">
        <v>51</v>
      </c>
      <c r="O125" s="43"/>
      <c r="P125" s="212">
        <f>O125*H125</f>
        <v>0</v>
      </c>
      <c r="Q125" s="212">
        <v>0</v>
      </c>
      <c r="R125" s="212">
        <f>Q125*H125</f>
        <v>0</v>
      </c>
      <c r="S125" s="212">
        <v>0</v>
      </c>
      <c r="T125" s="213">
        <f>S125*H125</f>
        <v>0</v>
      </c>
      <c r="AR125" s="25" t="s">
        <v>1912</v>
      </c>
      <c r="AT125" s="25" t="s">
        <v>166</v>
      </c>
      <c r="AU125" s="25" t="s">
        <v>89</v>
      </c>
      <c r="AY125" s="25" t="s">
        <v>165</v>
      </c>
      <c r="BE125" s="214">
        <f>IF(N125="základní",J125,0)</f>
        <v>0</v>
      </c>
      <c r="BF125" s="214">
        <f>IF(N125="snížená",J125,0)</f>
        <v>0</v>
      </c>
      <c r="BG125" s="214">
        <f>IF(N125="zákl. přenesená",J125,0)</f>
        <v>0</v>
      </c>
      <c r="BH125" s="214">
        <f>IF(N125="sníž. přenesená",J125,0)</f>
        <v>0</v>
      </c>
      <c r="BI125" s="214">
        <f>IF(N125="nulová",J125,0)</f>
        <v>0</v>
      </c>
      <c r="BJ125" s="25" t="s">
        <v>25</v>
      </c>
      <c r="BK125" s="214">
        <f>ROUND(I125*H125,2)</f>
        <v>0</v>
      </c>
      <c r="BL125" s="25" t="s">
        <v>1912</v>
      </c>
      <c r="BM125" s="25" t="s">
        <v>2001</v>
      </c>
    </row>
    <row r="126" spans="2:65" s="1" customFormat="1" ht="31.5" customHeight="1">
      <c r="B126" s="42"/>
      <c r="C126" s="203" t="s">
        <v>355</v>
      </c>
      <c r="D126" s="203" t="s">
        <v>166</v>
      </c>
      <c r="E126" s="204" t="s">
        <v>2002</v>
      </c>
      <c r="F126" s="205" t="s">
        <v>2003</v>
      </c>
      <c r="G126" s="206" t="s">
        <v>1154</v>
      </c>
      <c r="H126" s="207">
        <v>1</v>
      </c>
      <c r="I126" s="208"/>
      <c r="J126" s="209">
        <f>ROUND(I126*H126,2)</f>
        <v>0</v>
      </c>
      <c r="K126" s="205" t="s">
        <v>24</v>
      </c>
      <c r="L126" s="62"/>
      <c r="M126" s="210" t="s">
        <v>24</v>
      </c>
      <c r="N126" s="211" t="s">
        <v>51</v>
      </c>
      <c r="O126" s="43"/>
      <c r="P126" s="212">
        <f>O126*H126</f>
        <v>0</v>
      </c>
      <c r="Q126" s="212">
        <v>0</v>
      </c>
      <c r="R126" s="212">
        <f>Q126*H126</f>
        <v>0</v>
      </c>
      <c r="S126" s="212">
        <v>0</v>
      </c>
      <c r="T126" s="213">
        <f>S126*H126</f>
        <v>0</v>
      </c>
      <c r="AR126" s="25" t="s">
        <v>1912</v>
      </c>
      <c r="AT126" s="25" t="s">
        <v>166</v>
      </c>
      <c r="AU126" s="25" t="s">
        <v>89</v>
      </c>
      <c r="AY126" s="25" t="s">
        <v>165</v>
      </c>
      <c r="BE126" s="214">
        <f>IF(N126="základní",J126,0)</f>
        <v>0</v>
      </c>
      <c r="BF126" s="214">
        <f>IF(N126="snížená",J126,0)</f>
        <v>0</v>
      </c>
      <c r="BG126" s="214">
        <f>IF(N126="zákl. přenesená",J126,0)</f>
        <v>0</v>
      </c>
      <c r="BH126" s="214">
        <f>IF(N126="sníž. přenesená",J126,0)</f>
        <v>0</v>
      </c>
      <c r="BI126" s="214">
        <f>IF(N126="nulová",J126,0)</f>
        <v>0</v>
      </c>
      <c r="BJ126" s="25" t="s">
        <v>25</v>
      </c>
      <c r="BK126" s="214">
        <f>ROUND(I126*H126,2)</f>
        <v>0</v>
      </c>
      <c r="BL126" s="25" t="s">
        <v>1912</v>
      </c>
      <c r="BM126" s="25" t="s">
        <v>2004</v>
      </c>
    </row>
    <row r="127" spans="2:47" s="1" customFormat="1" ht="27">
      <c r="B127" s="42"/>
      <c r="C127" s="64"/>
      <c r="D127" s="220" t="s">
        <v>112</v>
      </c>
      <c r="E127" s="64"/>
      <c r="F127" s="266" t="s">
        <v>2005</v>
      </c>
      <c r="G127" s="64"/>
      <c r="H127" s="64"/>
      <c r="I127" s="173"/>
      <c r="J127" s="64"/>
      <c r="K127" s="64"/>
      <c r="L127" s="62"/>
      <c r="M127" s="217"/>
      <c r="N127" s="43"/>
      <c r="O127" s="43"/>
      <c r="P127" s="43"/>
      <c r="Q127" s="43"/>
      <c r="R127" s="43"/>
      <c r="S127" s="43"/>
      <c r="T127" s="79"/>
      <c r="AT127" s="25" t="s">
        <v>112</v>
      </c>
      <c r="AU127" s="25" t="s">
        <v>89</v>
      </c>
    </row>
    <row r="128" spans="2:65" s="1" customFormat="1" ht="31.5" customHeight="1">
      <c r="B128" s="42"/>
      <c r="C128" s="203" t="s">
        <v>366</v>
      </c>
      <c r="D128" s="203" t="s">
        <v>166</v>
      </c>
      <c r="E128" s="204" t="s">
        <v>2006</v>
      </c>
      <c r="F128" s="205" t="s">
        <v>2007</v>
      </c>
      <c r="G128" s="206" t="s">
        <v>1154</v>
      </c>
      <c r="H128" s="207">
        <v>1</v>
      </c>
      <c r="I128" s="208"/>
      <c r="J128" s="209">
        <f>ROUND(I128*H128,2)</f>
        <v>0</v>
      </c>
      <c r="K128" s="205" t="s">
        <v>24</v>
      </c>
      <c r="L128" s="62"/>
      <c r="M128" s="210" t="s">
        <v>24</v>
      </c>
      <c r="N128" s="211" t="s">
        <v>51</v>
      </c>
      <c r="O128" s="43"/>
      <c r="P128" s="212">
        <f>O128*H128</f>
        <v>0</v>
      </c>
      <c r="Q128" s="212">
        <v>0</v>
      </c>
      <c r="R128" s="212">
        <f>Q128*H128</f>
        <v>0</v>
      </c>
      <c r="S128" s="212">
        <v>0</v>
      </c>
      <c r="T128" s="213">
        <f>S128*H128</f>
        <v>0</v>
      </c>
      <c r="AR128" s="25" t="s">
        <v>1912</v>
      </c>
      <c r="AT128" s="25" t="s">
        <v>166</v>
      </c>
      <c r="AU128" s="25" t="s">
        <v>89</v>
      </c>
      <c r="AY128" s="25" t="s">
        <v>165</v>
      </c>
      <c r="BE128" s="214">
        <f>IF(N128="základní",J128,0)</f>
        <v>0</v>
      </c>
      <c r="BF128" s="214">
        <f>IF(N128="snížená",J128,0)</f>
        <v>0</v>
      </c>
      <c r="BG128" s="214">
        <f>IF(N128="zákl. přenesená",J128,0)</f>
        <v>0</v>
      </c>
      <c r="BH128" s="214">
        <f>IF(N128="sníž. přenesená",J128,0)</f>
        <v>0</v>
      </c>
      <c r="BI128" s="214">
        <f>IF(N128="nulová",J128,0)</f>
        <v>0</v>
      </c>
      <c r="BJ128" s="25" t="s">
        <v>25</v>
      </c>
      <c r="BK128" s="214">
        <f>ROUND(I128*H128,2)</f>
        <v>0</v>
      </c>
      <c r="BL128" s="25" t="s">
        <v>1912</v>
      </c>
      <c r="BM128" s="25" t="s">
        <v>2008</v>
      </c>
    </row>
    <row r="129" spans="2:47" s="1" customFormat="1" ht="27">
      <c r="B129" s="42"/>
      <c r="C129" s="64"/>
      <c r="D129" s="220" t="s">
        <v>112</v>
      </c>
      <c r="E129" s="64"/>
      <c r="F129" s="266" t="s">
        <v>2005</v>
      </c>
      <c r="G129" s="64"/>
      <c r="H129" s="64"/>
      <c r="I129" s="173"/>
      <c r="J129" s="64"/>
      <c r="K129" s="64"/>
      <c r="L129" s="62"/>
      <c r="M129" s="217"/>
      <c r="N129" s="43"/>
      <c r="O129" s="43"/>
      <c r="P129" s="43"/>
      <c r="Q129" s="43"/>
      <c r="R129" s="43"/>
      <c r="S129" s="43"/>
      <c r="T129" s="79"/>
      <c r="AT129" s="25" t="s">
        <v>112</v>
      </c>
      <c r="AU129" s="25" t="s">
        <v>89</v>
      </c>
    </row>
    <row r="130" spans="2:65" s="1" customFormat="1" ht="31.5" customHeight="1">
      <c r="B130" s="42"/>
      <c r="C130" s="203" t="s">
        <v>374</v>
      </c>
      <c r="D130" s="203" t="s">
        <v>166</v>
      </c>
      <c r="E130" s="204" t="s">
        <v>2009</v>
      </c>
      <c r="F130" s="205" t="s">
        <v>2010</v>
      </c>
      <c r="G130" s="206" t="s">
        <v>1154</v>
      </c>
      <c r="H130" s="207">
        <v>1</v>
      </c>
      <c r="I130" s="208"/>
      <c r="J130" s="209">
        <f>ROUND(I130*H130,2)</f>
        <v>0</v>
      </c>
      <c r="K130" s="205" t="s">
        <v>24</v>
      </c>
      <c r="L130" s="62"/>
      <c r="M130" s="210" t="s">
        <v>24</v>
      </c>
      <c r="N130" s="211" t="s">
        <v>51</v>
      </c>
      <c r="O130" s="43"/>
      <c r="P130" s="212">
        <f>O130*H130</f>
        <v>0</v>
      </c>
      <c r="Q130" s="212">
        <v>0</v>
      </c>
      <c r="R130" s="212">
        <f>Q130*H130</f>
        <v>0</v>
      </c>
      <c r="S130" s="212">
        <v>0</v>
      </c>
      <c r="T130" s="213">
        <f>S130*H130</f>
        <v>0</v>
      </c>
      <c r="AR130" s="25" t="s">
        <v>1912</v>
      </c>
      <c r="AT130" s="25" t="s">
        <v>166</v>
      </c>
      <c r="AU130" s="25" t="s">
        <v>89</v>
      </c>
      <c r="AY130" s="25" t="s">
        <v>165</v>
      </c>
      <c r="BE130" s="214">
        <f>IF(N130="základní",J130,0)</f>
        <v>0</v>
      </c>
      <c r="BF130" s="214">
        <f>IF(N130="snížená",J130,0)</f>
        <v>0</v>
      </c>
      <c r="BG130" s="214">
        <f>IF(N130="zákl. přenesená",J130,0)</f>
        <v>0</v>
      </c>
      <c r="BH130" s="214">
        <f>IF(N130="sníž. přenesená",J130,0)</f>
        <v>0</v>
      </c>
      <c r="BI130" s="214">
        <f>IF(N130="nulová",J130,0)</f>
        <v>0</v>
      </c>
      <c r="BJ130" s="25" t="s">
        <v>25</v>
      </c>
      <c r="BK130" s="214">
        <f>ROUND(I130*H130,2)</f>
        <v>0</v>
      </c>
      <c r="BL130" s="25" t="s">
        <v>1912</v>
      </c>
      <c r="BM130" s="25" t="s">
        <v>2011</v>
      </c>
    </row>
    <row r="131" spans="2:47" s="1" customFormat="1" ht="27">
      <c r="B131" s="42"/>
      <c r="C131" s="64"/>
      <c r="D131" s="215" t="s">
        <v>112</v>
      </c>
      <c r="E131" s="64"/>
      <c r="F131" s="216" t="s">
        <v>2005</v>
      </c>
      <c r="G131" s="64"/>
      <c r="H131" s="64"/>
      <c r="I131" s="173"/>
      <c r="J131" s="64"/>
      <c r="K131" s="64"/>
      <c r="L131" s="62"/>
      <c r="M131" s="287"/>
      <c r="N131" s="284"/>
      <c r="O131" s="284"/>
      <c r="P131" s="284"/>
      <c r="Q131" s="284"/>
      <c r="R131" s="284"/>
      <c r="S131" s="284"/>
      <c r="T131" s="288"/>
      <c r="AT131" s="25" t="s">
        <v>112</v>
      </c>
      <c r="AU131" s="25" t="s">
        <v>89</v>
      </c>
    </row>
    <row r="132" spans="2:12" s="1" customFormat="1" ht="6.95" customHeight="1">
      <c r="B132" s="57"/>
      <c r="C132" s="58"/>
      <c r="D132" s="58"/>
      <c r="E132" s="58"/>
      <c r="F132" s="58"/>
      <c r="G132" s="58"/>
      <c r="H132" s="58"/>
      <c r="I132" s="149"/>
      <c r="J132" s="58"/>
      <c r="K132" s="58"/>
      <c r="L132" s="62"/>
    </row>
  </sheetData>
  <sheetProtection algorithmName="SHA-512" hashValue="j8j+EH9onu92UzRmwZm8/UvE3hnD7vLLf32aiOBmrfWMIpmrfjz+jy48POsxMoXPMqrBfX49w0RCpKcElW7BZA==" saltValue="VLq2qHCw30RcS9k1dpqLVQ==" spinCount="100000" sheet="1" objects="1" scenarios="1" formatCells="0" formatColumns="0" formatRows="0" sort="0" autoFilter="0"/>
  <autoFilter ref="C81:K131"/>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94" customWidth="1"/>
    <col min="2" max="2" width="1.66796875" style="294" customWidth="1"/>
    <col min="3" max="4" width="5" style="294" customWidth="1"/>
    <col min="5" max="5" width="11.66015625" style="294" customWidth="1"/>
    <col min="6" max="6" width="9.16015625" style="294" customWidth="1"/>
    <col min="7" max="7" width="5" style="294" customWidth="1"/>
    <col min="8" max="8" width="77.83203125" style="294" customWidth="1"/>
    <col min="9" max="10" width="20" style="294" customWidth="1"/>
    <col min="11" max="11" width="1.66796875" style="294" customWidth="1"/>
  </cols>
  <sheetData>
    <row r="1" ht="37.5" customHeight="1"/>
    <row r="2" spans="2:11" ht="7.5" customHeight="1">
      <c r="B2" s="295"/>
      <c r="C2" s="296"/>
      <c r="D2" s="296"/>
      <c r="E2" s="296"/>
      <c r="F2" s="296"/>
      <c r="G2" s="296"/>
      <c r="H2" s="296"/>
      <c r="I2" s="296"/>
      <c r="J2" s="296"/>
      <c r="K2" s="297"/>
    </row>
    <row r="3" spans="2:11" s="16" customFormat="1" ht="45" customHeight="1">
      <c r="B3" s="298"/>
      <c r="C3" s="423" t="s">
        <v>2012</v>
      </c>
      <c r="D3" s="423"/>
      <c r="E3" s="423"/>
      <c r="F3" s="423"/>
      <c r="G3" s="423"/>
      <c r="H3" s="423"/>
      <c r="I3" s="423"/>
      <c r="J3" s="423"/>
      <c r="K3" s="299"/>
    </row>
    <row r="4" spans="2:11" ht="25.5" customHeight="1">
      <c r="B4" s="300"/>
      <c r="C4" s="424" t="s">
        <v>2013</v>
      </c>
      <c r="D4" s="424"/>
      <c r="E4" s="424"/>
      <c r="F4" s="424"/>
      <c r="G4" s="424"/>
      <c r="H4" s="424"/>
      <c r="I4" s="424"/>
      <c r="J4" s="424"/>
      <c r="K4" s="301"/>
    </row>
    <row r="5" spans="2:11" ht="5.25" customHeight="1">
      <c r="B5" s="300"/>
      <c r="C5" s="302"/>
      <c r="D5" s="302"/>
      <c r="E5" s="302"/>
      <c r="F5" s="302"/>
      <c r="G5" s="302"/>
      <c r="H5" s="302"/>
      <c r="I5" s="302"/>
      <c r="J5" s="302"/>
      <c r="K5" s="301"/>
    </row>
    <row r="6" spans="2:11" ht="15" customHeight="1">
      <c r="B6" s="300"/>
      <c r="C6" s="422" t="s">
        <v>2014</v>
      </c>
      <c r="D6" s="422"/>
      <c r="E6" s="422"/>
      <c r="F6" s="422"/>
      <c r="G6" s="422"/>
      <c r="H6" s="422"/>
      <c r="I6" s="422"/>
      <c r="J6" s="422"/>
      <c r="K6" s="301"/>
    </row>
    <row r="7" spans="2:11" ht="15" customHeight="1">
      <c r="B7" s="304"/>
      <c r="C7" s="422" t="s">
        <v>2015</v>
      </c>
      <c r="D7" s="422"/>
      <c r="E7" s="422"/>
      <c r="F7" s="422"/>
      <c r="G7" s="422"/>
      <c r="H7" s="422"/>
      <c r="I7" s="422"/>
      <c r="J7" s="422"/>
      <c r="K7" s="301"/>
    </row>
    <row r="8" spans="2:11" ht="12.75" customHeight="1">
      <c r="B8" s="304"/>
      <c r="C8" s="303"/>
      <c r="D8" s="303"/>
      <c r="E8" s="303"/>
      <c r="F8" s="303"/>
      <c r="G8" s="303"/>
      <c r="H8" s="303"/>
      <c r="I8" s="303"/>
      <c r="J8" s="303"/>
      <c r="K8" s="301"/>
    </row>
    <row r="9" spans="2:11" ht="15" customHeight="1">
      <c r="B9" s="304"/>
      <c r="C9" s="422" t="s">
        <v>2016</v>
      </c>
      <c r="D9" s="422"/>
      <c r="E9" s="422"/>
      <c r="F9" s="422"/>
      <c r="G9" s="422"/>
      <c r="H9" s="422"/>
      <c r="I9" s="422"/>
      <c r="J9" s="422"/>
      <c r="K9" s="301"/>
    </row>
    <row r="10" spans="2:11" ht="15" customHeight="1">
      <c r="B10" s="304"/>
      <c r="C10" s="303"/>
      <c r="D10" s="422" t="s">
        <v>2017</v>
      </c>
      <c r="E10" s="422"/>
      <c r="F10" s="422"/>
      <c r="G10" s="422"/>
      <c r="H10" s="422"/>
      <c r="I10" s="422"/>
      <c r="J10" s="422"/>
      <c r="K10" s="301"/>
    </row>
    <row r="11" spans="2:11" ht="15" customHeight="1">
      <c r="B11" s="304"/>
      <c r="C11" s="305"/>
      <c r="D11" s="422" t="s">
        <v>2018</v>
      </c>
      <c r="E11" s="422"/>
      <c r="F11" s="422"/>
      <c r="G11" s="422"/>
      <c r="H11" s="422"/>
      <c r="I11" s="422"/>
      <c r="J11" s="422"/>
      <c r="K11" s="301"/>
    </row>
    <row r="12" spans="2:11" ht="12.75" customHeight="1">
      <c r="B12" s="304"/>
      <c r="C12" s="305"/>
      <c r="D12" s="305"/>
      <c r="E12" s="305"/>
      <c r="F12" s="305"/>
      <c r="G12" s="305"/>
      <c r="H12" s="305"/>
      <c r="I12" s="305"/>
      <c r="J12" s="305"/>
      <c r="K12" s="301"/>
    </row>
    <row r="13" spans="2:11" ht="15" customHeight="1">
      <c r="B13" s="304"/>
      <c r="C13" s="305"/>
      <c r="D13" s="422" t="s">
        <v>2019</v>
      </c>
      <c r="E13" s="422"/>
      <c r="F13" s="422"/>
      <c r="G13" s="422"/>
      <c r="H13" s="422"/>
      <c r="I13" s="422"/>
      <c r="J13" s="422"/>
      <c r="K13" s="301"/>
    </row>
    <row r="14" spans="2:11" ht="15" customHeight="1">
      <c r="B14" s="304"/>
      <c r="C14" s="305"/>
      <c r="D14" s="422" t="s">
        <v>2020</v>
      </c>
      <c r="E14" s="422"/>
      <c r="F14" s="422"/>
      <c r="G14" s="422"/>
      <c r="H14" s="422"/>
      <c r="I14" s="422"/>
      <c r="J14" s="422"/>
      <c r="K14" s="301"/>
    </row>
    <row r="15" spans="2:11" ht="15" customHeight="1">
      <c r="B15" s="304"/>
      <c r="C15" s="305"/>
      <c r="D15" s="422" t="s">
        <v>2021</v>
      </c>
      <c r="E15" s="422"/>
      <c r="F15" s="422"/>
      <c r="G15" s="422"/>
      <c r="H15" s="422"/>
      <c r="I15" s="422"/>
      <c r="J15" s="422"/>
      <c r="K15" s="301"/>
    </row>
    <row r="16" spans="2:11" ht="15" customHeight="1">
      <c r="B16" s="304"/>
      <c r="C16" s="305"/>
      <c r="D16" s="305"/>
      <c r="E16" s="306" t="s">
        <v>87</v>
      </c>
      <c r="F16" s="422" t="s">
        <v>2022</v>
      </c>
      <c r="G16" s="422"/>
      <c r="H16" s="422"/>
      <c r="I16" s="422"/>
      <c r="J16" s="422"/>
      <c r="K16" s="301"/>
    </row>
    <row r="17" spans="2:11" ht="15" customHeight="1">
      <c r="B17" s="304"/>
      <c r="C17" s="305"/>
      <c r="D17" s="305"/>
      <c r="E17" s="306" t="s">
        <v>2023</v>
      </c>
      <c r="F17" s="422" t="s">
        <v>2024</v>
      </c>
      <c r="G17" s="422"/>
      <c r="H17" s="422"/>
      <c r="I17" s="422"/>
      <c r="J17" s="422"/>
      <c r="K17" s="301"/>
    </row>
    <row r="18" spans="2:11" ht="15" customHeight="1">
      <c r="B18" s="304"/>
      <c r="C18" s="305"/>
      <c r="D18" s="305"/>
      <c r="E18" s="306" t="s">
        <v>101</v>
      </c>
      <c r="F18" s="422" t="s">
        <v>2025</v>
      </c>
      <c r="G18" s="422"/>
      <c r="H18" s="422"/>
      <c r="I18" s="422"/>
      <c r="J18" s="422"/>
      <c r="K18" s="301"/>
    </row>
    <row r="19" spans="2:11" ht="15" customHeight="1">
      <c r="B19" s="304"/>
      <c r="C19" s="305"/>
      <c r="D19" s="305"/>
      <c r="E19" s="306" t="s">
        <v>118</v>
      </c>
      <c r="F19" s="422" t="s">
        <v>2026</v>
      </c>
      <c r="G19" s="422"/>
      <c r="H19" s="422"/>
      <c r="I19" s="422"/>
      <c r="J19" s="422"/>
      <c r="K19" s="301"/>
    </row>
    <row r="20" spans="2:11" ht="15" customHeight="1">
      <c r="B20" s="304"/>
      <c r="C20" s="305"/>
      <c r="D20" s="305"/>
      <c r="E20" s="306" t="s">
        <v>2027</v>
      </c>
      <c r="F20" s="422" t="s">
        <v>2028</v>
      </c>
      <c r="G20" s="422"/>
      <c r="H20" s="422"/>
      <c r="I20" s="422"/>
      <c r="J20" s="422"/>
      <c r="K20" s="301"/>
    </row>
    <row r="21" spans="2:11" ht="15" customHeight="1">
      <c r="B21" s="304"/>
      <c r="C21" s="305"/>
      <c r="D21" s="305"/>
      <c r="E21" s="306" t="s">
        <v>105</v>
      </c>
      <c r="F21" s="422" t="s">
        <v>2029</v>
      </c>
      <c r="G21" s="422"/>
      <c r="H21" s="422"/>
      <c r="I21" s="422"/>
      <c r="J21" s="422"/>
      <c r="K21" s="301"/>
    </row>
    <row r="22" spans="2:11" ht="12.75" customHeight="1">
      <c r="B22" s="304"/>
      <c r="C22" s="305"/>
      <c r="D22" s="305"/>
      <c r="E22" s="305"/>
      <c r="F22" s="305"/>
      <c r="G22" s="305"/>
      <c r="H22" s="305"/>
      <c r="I22" s="305"/>
      <c r="J22" s="305"/>
      <c r="K22" s="301"/>
    </row>
    <row r="23" spans="2:11" ht="15" customHeight="1">
      <c r="B23" s="304"/>
      <c r="C23" s="422" t="s">
        <v>2030</v>
      </c>
      <c r="D23" s="422"/>
      <c r="E23" s="422"/>
      <c r="F23" s="422"/>
      <c r="G23" s="422"/>
      <c r="H23" s="422"/>
      <c r="I23" s="422"/>
      <c r="J23" s="422"/>
      <c r="K23" s="301"/>
    </row>
    <row r="24" spans="2:11" ht="15" customHeight="1">
      <c r="B24" s="304"/>
      <c r="C24" s="422" t="s">
        <v>2031</v>
      </c>
      <c r="D24" s="422"/>
      <c r="E24" s="422"/>
      <c r="F24" s="422"/>
      <c r="G24" s="422"/>
      <c r="H24" s="422"/>
      <c r="I24" s="422"/>
      <c r="J24" s="422"/>
      <c r="K24" s="301"/>
    </row>
    <row r="25" spans="2:11" ht="15" customHeight="1">
      <c r="B25" s="304"/>
      <c r="C25" s="303"/>
      <c r="D25" s="422" t="s">
        <v>2032</v>
      </c>
      <c r="E25" s="422"/>
      <c r="F25" s="422"/>
      <c r="G25" s="422"/>
      <c r="H25" s="422"/>
      <c r="I25" s="422"/>
      <c r="J25" s="422"/>
      <c r="K25" s="301"/>
    </row>
    <row r="26" spans="2:11" ht="15" customHeight="1">
      <c r="B26" s="304"/>
      <c r="C26" s="305"/>
      <c r="D26" s="422" t="s">
        <v>2033</v>
      </c>
      <c r="E26" s="422"/>
      <c r="F26" s="422"/>
      <c r="G26" s="422"/>
      <c r="H26" s="422"/>
      <c r="I26" s="422"/>
      <c r="J26" s="422"/>
      <c r="K26" s="301"/>
    </row>
    <row r="27" spans="2:11" ht="12.75" customHeight="1">
      <c r="B27" s="304"/>
      <c r="C27" s="305"/>
      <c r="D27" s="305"/>
      <c r="E27" s="305"/>
      <c r="F27" s="305"/>
      <c r="G27" s="305"/>
      <c r="H27" s="305"/>
      <c r="I27" s="305"/>
      <c r="J27" s="305"/>
      <c r="K27" s="301"/>
    </row>
    <row r="28" spans="2:11" ht="15" customHeight="1">
      <c r="B28" s="304"/>
      <c r="C28" s="305"/>
      <c r="D28" s="422" t="s">
        <v>2034</v>
      </c>
      <c r="E28" s="422"/>
      <c r="F28" s="422"/>
      <c r="G28" s="422"/>
      <c r="H28" s="422"/>
      <c r="I28" s="422"/>
      <c r="J28" s="422"/>
      <c r="K28" s="301"/>
    </row>
    <row r="29" spans="2:11" ht="15" customHeight="1">
      <c r="B29" s="304"/>
      <c r="C29" s="305"/>
      <c r="D29" s="422" t="s">
        <v>2035</v>
      </c>
      <c r="E29" s="422"/>
      <c r="F29" s="422"/>
      <c r="G29" s="422"/>
      <c r="H29" s="422"/>
      <c r="I29" s="422"/>
      <c r="J29" s="422"/>
      <c r="K29" s="301"/>
    </row>
    <row r="30" spans="2:11" ht="12.75" customHeight="1">
      <c r="B30" s="304"/>
      <c r="C30" s="305"/>
      <c r="D30" s="305"/>
      <c r="E30" s="305"/>
      <c r="F30" s="305"/>
      <c r="G30" s="305"/>
      <c r="H30" s="305"/>
      <c r="I30" s="305"/>
      <c r="J30" s="305"/>
      <c r="K30" s="301"/>
    </row>
    <row r="31" spans="2:11" ht="15" customHeight="1">
      <c r="B31" s="304"/>
      <c r="C31" s="305"/>
      <c r="D31" s="422" t="s">
        <v>2036</v>
      </c>
      <c r="E31" s="422"/>
      <c r="F31" s="422"/>
      <c r="G31" s="422"/>
      <c r="H31" s="422"/>
      <c r="I31" s="422"/>
      <c r="J31" s="422"/>
      <c r="K31" s="301"/>
    </row>
    <row r="32" spans="2:11" ht="15" customHeight="1">
      <c r="B32" s="304"/>
      <c r="C32" s="305"/>
      <c r="D32" s="422" t="s">
        <v>2037</v>
      </c>
      <c r="E32" s="422"/>
      <c r="F32" s="422"/>
      <c r="G32" s="422"/>
      <c r="H32" s="422"/>
      <c r="I32" s="422"/>
      <c r="J32" s="422"/>
      <c r="K32" s="301"/>
    </row>
    <row r="33" spans="2:11" ht="15" customHeight="1">
      <c r="B33" s="304"/>
      <c r="C33" s="305"/>
      <c r="D33" s="422" t="s">
        <v>2038</v>
      </c>
      <c r="E33" s="422"/>
      <c r="F33" s="422"/>
      <c r="G33" s="422"/>
      <c r="H33" s="422"/>
      <c r="I33" s="422"/>
      <c r="J33" s="422"/>
      <c r="K33" s="301"/>
    </row>
    <row r="34" spans="2:11" ht="15" customHeight="1">
      <c r="B34" s="304"/>
      <c r="C34" s="305"/>
      <c r="D34" s="303"/>
      <c r="E34" s="307" t="s">
        <v>150</v>
      </c>
      <c r="F34" s="303"/>
      <c r="G34" s="422" t="s">
        <v>2039</v>
      </c>
      <c r="H34" s="422"/>
      <c r="I34" s="422"/>
      <c r="J34" s="422"/>
      <c r="K34" s="301"/>
    </row>
    <row r="35" spans="2:11" ht="30.75" customHeight="1">
      <c r="B35" s="304"/>
      <c r="C35" s="305"/>
      <c r="D35" s="303"/>
      <c r="E35" s="307" t="s">
        <v>2040</v>
      </c>
      <c r="F35" s="303"/>
      <c r="G35" s="422" t="s">
        <v>2041</v>
      </c>
      <c r="H35" s="422"/>
      <c r="I35" s="422"/>
      <c r="J35" s="422"/>
      <c r="K35" s="301"/>
    </row>
    <row r="36" spans="2:11" ht="15" customHeight="1">
      <c r="B36" s="304"/>
      <c r="C36" s="305"/>
      <c r="D36" s="303"/>
      <c r="E36" s="307" t="s">
        <v>61</v>
      </c>
      <c r="F36" s="303"/>
      <c r="G36" s="422" t="s">
        <v>2042</v>
      </c>
      <c r="H36" s="422"/>
      <c r="I36" s="422"/>
      <c r="J36" s="422"/>
      <c r="K36" s="301"/>
    </row>
    <row r="37" spans="2:11" ht="15" customHeight="1">
      <c r="B37" s="304"/>
      <c r="C37" s="305"/>
      <c r="D37" s="303"/>
      <c r="E37" s="307" t="s">
        <v>151</v>
      </c>
      <c r="F37" s="303"/>
      <c r="G37" s="422" t="s">
        <v>2043</v>
      </c>
      <c r="H37" s="422"/>
      <c r="I37" s="422"/>
      <c r="J37" s="422"/>
      <c r="K37" s="301"/>
    </row>
    <row r="38" spans="2:11" ht="15" customHeight="1">
      <c r="B38" s="304"/>
      <c r="C38" s="305"/>
      <c r="D38" s="303"/>
      <c r="E38" s="307" t="s">
        <v>152</v>
      </c>
      <c r="F38" s="303"/>
      <c r="G38" s="422" t="s">
        <v>2044</v>
      </c>
      <c r="H38" s="422"/>
      <c r="I38" s="422"/>
      <c r="J38" s="422"/>
      <c r="K38" s="301"/>
    </row>
    <row r="39" spans="2:11" ht="15" customHeight="1">
      <c r="B39" s="304"/>
      <c r="C39" s="305"/>
      <c r="D39" s="303"/>
      <c r="E39" s="307" t="s">
        <v>153</v>
      </c>
      <c r="F39" s="303"/>
      <c r="G39" s="422" t="s">
        <v>2045</v>
      </c>
      <c r="H39" s="422"/>
      <c r="I39" s="422"/>
      <c r="J39" s="422"/>
      <c r="K39" s="301"/>
    </row>
    <row r="40" spans="2:11" ht="15" customHeight="1">
      <c r="B40" s="304"/>
      <c r="C40" s="305"/>
      <c r="D40" s="303"/>
      <c r="E40" s="307" t="s">
        <v>2046</v>
      </c>
      <c r="F40" s="303"/>
      <c r="G40" s="422" t="s">
        <v>2047</v>
      </c>
      <c r="H40" s="422"/>
      <c r="I40" s="422"/>
      <c r="J40" s="422"/>
      <c r="K40" s="301"/>
    </row>
    <row r="41" spans="2:11" ht="15" customHeight="1">
      <c r="B41" s="304"/>
      <c r="C41" s="305"/>
      <c r="D41" s="303"/>
      <c r="E41" s="307"/>
      <c r="F41" s="303"/>
      <c r="G41" s="422" t="s">
        <v>2048</v>
      </c>
      <c r="H41" s="422"/>
      <c r="I41" s="422"/>
      <c r="J41" s="422"/>
      <c r="K41" s="301"/>
    </row>
    <row r="42" spans="2:11" ht="15" customHeight="1">
      <c r="B42" s="304"/>
      <c r="C42" s="305"/>
      <c r="D42" s="303"/>
      <c r="E42" s="307" t="s">
        <v>2049</v>
      </c>
      <c r="F42" s="303"/>
      <c r="G42" s="422" t="s">
        <v>2050</v>
      </c>
      <c r="H42" s="422"/>
      <c r="I42" s="422"/>
      <c r="J42" s="422"/>
      <c r="K42" s="301"/>
    </row>
    <row r="43" spans="2:11" ht="15" customHeight="1">
      <c r="B43" s="304"/>
      <c r="C43" s="305"/>
      <c r="D43" s="303"/>
      <c r="E43" s="307" t="s">
        <v>155</v>
      </c>
      <c r="F43" s="303"/>
      <c r="G43" s="422" t="s">
        <v>2051</v>
      </c>
      <c r="H43" s="422"/>
      <c r="I43" s="422"/>
      <c r="J43" s="422"/>
      <c r="K43" s="301"/>
    </row>
    <row r="44" spans="2:11" ht="12.75" customHeight="1">
      <c r="B44" s="304"/>
      <c r="C44" s="305"/>
      <c r="D44" s="303"/>
      <c r="E44" s="303"/>
      <c r="F44" s="303"/>
      <c r="G44" s="303"/>
      <c r="H44" s="303"/>
      <c r="I44" s="303"/>
      <c r="J44" s="303"/>
      <c r="K44" s="301"/>
    </row>
    <row r="45" spans="2:11" ht="15" customHeight="1">
      <c r="B45" s="304"/>
      <c r="C45" s="305"/>
      <c r="D45" s="422" t="s">
        <v>2052</v>
      </c>
      <c r="E45" s="422"/>
      <c r="F45" s="422"/>
      <c r="G45" s="422"/>
      <c r="H45" s="422"/>
      <c r="I45" s="422"/>
      <c r="J45" s="422"/>
      <c r="K45" s="301"/>
    </row>
    <row r="46" spans="2:11" ht="15" customHeight="1">
      <c r="B46" s="304"/>
      <c r="C46" s="305"/>
      <c r="D46" s="305"/>
      <c r="E46" s="422" t="s">
        <v>2053</v>
      </c>
      <c r="F46" s="422"/>
      <c r="G46" s="422"/>
      <c r="H46" s="422"/>
      <c r="I46" s="422"/>
      <c r="J46" s="422"/>
      <c r="K46" s="301"/>
    </row>
    <row r="47" spans="2:11" ht="15" customHeight="1">
      <c r="B47" s="304"/>
      <c r="C47" s="305"/>
      <c r="D47" s="305"/>
      <c r="E47" s="422" t="s">
        <v>2054</v>
      </c>
      <c r="F47" s="422"/>
      <c r="G47" s="422"/>
      <c r="H47" s="422"/>
      <c r="I47" s="422"/>
      <c r="J47" s="422"/>
      <c r="K47" s="301"/>
    </row>
    <row r="48" spans="2:11" ht="15" customHeight="1">
      <c r="B48" s="304"/>
      <c r="C48" s="305"/>
      <c r="D48" s="305"/>
      <c r="E48" s="422" t="s">
        <v>2055</v>
      </c>
      <c r="F48" s="422"/>
      <c r="G48" s="422"/>
      <c r="H48" s="422"/>
      <c r="I48" s="422"/>
      <c r="J48" s="422"/>
      <c r="K48" s="301"/>
    </row>
    <row r="49" spans="2:11" ht="15" customHeight="1">
      <c r="B49" s="304"/>
      <c r="C49" s="305"/>
      <c r="D49" s="422" t="s">
        <v>2056</v>
      </c>
      <c r="E49" s="422"/>
      <c r="F49" s="422"/>
      <c r="G49" s="422"/>
      <c r="H49" s="422"/>
      <c r="I49" s="422"/>
      <c r="J49" s="422"/>
      <c r="K49" s="301"/>
    </row>
    <row r="50" spans="2:11" ht="25.5" customHeight="1">
      <c r="B50" s="300"/>
      <c r="C50" s="424" t="s">
        <v>2057</v>
      </c>
      <c r="D50" s="424"/>
      <c r="E50" s="424"/>
      <c r="F50" s="424"/>
      <c r="G50" s="424"/>
      <c r="H50" s="424"/>
      <c r="I50" s="424"/>
      <c r="J50" s="424"/>
      <c r="K50" s="301"/>
    </row>
    <row r="51" spans="2:11" ht="5.25" customHeight="1">
      <c r="B51" s="300"/>
      <c r="C51" s="302"/>
      <c r="D51" s="302"/>
      <c r="E51" s="302"/>
      <c r="F51" s="302"/>
      <c r="G51" s="302"/>
      <c r="H51" s="302"/>
      <c r="I51" s="302"/>
      <c r="J51" s="302"/>
      <c r="K51" s="301"/>
    </row>
    <row r="52" spans="2:11" ht="15" customHeight="1">
      <c r="B52" s="300"/>
      <c r="C52" s="422" t="s">
        <v>2058</v>
      </c>
      <c r="D52" s="422"/>
      <c r="E52" s="422"/>
      <c r="F52" s="422"/>
      <c r="G52" s="422"/>
      <c r="H52" s="422"/>
      <c r="I52" s="422"/>
      <c r="J52" s="422"/>
      <c r="K52" s="301"/>
    </row>
    <row r="53" spans="2:11" ht="15" customHeight="1">
      <c r="B53" s="300"/>
      <c r="C53" s="422" t="s">
        <v>2059</v>
      </c>
      <c r="D53" s="422"/>
      <c r="E53" s="422"/>
      <c r="F53" s="422"/>
      <c r="G53" s="422"/>
      <c r="H53" s="422"/>
      <c r="I53" s="422"/>
      <c r="J53" s="422"/>
      <c r="K53" s="301"/>
    </row>
    <row r="54" spans="2:11" ht="12.75" customHeight="1">
      <c r="B54" s="300"/>
      <c r="C54" s="303"/>
      <c r="D54" s="303"/>
      <c r="E54" s="303"/>
      <c r="F54" s="303"/>
      <c r="G54" s="303"/>
      <c r="H54" s="303"/>
      <c r="I54" s="303"/>
      <c r="J54" s="303"/>
      <c r="K54" s="301"/>
    </row>
    <row r="55" spans="2:11" ht="15" customHeight="1">
      <c r="B55" s="300"/>
      <c r="C55" s="422" t="s">
        <v>2060</v>
      </c>
      <c r="D55" s="422"/>
      <c r="E55" s="422"/>
      <c r="F55" s="422"/>
      <c r="G55" s="422"/>
      <c r="H55" s="422"/>
      <c r="I55" s="422"/>
      <c r="J55" s="422"/>
      <c r="K55" s="301"/>
    </row>
    <row r="56" spans="2:11" ht="15" customHeight="1">
      <c r="B56" s="300"/>
      <c r="C56" s="305"/>
      <c r="D56" s="422" t="s">
        <v>2061</v>
      </c>
      <c r="E56" s="422"/>
      <c r="F56" s="422"/>
      <c r="G56" s="422"/>
      <c r="H56" s="422"/>
      <c r="I56" s="422"/>
      <c r="J56" s="422"/>
      <c r="K56" s="301"/>
    </row>
    <row r="57" spans="2:11" ht="15" customHeight="1">
      <c r="B57" s="300"/>
      <c r="C57" s="305"/>
      <c r="D57" s="422" t="s">
        <v>2062</v>
      </c>
      <c r="E57" s="422"/>
      <c r="F57" s="422"/>
      <c r="G57" s="422"/>
      <c r="H57" s="422"/>
      <c r="I57" s="422"/>
      <c r="J57" s="422"/>
      <c r="K57" s="301"/>
    </row>
    <row r="58" spans="2:11" ht="15" customHeight="1">
      <c r="B58" s="300"/>
      <c r="C58" s="305"/>
      <c r="D58" s="422" t="s">
        <v>2063</v>
      </c>
      <c r="E58" s="422"/>
      <c r="F58" s="422"/>
      <c r="G58" s="422"/>
      <c r="H58" s="422"/>
      <c r="I58" s="422"/>
      <c r="J58" s="422"/>
      <c r="K58" s="301"/>
    </row>
    <row r="59" spans="2:11" ht="15" customHeight="1">
      <c r="B59" s="300"/>
      <c r="C59" s="305"/>
      <c r="D59" s="422" t="s">
        <v>2064</v>
      </c>
      <c r="E59" s="422"/>
      <c r="F59" s="422"/>
      <c r="G59" s="422"/>
      <c r="H59" s="422"/>
      <c r="I59" s="422"/>
      <c r="J59" s="422"/>
      <c r="K59" s="301"/>
    </row>
    <row r="60" spans="2:11" ht="15" customHeight="1">
      <c r="B60" s="300"/>
      <c r="C60" s="305"/>
      <c r="D60" s="426" t="s">
        <v>2065</v>
      </c>
      <c r="E60" s="426"/>
      <c r="F60" s="426"/>
      <c r="G60" s="426"/>
      <c r="H60" s="426"/>
      <c r="I60" s="426"/>
      <c r="J60" s="426"/>
      <c r="K60" s="301"/>
    </row>
    <row r="61" spans="2:11" ht="15" customHeight="1">
      <c r="B61" s="300"/>
      <c r="C61" s="305"/>
      <c r="D61" s="422" t="s">
        <v>2066</v>
      </c>
      <c r="E61" s="422"/>
      <c r="F61" s="422"/>
      <c r="G61" s="422"/>
      <c r="H61" s="422"/>
      <c r="I61" s="422"/>
      <c r="J61" s="422"/>
      <c r="K61" s="301"/>
    </row>
    <row r="62" spans="2:11" ht="12.75" customHeight="1">
      <c r="B62" s="300"/>
      <c r="C62" s="305"/>
      <c r="D62" s="305"/>
      <c r="E62" s="308"/>
      <c r="F62" s="305"/>
      <c r="G62" s="305"/>
      <c r="H62" s="305"/>
      <c r="I62" s="305"/>
      <c r="J62" s="305"/>
      <c r="K62" s="301"/>
    </row>
    <row r="63" spans="2:11" ht="15" customHeight="1">
      <c r="B63" s="300"/>
      <c r="C63" s="305"/>
      <c r="D63" s="422" t="s">
        <v>2067</v>
      </c>
      <c r="E63" s="422"/>
      <c r="F63" s="422"/>
      <c r="G63" s="422"/>
      <c r="H63" s="422"/>
      <c r="I63" s="422"/>
      <c r="J63" s="422"/>
      <c r="K63" s="301"/>
    </row>
    <row r="64" spans="2:11" ht="15" customHeight="1">
      <c r="B64" s="300"/>
      <c r="C64" s="305"/>
      <c r="D64" s="426" t="s">
        <v>2068</v>
      </c>
      <c r="E64" s="426"/>
      <c r="F64" s="426"/>
      <c r="G64" s="426"/>
      <c r="H64" s="426"/>
      <c r="I64" s="426"/>
      <c r="J64" s="426"/>
      <c r="K64" s="301"/>
    </row>
    <row r="65" spans="2:11" ht="15" customHeight="1">
      <c r="B65" s="300"/>
      <c r="C65" s="305"/>
      <c r="D65" s="422" t="s">
        <v>2069</v>
      </c>
      <c r="E65" s="422"/>
      <c r="F65" s="422"/>
      <c r="G65" s="422"/>
      <c r="H65" s="422"/>
      <c r="I65" s="422"/>
      <c r="J65" s="422"/>
      <c r="K65" s="301"/>
    </row>
    <row r="66" spans="2:11" ht="15" customHeight="1">
      <c r="B66" s="300"/>
      <c r="C66" s="305"/>
      <c r="D66" s="422" t="s">
        <v>2070</v>
      </c>
      <c r="E66" s="422"/>
      <c r="F66" s="422"/>
      <c r="G66" s="422"/>
      <c r="H66" s="422"/>
      <c r="I66" s="422"/>
      <c r="J66" s="422"/>
      <c r="K66" s="301"/>
    </row>
    <row r="67" spans="2:11" ht="15" customHeight="1">
      <c r="B67" s="300"/>
      <c r="C67" s="305"/>
      <c r="D67" s="422" t="s">
        <v>2071</v>
      </c>
      <c r="E67" s="422"/>
      <c r="F67" s="422"/>
      <c r="G67" s="422"/>
      <c r="H67" s="422"/>
      <c r="I67" s="422"/>
      <c r="J67" s="422"/>
      <c r="K67" s="301"/>
    </row>
    <row r="68" spans="2:11" ht="15" customHeight="1">
      <c r="B68" s="300"/>
      <c r="C68" s="305"/>
      <c r="D68" s="422" t="s">
        <v>2072</v>
      </c>
      <c r="E68" s="422"/>
      <c r="F68" s="422"/>
      <c r="G68" s="422"/>
      <c r="H68" s="422"/>
      <c r="I68" s="422"/>
      <c r="J68" s="422"/>
      <c r="K68" s="301"/>
    </row>
    <row r="69" spans="2:11" ht="12.75" customHeight="1">
      <c r="B69" s="309"/>
      <c r="C69" s="310"/>
      <c r="D69" s="310"/>
      <c r="E69" s="310"/>
      <c r="F69" s="310"/>
      <c r="G69" s="310"/>
      <c r="H69" s="310"/>
      <c r="I69" s="310"/>
      <c r="J69" s="310"/>
      <c r="K69" s="311"/>
    </row>
    <row r="70" spans="2:11" ht="18.75" customHeight="1">
      <c r="B70" s="312"/>
      <c r="C70" s="312"/>
      <c r="D70" s="312"/>
      <c r="E70" s="312"/>
      <c r="F70" s="312"/>
      <c r="G70" s="312"/>
      <c r="H70" s="312"/>
      <c r="I70" s="312"/>
      <c r="J70" s="312"/>
      <c r="K70" s="313"/>
    </row>
    <row r="71" spans="2:11" ht="18.75" customHeight="1">
      <c r="B71" s="313"/>
      <c r="C71" s="313"/>
      <c r="D71" s="313"/>
      <c r="E71" s="313"/>
      <c r="F71" s="313"/>
      <c r="G71" s="313"/>
      <c r="H71" s="313"/>
      <c r="I71" s="313"/>
      <c r="J71" s="313"/>
      <c r="K71" s="313"/>
    </row>
    <row r="72" spans="2:11" ht="7.5" customHeight="1">
      <c r="B72" s="314"/>
      <c r="C72" s="315"/>
      <c r="D72" s="315"/>
      <c r="E72" s="315"/>
      <c r="F72" s="315"/>
      <c r="G72" s="315"/>
      <c r="H72" s="315"/>
      <c r="I72" s="315"/>
      <c r="J72" s="315"/>
      <c r="K72" s="316"/>
    </row>
    <row r="73" spans="2:11" ht="45" customHeight="1">
      <c r="B73" s="317"/>
      <c r="C73" s="427" t="s">
        <v>125</v>
      </c>
      <c r="D73" s="427"/>
      <c r="E73" s="427"/>
      <c r="F73" s="427"/>
      <c r="G73" s="427"/>
      <c r="H73" s="427"/>
      <c r="I73" s="427"/>
      <c r="J73" s="427"/>
      <c r="K73" s="318"/>
    </row>
    <row r="74" spans="2:11" ht="17.25" customHeight="1">
      <c r="B74" s="317"/>
      <c r="C74" s="319" t="s">
        <v>2073</v>
      </c>
      <c r="D74" s="319"/>
      <c r="E74" s="319"/>
      <c r="F74" s="319" t="s">
        <v>2074</v>
      </c>
      <c r="G74" s="320"/>
      <c r="H74" s="319" t="s">
        <v>151</v>
      </c>
      <c r="I74" s="319" t="s">
        <v>65</v>
      </c>
      <c r="J74" s="319" t="s">
        <v>2075</v>
      </c>
      <c r="K74" s="318"/>
    </row>
    <row r="75" spans="2:11" ht="17.25" customHeight="1">
      <c r="B75" s="317"/>
      <c r="C75" s="321" t="s">
        <v>2076</v>
      </c>
      <c r="D75" s="321"/>
      <c r="E75" s="321"/>
      <c r="F75" s="322" t="s">
        <v>2077</v>
      </c>
      <c r="G75" s="323"/>
      <c r="H75" s="321"/>
      <c r="I75" s="321"/>
      <c r="J75" s="321" t="s">
        <v>2078</v>
      </c>
      <c r="K75" s="318"/>
    </row>
    <row r="76" spans="2:11" ht="5.25" customHeight="1">
      <c r="B76" s="317"/>
      <c r="C76" s="324"/>
      <c r="D76" s="324"/>
      <c r="E76" s="324"/>
      <c r="F76" s="324"/>
      <c r="G76" s="325"/>
      <c r="H76" s="324"/>
      <c r="I76" s="324"/>
      <c r="J76" s="324"/>
      <c r="K76" s="318"/>
    </row>
    <row r="77" spans="2:11" ht="15" customHeight="1">
      <c r="B77" s="317"/>
      <c r="C77" s="307" t="s">
        <v>61</v>
      </c>
      <c r="D77" s="324"/>
      <c r="E77" s="324"/>
      <c r="F77" s="326" t="s">
        <v>2079</v>
      </c>
      <c r="G77" s="325"/>
      <c r="H77" s="307" t="s">
        <v>2080</v>
      </c>
      <c r="I77" s="307" t="s">
        <v>2081</v>
      </c>
      <c r="J77" s="307">
        <v>20</v>
      </c>
      <c r="K77" s="318"/>
    </row>
    <row r="78" spans="2:11" ht="15" customHeight="1">
      <c r="B78" s="317"/>
      <c r="C78" s="307" t="s">
        <v>2082</v>
      </c>
      <c r="D78" s="307"/>
      <c r="E78" s="307"/>
      <c r="F78" s="326" t="s">
        <v>2079</v>
      </c>
      <c r="G78" s="325"/>
      <c r="H78" s="307" t="s">
        <v>2083</v>
      </c>
      <c r="I78" s="307" t="s">
        <v>2081</v>
      </c>
      <c r="J78" s="307">
        <v>120</v>
      </c>
      <c r="K78" s="318"/>
    </row>
    <row r="79" spans="2:11" ht="15" customHeight="1">
      <c r="B79" s="327"/>
      <c r="C79" s="307" t="s">
        <v>2084</v>
      </c>
      <c r="D79" s="307"/>
      <c r="E79" s="307"/>
      <c r="F79" s="326" t="s">
        <v>2085</v>
      </c>
      <c r="G79" s="325"/>
      <c r="H79" s="307" t="s">
        <v>2086</v>
      </c>
      <c r="I79" s="307" t="s">
        <v>2081</v>
      </c>
      <c r="J79" s="307">
        <v>50</v>
      </c>
      <c r="K79" s="318"/>
    </row>
    <row r="80" spans="2:11" ht="15" customHeight="1">
      <c r="B80" s="327"/>
      <c r="C80" s="307" t="s">
        <v>2087</v>
      </c>
      <c r="D80" s="307"/>
      <c r="E80" s="307"/>
      <c r="F80" s="326" t="s">
        <v>2079</v>
      </c>
      <c r="G80" s="325"/>
      <c r="H80" s="307" t="s">
        <v>2088</v>
      </c>
      <c r="I80" s="307" t="s">
        <v>2089</v>
      </c>
      <c r="J80" s="307"/>
      <c r="K80" s="318"/>
    </row>
    <row r="81" spans="2:11" ht="15" customHeight="1">
      <c r="B81" s="327"/>
      <c r="C81" s="328" t="s">
        <v>2090</v>
      </c>
      <c r="D81" s="328"/>
      <c r="E81" s="328"/>
      <c r="F81" s="329" t="s">
        <v>2085</v>
      </c>
      <c r="G81" s="328"/>
      <c r="H81" s="328" t="s">
        <v>2091</v>
      </c>
      <c r="I81" s="328" t="s">
        <v>2081</v>
      </c>
      <c r="J81" s="328">
        <v>15</v>
      </c>
      <c r="K81" s="318"/>
    </row>
    <row r="82" spans="2:11" ht="15" customHeight="1">
      <c r="B82" s="327"/>
      <c r="C82" s="328" t="s">
        <v>2092</v>
      </c>
      <c r="D82" s="328"/>
      <c r="E82" s="328"/>
      <c r="F82" s="329" t="s">
        <v>2085</v>
      </c>
      <c r="G82" s="328"/>
      <c r="H82" s="328" t="s">
        <v>2093</v>
      </c>
      <c r="I82" s="328" t="s">
        <v>2081</v>
      </c>
      <c r="J82" s="328">
        <v>15</v>
      </c>
      <c r="K82" s="318"/>
    </row>
    <row r="83" spans="2:11" ht="15" customHeight="1">
      <c r="B83" s="327"/>
      <c r="C83" s="328" t="s">
        <v>2094</v>
      </c>
      <c r="D83" s="328"/>
      <c r="E83" s="328"/>
      <c r="F83" s="329" t="s">
        <v>2085</v>
      </c>
      <c r="G83" s="328"/>
      <c r="H83" s="328" t="s">
        <v>2095</v>
      </c>
      <c r="I83" s="328" t="s">
        <v>2081</v>
      </c>
      <c r="J83" s="328">
        <v>20</v>
      </c>
      <c r="K83" s="318"/>
    </row>
    <row r="84" spans="2:11" ht="15" customHeight="1">
      <c r="B84" s="327"/>
      <c r="C84" s="328" t="s">
        <v>2096</v>
      </c>
      <c r="D84" s="328"/>
      <c r="E84" s="328"/>
      <c r="F84" s="329" t="s">
        <v>2085</v>
      </c>
      <c r="G84" s="328"/>
      <c r="H84" s="328" t="s">
        <v>2097</v>
      </c>
      <c r="I84" s="328" t="s">
        <v>2081</v>
      </c>
      <c r="J84" s="328">
        <v>20</v>
      </c>
      <c r="K84" s="318"/>
    </row>
    <row r="85" spans="2:11" ht="15" customHeight="1">
      <c r="B85" s="327"/>
      <c r="C85" s="307" t="s">
        <v>2098</v>
      </c>
      <c r="D85" s="307"/>
      <c r="E85" s="307"/>
      <c r="F85" s="326" t="s">
        <v>2085</v>
      </c>
      <c r="G85" s="325"/>
      <c r="H85" s="307" t="s">
        <v>2099</v>
      </c>
      <c r="I85" s="307" t="s">
        <v>2081</v>
      </c>
      <c r="J85" s="307">
        <v>50</v>
      </c>
      <c r="K85" s="318"/>
    </row>
    <row r="86" spans="2:11" ht="15" customHeight="1">
      <c r="B86" s="327"/>
      <c r="C86" s="307" t="s">
        <v>2100</v>
      </c>
      <c r="D86" s="307"/>
      <c r="E86" s="307"/>
      <c r="F86" s="326" t="s">
        <v>2085</v>
      </c>
      <c r="G86" s="325"/>
      <c r="H86" s="307" t="s">
        <v>2101</v>
      </c>
      <c r="I86" s="307" t="s">
        <v>2081</v>
      </c>
      <c r="J86" s="307">
        <v>20</v>
      </c>
      <c r="K86" s="318"/>
    </row>
    <row r="87" spans="2:11" ht="15" customHeight="1">
      <c r="B87" s="327"/>
      <c r="C87" s="307" t="s">
        <v>2102</v>
      </c>
      <c r="D87" s="307"/>
      <c r="E87" s="307"/>
      <c r="F87" s="326" t="s">
        <v>2085</v>
      </c>
      <c r="G87" s="325"/>
      <c r="H87" s="307" t="s">
        <v>2103</v>
      </c>
      <c r="I87" s="307" t="s">
        <v>2081</v>
      </c>
      <c r="J87" s="307">
        <v>20</v>
      </c>
      <c r="K87" s="318"/>
    </row>
    <row r="88" spans="2:11" ht="15" customHeight="1">
      <c r="B88" s="327"/>
      <c r="C88" s="307" t="s">
        <v>2104</v>
      </c>
      <c r="D88" s="307"/>
      <c r="E88" s="307"/>
      <c r="F88" s="326" t="s">
        <v>2085</v>
      </c>
      <c r="G88" s="325"/>
      <c r="H88" s="307" t="s">
        <v>2105</v>
      </c>
      <c r="I88" s="307" t="s">
        <v>2081</v>
      </c>
      <c r="J88" s="307">
        <v>50</v>
      </c>
      <c r="K88" s="318"/>
    </row>
    <row r="89" spans="2:11" ht="15" customHeight="1">
      <c r="B89" s="327"/>
      <c r="C89" s="307" t="s">
        <v>2106</v>
      </c>
      <c r="D89" s="307"/>
      <c r="E89" s="307"/>
      <c r="F89" s="326" t="s">
        <v>2085</v>
      </c>
      <c r="G89" s="325"/>
      <c r="H89" s="307" t="s">
        <v>2106</v>
      </c>
      <c r="I89" s="307" t="s">
        <v>2081</v>
      </c>
      <c r="J89" s="307">
        <v>50</v>
      </c>
      <c r="K89" s="318"/>
    </row>
    <row r="90" spans="2:11" ht="15" customHeight="1">
      <c r="B90" s="327"/>
      <c r="C90" s="307" t="s">
        <v>156</v>
      </c>
      <c r="D90" s="307"/>
      <c r="E90" s="307"/>
      <c r="F90" s="326" t="s">
        <v>2085</v>
      </c>
      <c r="G90" s="325"/>
      <c r="H90" s="307" t="s">
        <v>2107</v>
      </c>
      <c r="I90" s="307" t="s">
        <v>2081</v>
      </c>
      <c r="J90" s="307">
        <v>255</v>
      </c>
      <c r="K90" s="318"/>
    </row>
    <row r="91" spans="2:11" ht="15" customHeight="1">
      <c r="B91" s="327"/>
      <c r="C91" s="307" t="s">
        <v>2108</v>
      </c>
      <c r="D91" s="307"/>
      <c r="E91" s="307"/>
      <c r="F91" s="326" t="s">
        <v>2079</v>
      </c>
      <c r="G91" s="325"/>
      <c r="H91" s="307" t="s">
        <v>2109</v>
      </c>
      <c r="I91" s="307" t="s">
        <v>2110</v>
      </c>
      <c r="J91" s="307"/>
      <c r="K91" s="318"/>
    </row>
    <row r="92" spans="2:11" ht="15" customHeight="1">
      <c r="B92" s="327"/>
      <c r="C92" s="307" t="s">
        <v>2111</v>
      </c>
      <c r="D92" s="307"/>
      <c r="E92" s="307"/>
      <c r="F92" s="326" t="s">
        <v>2079</v>
      </c>
      <c r="G92" s="325"/>
      <c r="H92" s="307" t="s">
        <v>2112</v>
      </c>
      <c r="I92" s="307" t="s">
        <v>2113</v>
      </c>
      <c r="J92" s="307"/>
      <c r="K92" s="318"/>
    </row>
    <row r="93" spans="2:11" ht="15" customHeight="1">
      <c r="B93" s="327"/>
      <c r="C93" s="307" t="s">
        <v>2114</v>
      </c>
      <c r="D93" s="307"/>
      <c r="E93" s="307"/>
      <c r="F93" s="326" t="s">
        <v>2079</v>
      </c>
      <c r="G93" s="325"/>
      <c r="H93" s="307" t="s">
        <v>2114</v>
      </c>
      <c r="I93" s="307" t="s">
        <v>2113</v>
      </c>
      <c r="J93" s="307"/>
      <c r="K93" s="318"/>
    </row>
    <row r="94" spans="2:11" ht="15" customHeight="1">
      <c r="B94" s="327"/>
      <c r="C94" s="307" t="s">
        <v>46</v>
      </c>
      <c r="D94" s="307"/>
      <c r="E94" s="307"/>
      <c r="F94" s="326" t="s">
        <v>2079</v>
      </c>
      <c r="G94" s="325"/>
      <c r="H94" s="307" t="s">
        <v>2115</v>
      </c>
      <c r="I94" s="307" t="s">
        <v>2113</v>
      </c>
      <c r="J94" s="307"/>
      <c r="K94" s="318"/>
    </row>
    <row r="95" spans="2:11" ht="15" customHeight="1">
      <c r="B95" s="327"/>
      <c r="C95" s="307" t="s">
        <v>56</v>
      </c>
      <c r="D95" s="307"/>
      <c r="E95" s="307"/>
      <c r="F95" s="326" t="s">
        <v>2079</v>
      </c>
      <c r="G95" s="325"/>
      <c r="H95" s="307" t="s">
        <v>2116</v>
      </c>
      <c r="I95" s="307" t="s">
        <v>2113</v>
      </c>
      <c r="J95" s="307"/>
      <c r="K95" s="318"/>
    </row>
    <row r="96" spans="2:11" ht="15" customHeight="1">
      <c r="B96" s="330"/>
      <c r="C96" s="331"/>
      <c r="D96" s="331"/>
      <c r="E96" s="331"/>
      <c r="F96" s="331"/>
      <c r="G96" s="331"/>
      <c r="H96" s="331"/>
      <c r="I96" s="331"/>
      <c r="J96" s="331"/>
      <c r="K96" s="332"/>
    </row>
    <row r="97" spans="2:11" ht="18.75" customHeight="1">
      <c r="B97" s="333"/>
      <c r="C97" s="334"/>
      <c r="D97" s="334"/>
      <c r="E97" s="334"/>
      <c r="F97" s="334"/>
      <c r="G97" s="334"/>
      <c r="H97" s="334"/>
      <c r="I97" s="334"/>
      <c r="J97" s="334"/>
      <c r="K97" s="333"/>
    </row>
    <row r="98" spans="2:11" ht="18.75" customHeight="1">
      <c r="B98" s="313"/>
      <c r="C98" s="313"/>
      <c r="D98" s="313"/>
      <c r="E98" s="313"/>
      <c r="F98" s="313"/>
      <c r="G98" s="313"/>
      <c r="H98" s="313"/>
      <c r="I98" s="313"/>
      <c r="J98" s="313"/>
      <c r="K98" s="313"/>
    </row>
    <row r="99" spans="2:11" ht="7.5" customHeight="1">
      <c r="B99" s="314"/>
      <c r="C99" s="315"/>
      <c r="D99" s="315"/>
      <c r="E99" s="315"/>
      <c r="F99" s="315"/>
      <c r="G99" s="315"/>
      <c r="H99" s="315"/>
      <c r="I99" s="315"/>
      <c r="J99" s="315"/>
      <c r="K99" s="316"/>
    </row>
    <row r="100" spans="2:11" ht="45" customHeight="1">
      <c r="B100" s="317"/>
      <c r="C100" s="427" t="s">
        <v>2117</v>
      </c>
      <c r="D100" s="427"/>
      <c r="E100" s="427"/>
      <c r="F100" s="427"/>
      <c r="G100" s="427"/>
      <c r="H100" s="427"/>
      <c r="I100" s="427"/>
      <c r="J100" s="427"/>
      <c r="K100" s="318"/>
    </row>
    <row r="101" spans="2:11" ht="17.25" customHeight="1">
      <c r="B101" s="317"/>
      <c r="C101" s="319" t="s">
        <v>2073</v>
      </c>
      <c r="D101" s="319"/>
      <c r="E101" s="319"/>
      <c r="F101" s="319" t="s">
        <v>2074</v>
      </c>
      <c r="G101" s="320"/>
      <c r="H101" s="319" t="s">
        <v>151</v>
      </c>
      <c r="I101" s="319" t="s">
        <v>65</v>
      </c>
      <c r="J101" s="319" t="s">
        <v>2075</v>
      </c>
      <c r="K101" s="318"/>
    </row>
    <row r="102" spans="2:11" ht="17.25" customHeight="1">
      <c r="B102" s="317"/>
      <c r="C102" s="321" t="s">
        <v>2076</v>
      </c>
      <c r="D102" s="321"/>
      <c r="E102" s="321"/>
      <c r="F102" s="322" t="s">
        <v>2077</v>
      </c>
      <c r="G102" s="323"/>
      <c r="H102" s="321"/>
      <c r="I102" s="321"/>
      <c r="J102" s="321" t="s">
        <v>2078</v>
      </c>
      <c r="K102" s="318"/>
    </row>
    <row r="103" spans="2:11" ht="5.25" customHeight="1">
      <c r="B103" s="317"/>
      <c r="C103" s="319"/>
      <c r="D103" s="319"/>
      <c r="E103" s="319"/>
      <c r="F103" s="319"/>
      <c r="G103" s="335"/>
      <c r="H103" s="319"/>
      <c r="I103" s="319"/>
      <c r="J103" s="319"/>
      <c r="K103" s="318"/>
    </row>
    <row r="104" spans="2:11" ht="15" customHeight="1">
      <c r="B104" s="317"/>
      <c r="C104" s="307" t="s">
        <v>61</v>
      </c>
      <c r="D104" s="324"/>
      <c r="E104" s="324"/>
      <c r="F104" s="326" t="s">
        <v>2079</v>
      </c>
      <c r="G104" s="335"/>
      <c r="H104" s="307" t="s">
        <v>2118</v>
      </c>
      <c r="I104" s="307" t="s">
        <v>2081</v>
      </c>
      <c r="J104" s="307">
        <v>20</v>
      </c>
      <c r="K104" s="318"/>
    </row>
    <row r="105" spans="2:11" ht="15" customHeight="1">
      <c r="B105" s="317"/>
      <c r="C105" s="307" t="s">
        <v>2082</v>
      </c>
      <c r="D105" s="307"/>
      <c r="E105" s="307"/>
      <c r="F105" s="326" t="s">
        <v>2079</v>
      </c>
      <c r="G105" s="307"/>
      <c r="H105" s="307" t="s">
        <v>2118</v>
      </c>
      <c r="I105" s="307" t="s">
        <v>2081</v>
      </c>
      <c r="J105" s="307">
        <v>120</v>
      </c>
      <c r="K105" s="318"/>
    </row>
    <row r="106" spans="2:11" ht="15" customHeight="1">
      <c r="B106" s="327"/>
      <c r="C106" s="307" t="s">
        <v>2084</v>
      </c>
      <c r="D106" s="307"/>
      <c r="E106" s="307"/>
      <c r="F106" s="326" t="s">
        <v>2085</v>
      </c>
      <c r="G106" s="307"/>
      <c r="H106" s="307" t="s">
        <v>2118</v>
      </c>
      <c r="I106" s="307" t="s">
        <v>2081</v>
      </c>
      <c r="J106" s="307">
        <v>50</v>
      </c>
      <c r="K106" s="318"/>
    </row>
    <row r="107" spans="2:11" ht="15" customHeight="1">
      <c r="B107" s="327"/>
      <c r="C107" s="307" t="s">
        <v>2087</v>
      </c>
      <c r="D107" s="307"/>
      <c r="E107" s="307"/>
      <c r="F107" s="326" t="s">
        <v>2079</v>
      </c>
      <c r="G107" s="307"/>
      <c r="H107" s="307" t="s">
        <v>2118</v>
      </c>
      <c r="I107" s="307" t="s">
        <v>2089</v>
      </c>
      <c r="J107" s="307"/>
      <c r="K107" s="318"/>
    </row>
    <row r="108" spans="2:11" ht="15" customHeight="1">
      <c r="B108" s="327"/>
      <c r="C108" s="307" t="s">
        <v>2098</v>
      </c>
      <c r="D108" s="307"/>
      <c r="E108" s="307"/>
      <c r="F108" s="326" t="s">
        <v>2085</v>
      </c>
      <c r="G108" s="307"/>
      <c r="H108" s="307" t="s">
        <v>2118</v>
      </c>
      <c r="I108" s="307" t="s">
        <v>2081</v>
      </c>
      <c r="J108" s="307">
        <v>50</v>
      </c>
      <c r="K108" s="318"/>
    </row>
    <row r="109" spans="2:11" ht="15" customHeight="1">
      <c r="B109" s="327"/>
      <c r="C109" s="307" t="s">
        <v>2106</v>
      </c>
      <c r="D109" s="307"/>
      <c r="E109" s="307"/>
      <c r="F109" s="326" t="s">
        <v>2085</v>
      </c>
      <c r="G109" s="307"/>
      <c r="H109" s="307" t="s">
        <v>2118</v>
      </c>
      <c r="I109" s="307" t="s">
        <v>2081</v>
      </c>
      <c r="J109" s="307">
        <v>50</v>
      </c>
      <c r="K109" s="318"/>
    </row>
    <row r="110" spans="2:11" ht="15" customHeight="1">
      <c r="B110" s="327"/>
      <c r="C110" s="307" t="s">
        <v>2104</v>
      </c>
      <c r="D110" s="307"/>
      <c r="E110" s="307"/>
      <c r="F110" s="326" t="s">
        <v>2085</v>
      </c>
      <c r="G110" s="307"/>
      <c r="H110" s="307" t="s">
        <v>2118</v>
      </c>
      <c r="I110" s="307" t="s">
        <v>2081</v>
      </c>
      <c r="J110" s="307">
        <v>50</v>
      </c>
      <c r="K110" s="318"/>
    </row>
    <row r="111" spans="2:11" ht="15" customHeight="1">
      <c r="B111" s="327"/>
      <c r="C111" s="307" t="s">
        <v>61</v>
      </c>
      <c r="D111" s="307"/>
      <c r="E111" s="307"/>
      <c r="F111" s="326" t="s">
        <v>2079</v>
      </c>
      <c r="G111" s="307"/>
      <c r="H111" s="307" t="s">
        <v>2119</v>
      </c>
      <c r="I111" s="307" t="s">
        <v>2081</v>
      </c>
      <c r="J111" s="307">
        <v>20</v>
      </c>
      <c r="K111" s="318"/>
    </row>
    <row r="112" spans="2:11" ht="15" customHeight="1">
      <c r="B112" s="327"/>
      <c r="C112" s="307" t="s">
        <v>2120</v>
      </c>
      <c r="D112" s="307"/>
      <c r="E112" s="307"/>
      <c r="F112" s="326" t="s">
        <v>2079</v>
      </c>
      <c r="G112" s="307"/>
      <c r="H112" s="307" t="s">
        <v>2121</v>
      </c>
      <c r="I112" s="307" t="s">
        <v>2081</v>
      </c>
      <c r="J112" s="307">
        <v>120</v>
      </c>
      <c r="K112" s="318"/>
    </row>
    <row r="113" spans="2:11" ht="15" customHeight="1">
      <c r="B113" s="327"/>
      <c r="C113" s="307" t="s">
        <v>46</v>
      </c>
      <c r="D113" s="307"/>
      <c r="E113" s="307"/>
      <c r="F113" s="326" t="s">
        <v>2079</v>
      </c>
      <c r="G113" s="307"/>
      <c r="H113" s="307" t="s">
        <v>2122</v>
      </c>
      <c r="I113" s="307" t="s">
        <v>2113</v>
      </c>
      <c r="J113" s="307"/>
      <c r="K113" s="318"/>
    </row>
    <row r="114" spans="2:11" ht="15" customHeight="1">
      <c r="B114" s="327"/>
      <c r="C114" s="307" t="s">
        <v>56</v>
      </c>
      <c r="D114" s="307"/>
      <c r="E114" s="307"/>
      <c r="F114" s="326" t="s">
        <v>2079</v>
      </c>
      <c r="G114" s="307"/>
      <c r="H114" s="307" t="s">
        <v>2123</v>
      </c>
      <c r="I114" s="307" t="s">
        <v>2113</v>
      </c>
      <c r="J114" s="307"/>
      <c r="K114" s="318"/>
    </row>
    <row r="115" spans="2:11" ht="15" customHeight="1">
      <c r="B115" s="327"/>
      <c r="C115" s="307" t="s">
        <v>65</v>
      </c>
      <c r="D115" s="307"/>
      <c r="E115" s="307"/>
      <c r="F115" s="326" t="s">
        <v>2079</v>
      </c>
      <c r="G115" s="307"/>
      <c r="H115" s="307" t="s">
        <v>2124</v>
      </c>
      <c r="I115" s="307" t="s">
        <v>2125</v>
      </c>
      <c r="J115" s="307"/>
      <c r="K115" s="318"/>
    </row>
    <row r="116" spans="2:11" ht="15" customHeight="1">
      <c r="B116" s="330"/>
      <c r="C116" s="336"/>
      <c r="D116" s="336"/>
      <c r="E116" s="336"/>
      <c r="F116" s="336"/>
      <c r="G116" s="336"/>
      <c r="H116" s="336"/>
      <c r="I116" s="336"/>
      <c r="J116" s="336"/>
      <c r="K116" s="332"/>
    </row>
    <row r="117" spans="2:11" ht="18.75" customHeight="1">
      <c r="B117" s="337"/>
      <c r="C117" s="303"/>
      <c r="D117" s="303"/>
      <c r="E117" s="303"/>
      <c r="F117" s="338"/>
      <c r="G117" s="303"/>
      <c r="H117" s="303"/>
      <c r="I117" s="303"/>
      <c r="J117" s="303"/>
      <c r="K117" s="337"/>
    </row>
    <row r="118" spans="2:11" ht="18.75" customHeight="1">
      <c r="B118" s="313"/>
      <c r="C118" s="313"/>
      <c r="D118" s="313"/>
      <c r="E118" s="313"/>
      <c r="F118" s="313"/>
      <c r="G118" s="313"/>
      <c r="H118" s="313"/>
      <c r="I118" s="313"/>
      <c r="J118" s="313"/>
      <c r="K118" s="313"/>
    </row>
    <row r="119" spans="2:11" ht="7.5" customHeight="1">
      <c r="B119" s="339"/>
      <c r="C119" s="340"/>
      <c r="D119" s="340"/>
      <c r="E119" s="340"/>
      <c r="F119" s="340"/>
      <c r="G119" s="340"/>
      <c r="H119" s="340"/>
      <c r="I119" s="340"/>
      <c r="J119" s="340"/>
      <c r="K119" s="341"/>
    </row>
    <row r="120" spans="2:11" ht="45" customHeight="1">
      <c r="B120" s="342"/>
      <c r="C120" s="423" t="s">
        <v>2126</v>
      </c>
      <c r="D120" s="423"/>
      <c r="E120" s="423"/>
      <c r="F120" s="423"/>
      <c r="G120" s="423"/>
      <c r="H120" s="423"/>
      <c r="I120" s="423"/>
      <c r="J120" s="423"/>
      <c r="K120" s="343"/>
    </row>
    <row r="121" spans="2:11" ht="17.25" customHeight="1">
      <c r="B121" s="344"/>
      <c r="C121" s="319" t="s">
        <v>2073</v>
      </c>
      <c r="D121" s="319"/>
      <c r="E121" s="319"/>
      <c r="F121" s="319" t="s">
        <v>2074</v>
      </c>
      <c r="G121" s="320"/>
      <c r="H121" s="319" t="s">
        <v>151</v>
      </c>
      <c r="I121" s="319" t="s">
        <v>65</v>
      </c>
      <c r="J121" s="319" t="s">
        <v>2075</v>
      </c>
      <c r="K121" s="345"/>
    </row>
    <row r="122" spans="2:11" ht="17.25" customHeight="1">
      <c r="B122" s="344"/>
      <c r="C122" s="321" t="s">
        <v>2076</v>
      </c>
      <c r="D122" s="321"/>
      <c r="E122" s="321"/>
      <c r="F122" s="322" t="s">
        <v>2077</v>
      </c>
      <c r="G122" s="323"/>
      <c r="H122" s="321"/>
      <c r="I122" s="321"/>
      <c r="J122" s="321" t="s">
        <v>2078</v>
      </c>
      <c r="K122" s="345"/>
    </row>
    <row r="123" spans="2:11" ht="5.25" customHeight="1">
      <c r="B123" s="346"/>
      <c r="C123" s="324"/>
      <c r="D123" s="324"/>
      <c r="E123" s="324"/>
      <c r="F123" s="324"/>
      <c r="G123" s="307"/>
      <c r="H123" s="324"/>
      <c r="I123" s="324"/>
      <c r="J123" s="324"/>
      <c r="K123" s="347"/>
    </row>
    <row r="124" spans="2:11" ht="15" customHeight="1">
      <c r="B124" s="346"/>
      <c r="C124" s="307" t="s">
        <v>2082</v>
      </c>
      <c r="D124" s="324"/>
      <c r="E124" s="324"/>
      <c r="F124" s="326" t="s">
        <v>2079</v>
      </c>
      <c r="G124" s="307"/>
      <c r="H124" s="307" t="s">
        <v>2118</v>
      </c>
      <c r="I124" s="307" t="s">
        <v>2081</v>
      </c>
      <c r="J124" s="307">
        <v>120</v>
      </c>
      <c r="K124" s="348"/>
    </row>
    <row r="125" spans="2:11" ht="15" customHeight="1">
      <c r="B125" s="346"/>
      <c r="C125" s="307" t="s">
        <v>2127</v>
      </c>
      <c r="D125" s="307"/>
      <c r="E125" s="307"/>
      <c r="F125" s="326" t="s">
        <v>2079</v>
      </c>
      <c r="G125" s="307"/>
      <c r="H125" s="307" t="s">
        <v>2128</v>
      </c>
      <c r="I125" s="307" t="s">
        <v>2081</v>
      </c>
      <c r="J125" s="307" t="s">
        <v>2129</v>
      </c>
      <c r="K125" s="348"/>
    </row>
    <row r="126" spans="2:11" ht="15" customHeight="1">
      <c r="B126" s="346"/>
      <c r="C126" s="307" t="s">
        <v>105</v>
      </c>
      <c r="D126" s="307"/>
      <c r="E126" s="307"/>
      <c r="F126" s="326" t="s">
        <v>2079</v>
      </c>
      <c r="G126" s="307"/>
      <c r="H126" s="307" t="s">
        <v>2130</v>
      </c>
      <c r="I126" s="307" t="s">
        <v>2081</v>
      </c>
      <c r="J126" s="307" t="s">
        <v>2129</v>
      </c>
      <c r="K126" s="348"/>
    </row>
    <row r="127" spans="2:11" ht="15" customHeight="1">
      <c r="B127" s="346"/>
      <c r="C127" s="307" t="s">
        <v>2090</v>
      </c>
      <c r="D127" s="307"/>
      <c r="E127" s="307"/>
      <c r="F127" s="326" t="s">
        <v>2085</v>
      </c>
      <c r="G127" s="307"/>
      <c r="H127" s="307" t="s">
        <v>2091</v>
      </c>
      <c r="I127" s="307" t="s">
        <v>2081</v>
      </c>
      <c r="J127" s="307">
        <v>15</v>
      </c>
      <c r="K127" s="348"/>
    </row>
    <row r="128" spans="2:11" ht="15" customHeight="1">
      <c r="B128" s="346"/>
      <c r="C128" s="328" t="s">
        <v>2092</v>
      </c>
      <c r="D128" s="328"/>
      <c r="E128" s="328"/>
      <c r="F128" s="329" t="s">
        <v>2085</v>
      </c>
      <c r="G128" s="328"/>
      <c r="H128" s="328" t="s">
        <v>2093</v>
      </c>
      <c r="I128" s="328" t="s">
        <v>2081</v>
      </c>
      <c r="J128" s="328">
        <v>15</v>
      </c>
      <c r="K128" s="348"/>
    </row>
    <row r="129" spans="2:11" ht="15" customHeight="1">
      <c r="B129" s="346"/>
      <c r="C129" s="328" t="s">
        <v>2094</v>
      </c>
      <c r="D129" s="328"/>
      <c r="E129" s="328"/>
      <c r="F129" s="329" t="s">
        <v>2085</v>
      </c>
      <c r="G129" s="328"/>
      <c r="H129" s="328" t="s">
        <v>2095</v>
      </c>
      <c r="I129" s="328" t="s">
        <v>2081</v>
      </c>
      <c r="J129" s="328">
        <v>20</v>
      </c>
      <c r="K129" s="348"/>
    </row>
    <row r="130" spans="2:11" ht="15" customHeight="1">
      <c r="B130" s="346"/>
      <c r="C130" s="328" t="s">
        <v>2096</v>
      </c>
      <c r="D130" s="328"/>
      <c r="E130" s="328"/>
      <c r="F130" s="329" t="s">
        <v>2085</v>
      </c>
      <c r="G130" s="328"/>
      <c r="H130" s="328" t="s">
        <v>2097</v>
      </c>
      <c r="I130" s="328" t="s">
        <v>2081</v>
      </c>
      <c r="J130" s="328">
        <v>20</v>
      </c>
      <c r="K130" s="348"/>
    </row>
    <row r="131" spans="2:11" ht="15" customHeight="1">
      <c r="B131" s="346"/>
      <c r="C131" s="307" t="s">
        <v>2084</v>
      </c>
      <c r="D131" s="307"/>
      <c r="E131" s="307"/>
      <c r="F131" s="326" t="s">
        <v>2085</v>
      </c>
      <c r="G131" s="307"/>
      <c r="H131" s="307" t="s">
        <v>2118</v>
      </c>
      <c r="I131" s="307" t="s">
        <v>2081</v>
      </c>
      <c r="J131" s="307">
        <v>50</v>
      </c>
      <c r="K131" s="348"/>
    </row>
    <row r="132" spans="2:11" ht="15" customHeight="1">
      <c r="B132" s="346"/>
      <c r="C132" s="307" t="s">
        <v>2098</v>
      </c>
      <c r="D132" s="307"/>
      <c r="E132" s="307"/>
      <c r="F132" s="326" t="s">
        <v>2085</v>
      </c>
      <c r="G132" s="307"/>
      <c r="H132" s="307" t="s">
        <v>2118</v>
      </c>
      <c r="I132" s="307" t="s">
        <v>2081</v>
      </c>
      <c r="J132" s="307">
        <v>50</v>
      </c>
      <c r="K132" s="348"/>
    </row>
    <row r="133" spans="2:11" ht="15" customHeight="1">
      <c r="B133" s="346"/>
      <c r="C133" s="307" t="s">
        <v>2104</v>
      </c>
      <c r="D133" s="307"/>
      <c r="E133" s="307"/>
      <c r="F133" s="326" t="s">
        <v>2085</v>
      </c>
      <c r="G133" s="307"/>
      <c r="H133" s="307" t="s">
        <v>2118</v>
      </c>
      <c r="I133" s="307" t="s">
        <v>2081</v>
      </c>
      <c r="J133" s="307">
        <v>50</v>
      </c>
      <c r="K133" s="348"/>
    </row>
    <row r="134" spans="2:11" ht="15" customHeight="1">
      <c r="B134" s="346"/>
      <c r="C134" s="307" t="s">
        <v>2106</v>
      </c>
      <c r="D134" s="307"/>
      <c r="E134" s="307"/>
      <c r="F134" s="326" t="s">
        <v>2085</v>
      </c>
      <c r="G134" s="307"/>
      <c r="H134" s="307" t="s">
        <v>2118</v>
      </c>
      <c r="I134" s="307" t="s">
        <v>2081</v>
      </c>
      <c r="J134" s="307">
        <v>50</v>
      </c>
      <c r="K134" s="348"/>
    </row>
    <row r="135" spans="2:11" ht="15" customHeight="1">
      <c r="B135" s="346"/>
      <c r="C135" s="307" t="s">
        <v>156</v>
      </c>
      <c r="D135" s="307"/>
      <c r="E135" s="307"/>
      <c r="F135" s="326" t="s">
        <v>2085</v>
      </c>
      <c r="G135" s="307"/>
      <c r="H135" s="307" t="s">
        <v>2131</v>
      </c>
      <c r="I135" s="307" t="s">
        <v>2081</v>
      </c>
      <c r="J135" s="307">
        <v>255</v>
      </c>
      <c r="K135" s="348"/>
    </row>
    <row r="136" spans="2:11" ht="15" customHeight="1">
      <c r="B136" s="346"/>
      <c r="C136" s="307" t="s">
        <v>2108</v>
      </c>
      <c r="D136" s="307"/>
      <c r="E136" s="307"/>
      <c r="F136" s="326" t="s">
        <v>2079</v>
      </c>
      <c r="G136" s="307"/>
      <c r="H136" s="307" t="s">
        <v>2132</v>
      </c>
      <c r="I136" s="307" t="s">
        <v>2110</v>
      </c>
      <c r="J136" s="307"/>
      <c r="K136" s="348"/>
    </row>
    <row r="137" spans="2:11" ht="15" customHeight="1">
      <c r="B137" s="346"/>
      <c r="C137" s="307" t="s">
        <v>2111</v>
      </c>
      <c r="D137" s="307"/>
      <c r="E137" s="307"/>
      <c r="F137" s="326" t="s">
        <v>2079</v>
      </c>
      <c r="G137" s="307"/>
      <c r="H137" s="307" t="s">
        <v>2133</v>
      </c>
      <c r="I137" s="307" t="s">
        <v>2113</v>
      </c>
      <c r="J137" s="307"/>
      <c r="K137" s="348"/>
    </row>
    <row r="138" spans="2:11" ht="15" customHeight="1">
      <c r="B138" s="346"/>
      <c r="C138" s="307" t="s">
        <v>2114</v>
      </c>
      <c r="D138" s="307"/>
      <c r="E138" s="307"/>
      <c r="F138" s="326" t="s">
        <v>2079</v>
      </c>
      <c r="G138" s="307"/>
      <c r="H138" s="307" t="s">
        <v>2114</v>
      </c>
      <c r="I138" s="307" t="s">
        <v>2113</v>
      </c>
      <c r="J138" s="307"/>
      <c r="K138" s="348"/>
    </row>
    <row r="139" spans="2:11" ht="15" customHeight="1">
      <c r="B139" s="346"/>
      <c r="C139" s="307" t="s">
        <v>46</v>
      </c>
      <c r="D139" s="307"/>
      <c r="E139" s="307"/>
      <c r="F139" s="326" t="s">
        <v>2079</v>
      </c>
      <c r="G139" s="307"/>
      <c r="H139" s="307" t="s">
        <v>2134</v>
      </c>
      <c r="I139" s="307" t="s">
        <v>2113</v>
      </c>
      <c r="J139" s="307"/>
      <c r="K139" s="348"/>
    </row>
    <row r="140" spans="2:11" ht="15" customHeight="1">
      <c r="B140" s="346"/>
      <c r="C140" s="307" t="s">
        <v>2135</v>
      </c>
      <c r="D140" s="307"/>
      <c r="E140" s="307"/>
      <c r="F140" s="326" t="s">
        <v>2079</v>
      </c>
      <c r="G140" s="307"/>
      <c r="H140" s="307" t="s">
        <v>2136</v>
      </c>
      <c r="I140" s="307" t="s">
        <v>2113</v>
      </c>
      <c r="J140" s="307"/>
      <c r="K140" s="348"/>
    </row>
    <row r="141" spans="2:11" ht="15" customHeight="1">
      <c r="B141" s="349"/>
      <c r="C141" s="350"/>
      <c r="D141" s="350"/>
      <c r="E141" s="350"/>
      <c r="F141" s="350"/>
      <c r="G141" s="350"/>
      <c r="H141" s="350"/>
      <c r="I141" s="350"/>
      <c r="J141" s="350"/>
      <c r="K141" s="351"/>
    </row>
    <row r="142" spans="2:11" ht="18.75" customHeight="1">
      <c r="B142" s="303"/>
      <c r="C142" s="303"/>
      <c r="D142" s="303"/>
      <c r="E142" s="303"/>
      <c r="F142" s="338"/>
      <c r="G142" s="303"/>
      <c r="H142" s="303"/>
      <c r="I142" s="303"/>
      <c r="J142" s="303"/>
      <c r="K142" s="303"/>
    </row>
    <row r="143" spans="2:11" ht="18.75" customHeight="1">
      <c r="B143" s="313"/>
      <c r="C143" s="313"/>
      <c r="D143" s="313"/>
      <c r="E143" s="313"/>
      <c r="F143" s="313"/>
      <c r="G143" s="313"/>
      <c r="H143" s="313"/>
      <c r="I143" s="313"/>
      <c r="J143" s="313"/>
      <c r="K143" s="313"/>
    </row>
    <row r="144" spans="2:11" ht="7.5" customHeight="1">
      <c r="B144" s="314"/>
      <c r="C144" s="315"/>
      <c r="D144" s="315"/>
      <c r="E144" s="315"/>
      <c r="F144" s="315"/>
      <c r="G144" s="315"/>
      <c r="H144" s="315"/>
      <c r="I144" s="315"/>
      <c r="J144" s="315"/>
      <c r="K144" s="316"/>
    </row>
    <row r="145" spans="2:11" ht="45" customHeight="1">
      <c r="B145" s="317"/>
      <c r="C145" s="427" t="s">
        <v>2137</v>
      </c>
      <c r="D145" s="427"/>
      <c r="E145" s="427"/>
      <c r="F145" s="427"/>
      <c r="G145" s="427"/>
      <c r="H145" s="427"/>
      <c r="I145" s="427"/>
      <c r="J145" s="427"/>
      <c r="K145" s="318"/>
    </row>
    <row r="146" spans="2:11" ht="17.25" customHeight="1">
      <c r="B146" s="317"/>
      <c r="C146" s="319" t="s">
        <v>2073</v>
      </c>
      <c r="D146" s="319"/>
      <c r="E146" s="319"/>
      <c r="F146" s="319" t="s">
        <v>2074</v>
      </c>
      <c r="G146" s="320"/>
      <c r="H146" s="319" t="s">
        <v>151</v>
      </c>
      <c r="I146" s="319" t="s">
        <v>65</v>
      </c>
      <c r="J146" s="319" t="s">
        <v>2075</v>
      </c>
      <c r="K146" s="318"/>
    </row>
    <row r="147" spans="2:11" ht="17.25" customHeight="1">
      <c r="B147" s="317"/>
      <c r="C147" s="321" t="s">
        <v>2076</v>
      </c>
      <c r="D147" s="321"/>
      <c r="E147" s="321"/>
      <c r="F147" s="322" t="s">
        <v>2077</v>
      </c>
      <c r="G147" s="323"/>
      <c r="H147" s="321"/>
      <c r="I147" s="321"/>
      <c r="J147" s="321" t="s">
        <v>2078</v>
      </c>
      <c r="K147" s="318"/>
    </row>
    <row r="148" spans="2:11" ht="5.25" customHeight="1">
      <c r="B148" s="327"/>
      <c r="C148" s="324"/>
      <c r="D148" s="324"/>
      <c r="E148" s="324"/>
      <c r="F148" s="324"/>
      <c r="G148" s="325"/>
      <c r="H148" s="324"/>
      <c r="I148" s="324"/>
      <c r="J148" s="324"/>
      <c r="K148" s="348"/>
    </row>
    <row r="149" spans="2:11" ht="15" customHeight="1">
      <c r="B149" s="327"/>
      <c r="C149" s="352" t="s">
        <v>2082</v>
      </c>
      <c r="D149" s="307"/>
      <c r="E149" s="307"/>
      <c r="F149" s="353" t="s">
        <v>2079</v>
      </c>
      <c r="G149" s="307"/>
      <c r="H149" s="352" t="s">
        <v>2118</v>
      </c>
      <c r="I149" s="352" t="s">
        <v>2081</v>
      </c>
      <c r="J149" s="352">
        <v>120</v>
      </c>
      <c r="K149" s="348"/>
    </row>
    <row r="150" spans="2:11" ht="15" customHeight="1">
      <c r="B150" s="327"/>
      <c r="C150" s="352" t="s">
        <v>2127</v>
      </c>
      <c r="D150" s="307"/>
      <c r="E150" s="307"/>
      <c r="F150" s="353" t="s">
        <v>2079</v>
      </c>
      <c r="G150" s="307"/>
      <c r="H150" s="352" t="s">
        <v>2138</v>
      </c>
      <c r="I150" s="352" t="s">
        <v>2081</v>
      </c>
      <c r="J150" s="352" t="s">
        <v>2129</v>
      </c>
      <c r="K150" s="348"/>
    </row>
    <row r="151" spans="2:11" ht="15" customHeight="1">
      <c r="B151" s="327"/>
      <c r="C151" s="352" t="s">
        <v>105</v>
      </c>
      <c r="D151" s="307"/>
      <c r="E151" s="307"/>
      <c r="F151" s="353" t="s">
        <v>2079</v>
      </c>
      <c r="G151" s="307"/>
      <c r="H151" s="352" t="s">
        <v>2139</v>
      </c>
      <c r="I151" s="352" t="s">
        <v>2081</v>
      </c>
      <c r="J151" s="352" t="s">
        <v>2129</v>
      </c>
      <c r="K151" s="348"/>
    </row>
    <row r="152" spans="2:11" ht="15" customHeight="1">
      <c r="B152" s="327"/>
      <c r="C152" s="352" t="s">
        <v>2084</v>
      </c>
      <c r="D152" s="307"/>
      <c r="E152" s="307"/>
      <c r="F152" s="353" t="s">
        <v>2085</v>
      </c>
      <c r="G152" s="307"/>
      <c r="H152" s="352" t="s">
        <v>2118</v>
      </c>
      <c r="I152" s="352" t="s">
        <v>2081</v>
      </c>
      <c r="J152" s="352">
        <v>50</v>
      </c>
      <c r="K152" s="348"/>
    </row>
    <row r="153" spans="2:11" ht="15" customHeight="1">
      <c r="B153" s="327"/>
      <c r="C153" s="352" t="s">
        <v>2087</v>
      </c>
      <c r="D153" s="307"/>
      <c r="E153" s="307"/>
      <c r="F153" s="353" t="s">
        <v>2079</v>
      </c>
      <c r="G153" s="307"/>
      <c r="H153" s="352" t="s">
        <v>2118</v>
      </c>
      <c r="I153" s="352" t="s">
        <v>2089</v>
      </c>
      <c r="J153" s="352"/>
      <c r="K153" s="348"/>
    </row>
    <row r="154" spans="2:11" ht="15" customHeight="1">
      <c r="B154" s="327"/>
      <c r="C154" s="352" t="s">
        <v>2098</v>
      </c>
      <c r="D154" s="307"/>
      <c r="E154" s="307"/>
      <c r="F154" s="353" t="s">
        <v>2085</v>
      </c>
      <c r="G154" s="307"/>
      <c r="H154" s="352" t="s">
        <v>2118</v>
      </c>
      <c r="I154" s="352" t="s">
        <v>2081</v>
      </c>
      <c r="J154" s="352">
        <v>50</v>
      </c>
      <c r="K154" s="348"/>
    </row>
    <row r="155" spans="2:11" ht="15" customHeight="1">
      <c r="B155" s="327"/>
      <c r="C155" s="352" t="s">
        <v>2106</v>
      </c>
      <c r="D155" s="307"/>
      <c r="E155" s="307"/>
      <c r="F155" s="353" t="s">
        <v>2085</v>
      </c>
      <c r="G155" s="307"/>
      <c r="H155" s="352" t="s">
        <v>2118</v>
      </c>
      <c r="I155" s="352" t="s">
        <v>2081</v>
      </c>
      <c r="J155" s="352">
        <v>50</v>
      </c>
      <c r="K155" s="348"/>
    </row>
    <row r="156" spans="2:11" ht="15" customHeight="1">
      <c r="B156" s="327"/>
      <c r="C156" s="352" t="s">
        <v>2104</v>
      </c>
      <c r="D156" s="307"/>
      <c r="E156" s="307"/>
      <c r="F156" s="353" t="s">
        <v>2085</v>
      </c>
      <c r="G156" s="307"/>
      <c r="H156" s="352" t="s">
        <v>2118</v>
      </c>
      <c r="I156" s="352" t="s">
        <v>2081</v>
      </c>
      <c r="J156" s="352">
        <v>50</v>
      </c>
      <c r="K156" s="348"/>
    </row>
    <row r="157" spans="2:11" ht="15" customHeight="1">
      <c r="B157" s="327"/>
      <c r="C157" s="352" t="s">
        <v>130</v>
      </c>
      <c r="D157" s="307"/>
      <c r="E157" s="307"/>
      <c r="F157" s="353" t="s">
        <v>2079</v>
      </c>
      <c r="G157" s="307"/>
      <c r="H157" s="352" t="s">
        <v>2140</v>
      </c>
      <c r="I157" s="352" t="s">
        <v>2081</v>
      </c>
      <c r="J157" s="352" t="s">
        <v>2141</v>
      </c>
      <c r="K157" s="348"/>
    </row>
    <row r="158" spans="2:11" ht="15" customHeight="1">
      <c r="B158" s="327"/>
      <c r="C158" s="352" t="s">
        <v>2142</v>
      </c>
      <c r="D158" s="307"/>
      <c r="E158" s="307"/>
      <c r="F158" s="353" t="s">
        <v>2079</v>
      </c>
      <c r="G158" s="307"/>
      <c r="H158" s="352" t="s">
        <v>2143</v>
      </c>
      <c r="I158" s="352" t="s">
        <v>2113</v>
      </c>
      <c r="J158" s="352"/>
      <c r="K158" s="348"/>
    </row>
    <row r="159" spans="2:11" ht="15" customHeight="1">
      <c r="B159" s="354"/>
      <c r="C159" s="336"/>
      <c r="D159" s="336"/>
      <c r="E159" s="336"/>
      <c r="F159" s="336"/>
      <c r="G159" s="336"/>
      <c r="H159" s="336"/>
      <c r="I159" s="336"/>
      <c r="J159" s="336"/>
      <c r="K159" s="355"/>
    </row>
    <row r="160" spans="2:11" ht="18.75" customHeight="1">
      <c r="B160" s="303"/>
      <c r="C160" s="307"/>
      <c r="D160" s="307"/>
      <c r="E160" s="307"/>
      <c r="F160" s="326"/>
      <c r="G160" s="307"/>
      <c r="H160" s="307"/>
      <c r="I160" s="307"/>
      <c r="J160" s="307"/>
      <c r="K160" s="303"/>
    </row>
    <row r="161" spans="2:11" ht="18.75" customHeight="1">
      <c r="B161" s="313"/>
      <c r="C161" s="313"/>
      <c r="D161" s="313"/>
      <c r="E161" s="313"/>
      <c r="F161" s="313"/>
      <c r="G161" s="313"/>
      <c r="H161" s="313"/>
      <c r="I161" s="313"/>
      <c r="J161" s="313"/>
      <c r="K161" s="313"/>
    </row>
    <row r="162" spans="2:11" ht="7.5" customHeight="1">
      <c r="B162" s="295"/>
      <c r="C162" s="296"/>
      <c r="D162" s="296"/>
      <c r="E162" s="296"/>
      <c r="F162" s="296"/>
      <c r="G162" s="296"/>
      <c r="H162" s="296"/>
      <c r="I162" s="296"/>
      <c r="J162" s="296"/>
      <c r="K162" s="297"/>
    </row>
    <row r="163" spans="2:11" ht="45" customHeight="1">
      <c r="B163" s="298"/>
      <c r="C163" s="423" t="s">
        <v>2144</v>
      </c>
      <c r="D163" s="423"/>
      <c r="E163" s="423"/>
      <c r="F163" s="423"/>
      <c r="G163" s="423"/>
      <c r="H163" s="423"/>
      <c r="I163" s="423"/>
      <c r="J163" s="423"/>
      <c r="K163" s="299"/>
    </row>
    <row r="164" spans="2:11" ht="17.25" customHeight="1">
      <c r="B164" s="298"/>
      <c r="C164" s="319" t="s">
        <v>2073</v>
      </c>
      <c r="D164" s="319"/>
      <c r="E164" s="319"/>
      <c r="F164" s="319" t="s">
        <v>2074</v>
      </c>
      <c r="G164" s="356"/>
      <c r="H164" s="357" t="s">
        <v>151</v>
      </c>
      <c r="I164" s="357" t="s">
        <v>65</v>
      </c>
      <c r="J164" s="319" t="s">
        <v>2075</v>
      </c>
      <c r="K164" s="299"/>
    </row>
    <row r="165" spans="2:11" ht="17.25" customHeight="1">
      <c r="B165" s="300"/>
      <c r="C165" s="321" t="s">
        <v>2076</v>
      </c>
      <c r="D165" s="321"/>
      <c r="E165" s="321"/>
      <c r="F165" s="322" t="s">
        <v>2077</v>
      </c>
      <c r="G165" s="358"/>
      <c r="H165" s="359"/>
      <c r="I165" s="359"/>
      <c r="J165" s="321" t="s">
        <v>2078</v>
      </c>
      <c r="K165" s="301"/>
    </row>
    <row r="166" spans="2:11" ht="5.25" customHeight="1">
      <c r="B166" s="327"/>
      <c r="C166" s="324"/>
      <c r="D166" s="324"/>
      <c r="E166" s="324"/>
      <c r="F166" s="324"/>
      <c r="G166" s="325"/>
      <c r="H166" s="324"/>
      <c r="I166" s="324"/>
      <c r="J166" s="324"/>
      <c r="K166" s="348"/>
    </row>
    <row r="167" spans="2:11" ht="15" customHeight="1">
      <c r="B167" s="327"/>
      <c r="C167" s="307" t="s">
        <v>2082</v>
      </c>
      <c r="D167" s="307"/>
      <c r="E167" s="307"/>
      <c r="F167" s="326" t="s">
        <v>2079</v>
      </c>
      <c r="G167" s="307"/>
      <c r="H167" s="307" t="s">
        <v>2118</v>
      </c>
      <c r="I167" s="307" t="s">
        <v>2081</v>
      </c>
      <c r="J167" s="307">
        <v>120</v>
      </c>
      <c r="K167" s="348"/>
    </row>
    <row r="168" spans="2:11" ht="15" customHeight="1">
      <c r="B168" s="327"/>
      <c r="C168" s="307" t="s">
        <v>2127</v>
      </c>
      <c r="D168" s="307"/>
      <c r="E168" s="307"/>
      <c r="F168" s="326" t="s">
        <v>2079</v>
      </c>
      <c r="G168" s="307"/>
      <c r="H168" s="307" t="s">
        <v>2128</v>
      </c>
      <c r="I168" s="307" t="s">
        <v>2081</v>
      </c>
      <c r="J168" s="307" t="s">
        <v>2129</v>
      </c>
      <c r="K168" s="348"/>
    </row>
    <row r="169" spans="2:11" ht="15" customHeight="1">
      <c r="B169" s="327"/>
      <c r="C169" s="307" t="s">
        <v>105</v>
      </c>
      <c r="D169" s="307"/>
      <c r="E169" s="307"/>
      <c r="F169" s="326" t="s">
        <v>2079</v>
      </c>
      <c r="G169" s="307"/>
      <c r="H169" s="307" t="s">
        <v>2145</v>
      </c>
      <c r="I169" s="307" t="s">
        <v>2081</v>
      </c>
      <c r="J169" s="307" t="s">
        <v>2129</v>
      </c>
      <c r="K169" s="348"/>
    </row>
    <row r="170" spans="2:11" ht="15" customHeight="1">
      <c r="B170" s="327"/>
      <c r="C170" s="307" t="s">
        <v>2084</v>
      </c>
      <c r="D170" s="307"/>
      <c r="E170" s="307"/>
      <c r="F170" s="326" t="s">
        <v>2085</v>
      </c>
      <c r="G170" s="307"/>
      <c r="H170" s="307" t="s">
        <v>2145</v>
      </c>
      <c r="I170" s="307" t="s">
        <v>2081</v>
      </c>
      <c r="J170" s="307">
        <v>50</v>
      </c>
      <c r="K170" s="348"/>
    </row>
    <row r="171" spans="2:11" ht="15" customHeight="1">
      <c r="B171" s="327"/>
      <c r="C171" s="307" t="s">
        <v>2087</v>
      </c>
      <c r="D171" s="307"/>
      <c r="E171" s="307"/>
      <c r="F171" s="326" t="s">
        <v>2079</v>
      </c>
      <c r="G171" s="307"/>
      <c r="H171" s="307" t="s">
        <v>2145</v>
      </c>
      <c r="I171" s="307" t="s">
        <v>2089</v>
      </c>
      <c r="J171" s="307"/>
      <c r="K171" s="348"/>
    </row>
    <row r="172" spans="2:11" ht="15" customHeight="1">
      <c r="B172" s="327"/>
      <c r="C172" s="307" t="s">
        <v>2098</v>
      </c>
      <c r="D172" s="307"/>
      <c r="E172" s="307"/>
      <c r="F172" s="326" t="s">
        <v>2085</v>
      </c>
      <c r="G172" s="307"/>
      <c r="H172" s="307" t="s">
        <v>2145</v>
      </c>
      <c r="I172" s="307" t="s">
        <v>2081</v>
      </c>
      <c r="J172" s="307">
        <v>50</v>
      </c>
      <c r="K172" s="348"/>
    </row>
    <row r="173" spans="2:11" ht="15" customHeight="1">
      <c r="B173" s="327"/>
      <c r="C173" s="307" t="s">
        <v>2106</v>
      </c>
      <c r="D173" s="307"/>
      <c r="E173" s="307"/>
      <c r="F173" s="326" t="s">
        <v>2085</v>
      </c>
      <c r="G173" s="307"/>
      <c r="H173" s="307" t="s">
        <v>2145</v>
      </c>
      <c r="I173" s="307" t="s">
        <v>2081</v>
      </c>
      <c r="J173" s="307">
        <v>50</v>
      </c>
      <c r="K173" s="348"/>
    </row>
    <row r="174" spans="2:11" ht="15" customHeight="1">
      <c r="B174" s="327"/>
      <c r="C174" s="307" t="s">
        <v>2104</v>
      </c>
      <c r="D174" s="307"/>
      <c r="E174" s="307"/>
      <c r="F174" s="326" t="s">
        <v>2085</v>
      </c>
      <c r="G174" s="307"/>
      <c r="H174" s="307" t="s">
        <v>2145</v>
      </c>
      <c r="I174" s="307" t="s">
        <v>2081</v>
      </c>
      <c r="J174" s="307">
        <v>50</v>
      </c>
      <c r="K174" s="348"/>
    </row>
    <row r="175" spans="2:11" ht="15" customHeight="1">
      <c r="B175" s="327"/>
      <c r="C175" s="307" t="s">
        <v>150</v>
      </c>
      <c r="D175" s="307"/>
      <c r="E175" s="307"/>
      <c r="F175" s="326" t="s">
        <v>2079</v>
      </c>
      <c r="G175" s="307"/>
      <c r="H175" s="307" t="s">
        <v>2146</v>
      </c>
      <c r="I175" s="307" t="s">
        <v>2147</v>
      </c>
      <c r="J175" s="307"/>
      <c r="K175" s="348"/>
    </row>
    <row r="176" spans="2:11" ht="15" customHeight="1">
      <c r="B176" s="327"/>
      <c r="C176" s="307" t="s">
        <v>65</v>
      </c>
      <c r="D176" s="307"/>
      <c r="E176" s="307"/>
      <c r="F176" s="326" t="s">
        <v>2079</v>
      </c>
      <c r="G176" s="307"/>
      <c r="H176" s="307" t="s">
        <v>2148</v>
      </c>
      <c r="I176" s="307" t="s">
        <v>2149</v>
      </c>
      <c r="J176" s="307">
        <v>1</v>
      </c>
      <c r="K176" s="348"/>
    </row>
    <row r="177" spans="2:11" ht="15" customHeight="1">
      <c r="B177" s="327"/>
      <c r="C177" s="307" t="s">
        <v>61</v>
      </c>
      <c r="D177" s="307"/>
      <c r="E177" s="307"/>
      <c r="F177" s="326" t="s">
        <v>2079</v>
      </c>
      <c r="G177" s="307"/>
      <c r="H177" s="307" t="s">
        <v>2150</v>
      </c>
      <c r="I177" s="307" t="s">
        <v>2081</v>
      </c>
      <c r="J177" s="307">
        <v>20</v>
      </c>
      <c r="K177" s="348"/>
    </row>
    <row r="178" spans="2:11" ht="15" customHeight="1">
      <c r="B178" s="327"/>
      <c r="C178" s="307" t="s">
        <v>151</v>
      </c>
      <c r="D178" s="307"/>
      <c r="E178" s="307"/>
      <c r="F178" s="326" t="s">
        <v>2079</v>
      </c>
      <c r="G178" s="307"/>
      <c r="H178" s="307" t="s">
        <v>2151</v>
      </c>
      <c r="I178" s="307" t="s">
        <v>2081</v>
      </c>
      <c r="J178" s="307">
        <v>255</v>
      </c>
      <c r="K178" s="348"/>
    </row>
    <row r="179" spans="2:11" ht="15" customHeight="1">
      <c r="B179" s="327"/>
      <c r="C179" s="307" t="s">
        <v>152</v>
      </c>
      <c r="D179" s="307"/>
      <c r="E179" s="307"/>
      <c r="F179" s="326" t="s">
        <v>2079</v>
      </c>
      <c r="G179" s="307"/>
      <c r="H179" s="307" t="s">
        <v>2044</v>
      </c>
      <c r="I179" s="307" t="s">
        <v>2081</v>
      </c>
      <c r="J179" s="307">
        <v>10</v>
      </c>
      <c r="K179" s="348"/>
    </row>
    <row r="180" spans="2:11" ht="15" customHeight="1">
      <c r="B180" s="327"/>
      <c r="C180" s="307" t="s">
        <v>153</v>
      </c>
      <c r="D180" s="307"/>
      <c r="E180" s="307"/>
      <c r="F180" s="326" t="s">
        <v>2079</v>
      </c>
      <c r="G180" s="307"/>
      <c r="H180" s="307" t="s">
        <v>2152</v>
      </c>
      <c r="I180" s="307" t="s">
        <v>2113</v>
      </c>
      <c r="J180" s="307"/>
      <c r="K180" s="348"/>
    </row>
    <row r="181" spans="2:11" ht="15" customHeight="1">
      <c r="B181" s="327"/>
      <c r="C181" s="307" t="s">
        <v>2153</v>
      </c>
      <c r="D181" s="307"/>
      <c r="E181" s="307"/>
      <c r="F181" s="326" t="s">
        <v>2079</v>
      </c>
      <c r="G181" s="307"/>
      <c r="H181" s="307" t="s">
        <v>2154</v>
      </c>
      <c r="I181" s="307" t="s">
        <v>2113</v>
      </c>
      <c r="J181" s="307"/>
      <c r="K181" s="348"/>
    </row>
    <row r="182" spans="2:11" ht="15" customHeight="1">
      <c r="B182" s="327"/>
      <c r="C182" s="307" t="s">
        <v>2142</v>
      </c>
      <c r="D182" s="307"/>
      <c r="E182" s="307"/>
      <c r="F182" s="326" t="s">
        <v>2079</v>
      </c>
      <c r="G182" s="307"/>
      <c r="H182" s="307" t="s">
        <v>2155</v>
      </c>
      <c r="I182" s="307" t="s">
        <v>2113</v>
      </c>
      <c r="J182" s="307"/>
      <c r="K182" s="348"/>
    </row>
    <row r="183" spans="2:11" ht="15" customHeight="1">
      <c r="B183" s="327"/>
      <c r="C183" s="307" t="s">
        <v>155</v>
      </c>
      <c r="D183" s="307"/>
      <c r="E183" s="307"/>
      <c r="F183" s="326" t="s">
        <v>2085</v>
      </c>
      <c r="G183" s="307"/>
      <c r="H183" s="307" t="s">
        <v>2156</v>
      </c>
      <c r="I183" s="307" t="s">
        <v>2081</v>
      </c>
      <c r="J183" s="307">
        <v>50</v>
      </c>
      <c r="K183" s="348"/>
    </row>
    <row r="184" spans="2:11" ht="15" customHeight="1">
      <c r="B184" s="327"/>
      <c r="C184" s="307" t="s">
        <v>2157</v>
      </c>
      <c r="D184" s="307"/>
      <c r="E184" s="307"/>
      <c r="F184" s="326" t="s">
        <v>2085</v>
      </c>
      <c r="G184" s="307"/>
      <c r="H184" s="307" t="s">
        <v>2158</v>
      </c>
      <c r="I184" s="307" t="s">
        <v>2159</v>
      </c>
      <c r="J184" s="307"/>
      <c r="K184" s="348"/>
    </row>
    <row r="185" spans="2:11" ht="15" customHeight="1">
      <c r="B185" s="327"/>
      <c r="C185" s="307" t="s">
        <v>2160</v>
      </c>
      <c r="D185" s="307"/>
      <c r="E185" s="307"/>
      <c r="F185" s="326" t="s">
        <v>2085</v>
      </c>
      <c r="G185" s="307"/>
      <c r="H185" s="307" t="s">
        <v>2161</v>
      </c>
      <c r="I185" s="307" t="s">
        <v>2159</v>
      </c>
      <c r="J185" s="307"/>
      <c r="K185" s="348"/>
    </row>
    <row r="186" spans="2:11" ht="15" customHeight="1">
      <c r="B186" s="327"/>
      <c r="C186" s="307" t="s">
        <v>2162</v>
      </c>
      <c r="D186" s="307"/>
      <c r="E186" s="307"/>
      <c r="F186" s="326" t="s">
        <v>2085</v>
      </c>
      <c r="G186" s="307"/>
      <c r="H186" s="307" t="s">
        <v>2163</v>
      </c>
      <c r="I186" s="307" t="s">
        <v>2159</v>
      </c>
      <c r="J186" s="307"/>
      <c r="K186" s="348"/>
    </row>
    <row r="187" spans="2:11" ht="15" customHeight="1">
      <c r="B187" s="327"/>
      <c r="C187" s="360" t="s">
        <v>2164</v>
      </c>
      <c r="D187" s="307"/>
      <c r="E187" s="307"/>
      <c r="F187" s="326" t="s">
        <v>2085</v>
      </c>
      <c r="G187" s="307"/>
      <c r="H187" s="307" t="s">
        <v>2165</v>
      </c>
      <c r="I187" s="307" t="s">
        <v>2166</v>
      </c>
      <c r="J187" s="361" t="s">
        <v>2167</v>
      </c>
      <c r="K187" s="348"/>
    </row>
    <row r="188" spans="2:11" ht="15" customHeight="1">
      <c r="B188" s="327"/>
      <c r="C188" s="312" t="s">
        <v>50</v>
      </c>
      <c r="D188" s="307"/>
      <c r="E188" s="307"/>
      <c r="F188" s="326" t="s">
        <v>2079</v>
      </c>
      <c r="G188" s="307"/>
      <c r="H188" s="303" t="s">
        <v>2168</v>
      </c>
      <c r="I188" s="307" t="s">
        <v>2169</v>
      </c>
      <c r="J188" s="307"/>
      <c r="K188" s="348"/>
    </row>
    <row r="189" spans="2:11" ht="15" customHeight="1">
      <c r="B189" s="327"/>
      <c r="C189" s="312" t="s">
        <v>2170</v>
      </c>
      <c r="D189" s="307"/>
      <c r="E189" s="307"/>
      <c r="F189" s="326" t="s">
        <v>2079</v>
      </c>
      <c r="G189" s="307"/>
      <c r="H189" s="307" t="s">
        <v>2171</v>
      </c>
      <c r="I189" s="307" t="s">
        <v>2113</v>
      </c>
      <c r="J189" s="307"/>
      <c r="K189" s="348"/>
    </row>
    <row r="190" spans="2:11" ht="15" customHeight="1">
      <c r="B190" s="327"/>
      <c r="C190" s="312" t="s">
        <v>2172</v>
      </c>
      <c r="D190" s="307"/>
      <c r="E190" s="307"/>
      <c r="F190" s="326" t="s">
        <v>2079</v>
      </c>
      <c r="G190" s="307"/>
      <c r="H190" s="307" t="s">
        <v>2173</v>
      </c>
      <c r="I190" s="307" t="s">
        <v>2113</v>
      </c>
      <c r="J190" s="307"/>
      <c r="K190" s="348"/>
    </row>
    <row r="191" spans="2:11" ht="15" customHeight="1">
      <c r="B191" s="327"/>
      <c r="C191" s="312" t="s">
        <v>2174</v>
      </c>
      <c r="D191" s="307"/>
      <c r="E191" s="307"/>
      <c r="F191" s="326" t="s">
        <v>2085</v>
      </c>
      <c r="G191" s="307"/>
      <c r="H191" s="307" t="s">
        <v>2175</v>
      </c>
      <c r="I191" s="307" t="s">
        <v>2113</v>
      </c>
      <c r="J191" s="307"/>
      <c r="K191" s="348"/>
    </row>
    <row r="192" spans="2:11" ht="15" customHeight="1">
      <c r="B192" s="354"/>
      <c r="C192" s="362"/>
      <c r="D192" s="336"/>
      <c r="E192" s="336"/>
      <c r="F192" s="336"/>
      <c r="G192" s="336"/>
      <c r="H192" s="336"/>
      <c r="I192" s="336"/>
      <c r="J192" s="336"/>
      <c r="K192" s="355"/>
    </row>
    <row r="193" spans="2:11" ht="18.75" customHeight="1">
      <c r="B193" s="303"/>
      <c r="C193" s="307"/>
      <c r="D193" s="307"/>
      <c r="E193" s="307"/>
      <c r="F193" s="326"/>
      <c r="G193" s="307"/>
      <c r="H193" s="307"/>
      <c r="I193" s="307"/>
      <c r="J193" s="307"/>
      <c r="K193" s="303"/>
    </row>
    <row r="194" spans="2:11" ht="18.75" customHeight="1">
      <c r="B194" s="303"/>
      <c r="C194" s="307"/>
      <c r="D194" s="307"/>
      <c r="E194" s="307"/>
      <c r="F194" s="326"/>
      <c r="G194" s="307"/>
      <c r="H194" s="307"/>
      <c r="I194" s="307"/>
      <c r="J194" s="307"/>
      <c r="K194" s="303"/>
    </row>
    <row r="195" spans="2:11" ht="18.75" customHeight="1">
      <c r="B195" s="313"/>
      <c r="C195" s="313"/>
      <c r="D195" s="313"/>
      <c r="E195" s="313"/>
      <c r="F195" s="313"/>
      <c r="G195" s="313"/>
      <c r="H195" s="313"/>
      <c r="I195" s="313"/>
      <c r="J195" s="313"/>
      <c r="K195" s="313"/>
    </row>
    <row r="196" spans="2:11" ht="13.5">
      <c r="B196" s="295"/>
      <c r="C196" s="296"/>
      <c r="D196" s="296"/>
      <c r="E196" s="296"/>
      <c r="F196" s="296"/>
      <c r="G196" s="296"/>
      <c r="H196" s="296"/>
      <c r="I196" s="296"/>
      <c r="J196" s="296"/>
      <c r="K196" s="297"/>
    </row>
    <row r="197" spans="2:11" ht="21">
      <c r="B197" s="298"/>
      <c r="C197" s="423" t="s">
        <v>2176</v>
      </c>
      <c r="D197" s="423"/>
      <c r="E197" s="423"/>
      <c r="F197" s="423"/>
      <c r="G197" s="423"/>
      <c r="H197" s="423"/>
      <c r="I197" s="423"/>
      <c r="J197" s="423"/>
      <c r="K197" s="299"/>
    </row>
    <row r="198" spans="2:11" ht="25.5" customHeight="1">
      <c r="B198" s="298"/>
      <c r="C198" s="363" t="s">
        <v>2177</v>
      </c>
      <c r="D198" s="363"/>
      <c r="E198" s="363"/>
      <c r="F198" s="363" t="s">
        <v>2178</v>
      </c>
      <c r="G198" s="364"/>
      <c r="H198" s="428" t="s">
        <v>2179</v>
      </c>
      <c r="I198" s="428"/>
      <c r="J198" s="428"/>
      <c r="K198" s="299"/>
    </row>
    <row r="199" spans="2:11" ht="5.25" customHeight="1">
      <c r="B199" s="327"/>
      <c r="C199" s="324"/>
      <c r="D199" s="324"/>
      <c r="E199" s="324"/>
      <c r="F199" s="324"/>
      <c r="G199" s="307"/>
      <c r="H199" s="324"/>
      <c r="I199" s="324"/>
      <c r="J199" s="324"/>
      <c r="K199" s="348"/>
    </row>
    <row r="200" spans="2:11" ht="15" customHeight="1">
      <c r="B200" s="327"/>
      <c r="C200" s="307" t="s">
        <v>2169</v>
      </c>
      <c r="D200" s="307"/>
      <c r="E200" s="307"/>
      <c r="F200" s="326" t="s">
        <v>51</v>
      </c>
      <c r="G200" s="307"/>
      <c r="H200" s="425" t="s">
        <v>2180</v>
      </c>
      <c r="I200" s="425"/>
      <c r="J200" s="425"/>
      <c r="K200" s="348"/>
    </row>
    <row r="201" spans="2:11" ht="15" customHeight="1">
      <c r="B201" s="327"/>
      <c r="C201" s="333"/>
      <c r="D201" s="307"/>
      <c r="E201" s="307"/>
      <c r="F201" s="326" t="s">
        <v>52</v>
      </c>
      <c r="G201" s="307"/>
      <c r="H201" s="425" t="s">
        <v>2181</v>
      </c>
      <c r="I201" s="425"/>
      <c r="J201" s="425"/>
      <c r="K201" s="348"/>
    </row>
    <row r="202" spans="2:11" ht="15" customHeight="1">
      <c r="B202" s="327"/>
      <c r="C202" s="333"/>
      <c r="D202" s="307"/>
      <c r="E202" s="307"/>
      <c r="F202" s="326" t="s">
        <v>55</v>
      </c>
      <c r="G202" s="307"/>
      <c r="H202" s="425" t="s">
        <v>2182</v>
      </c>
      <c r="I202" s="425"/>
      <c r="J202" s="425"/>
      <c r="K202" s="348"/>
    </row>
    <row r="203" spans="2:11" ht="15" customHeight="1">
      <c r="B203" s="327"/>
      <c r="C203" s="307"/>
      <c r="D203" s="307"/>
      <c r="E203" s="307"/>
      <c r="F203" s="326" t="s">
        <v>53</v>
      </c>
      <c r="G203" s="307"/>
      <c r="H203" s="425" t="s">
        <v>2183</v>
      </c>
      <c r="I203" s="425"/>
      <c r="J203" s="425"/>
      <c r="K203" s="348"/>
    </row>
    <row r="204" spans="2:11" ht="15" customHeight="1">
      <c r="B204" s="327"/>
      <c r="C204" s="307"/>
      <c r="D204" s="307"/>
      <c r="E204" s="307"/>
      <c r="F204" s="326" t="s">
        <v>54</v>
      </c>
      <c r="G204" s="307"/>
      <c r="H204" s="425" t="s">
        <v>2184</v>
      </c>
      <c r="I204" s="425"/>
      <c r="J204" s="425"/>
      <c r="K204" s="348"/>
    </row>
    <row r="205" spans="2:11" ht="15" customHeight="1">
      <c r="B205" s="327"/>
      <c r="C205" s="307"/>
      <c r="D205" s="307"/>
      <c r="E205" s="307"/>
      <c r="F205" s="326"/>
      <c r="G205" s="307"/>
      <c r="H205" s="307"/>
      <c r="I205" s="307"/>
      <c r="J205" s="307"/>
      <c r="K205" s="348"/>
    </row>
    <row r="206" spans="2:11" ht="15" customHeight="1">
      <c r="B206" s="327"/>
      <c r="C206" s="307" t="s">
        <v>2125</v>
      </c>
      <c r="D206" s="307"/>
      <c r="E206" s="307"/>
      <c r="F206" s="326" t="s">
        <v>87</v>
      </c>
      <c r="G206" s="307"/>
      <c r="H206" s="425" t="s">
        <v>2185</v>
      </c>
      <c r="I206" s="425"/>
      <c r="J206" s="425"/>
      <c r="K206" s="348"/>
    </row>
    <row r="207" spans="2:11" ht="15" customHeight="1">
      <c r="B207" s="327"/>
      <c r="C207" s="333"/>
      <c r="D207" s="307"/>
      <c r="E207" s="307"/>
      <c r="F207" s="326" t="s">
        <v>101</v>
      </c>
      <c r="G207" s="307"/>
      <c r="H207" s="425" t="s">
        <v>2025</v>
      </c>
      <c r="I207" s="425"/>
      <c r="J207" s="425"/>
      <c r="K207" s="348"/>
    </row>
    <row r="208" spans="2:11" ht="15" customHeight="1">
      <c r="B208" s="327"/>
      <c r="C208" s="307"/>
      <c r="D208" s="307"/>
      <c r="E208" s="307"/>
      <c r="F208" s="326" t="s">
        <v>2023</v>
      </c>
      <c r="G208" s="307"/>
      <c r="H208" s="425" t="s">
        <v>2186</v>
      </c>
      <c r="I208" s="425"/>
      <c r="J208" s="425"/>
      <c r="K208" s="348"/>
    </row>
    <row r="209" spans="2:11" ht="15" customHeight="1">
      <c r="B209" s="365"/>
      <c r="C209" s="333"/>
      <c r="D209" s="333"/>
      <c r="E209" s="333"/>
      <c r="F209" s="326" t="s">
        <v>118</v>
      </c>
      <c r="G209" s="312"/>
      <c r="H209" s="429" t="s">
        <v>2026</v>
      </c>
      <c r="I209" s="429"/>
      <c r="J209" s="429"/>
      <c r="K209" s="366"/>
    </row>
    <row r="210" spans="2:11" ht="15" customHeight="1">
      <c r="B210" s="365"/>
      <c r="C210" s="333"/>
      <c r="D210" s="333"/>
      <c r="E210" s="333"/>
      <c r="F210" s="326" t="s">
        <v>2027</v>
      </c>
      <c r="G210" s="312"/>
      <c r="H210" s="429" t="s">
        <v>1967</v>
      </c>
      <c r="I210" s="429"/>
      <c r="J210" s="429"/>
      <c r="K210" s="366"/>
    </row>
    <row r="211" spans="2:11" ht="15" customHeight="1">
      <c r="B211" s="365"/>
      <c r="C211" s="333"/>
      <c r="D211" s="333"/>
      <c r="E211" s="333"/>
      <c r="F211" s="367"/>
      <c r="G211" s="312"/>
      <c r="H211" s="368"/>
      <c r="I211" s="368"/>
      <c r="J211" s="368"/>
      <c r="K211" s="366"/>
    </row>
    <row r="212" spans="2:11" ht="15" customHeight="1">
      <c r="B212" s="365"/>
      <c r="C212" s="307" t="s">
        <v>2149</v>
      </c>
      <c r="D212" s="333"/>
      <c r="E212" s="333"/>
      <c r="F212" s="326">
        <v>1</v>
      </c>
      <c r="G212" s="312"/>
      <c r="H212" s="429" t="s">
        <v>2187</v>
      </c>
      <c r="I212" s="429"/>
      <c r="J212" s="429"/>
      <c r="K212" s="366"/>
    </row>
    <row r="213" spans="2:11" ht="15" customHeight="1">
      <c r="B213" s="365"/>
      <c r="C213" s="333"/>
      <c r="D213" s="333"/>
      <c r="E213" s="333"/>
      <c r="F213" s="326">
        <v>2</v>
      </c>
      <c r="G213" s="312"/>
      <c r="H213" s="429" t="s">
        <v>2188</v>
      </c>
      <c r="I213" s="429"/>
      <c r="J213" s="429"/>
      <c r="K213" s="366"/>
    </row>
    <row r="214" spans="2:11" ht="15" customHeight="1">
      <c r="B214" s="365"/>
      <c r="C214" s="333"/>
      <c r="D214" s="333"/>
      <c r="E214" s="333"/>
      <c r="F214" s="326">
        <v>3</v>
      </c>
      <c r="G214" s="312"/>
      <c r="H214" s="429" t="s">
        <v>2189</v>
      </c>
      <c r="I214" s="429"/>
      <c r="J214" s="429"/>
      <c r="K214" s="366"/>
    </row>
    <row r="215" spans="2:11" ht="15" customHeight="1">
      <c r="B215" s="365"/>
      <c r="C215" s="333"/>
      <c r="D215" s="333"/>
      <c r="E215" s="333"/>
      <c r="F215" s="326">
        <v>4</v>
      </c>
      <c r="G215" s="312"/>
      <c r="H215" s="429" t="s">
        <v>2190</v>
      </c>
      <c r="I215" s="429"/>
      <c r="J215" s="429"/>
      <c r="K215" s="366"/>
    </row>
    <row r="216" spans="2:11" ht="12.75" customHeight="1">
      <c r="B216" s="369"/>
      <c r="C216" s="370"/>
      <c r="D216" s="370"/>
      <c r="E216" s="370"/>
      <c r="F216" s="370"/>
      <c r="G216" s="370"/>
      <c r="H216" s="370"/>
      <c r="I216" s="370"/>
      <c r="J216" s="370"/>
      <c r="K216" s="371"/>
    </row>
  </sheetData>
  <sheetProtection algorithmName="SHA-512" hashValue="m+6I0LC5Ew8xzbn5MhRCxb5zOCtDKy+Rn2INs54ISBn2fMIeLwnm2eW8oUqEdnp3+THpuIW2aI/ayJPhg877BQ==" saltValue="ym3fHHfvzYECyYAP8+4Dwg==" spinCount="100000"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4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121</v>
      </c>
      <c r="G1" s="417" t="s">
        <v>122</v>
      </c>
      <c r="H1" s="417"/>
      <c r="I1" s="125"/>
      <c r="J1" s="124" t="s">
        <v>123</v>
      </c>
      <c r="K1" s="123" t="s">
        <v>124</v>
      </c>
      <c r="L1" s="124" t="s">
        <v>125</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2"/>
      <c r="M2" s="372"/>
      <c r="N2" s="372"/>
      <c r="O2" s="372"/>
      <c r="P2" s="372"/>
      <c r="Q2" s="372"/>
      <c r="R2" s="372"/>
      <c r="S2" s="372"/>
      <c r="T2" s="372"/>
      <c r="U2" s="372"/>
      <c r="V2" s="372"/>
      <c r="AT2" s="25" t="s">
        <v>88</v>
      </c>
    </row>
    <row r="3" spans="2:46" ht="6.95" customHeight="1">
      <c r="B3" s="26"/>
      <c r="C3" s="27"/>
      <c r="D3" s="27"/>
      <c r="E3" s="27"/>
      <c r="F3" s="27"/>
      <c r="G3" s="27"/>
      <c r="H3" s="27"/>
      <c r="I3" s="126"/>
      <c r="J3" s="27"/>
      <c r="K3" s="28"/>
      <c r="AT3" s="25" t="s">
        <v>89</v>
      </c>
    </row>
    <row r="4" spans="2:46" ht="36.95" customHeight="1">
      <c r="B4" s="29"/>
      <c r="C4" s="30"/>
      <c r="D4" s="31" t="s">
        <v>126</v>
      </c>
      <c r="E4" s="30"/>
      <c r="F4" s="30"/>
      <c r="G4" s="30"/>
      <c r="H4" s="30"/>
      <c r="I4" s="127"/>
      <c r="J4" s="30"/>
      <c r="K4" s="32"/>
      <c r="M4" s="33" t="s">
        <v>12</v>
      </c>
      <c r="AT4" s="25" t="s">
        <v>6</v>
      </c>
    </row>
    <row r="5" spans="2:11" ht="6.95" customHeight="1">
      <c r="B5" s="29"/>
      <c r="C5" s="30"/>
      <c r="D5" s="30"/>
      <c r="E5" s="30"/>
      <c r="F5" s="30"/>
      <c r="G5" s="30"/>
      <c r="H5" s="30"/>
      <c r="I5" s="127"/>
      <c r="J5" s="30"/>
      <c r="K5" s="32"/>
    </row>
    <row r="6" spans="2:11" ht="15">
      <c r="B6" s="29"/>
      <c r="C6" s="30"/>
      <c r="D6" s="38" t="s">
        <v>18</v>
      </c>
      <c r="E6" s="30"/>
      <c r="F6" s="30"/>
      <c r="G6" s="30"/>
      <c r="H6" s="30"/>
      <c r="I6" s="127"/>
      <c r="J6" s="30"/>
      <c r="K6" s="32"/>
    </row>
    <row r="7" spans="2:11" ht="22.5" customHeight="1">
      <c r="B7" s="29"/>
      <c r="C7" s="30"/>
      <c r="D7" s="30"/>
      <c r="E7" s="418" t="str">
        <f>'Rekapitulace stavby'!K6</f>
        <v>VD Fojtka, zřízení nouzového přelivu</v>
      </c>
      <c r="F7" s="419"/>
      <c r="G7" s="419"/>
      <c r="H7" s="419"/>
      <c r="I7" s="127"/>
      <c r="J7" s="30"/>
      <c r="K7" s="32"/>
    </row>
    <row r="8" spans="2:11" s="1" customFormat="1" ht="15">
      <c r="B8" s="42"/>
      <c r="C8" s="43"/>
      <c r="D8" s="38" t="s">
        <v>127</v>
      </c>
      <c r="E8" s="43"/>
      <c r="F8" s="43"/>
      <c r="G8" s="43"/>
      <c r="H8" s="43"/>
      <c r="I8" s="128"/>
      <c r="J8" s="43"/>
      <c r="K8" s="46"/>
    </row>
    <row r="9" spans="2:11" s="1" customFormat="1" ht="36.95" customHeight="1">
      <c r="B9" s="42"/>
      <c r="C9" s="43"/>
      <c r="D9" s="43"/>
      <c r="E9" s="420" t="s">
        <v>128</v>
      </c>
      <c r="F9" s="421"/>
      <c r="G9" s="421"/>
      <c r="H9" s="421"/>
      <c r="I9" s="128"/>
      <c r="J9" s="43"/>
      <c r="K9" s="46"/>
    </row>
    <row r="10" spans="2:11" s="1" customFormat="1" ht="13.5">
      <c r="B10" s="42"/>
      <c r="C10" s="43"/>
      <c r="D10" s="43"/>
      <c r="E10" s="43"/>
      <c r="F10" s="43"/>
      <c r="G10" s="43"/>
      <c r="H10" s="43"/>
      <c r="I10" s="128"/>
      <c r="J10" s="43"/>
      <c r="K10" s="46"/>
    </row>
    <row r="11" spans="2:11" s="1" customFormat="1" ht="14.45" customHeight="1">
      <c r="B11" s="42"/>
      <c r="C11" s="43"/>
      <c r="D11" s="38" t="s">
        <v>21</v>
      </c>
      <c r="E11" s="43"/>
      <c r="F11" s="36" t="s">
        <v>22</v>
      </c>
      <c r="G11" s="43"/>
      <c r="H11" s="43"/>
      <c r="I11" s="129" t="s">
        <v>23</v>
      </c>
      <c r="J11" s="36" t="s">
        <v>24</v>
      </c>
      <c r="K11" s="46"/>
    </row>
    <row r="12" spans="2:11" s="1" customFormat="1" ht="14.45" customHeight="1">
      <c r="B12" s="42"/>
      <c r="C12" s="43"/>
      <c r="D12" s="38" t="s">
        <v>26</v>
      </c>
      <c r="E12" s="43"/>
      <c r="F12" s="36" t="s">
        <v>27</v>
      </c>
      <c r="G12" s="43"/>
      <c r="H12" s="43"/>
      <c r="I12" s="129" t="s">
        <v>28</v>
      </c>
      <c r="J12" s="130" t="str">
        <f>'Rekapitulace stavby'!AN8</f>
        <v>6. 6. 2017</v>
      </c>
      <c r="K12" s="46"/>
    </row>
    <row r="13" spans="2:11" s="1" customFormat="1" ht="10.9" customHeight="1">
      <c r="B13" s="42"/>
      <c r="C13" s="43"/>
      <c r="D13" s="43"/>
      <c r="E13" s="43"/>
      <c r="F13" s="43"/>
      <c r="G13" s="43"/>
      <c r="H13" s="43"/>
      <c r="I13" s="128"/>
      <c r="J13" s="43"/>
      <c r="K13" s="46"/>
    </row>
    <row r="14" spans="2:11" s="1" customFormat="1" ht="14.45" customHeight="1">
      <c r="B14" s="42"/>
      <c r="C14" s="43"/>
      <c r="D14" s="38" t="s">
        <v>32</v>
      </c>
      <c r="E14" s="43"/>
      <c r="F14" s="43"/>
      <c r="G14" s="43"/>
      <c r="H14" s="43"/>
      <c r="I14" s="129" t="s">
        <v>33</v>
      </c>
      <c r="J14" s="36" t="s">
        <v>34</v>
      </c>
      <c r="K14" s="46"/>
    </row>
    <row r="15" spans="2:11" s="1" customFormat="1" ht="18" customHeight="1">
      <c r="B15" s="42"/>
      <c r="C15" s="43"/>
      <c r="D15" s="43"/>
      <c r="E15" s="36" t="s">
        <v>35</v>
      </c>
      <c r="F15" s="43"/>
      <c r="G15" s="43"/>
      <c r="H15" s="43"/>
      <c r="I15" s="129" t="s">
        <v>36</v>
      </c>
      <c r="J15" s="36" t="s">
        <v>37</v>
      </c>
      <c r="K15" s="46"/>
    </row>
    <row r="16" spans="2:11" s="1" customFormat="1" ht="6.95" customHeight="1">
      <c r="B16" s="42"/>
      <c r="C16" s="43"/>
      <c r="D16" s="43"/>
      <c r="E16" s="43"/>
      <c r="F16" s="43"/>
      <c r="G16" s="43"/>
      <c r="H16" s="43"/>
      <c r="I16" s="128"/>
      <c r="J16" s="43"/>
      <c r="K16" s="46"/>
    </row>
    <row r="17" spans="2:11" s="1" customFormat="1" ht="14.45" customHeight="1">
      <c r="B17" s="42"/>
      <c r="C17" s="43"/>
      <c r="D17" s="38" t="s">
        <v>38</v>
      </c>
      <c r="E17" s="43"/>
      <c r="F17" s="43"/>
      <c r="G17" s="43"/>
      <c r="H17" s="43"/>
      <c r="I17" s="129" t="s">
        <v>33</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29" t="s">
        <v>36</v>
      </c>
      <c r="J18" s="36" t="str">
        <f>IF('Rekapitulace stavby'!AN14="Vyplň údaj","",IF('Rekapitulace stavby'!AN14="","",'Rekapitulace stavby'!AN14))</f>
        <v/>
      </c>
      <c r="K18" s="46"/>
    </row>
    <row r="19" spans="2:11" s="1" customFormat="1" ht="6.95" customHeight="1">
      <c r="B19" s="42"/>
      <c r="C19" s="43"/>
      <c r="D19" s="43"/>
      <c r="E19" s="43"/>
      <c r="F19" s="43"/>
      <c r="G19" s="43"/>
      <c r="H19" s="43"/>
      <c r="I19" s="128"/>
      <c r="J19" s="43"/>
      <c r="K19" s="46"/>
    </row>
    <row r="20" spans="2:11" s="1" customFormat="1" ht="14.45" customHeight="1">
      <c r="B20" s="42"/>
      <c r="C20" s="43"/>
      <c r="D20" s="38" t="s">
        <v>40</v>
      </c>
      <c r="E20" s="43"/>
      <c r="F20" s="43"/>
      <c r="G20" s="43"/>
      <c r="H20" s="43"/>
      <c r="I20" s="129" t="s">
        <v>33</v>
      </c>
      <c r="J20" s="36" t="s">
        <v>41</v>
      </c>
      <c r="K20" s="46"/>
    </row>
    <row r="21" spans="2:11" s="1" customFormat="1" ht="18" customHeight="1">
      <c r="B21" s="42"/>
      <c r="C21" s="43"/>
      <c r="D21" s="43"/>
      <c r="E21" s="36" t="s">
        <v>42</v>
      </c>
      <c r="F21" s="43"/>
      <c r="G21" s="43"/>
      <c r="H21" s="43"/>
      <c r="I21" s="129" t="s">
        <v>36</v>
      </c>
      <c r="J21" s="36" t="s">
        <v>43</v>
      </c>
      <c r="K21" s="46"/>
    </row>
    <row r="22" spans="2:11" s="1" customFormat="1" ht="6.95" customHeight="1">
      <c r="B22" s="42"/>
      <c r="C22" s="43"/>
      <c r="D22" s="43"/>
      <c r="E22" s="43"/>
      <c r="F22" s="43"/>
      <c r="G22" s="43"/>
      <c r="H22" s="43"/>
      <c r="I22" s="128"/>
      <c r="J22" s="43"/>
      <c r="K22" s="46"/>
    </row>
    <row r="23" spans="2:11" s="1" customFormat="1" ht="14.45" customHeight="1">
      <c r="B23" s="42"/>
      <c r="C23" s="43"/>
      <c r="D23" s="38" t="s">
        <v>45</v>
      </c>
      <c r="E23" s="43"/>
      <c r="F23" s="43"/>
      <c r="G23" s="43"/>
      <c r="H23" s="43"/>
      <c r="I23" s="128"/>
      <c r="J23" s="43"/>
      <c r="K23" s="46"/>
    </row>
    <row r="24" spans="2:11" s="7" customFormat="1" ht="22.5" customHeight="1">
      <c r="B24" s="131"/>
      <c r="C24" s="132"/>
      <c r="D24" s="132"/>
      <c r="E24" s="410" t="s">
        <v>24</v>
      </c>
      <c r="F24" s="410"/>
      <c r="G24" s="410"/>
      <c r="H24" s="410"/>
      <c r="I24" s="133"/>
      <c r="J24" s="132"/>
      <c r="K24" s="134"/>
    </row>
    <row r="25" spans="2:11" s="1" customFormat="1" ht="6.95" customHeight="1">
      <c r="B25" s="42"/>
      <c r="C25" s="43"/>
      <c r="D25" s="43"/>
      <c r="E25" s="43"/>
      <c r="F25" s="43"/>
      <c r="G25" s="43"/>
      <c r="H25" s="43"/>
      <c r="I25" s="128"/>
      <c r="J25" s="43"/>
      <c r="K25" s="46"/>
    </row>
    <row r="26" spans="2:11" s="1" customFormat="1" ht="6.95" customHeight="1">
      <c r="B26" s="42"/>
      <c r="C26" s="43"/>
      <c r="D26" s="86"/>
      <c r="E26" s="86"/>
      <c r="F26" s="86"/>
      <c r="G26" s="86"/>
      <c r="H26" s="86"/>
      <c r="I26" s="135"/>
      <c r="J26" s="86"/>
      <c r="K26" s="136"/>
    </row>
    <row r="27" spans="2:11" s="1" customFormat="1" ht="25.35" customHeight="1">
      <c r="B27" s="42"/>
      <c r="C27" s="43"/>
      <c r="D27" s="137" t="s">
        <v>46</v>
      </c>
      <c r="E27" s="43"/>
      <c r="F27" s="43"/>
      <c r="G27" s="43"/>
      <c r="H27" s="43"/>
      <c r="I27" s="128"/>
      <c r="J27" s="138">
        <f>ROUND(J91,2)</f>
        <v>0</v>
      </c>
      <c r="K27" s="46"/>
    </row>
    <row r="28" spans="2:11" s="1" customFormat="1" ht="6.95" customHeight="1">
      <c r="B28" s="42"/>
      <c r="C28" s="43"/>
      <c r="D28" s="86"/>
      <c r="E28" s="86"/>
      <c r="F28" s="86"/>
      <c r="G28" s="86"/>
      <c r="H28" s="86"/>
      <c r="I28" s="135"/>
      <c r="J28" s="86"/>
      <c r="K28" s="136"/>
    </row>
    <row r="29" spans="2:11" s="1" customFormat="1" ht="14.45" customHeight="1">
      <c r="B29" s="42"/>
      <c r="C29" s="43"/>
      <c r="D29" s="43"/>
      <c r="E29" s="43"/>
      <c r="F29" s="47" t="s">
        <v>48</v>
      </c>
      <c r="G29" s="43"/>
      <c r="H29" s="43"/>
      <c r="I29" s="139" t="s">
        <v>47</v>
      </c>
      <c r="J29" s="47" t="s">
        <v>49</v>
      </c>
      <c r="K29" s="46"/>
    </row>
    <row r="30" spans="2:11" s="1" customFormat="1" ht="14.45" customHeight="1">
      <c r="B30" s="42"/>
      <c r="C30" s="43"/>
      <c r="D30" s="50" t="s">
        <v>50</v>
      </c>
      <c r="E30" s="50" t="s">
        <v>51</v>
      </c>
      <c r="F30" s="140">
        <f>ROUND(SUM(BE91:BE743),2)</f>
        <v>0</v>
      </c>
      <c r="G30" s="43"/>
      <c r="H30" s="43"/>
      <c r="I30" s="141">
        <v>0.21</v>
      </c>
      <c r="J30" s="140">
        <f>ROUND(ROUND((SUM(BE91:BE743)),2)*I30,2)</f>
        <v>0</v>
      </c>
      <c r="K30" s="46"/>
    </row>
    <row r="31" spans="2:11" s="1" customFormat="1" ht="14.45" customHeight="1">
      <c r="B31" s="42"/>
      <c r="C31" s="43"/>
      <c r="D31" s="43"/>
      <c r="E31" s="50" t="s">
        <v>52</v>
      </c>
      <c r="F31" s="140">
        <f>ROUND(SUM(BF91:BF743),2)</f>
        <v>0</v>
      </c>
      <c r="G31" s="43"/>
      <c r="H31" s="43"/>
      <c r="I31" s="141">
        <v>0.15</v>
      </c>
      <c r="J31" s="140">
        <f>ROUND(ROUND((SUM(BF91:BF743)),2)*I31,2)</f>
        <v>0</v>
      </c>
      <c r="K31" s="46"/>
    </row>
    <row r="32" spans="2:11" s="1" customFormat="1" ht="14.45" customHeight="1" hidden="1">
      <c r="B32" s="42"/>
      <c r="C32" s="43"/>
      <c r="D32" s="43"/>
      <c r="E32" s="50" t="s">
        <v>53</v>
      </c>
      <c r="F32" s="140">
        <f>ROUND(SUM(BG91:BG743),2)</f>
        <v>0</v>
      </c>
      <c r="G32" s="43"/>
      <c r="H32" s="43"/>
      <c r="I32" s="141">
        <v>0.21</v>
      </c>
      <c r="J32" s="140">
        <v>0</v>
      </c>
      <c r="K32" s="46"/>
    </row>
    <row r="33" spans="2:11" s="1" customFormat="1" ht="14.45" customHeight="1" hidden="1">
      <c r="B33" s="42"/>
      <c r="C33" s="43"/>
      <c r="D33" s="43"/>
      <c r="E33" s="50" t="s">
        <v>54</v>
      </c>
      <c r="F33" s="140">
        <f>ROUND(SUM(BH91:BH743),2)</f>
        <v>0</v>
      </c>
      <c r="G33" s="43"/>
      <c r="H33" s="43"/>
      <c r="I33" s="141">
        <v>0.15</v>
      </c>
      <c r="J33" s="140">
        <v>0</v>
      </c>
      <c r="K33" s="46"/>
    </row>
    <row r="34" spans="2:11" s="1" customFormat="1" ht="14.45" customHeight="1" hidden="1">
      <c r="B34" s="42"/>
      <c r="C34" s="43"/>
      <c r="D34" s="43"/>
      <c r="E34" s="50" t="s">
        <v>55</v>
      </c>
      <c r="F34" s="140">
        <f>ROUND(SUM(BI91:BI743),2)</f>
        <v>0</v>
      </c>
      <c r="G34" s="43"/>
      <c r="H34" s="43"/>
      <c r="I34" s="141">
        <v>0</v>
      </c>
      <c r="J34" s="140">
        <v>0</v>
      </c>
      <c r="K34" s="46"/>
    </row>
    <row r="35" spans="2:11" s="1" customFormat="1" ht="6.95" customHeight="1">
      <c r="B35" s="42"/>
      <c r="C35" s="43"/>
      <c r="D35" s="43"/>
      <c r="E35" s="43"/>
      <c r="F35" s="43"/>
      <c r="G35" s="43"/>
      <c r="H35" s="43"/>
      <c r="I35" s="128"/>
      <c r="J35" s="43"/>
      <c r="K35" s="46"/>
    </row>
    <row r="36" spans="2:11" s="1" customFormat="1" ht="25.35" customHeight="1">
      <c r="B36" s="42"/>
      <c r="C36" s="142"/>
      <c r="D36" s="143" t="s">
        <v>56</v>
      </c>
      <c r="E36" s="80"/>
      <c r="F36" s="80"/>
      <c r="G36" s="144" t="s">
        <v>57</v>
      </c>
      <c r="H36" s="145" t="s">
        <v>58</v>
      </c>
      <c r="I36" s="146"/>
      <c r="J36" s="147">
        <f>SUM(J27:J34)</f>
        <v>0</v>
      </c>
      <c r="K36" s="148"/>
    </row>
    <row r="37" spans="2:11" s="1" customFormat="1" ht="14.45" customHeight="1">
      <c r="B37" s="57"/>
      <c r="C37" s="58"/>
      <c r="D37" s="58"/>
      <c r="E37" s="58"/>
      <c r="F37" s="58"/>
      <c r="G37" s="58"/>
      <c r="H37" s="58"/>
      <c r="I37" s="149"/>
      <c r="J37" s="58"/>
      <c r="K37" s="59"/>
    </row>
    <row r="41" spans="2:11" s="1" customFormat="1" ht="6.95" customHeight="1">
      <c r="B41" s="150"/>
      <c r="C41" s="151"/>
      <c r="D41" s="151"/>
      <c r="E41" s="151"/>
      <c r="F41" s="151"/>
      <c r="G41" s="151"/>
      <c r="H41" s="151"/>
      <c r="I41" s="152"/>
      <c r="J41" s="151"/>
      <c r="K41" s="153"/>
    </row>
    <row r="42" spans="2:11" s="1" customFormat="1" ht="36.95" customHeight="1">
      <c r="B42" s="42"/>
      <c r="C42" s="31" t="s">
        <v>129</v>
      </c>
      <c r="D42" s="43"/>
      <c r="E42" s="43"/>
      <c r="F42" s="43"/>
      <c r="G42" s="43"/>
      <c r="H42" s="43"/>
      <c r="I42" s="128"/>
      <c r="J42" s="43"/>
      <c r="K42" s="46"/>
    </row>
    <row r="43" spans="2:11" s="1" customFormat="1" ht="6.95" customHeight="1">
      <c r="B43" s="42"/>
      <c r="C43" s="43"/>
      <c r="D43" s="43"/>
      <c r="E43" s="43"/>
      <c r="F43" s="43"/>
      <c r="G43" s="43"/>
      <c r="H43" s="43"/>
      <c r="I43" s="128"/>
      <c r="J43" s="43"/>
      <c r="K43" s="46"/>
    </row>
    <row r="44" spans="2:11" s="1" customFormat="1" ht="14.45" customHeight="1">
      <c r="B44" s="42"/>
      <c r="C44" s="38" t="s">
        <v>18</v>
      </c>
      <c r="D44" s="43"/>
      <c r="E44" s="43"/>
      <c r="F44" s="43"/>
      <c r="G44" s="43"/>
      <c r="H44" s="43"/>
      <c r="I44" s="128"/>
      <c r="J44" s="43"/>
      <c r="K44" s="46"/>
    </row>
    <row r="45" spans="2:11" s="1" customFormat="1" ht="22.5" customHeight="1">
      <c r="B45" s="42"/>
      <c r="C45" s="43"/>
      <c r="D45" s="43"/>
      <c r="E45" s="418" t="str">
        <f>E7</f>
        <v>VD Fojtka, zřízení nouzového přelivu</v>
      </c>
      <c r="F45" s="419"/>
      <c r="G45" s="419"/>
      <c r="H45" s="419"/>
      <c r="I45" s="128"/>
      <c r="J45" s="43"/>
      <c r="K45" s="46"/>
    </row>
    <row r="46" spans="2:11" s="1" customFormat="1" ht="14.45" customHeight="1">
      <c r="B46" s="42"/>
      <c r="C46" s="38" t="s">
        <v>127</v>
      </c>
      <c r="D46" s="43"/>
      <c r="E46" s="43"/>
      <c r="F46" s="43"/>
      <c r="G46" s="43"/>
      <c r="H46" s="43"/>
      <c r="I46" s="128"/>
      <c r="J46" s="43"/>
      <c r="K46" s="46"/>
    </row>
    <row r="47" spans="2:11" s="1" customFormat="1" ht="23.25" customHeight="1">
      <c r="B47" s="42"/>
      <c r="C47" s="43"/>
      <c r="D47" s="43"/>
      <c r="E47" s="420" t="str">
        <f>E9</f>
        <v>SO01 - Koruna hráze</v>
      </c>
      <c r="F47" s="421"/>
      <c r="G47" s="421"/>
      <c r="H47" s="421"/>
      <c r="I47" s="128"/>
      <c r="J47" s="43"/>
      <c r="K47" s="46"/>
    </row>
    <row r="48" spans="2:11" s="1" customFormat="1" ht="6.95" customHeight="1">
      <c r="B48" s="42"/>
      <c r="C48" s="43"/>
      <c r="D48" s="43"/>
      <c r="E48" s="43"/>
      <c r="F48" s="43"/>
      <c r="G48" s="43"/>
      <c r="H48" s="43"/>
      <c r="I48" s="128"/>
      <c r="J48" s="43"/>
      <c r="K48" s="46"/>
    </row>
    <row r="49" spans="2:11" s="1" customFormat="1" ht="18" customHeight="1">
      <c r="B49" s="42"/>
      <c r="C49" s="38" t="s">
        <v>26</v>
      </c>
      <c r="D49" s="43"/>
      <c r="E49" s="43"/>
      <c r="F49" s="36" t="str">
        <f>F12</f>
        <v>VD Fojka, Mníšek u Liberce</v>
      </c>
      <c r="G49" s="43"/>
      <c r="H49" s="43"/>
      <c r="I49" s="129" t="s">
        <v>28</v>
      </c>
      <c r="J49" s="130" t="str">
        <f>IF(J12="","",J12)</f>
        <v>6. 6. 2017</v>
      </c>
      <c r="K49" s="46"/>
    </row>
    <row r="50" spans="2:11" s="1" customFormat="1" ht="6.95" customHeight="1">
      <c r="B50" s="42"/>
      <c r="C50" s="43"/>
      <c r="D50" s="43"/>
      <c r="E50" s="43"/>
      <c r="F50" s="43"/>
      <c r="G50" s="43"/>
      <c r="H50" s="43"/>
      <c r="I50" s="128"/>
      <c r="J50" s="43"/>
      <c r="K50" s="46"/>
    </row>
    <row r="51" spans="2:11" s="1" customFormat="1" ht="15">
      <c r="B51" s="42"/>
      <c r="C51" s="38" t="s">
        <v>32</v>
      </c>
      <c r="D51" s="43"/>
      <c r="E51" s="43"/>
      <c r="F51" s="36" t="str">
        <f>E15</f>
        <v>Povodí Labe, státní podnik</v>
      </c>
      <c r="G51" s="43"/>
      <c r="H51" s="43"/>
      <c r="I51" s="129" t="s">
        <v>40</v>
      </c>
      <c r="J51" s="36" t="str">
        <f>E21</f>
        <v>VODNÍ DÍLA - TBD a.s.</v>
      </c>
      <c r="K51" s="46"/>
    </row>
    <row r="52" spans="2:11" s="1" customFormat="1" ht="14.45" customHeight="1">
      <c r="B52" s="42"/>
      <c r="C52" s="38" t="s">
        <v>38</v>
      </c>
      <c r="D52" s="43"/>
      <c r="E52" s="43"/>
      <c r="F52" s="36" t="str">
        <f>IF(E18="","",E18)</f>
        <v/>
      </c>
      <c r="G52" s="43"/>
      <c r="H52" s="43"/>
      <c r="I52" s="128"/>
      <c r="J52" s="43"/>
      <c r="K52" s="46"/>
    </row>
    <row r="53" spans="2:11" s="1" customFormat="1" ht="10.35" customHeight="1">
      <c r="B53" s="42"/>
      <c r="C53" s="43"/>
      <c r="D53" s="43"/>
      <c r="E53" s="43"/>
      <c r="F53" s="43"/>
      <c r="G53" s="43"/>
      <c r="H53" s="43"/>
      <c r="I53" s="128"/>
      <c r="J53" s="43"/>
      <c r="K53" s="46"/>
    </row>
    <row r="54" spans="2:11" s="1" customFormat="1" ht="29.25" customHeight="1">
      <c r="B54" s="42"/>
      <c r="C54" s="154" t="s">
        <v>130</v>
      </c>
      <c r="D54" s="142"/>
      <c r="E54" s="142"/>
      <c r="F54" s="142"/>
      <c r="G54" s="142"/>
      <c r="H54" s="142"/>
      <c r="I54" s="155"/>
      <c r="J54" s="156" t="s">
        <v>131</v>
      </c>
      <c r="K54" s="157"/>
    </row>
    <row r="55" spans="2:11" s="1" customFormat="1" ht="10.35" customHeight="1">
      <c r="B55" s="42"/>
      <c r="C55" s="43"/>
      <c r="D55" s="43"/>
      <c r="E55" s="43"/>
      <c r="F55" s="43"/>
      <c r="G55" s="43"/>
      <c r="H55" s="43"/>
      <c r="I55" s="128"/>
      <c r="J55" s="43"/>
      <c r="K55" s="46"/>
    </row>
    <row r="56" spans="2:47" s="1" customFormat="1" ht="29.25" customHeight="1">
      <c r="B56" s="42"/>
      <c r="C56" s="158" t="s">
        <v>132</v>
      </c>
      <c r="D56" s="43"/>
      <c r="E56" s="43"/>
      <c r="F56" s="43"/>
      <c r="G56" s="43"/>
      <c r="H56" s="43"/>
      <c r="I56" s="128"/>
      <c r="J56" s="138">
        <f>J91</f>
        <v>0</v>
      </c>
      <c r="K56" s="46"/>
      <c r="AU56" s="25" t="s">
        <v>133</v>
      </c>
    </row>
    <row r="57" spans="2:11" s="8" customFormat="1" ht="24.95" customHeight="1">
      <c r="B57" s="159"/>
      <c r="C57" s="160"/>
      <c r="D57" s="161" t="s">
        <v>134</v>
      </c>
      <c r="E57" s="162"/>
      <c r="F57" s="162"/>
      <c r="G57" s="162"/>
      <c r="H57" s="162"/>
      <c r="I57" s="163"/>
      <c r="J57" s="164">
        <f>J92</f>
        <v>0</v>
      </c>
      <c r="K57" s="165"/>
    </row>
    <row r="58" spans="2:11" s="9" customFormat="1" ht="19.9" customHeight="1">
      <c r="B58" s="166"/>
      <c r="C58" s="167"/>
      <c r="D58" s="168" t="s">
        <v>135</v>
      </c>
      <c r="E58" s="169"/>
      <c r="F58" s="169"/>
      <c r="G58" s="169"/>
      <c r="H58" s="169"/>
      <c r="I58" s="170"/>
      <c r="J58" s="171">
        <f>J93</f>
        <v>0</v>
      </c>
      <c r="K58" s="172"/>
    </row>
    <row r="59" spans="2:11" s="9" customFormat="1" ht="19.9" customHeight="1">
      <c r="B59" s="166"/>
      <c r="C59" s="167"/>
      <c r="D59" s="168" t="s">
        <v>136</v>
      </c>
      <c r="E59" s="169"/>
      <c r="F59" s="169"/>
      <c r="G59" s="169"/>
      <c r="H59" s="169"/>
      <c r="I59" s="170"/>
      <c r="J59" s="171">
        <f>J190</f>
        <v>0</v>
      </c>
      <c r="K59" s="172"/>
    </row>
    <row r="60" spans="2:11" s="9" customFormat="1" ht="19.9" customHeight="1">
      <c r="B60" s="166"/>
      <c r="C60" s="167"/>
      <c r="D60" s="168" t="s">
        <v>137</v>
      </c>
      <c r="E60" s="169"/>
      <c r="F60" s="169"/>
      <c r="G60" s="169"/>
      <c r="H60" s="169"/>
      <c r="I60" s="170"/>
      <c r="J60" s="171">
        <f>J194</f>
        <v>0</v>
      </c>
      <c r="K60" s="172"/>
    </row>
    <row r="61" spans="2:11" s="9" customFormat="1" ht="19.9" customHeight="1">
      <c r="B61" s="166"/>
      <c r="C61" s="167"/>
      <c r="D61" s="168" t="s">
        <v>138</v>
      </c>
      <c r="E61" s="169"/>
      <c r="F61" s="169"/>
      <c r="G61" s="169"/>
      <c r="H61" s="169"/>
      <c r="I61" s="170"/>
      <c r="J61" s="171">
        <f>J305</f>
        <v>0</v>
      </c>
      <c r="K61" s="172"/>
    </row>
    <row r="62" spans="2:11" s="9" customFormat="1" ht="19.9" customHeight="1">
      <c r="B62" s="166"/>
      <c r="C62" s="167"/>
      <c r="D62" s="168" t="s">
        <v>139</v>
      </c>
      <c r="E62" s="169"/>
      <c r="F62" s="169"/>
      <c r="G62" s="169"/>
      <c r="H62" s="169"/>
      <c r="I62" s="170"/>
      <c r="J62" s="171">
        <f>J330</f>
        <v>0</v>
      </c>
      <c r="K62" s="172"/>
    </row>
    <row r="63" spans="2:11" s="9" customFormat="1" ht="19.9" customHeight="1">
      <c r="B63" s="166"/>
      <c r="C63" s="167"/>
      <c r="D63" s="168" t="s">
        <v>140</v>
      </c>
      <c r="E63" s="169"/>
      <c r="F63" s="169"/>
      <c r="G63" s="169"/>
      <c r="H63" s="169"/>
      <c r="I63" s="170"/>
      <c r="J63" s="171">
        <f>J382</f>
        <v>0</v>
      </c>
      <c r="K63" s="172"/>
    </row>
    <row r="64" spans="2:11" s="9" customFormat="1" ht="19.9" customHeight="1">
      <c r="B64" s="166"/>
      <c r="C64" s="167"/>
      <c r="D64" s="168" t="s">
        <v>141</v>
      </c>
      <c r="E64" s="169"/>
      <c r="F64" s="169"/>
      <c r="G64" s="169"/>
      <c r="H64" s="169"/>
      <c r="I64" s="170"/>
      <c r="J64" s="171">
        <f>J413</f>
        <v>0</v>
      </c>
      <c r="K64" s="172"/>
    </row>
    <row r="65" spans="2:11" s="9" customFormat="1" ht="19.9" customHeight="1">
      <c r="B65" s="166"/>
      <c r="C65" s="167"/>
      <c r="D65" s="168" t="s">
        <v>142</v>
      </c>
      <c r="E65" s="169"/>
      <c r="F65" s="169"/>
      <c r="G65" s="169"/>
      <c r="H65" s="169"/>
      <c r="I65" s="170"/>
      <c r="J65" s="171">
        <f>J430</f>
        <v>0</v>
      </c>
      <c r="K65" s="172"/>
    </row>
    <row r="66" spans="2:11" s="9" customFormat="1" ht="19.9" customHeight="1">
      <c r="B66" s="166"/>
      <c r="C66" s="167"/>
      <c r="D66" s="168" t="s">
        <v>143</v>
      </c>
      <c r="E66" s="169"/>
      <c r="F66" s="169"/>
      <c r="G66" s="169"/>
      <c r="H66" s="169"/>
      <c r="I66" s="170"/>
      <c r="J66" s="171">
        <f>J662</f>
        <v>0</v>
      </c>
      <c r="K66" s="172"/>
    </row>
    <row r="67" spans="2:11" s="9" customFormat="1" ht="19.9" customHeight="1">
      <c r="B67" s="166"/>
      <c r="C67" s="167"/>
      <c r="D67" s="168" t="s">
        <v>144</v>
      </c>
      <c r="E67" s="169"/>
      <c r="F67" s="169"/>
      <c r="G67" s="169"/>
      <c r="H67" s="169"/>
      <c r="I67" s="170"/>
      <c r="J67" s="171">
        <f>J686</f>
        <v>0</v>
      </c>
      <c r="K67" s="172"/>
    </row>
    <row r="68" spans="2:11" s="8" customFormat="1" ht="24.95" customHeight="1">
      <c r="B68" s="159"/>
      <c r="C68" s="160"/>
      <c r="D68" s="161" t="s">
        <v>145</v>
      </c>
      <c r="E68" s="162"/>
      <c r="F68" s="162"/>
      <c r="G68" s="162"/>
      <c r="H68" s="162"/>
      <c r="I68" s="163"/>
      <c r="J68" s="164">
        <f>J688</f>
        <v>0</v>
      </c>
      <c r="K68" s="165"/>
    </row>
    <row r="69" spans="2:11" s="9" customFormat="1" ht="19.9" customHeight="1">
      <c r="B69" s="166"/>
      <c r="C69" s="167"/>
      <c r="D69" s="168" t="s">
        <v>146</v>
      </c>
      <c r="E69" s="169"/>
      <c r="F69" s="169"/>
      <c r="G69" s="169"/>
      <c r="H69" s="169"/>
      <c r="I69" s="170"/>
      <c r="J69" s="171">
        <f>J689</f>
        <v>0</v>
      </c>
      <c r="K69" s="172"/>
    </row>
    <row r="70" spans="2:11" s="9" customFormat="1" ht="19.9" customHeight="1">
      <c r="B70" s="166"/>
      <c r="C70" s="167"/>
      <c r="D70" s="168" t="s">
        <v>147</v>
      </c>
      <c r="E70" s="169"/>
      <c r="F70" s="169"/>
      <c r="G70" s="169"/>
      <c r="H70" s="169"/>
      <c r="I70" s="170"/>
      <c r="J70" s="171">
        <f>J705</f>
        <v>0</v>
      </c>
      <c r="K70" s="172"/>
    </row>
    <row r="71" spans="2:11" s="9" customFormat="1" ht="19.9" customHeight="1">
      <c r="B71" s="166"/>
      <c r="C71" s="167"/>
      <c r="D71" s="168" t="s">
        <v>148</v>
      </c>
      <c r="E71" s="169"/>
      <c r="F71" s="169"/>
      <c r="G71" s="169"/>
      <c r="H71" s="169"/>
      <c r="I71" s="170"/>
      <c r="J71" s="171">
        <f>J717</f>
        <v>0</v>
      </c>
      <c r="K71" s="172"/>
    </row>
    <row r="72" spans="2:11" s="1" customFormat="1" ht="21.75" customHeight="1">
      <c r="B72" s="42"/>
      <c r="C72" s="43"/>
      <c r="D72" s="43"/>
      <c r="E72" s="43"/>
      <c r="F72" s="43"/>
      <c r="G72" s="43"/>
      <c r="H72" s="43"/>
      <c r="I72" s="128"/>
      <c r="J72" s="43"/>
      <c r="K72" s="46"/>
    </row>
    <row r="73" spans="2:11" s="1" customFormat="1" ht="6.95" customHeight="1">
      <c r="B73" s="57"/>
      <c r="C73" s="58"/>
      <c r="D73" s="58"/>
      <c r="E73" s="58"/>
      <c r="F73" s="58"/>
      <c r="G73" s="58"/>
      <c r="H73" s="58"/>
      <c r="I73" s="149"/>
      <c r="J73" s="58"/>
      <c r="K73" s="59"/>
    </row>
    <row r="77" spans="2:12" s="1" customFormat="1" ht="6.95" customHeight="1">
      <c r="B77" s="60"/>
      <c r="C77" s="61"/>
      <c r="D77" s="61"/>
      <c r="E77" s="61"/>
      <c r="F77" s="61"/>
      <c r="G77" s="61"/>
      <c r="H77" s="61"/>
      <c r="I77" s="152"/>
      <c r="J77" s="61"/>
      <c r="K77" s="61"/>
      <c r="L77" s="62"/>
    </row>
    <row r="78" spans="2:12" s="1" customFormat="1" ht="36.95" customHeight="1">
      <c r="B78" s="42"/>
      <c r="C78" s="63" t="s">
        <v>149</v>
      </c>
      <c r="D78" s="64"/>
      <c r="E78" s="64"/>
      <c r="F78" s="64"/>
      <c r="G78" s="64"/>
      <c r="H78" s="64"/>
      <c r="I78" s="173"/>
      <c r="J78" s="64"/>
      <c r="K78" s="64"/>
      <c r="L78" s="62"/>
    </row>
    <row r="79" spans="2:12" s="1" customFormat="1" ht="6.95" customHeight="1">
      <c r="B79" s="42"/>
      <c r="C79" s="64"/>
      <c r="D79" s="64"/>
      <c r="E79" s="64"/>
      <c r="F79" s="64"/>
      <c r="G79" s="64"/>
      <c r="H79" s="64"/>
      <c r="I79" s="173"/>
      <c r="J79" s="64"/>
      <c r="K79" s="64"/>
      <c r="L79" s="62"/>
    </row>
    <row r="80" spans="2:12" s="1" customFormat="1" ht="14.45" customHeight="1">
      <c r="B80" s="42"/>
      <c r="C80" s="66" t="s">
        <v>18</v>
      </c>
      <c r="D80" s="64"/>
      <c r="E80" s="64"/>
      <c r="F80" s="64"/>
      <c r="G80" s="64"/>
      <c r="H80" s="64"/>
      <c r="I80" s="173"/>
      <c r="J80" s="64"/>
      <c r="K80" s="64"/>
      <c r="L80" s="62"/>
    </row>
    <row r="81" spans="2:12" s="1" customFormat="1" ht="22.5" customHeight="1">
      <c r="B81" s="42"/>
      <c r="C81" s="64"/>
      <c r="D81" s="64"/>
      <c r="E81" s="414" t="str">
        <f>E7</f>
        <v>VD Fojtka, zřízení nouzového přelivu</v>
      </c>
      <c r="F81" s="415"/>
      <c r="G81" s="415"/>
      <c r="H81" s="415"/>
      <c r="I81" s="173"/>
      <c r="J81" s="64"/>
      <c r="K81" s="64"/>
      <c r="L81" s="62"/>
    </row>
    <row r="82" spans="2:12" s="1" customFormat="1" ht="14.45" customHeight="1">
      <c r="B82" s="42"/>
      <c r="C82" s="66" t="s">
        <v>127</v>
      </c>
      <c r="D82" s="64"/>
      <c r="E82" s="64"/>
      <c r="F82" s="64"/>
      <c r="G82" s="64"/>
      <c r="H82" s="64"/>
      <c r="I82" s="173"/>
      <c r="J82" s="64"/>
      <c r="K82" s="64"/>
      <c r="L82" s="62"/>
    </row>
    <row r="83" spans="2:12" s="1" customFormat="1" ht="23.25" customHeight="1">
      <c r="B83" s="42"/>
      <c r="C83" s="64"/>
      <c r="D83" s="64"/>
      <c r="E83" s="382" t="str">
        <f>E9</f>
        <v>SO01 - Koruna hráze</v>
      </c>
      <c r="F83" s="416"/>
      <c r="G83" s="416"/>
      <c r="H83" s="416"/>
      <c r="I83" s="173"/>
      <c r="J83" s="64"/>
      <c r="K83" s="64"/>
      <c r="L83" s="62"/>
    </row>
    <row r="84" spans="2:12" s="1" customFormat="1" ht="6.95" customHeight="1">
      <c r="B84" s="42"/>
      <c r="C84" s="64"/>
      <c r="D84" s="64"/>
      <c r="E84" s="64"/>
      <c r="F84" s="64"/>
      <c r="G84" s="64"/>
      <c r="H84" s="64"/>
      <c r="I84" s="173"/>
      <c r="J84" s="64"/>
      <c r="K84" s="64"/>
      <c r="L84" s="62"/>
    </row>
    <row r="85" spans="2:12" s="1" customFormat="1" ht="18" customHeight="1">
      <c r="B85" s="42"/>
      <c r="C85" s="66" t="s">
        <v>26</v>
      </c>
      <c r="D85" s="64"/>
      <c r="E85" s="64"/>
      <c r="F85" s="174" t="str">
        <f>F12</f>
        <v>VD Fojka, Mníšek u Liberce</v>
      </c>
      <c r="G85" s="64"/>
      <c r="H85" s="64"/>
      <c r="I85" s="175" t="s">
        <v>28</v>
      </c>
      <c r="J85" s="74" t="str">
        <f>IF(J12="","",J12)</f>
        <v>6. 6. 2017</v>
      </c>
      <c r="K85" s="64"/>
      <c r="L85" s="62"/>
    </row>
    <row r="86" spans="2:12" s="1" customFormat="1" ht="6.95" customHeight="1">
      <c r="B86" s="42"/>
      <c r="C86" s="64"/>
      <c r="D86" s="64"/>
      <c r="E86" s="64"/>
      <c r="F86" s="64"/>
      <c r="G86" s="64"/>
      <c r="H86" s="64"/>
      <c r="I86" s="173"/>
      <c r="J86" s="64"/>
      <c r="K86" s="64"/>
      <c r="L86" s="62"/>
    </row>
    <row r="87" spans="2:12" s="1" customFormat="1" ht="15">
      <c r="B87" s="42"/>
      <c r="C87" s="66" t="s">
        <v>32</v>
      </c>
      <c r="D87" s="64"/>
      <c r="E87" s="64"/>
      <c r="F87" s="174" t="str">
        <f>E15</f>
        <v>Povodí Labe, státní podnik</v>
      </c>
      <c r="G87" s="64"/>
      <c r="H87" s="64"/>
      <c r="I87" s="175" t="s">
        <v>40</v>
      </c>
      <c r="J87" s="174" t="str">
        <f>E21</f>
        <v>VODNÍ DÍLA - TBD a.s.</v>
      </c>
      <c r="K87" s="64"/>
      <c r="L87" s="62"/>
    </row>
    <row r="88" spans="2:12" s="1" customFormat="1" ht="14.45" customHeight="1">
      <c r="B88" s="42"/>
      <c r="C88" s="66" t="s">
        <v>38</v>
      </c>
      <c r="D88" s="64"/>
      <c r="E88" s="64"/>
      <c r="F88" s="174" t="str">
        <f>IF(E18="","",E18)</f>
        <v/>
      </c>
      <c r="G88" s="64"/>
      <c r="H88" s="64"/>
      <c r="I88" s="173"/>
      <c r="J88" s="64"/>
      <c r="K88" s="64"/>
      <c r="L88" s="62"/>
    </row>
    <row r="89" spans="2:12" s="1" customFormat="1" ht="10.35" customHeight="1">
      <c r="B89" s="42"/>
      <c r="C89" s="64"/>
      <c r="D89" s="64"/>
      <c r="E89" s="64"/>
      <c r="F89" s="64"/>
      <c r="G89" s="64"/>
      <c r="H89" s="64"/>
      <c r="I89" s="173"/>
      <c r="J89" s="64"/>
      <c r="K89" s="64"/>
      <c r="L89" s="62"/>
    </row>
    <row r="90" spans="2:20" s="10" customFormat="1" ht="29.25" customHeight="1">
      <c r="B90" s="176"/>
      <c r="C90" s="177" t="s">
        <v>150</v>
      </c>
      <c r="D90" s="178" t="s">
        <v>65</v>
      </c>
      <c r="E90" s="178" t="s">
        <v>61</v>
      </c>
      <c r="F90" s="178" t="s">
        <v>151</v>
      </c>
      <c r="G90" s="178" t="s">
        <v>152</v>
      </c>
      <c r="H90" s="178" t="s">
        <v>153</v>
      </c>
      <c r="I90" s="179" t="s">
        <v>154</v>
      </c>
      <c r="J90" s="178" t="s">
        <v>131</v>
      </c>
      <c r="K90" s="180" t="s">
        <v>155</v>
      </c>
      <c r="L90" s="181"/>
      <c r="M90" s="82" t="s">
        <v>156</v>
      </c>
      <c r="N90" s="83" t="s">
        <v>50</v>
      </c>
      <c r="O90" s="83" t="s">
        <v>157</v>
      </c>
      <c r="P90" s="83" t="s">
        <v>158</v>
      </c>
      <c r="Q90" s="83" t="s">
        <v>159</v>
      </c>
      <c r="R90" s="83" t="s">
        <v>160</v>
      </c>
      <c r="S90" s="83" t="s">
        <v>161</v>
      </c>
      <c r="T90" s="84" t="s">
        <v>162</v>
      </c>
    </row>
    <row r="91" spans="2:63" s="1" customFormat="1" ht="29.25" customHeight="1">
      <c r="B91" s="42"/>
      <c r="C91" s="88" t="s">
        <v>132</v>
      </c>
      <c r="D91" s="64"/>
      <c r="E91" s="64"/>
      <c r="F91" s="64"/>
      <c r="G91" s="64"/>
      <c r="H91" s="64"/>
      <c r="I91" s="173"/>
      <c r="J91" s="182">
        <f>BK91</f>
        <v>0</v>
      </c>
      <c r="K91" s="64"/>
      <c r="L91" s="62"/>
      <c r="M91" s="85"/>
      <c r="N91" s="86"/>
      <c r="O91" s="86"/>
      <c r="P91" s="183">
        <f>P92+P688</f>
        <v>0</v>
      </c>
      <c r="Q91" s="86"/>
      <c r="R91" s="183">
        <f>R92+R688</f>
        <v>592.3507726756101</v>
      </c>
      <c r="S91" s="86"/>
      <c r="T91" s="184">
        <f>T92+T688</f>
        <v>519.537073</v>
      </c>
      <c r="AT91" s="25" t="s">
        <v>79</v>
      </c>
      <c r="AU91" s="25" t="s">
        <v>133</v>
      </c>
      <c r="BK91" s="185">
        <f>BK92+BK688</f>
        <v>0</v>
      </c>
    </row>
    <row r="92" spans="2:63" s="11" customFormat="1" ht="37.35" customHeight="1">
      <c r="B92" s="186"/>
      <c r="C92" s="187"/>
      <c r="D92" s="188" t="s">
        <v>79</v>
      </c>
      <c r="E92" s="189" t="s">
        <v>163</v>
      </c>
      <c r="F92" s="189" t="s">
        <v>164</v>
      </c>
      <c r="G92" s="187"/>
      <c r="H92" s="187"/>
      <c r="I92" s="190"/>
      <c r="J92" s="191">
        <f>BK92</f>
        <v>0</v>
      </c>
      <c r="K92" s="187"/>
      <c r="L92" s="192"/>
      <c r="M92" s="193"/>
      <c r="N92" s="194"/>
      <c r="O92" s="194"/>
      <c r="P92" s="195">
        <f>P93+P190+P194+P305+P330+P382+P413+P430+P662+P686</f>
        <v>0</v>
      </c>
      <c r="Q92" s="194"/>
      <c r="R92" s="195">
        <f>R93+R190+R194+R305+R330+R382+R413+R430+R662+R686</f>
        <v>589.22763686761</v>
      </c>
      <c r="S92" s="194"/>
      <c r="T92" s="196">
        <f>T93+T190+T194+T305+T330+T382+T413+T430+T662+T686</f>
        <v>519.037073</v>
      </c>
      <c r="AR92" s="197" t="s">
        <v>25</v>
      </c>
      <c r="AT92" s="198" t="s">
        <v>79</v>
      </c>
      <c r="AU92" s="198" t="s">
        <v>80</v>
      </c>
      <c r="AY92" s="197" t="s">
        <v>165</v>
      </c>
      <c r="BK92" s="199">
        <f>BK93+BK190+BK194+BK305+BK330+BK382+BK413+BK430+BK662+BK686</f>
        <v>0</v>
      </c>
    </row>
    <row r="93" spans="2:63" s="11" customFormat="1" ht="19.9" customHeight="1">
      <c r="B93" s="186"/>
      <c r="C93" s="187"/>
      <c r="D93" s="200" t="s">
        <v>79</v>
      </c>
      <c r="E93" s="201" t="s">
        <v>25</v>
      </c>
      <c r="F93" s="201" t="s">
        <v>108</v>
      </c>
      <c r="G93" s="187"/>
      <c r="H93" s="187"/>
      <c r="I93" s="190"/>
      <c r="J93" s="202">
        <f>BK93</f>
        <v>0</v>
      </c>
      <c r="K93" s="187"/>
      <c r="L93" s="192"/>
      <c r="M93" s="193"/>
      <c r="N93" s="194"/>
      <c r="O93" s="194"/>
      <c r="P93" s="195">
        <f>SUM(P94:P189)</f>
        <v>0</v>
      </c>
      <c r="Q93" s="194"/>
      <c r="R93" s="195">
        <f>SUM(R94:R189)</f>
        <v>13.314</v>
      </c>
      <c r="S93" s="194"/>
      <c r="T93" s="196">
        <f>SUM(T94:T189)</f>
        <v>474.335465</v>
      </c>
      <c r="AR93" s="197" t="s">
        <v>25</v>
      </c>
      <c r="AT93" s="198" t="s">
        <v>79</v>
      </c>
      <c r="AU93" s="198" t="s">
        <v>25</v>
      </c>
      <c r="AY93" s="197" t="s">
        <v>165</v>
      </c>
      <c r="BK93" s="199">
        <f>SUM(BK94:BK189)</f>
        <v>0</v>
      </c>
    </row>
    <row r="94" spans="2:65" s="1" customFormat="1" ht="57" customHeight="1">
      <c r="B94" s="42"/>
      <c r="C94" s="203" t="s">
        <v>25</v>
      </c>
      <c r="D94" s="203" t="s">
        <v>166</v>
      </c>
      <c r="E94" s="204" t="s">
        <v>167</v>
      </c>
      <c r="F94" s="205" t="s">
        <v>168</v>
      </c>
      <c r="G94" s="206" t="s">
        <v>169</v>
      </c>
      <c r="H94" s="207">
        <v>52.675</v>
      </c>
      <c r="I94" s="208"/>
      <c r="J94" s="209">
        <f>ROUND(I94*H94,2)</f>
        <v>0</v>
      </c>
      <c r="K94" s="205" t="s">
        <v>170</v>
      </c>
      <c r="L94" s="62"/>
      <c r="M94" s="210" t="s">
        <v>24</v>
      </c>
      <c r="N94" s="211" t="s">
        <v>51</v>
      </c>
      <c r="O94" s="43"/>
      <c r="P94" s="212">
        <f>O94*H94</f>
        <v>0</v>
      </c>
      <c r="Q94" s="212">
        <v>0</v>
      </c>
      <c r="R94" s="212">
        <f>Q94*H94</f>
        <v>0</v>
      </c>
      <c r="S94" s="212">
        <v>0.255</v>
      </c>
      <c r="T94" s="213">
        <f>S94*H94</f>
        <v>13.432125</v>
      </c>
      <c r="AR94" s="25" t="s">
        <v>171</v>
      </c>
      <c r="AT94" s="25" t="s">
        <v>166</v>
      </c>
      <c r="AU94" s="25" t="s">
        <v>89</v>
      </c>
      <c r="AY94" s="25" t="s">
        <v>165</v>
      </c>
      <c r="BE94" s="214">
        <f>IF(N94="základní",J94,0)</f>
        <v>0</v>
      </c>
      <c r="BF94" s="214">
        <f>IF(N94="snížená",J94,0)</f>
        <v>0</v>
      </c>
      <c r="BG94" s="214">
        <f>IF(N94="zákl. přenesená",J94,0)</f>
        <v>0</v>
      </c>
      <c r="BH94" s="214">
        <f>IF(N94="sníž. přenesená",J94,0)</f>
        <v>0</v>
      </c>
      <c r="BI94" s="214">
        <f>IF(N94="nulová",J94,0)</f>
        <v>0</v>
      </c>
      <c r="BJ94" s="25" t="s">
        <v>25</v>
      </c>
      <c r="BK94" s="214">
        <f>ROUND(I94*H94,2)</f>
        <v>0</v>
      </c>
      <c r="BL94" s="25" t="s">
        <v>171</v>
      </c>
      <c r="BM94" s="25" t="s">
        <v>172</v>
      </c>
    </row>
    <row r="95" spans="2:47" s="1" customFormat="1" ht="189">
      <c r="B95" s="42"/>
      <c r="C95" s="64"/>
      <c r="D95" s="215" t="s">
        <v>173</v>
      </c>
      <c r="E95" s="64"/>
      <c r="F95" s="216" t="s">
        <v>174</v>
      </c>
      <c r="G95" s="64"/>
      <c r="H95" s="64"/>
      <c r="I95" s="173"/>
      <c r="J95" s="64"/>
      <c r="K95" s="64"/>
      <c r="L95" s="62"/>
      <c r="M95" s="217"/>
      <c r="N95" s="43"/>
      <c r="O95" s="43"/>
      <c r="P95" s="43"/>
      <c r="Q95" s="43"/>
      <c r="R95" s="43"/>
      <c r="S95" s="43"/>
      <c r="T95" s="79"/>
      <c r="AT95" s="25" t="s">
        <v>173</v>
      </c>
      <c r="AU95" s="25" t="s">
        <v>89</v>
      </c>
    </row>
    <row r="96" spans="2:47" s="1" customFormat="1" ht="40.5">
      <c r="B96" s="42"/>
      <c r="C96" s="64"/>
      <c r="D96" s="215" t="s">
        <v>112</v>
      </c>
      <c r="E96" s="64"/>
      <c r="F96" s="216" t="s">
        <v>175</v>
      </c>
      <c r="G96" s="64"/>
      <c r="H96" s="64"/>
      <c r="I96" s="173"/>
      <c r="J96" s="64"/>
      <c r="K96" s="64"/>
      <c r="L96" s="62"/>
      <c r="M96" s="217"/>
      <c r="N96" s="43"/>
      <c r="O96" s="43"/>
      <c r="P96" s="43"/>
      <c r="Q96" s="43"/>
      <c r="R96" s="43"/>
      <c r="S96" s="43"/>
      <c r="T96" s="79"/>
      <c r="AT96" s="25" t="s">
        <v>112</v>
      </c>
      <c r="AU96" s="25" t="s">
        <v>89</v>
      </c>
    </row>
    <row r="97" spans="2:51" s="12" customFormat="1" ht="13.5">
      <c r="B97" s="218"/>
      <c r="C97" s="219"/>
      <c r="D97" s="220" t="s">
        <v>176</v>
      </c>
      <c r="E97" s="221" t="s">
        <v>24</v>
      </c>
      <c r="F97" s="222" t="s">
        <v>177</v>
      </c>
      <c r="G97" s="219"/>
      <c r="H97" s="223">
        <v>52.675</v>
      </c>
      <c r="I97" s="224"/>
      <c r="J97" s="219"/>
      <c r="K97" s="219"/>
      <c r="L97" s="225"/>
      <c r="M97" s="226"/>
      <c r="N97" s="227"/>
      <c r="O97" s="227"/>
      <c r="P97" s="227"/>
      <c r="Q97" s="227"/>
      <c r="R97" s="227"/>
      <c r="S97" s="227"/>
      <c r="T97" s="228"/>
      <c r="AT97" s="229" t="s">
        <v>176</v>
      </c>
      <c r="AU97" s="229" t="s">
        <v>89</v>
      </c>
      <c r="AV97" s="12" t="s">
        <v>89</v>
      </c>
      <c r="AW97" s="12" t="s">
        <v>44</v>
      </c>
      <c r="AX97" s="12" t="s">
        <v>25</v>
      </c>
      <c r="AY97" s="229" t="s">
        <v>165</v>
      </c>
    </row>
    <row r="98" spans="2:65" s="1" customFormat="1" ht="57" customHeight="1">
      <c r="B98" s="42"/>
      <c r="C98" s="203" t="s">
        <v>89</v>
      </c>
      <c r="D98" s="203" t="s">
        <v>166</v>
      </c>
      <c r="E98" s="204" t="s">
        <v>178</v>
      </c>
      <c r="F98" s="205" t="s">
        <v>179</v>
      </c>
      <c r="G98" s="206" t="s">
        <v>169</v>
      </c>
      <c r="H98" s="207">
        <v>88.82</v>
      </c>
      <c r="I98" s="208"/>
      <c r="J98" s="209">
        <f>ROUND(I98*H98,2)</f>
        <v>0</v>
      </c>
      <c r="K98" s="205" t="s">
        <v>170</v>
      </c>
      <c r="L98" s="62"/>
      <c r="M98" s="210" t="s">
        <v>24</v>
      </c>
      <c r="N98" s="211" t="s">
        <v>51</v>
      </c>
      <c r="O98" s="43"/>
      <c r="P98" s="212">
        <f>O98*H98</f>
        <v>0</v>
      </c>
      <c r="Q98" s="212">
        <v>0</v>
      </c>
      <c r="R98" s="212">
        <f>Q98*H98</f>
        <v>0</v>
      </c>
      <c r="S98" s="212">
        <v>0.417</v>
      </c>
      <c r="T98" s="213">
        <f>S98*H98</f>
        <v>37.03794</v>
      </c>
      <c r="AR98" s="25" t="s">
        <v>171</v>
      </c>
      <c r="AT98" s="25" t="s">
        <v>166</v>
      </c>
      <c r="AU98" s="25" t="s">
        <v>89</v>
      </c>
      <c r="AY98" s="25" t="s">
        <v>165</v>
      </c>
      <c r="BE98" s="214">
        <f>IF(N98="základní",J98,0)</f>
        <v>0</v>
      </c>
      <c r="BF98" s="214">
        <f>IF(N98="snížená",J98,0)</f>
        <v>0</v>
      </c>
      <c r="BG98" s="214">
        <f>IF(N98="zákl. přenesená",J98,0)</f>
        <v>0</v>
      </c>
      <c r="BH98" s="214">
        <f>IF(N98="sníž. přenesená",J98,0)</f>
        <v>0</v>
      </c>
      <c r="BI98" s="214">
        <f>IF(N98="nulová",J98,0)</f>
        <v>0</v>
      </c>
      <c r="BJ98" s="25" t="s">
        <v>25</v>
      </c>
      <c r="BK98" s="214">
        <f>ROUND(I98*H98,2)</f>
        <v>0</v>
      </c>
      <c r="BL98" s="25" t="s">
        <v>171</v>
      </c>
      <c r="BM98" s="25" t="s">
        <v>180</v>
      </c>
    </row>
    <row r="99" spans="2:47" s="1" customFormat="1" ht="189">
      <c r="B99" s="42"/>
      <c r="C99" s="64"/>
      <c r="D99" s="215" t="s">
        <v>173</v>
      </c>
      <c r="E99" s="64"/>
      <c r="F99" s="216" t="s">
        <v>174</v>
      </c>
      <c r="G99" s="64"/>
      <c r="H99" s="64"/>
      <c r="I99" s="173"/>
      <c r="J99" s="64"/>
      <c r="K99" s="64"/>
      <c r="L99" s="62"/>
      <c r="M99" s="217"/>
      <c r="N99" s="43"/>
      <c r="O99" s="43"/>
      <c r="P99" s="43"/>
      <c r="Q99" s="43"/>
      <c r="R99" s="43"/>
      <c r="S99" s="43"/>
      <c r="T99" s="79"/>
      <c r="AT99" s="25" t="s">
        <v>173</v>
      </c>
      <c r="AU99" s="25" t="s">
        <v>89</v>
      </c>
    </row>
    <row r="100" spans="2:47" s="1" customFormat="1" ht="54">
      <c r="B100" s="42"/>
      <c r="C100" s="64"/>
      <c r="D100" s="215" t="s">
        <v>112</v>
      </c>
      <c r="E100" s="64"/>
      <c r="F100" s="216" t="s">
        <v>181</v>
      </c>
      <c r="G100" s="64"/>
      <c r="H100" s="64"/>
      <c r="I100" s="173"/>
      <c r="J100" s="64"/>
      <c r="K100" s="64"/>
      <c r="L100" s="62"/>
      <c r="M100" s="217"/>
      <c r="N100" s="43"/>
      <c r="O100" s="43"/>
      <c r="P100" s="43"/>
      <c r="Q100" s="43"/>
      <c r="R100" s="43"/>
      <c r="S100" s="43"/>
      <c r="T100" s="79"/>
      <c r="AT100" s="25" t="s">
        <v>112</v>
      </c>
      <c r="AU100" s="25" t="s">
        <v>89</v>
      </c>
    </row>
    <row r="101" spans="2:51" s="13" customFormat="1" ht="13.5">
      <c r="B101" s="230"/>
      <c r="C101" s="231"/>
      <c r="D101" s="215" t="s">
        <v>176</v>
      </c>
      <c r="E101" s="232" t="s">
        <v>24</v>
      </c>
      <c r="F101" s="233" t="s">
        <v>182</v>
      </c>
      <c r="G101" s="231"/>
      <c r="H101" s="234" t="s">
        <v>24</v>
      </c>
      <c r="I101" s="235"/>
      <c r="J101" s="231"/>
      <c r="K101" s="231"/>
      <c r="L101" s="236"/>
      <c r="M101" s="237"/>
      <c r="N101" s="238"/>
      <c r="O101" s="238"/>
      <c r="P101" s="238"/>
      <c r="Q101" s="238"/>
      <c r="R101" s="238"/>
      <c r="S101" s="238"/>
      <c r="T101" s="239"/>
      <c r="AT101" s="240" t="s">
        <v>176</v>
      </c>
      <c r="AU101" s="240" t="s">
        <v>89</v>
      </c>
      <c r="AV101" s="13" t="s">
        <v>25</v>
      </c>
      <c r="AW101" s="13" t="s">
        <v>44</v>
      </c>
      <c r="AX101" s="13" t="s">
        <v>80</v>
      </c>
      <c r="AY101" s="240" t="s">
        <v>165</v>
      </c>
    </row>
    <row r="102" spans="2:51" s="12" customFormat="1" ht="13.5">
      <c r="B102" s="218"/>
      <c r="C102" s="219"/>
      <c r="D102" s="215" t="s">
        <v>176</v>
      </c>
      <c r="E102" s="241" t="s">
        <v>24</v>
      </c>
      <c r="F102" s="242" t="s">
        <v>183</v>
      </c>
      <c r="G102" s="219"/>
      <c r="H102" s="243">
        <v>3.659</v>
      </c>
      <c r="I102" s="224"/>
      <c r="J102" s="219"/>
      <c r="K102" s="219"/>
      <c r="L102" s="225"/>
      <c r="M102" s="226"/>
      <c r="N102" s="227"/>
      <c r="O102" s="227"/>
      <c r="P102" s="227"/>
      <c r="Q102" s="227"/>
      <c r="R102" s="227"/>
      <c r="S102" s="227"/>
      <c r="T102" s="228"/>
      <c r="AT102" s="229" t="s">
        <v>176</v>
      </c>
      <c r="AU102" s="229" t="s">
        <v>89</v>
      </c>
      <c r="AV102" s="12" t="s">
        <v>89</v>
      </c>
      <c r="AW102" s="12" t="s">
        <v>44</v>
      </c>
      <c r="AX102" s="12" t="s">
        <v>80</v>
      </c>
      <c r="AY102" s="229" t="s">
        <v>165</v>
      </c>
    </row>
    <row r="103" spans="2:51" s="12" customFormat="1" ht="13.5">
      <c r="B103" s="218"/>
      <c r="C103" s="219"/>
      <c r="D103" s="215" t="s">
        <v>176</v>
      </c>
      <c r="E103" s="241" t="s">
        <v>24</v>
      </c>
      <c r="F103" s="242" t="s">
        <v>184</v>
      </c>
      <c r="G103" s="219"/>
      <c r="H103" s="243">
        <v>15.314</v>
      </c>
      <c r="I103" s="224"/>
      <c r="J103" s="219"/>
      <c r="K103" s="219"/>
      <c r="L103" s="225"/>
      <c r="M103" s="226"/>
      <c r="N103" s="227"/>
      <c r="O103" s="227"/>
      <c r="P103" s="227"/>
      <c r="Q103" s="227"/>
      <c r="R103" s="227"/>
      <c r="S103" s="227"/>
      <c r="T103" s="228"/>
      <c r="AT103" s="229" t="s">
        <v>176</v>
      </c>
      <c r="AU103" s="229" t="s">
        <v>89</v>
      </c>
      <c r="AV103" s="12" t="s">
        <v>89</v>
      </c>
      <c r="AW103" s="12" t="s">
        <v>44</v>
      </c>
      <c r="AX103" s="12" t="s">
        <v>80</v>
      </c>
      <c r="AY103" s="229" t="s">
        <v>165</v>
      </c>
    </row>
    <row r="104" spans="2:51" s="12" customFormat="1" ht="13.5">
      <c r="B104" s="218"/>
      <c r="C104" s="219"/>
      <c r="D104" s="215" t="s">
        <v>176</v>
      </c>
      <c r="E104" s="241" t="s">
        <v>24</v>
      </c>
      <c r="F104" s="242" t="s">
        <v>185</v>
      </c>
      <c r="G104" s="219"/>
      <c r="H104" s="243">
        <v>8.082</v>
      </c>
      <c r="I104" s="224"/>
      <c r="J104" s="219"/>
      <c r="K104" s="219"/>
      <c r="L104" s="225"/>
      <c r="M104" s="226"/>
      <c r="N104" s="227"/>
      <c r="O104" s="227"/>
      <c r="P104" s="227"/>
      <c r="Q104" s="227"/>
      <c r="R104" s="227"/>
      <c r="S104" s="227"/>
      <c r="T104" s="228"/>
      <c r="AT104" s="229" t="s">
        <v>176</v>
      </c>
      <c r="AU104" s="229" t="s">
        <v>89</v>
      </c>
      <c r="AV104" s="12" t="s">
        <v>89</v>
      </c>
      <c r="AW104" s="12" t="s">
        <v>44</v>
      </c>
      <c r="AX104" s="12" t="s">
        <v>80</v>
      </c>
      <c r="AY104" s="229" t="s">
        <v>165</v>
      </c>
    </row>
    <row r="105" spans="2:51" s="14" customFormat="1" ht="13.5">
      <c r="B105" s="244"/>
      <c r="C105" s="245"/>
      <c r="D105" s="215" t="s">
        <v>176</v>
      </c>
      <c r="E105" s="246" t="s">
        <v>24</v>
      </c>
      <c r="F105" s="247" t="s">
        <v>186</v>
      </c>
      <c r="G105" s="245"/>
      <c r="H105" s="248">
        <v>27.055</v>
      </c>
      <c r="I105" s="249"/>
      <c r="J105" s="245"/>
      <c r="K105" s="245"/>
      <c r="L105" s="250"/>
      <c r="M105" s="251"/>
      <c r="N105" s="252"/>
      <c r="O105" s="252"/>
      <c r="P105" s="252"/>
      <c r="Q105" s="252"/>
      <c r="R105" s="252"/>
      <c r="S105" s="252"/>
      <c r="T105" s="253"/>
      <c r="AT105" s="254" t="s">
        <v>176</v>
      </c>
      <c r="AU105" s="254" t="s">
        <v>89</v>
      </c>
      <c r="AV105" s="14" t="s">
        <v>187</v>
      </c>
      <c r="AW105" s="14" t="s">
        <v>44</v>
      </c>
      <c r="AX105" s="14" t="s">
        <v>80</v>
      </c>
      <c r="AY105" s="254" t="s">
        <v>165</v>
      </c>
    </row>
    <row r="106" spans="2:51" s="13" customFormat="1" ht="13.5">
      <c r="B106" s="230"/>
      <c r="C106" s="231"/>
      <c r="D106" s="215" t="s">
        <v>176</v>
      </c>
      <c r="E106" s="232" t="s">
        <v>24</v>
      </c>
      <c r="F106" s="233" t="s">
        <v>188</v>
      </c>
      <c r="G106" s="231"/>
      <c r="H106" s="234" t="s">
        <v>24</v>
      </c>
      <c r="I106" s="235"/>
      <c r="J106" s="231"/>
      <c r="K106" s="231"/>
      <c r="L106" s="236"/>
      <c r="M106" s="237"/>
      <c r="N106" s="238"/>
      <c r="O106" s="238"/>
      <c r="P106" s="238"/>
      <c r="Q106" s="238"/>
      <c r="R106" s="238"/>
      <c r="S106" s="238"/>
      <c r="T106" s="239"/>
      <c r="AT106" s="240" t="s">
        <v>176</v>
      </c>
      <c r="AU106" s="240" t="s">
        <v>89</v>
      </c>
      <c r="AV106" s="13" t="s">
        <v>25</v>
      </c>
      <c r="AW106" s="13" t="s">
        <v>44</v>
      </c>
      <c r="AX106" s="13" t="s">
        <v>80</v>
      </c>
      <c r="AY106" s="240" t="s">
        <v>165</v>
      </c>
    </row>
    <row r="107" spans="2:51" s="12" customFormat="1" ht="13.5">
      <c r="B107" s="218"/>
      <c r="C107" s="219"/>
      <c r="D107" s="215" t="s">
        <v>176</v>
      </c>
      <c r="E107" s="241" t="s">
        <v>24</v>
      </c>
      <c r="F107" s="242" t="s">
        <v>189</v>
      </c>
      <c r="G107" s="219"/>
      <c r="H107" s="243">
        <v>3.511</v>
      </c>
      <c r="I107" s="224"/>
      <c r="J107" s="219"/>
      <c r="K107" s="219"/>
      <c r="L107" s="225"/>
      <c r="M107" s="226"/>
      <c r="N107" s="227"/>
      <c r="O107" s="227"/>
      <c r="P107" s="227"/>
      <c r="Q107" s="227"/>
      <c r="R107" s="227"/>
      <c r="S107" s="227"/>
      <c r="T107" s="228"/>
      <c r="AT107" s="229" t="s">
        <v>176</v>
      </c>
      <c r="AU107" s="229" t="s">
        <v>89</v>
      </c>
      <c r="AV107" s="12" t="s">
        <v>89</v>
      </c>
      <c r="AW107" s="12" t="s">
        <v>44</v>
      </c>
      <c r="AX107" s="12" t="s">
        <v>80</v>
      </c>
      <c r="AY107" s="229" t="s">
        <v>165</v>
      </c>
    </row>
    <row r="108" spans="2:51" s="12" customFormat="1" ht="13.5">
      <c r="B108" s="218"/>
      <c r="C108" s="219"/>
      <c r="D108" s="215" t="s">
        <v>176</v>
      </c>
      <c r="E108" s="241" t="s">
        <v>24</v>
      </c>
      <c r="F108" s="242" t="s">
        <v>190</v>
      </c>
      <c r="G108" s="219"/>
      <c r="H108" s="243">
        <v>14.691</v>
      </c>
      <c r="I108" s="224"/>
      <c r="J108" s="219"/>
      <c r="K108" s="219"/>
      <c r="L108" s="225"/>
      <c r="M108" s="226"/>
      <c r="N108" s="227"/>
      <c r="O108" s="227"/>
      <c r="P108" s="227"/>
      <c r="Q108" s="227"/>
      <c r="R108" s="227"/>
      <c r="S108" s="227"/>
      <c r="T108" s="228"/>
      <c r="AT108" s="229" t="s">
        <v>176</v>
      </c>
      <c r="AU108" s="229" t="s">
        <v>89</v>
      </c>
      <c r="AV108" s="12" t="s">
        <v>89</v>
      </c>
      <c r="AW108" s="12" t="s">
        <v>44</v>
      </c>
      <c r="AX108" s="12" t="s">
        <v>80</v>
      </c>
      <c r="AY108" s="229" t="s">
        <v>165</v>
      </c>
    </row>
    <row r="109" spans="2:51" s="12" customFormat="1" ht="13.5">
      <c r="B109" s="218"/>
      <c r="C109" s="219"/>
      <c r="D109" s="215" t="s">
        <v>176</v>
      </c>
      <c r="E109" s="241" t="s">
        <v>24</v>
      </c>
      <c r="F109" s="242" t="s">
        <v>191</v>
      </c>
      <c r="G109" s="219"/>
      <c r="H109" s="243">
        <v>43.563</v>
      </c>
      <c r="I109" s="224"/>
      <c r="J109" s="219"/>
      <c r="K109" s="219"/>
      <c r="L109" s="225"/>
      <c r="M109" s="226"/>
      <c r="N109" s="227"/>
      <c r="O109" s="227"/>
      <c r="P109" s="227"/>
      <c r="Q109" s="227"/>
      <c r="R109" s="227"/>
      <c r="S109" s="227"/>
      <c r="T109" s="228"/>
      <c r="AT109" s="229" t="s">
        <v>176</v>
      </c>
      <c r="AU109" s="229" t="s">
        <v>89</v>
      </c>
      <c r="AV109" s="12" t="s">
        <v>89</v>
      </c>
      <c r="AW109" s="12" t="s">
        <v>44</v>
      </c>
      <c r="AX109" s="12" t="s">
        <v>80</v>
      </c>
      <c r="AY109" s="229" t="s">
        <v>165</v>
      </c>
    </row>
    <row r="110" spans="2:51" s="14" customFormat="1" ht="13.5">
      <c r="B110" s="244"/>
      <c r="C110" s="245"/>
      <c r="D110" s="215" t="s">
        <v>176</v>
      </c>
      <c r="E110" s="246" t="s">
        <v>24</v>
      </c>
      <c r="F110" s="247" t="s">
        <v>186</v>
      </c>
      <c r="G110" s="245"/>
      <c r="H110" s="248">
        <v>61.765</v>
      </c>
      <c r="I110" s="249"/>
      <c r="J110" s="245"/>
      <c r="K110" s="245"/>
      <c r="L110" s="250"/>
      <c r="M110" s="251"/>
      <c r="N110" s="252"/>
      <c r="O110" s="252"/>
      <c r="P110" s="252"/>
      <c r="Q110" s="252"/>
      <c r="R110" s="252"/>
      <c r="S110" s="252"/>
      <c r="T110" s="253"/>
      <c r="AT110" s="254" t="s">
        <v>176</v>
      </c>
      <c r="AU110" s="254" t="s">
        <v>89</v>
      </c>
      <c r="AV110" s="14" t="s">
        <v>187</v>
      </c>
      <c r="AW110" s="14" t="s">
        <v>44</v>
      </c>
      <c r="AX110" s="14" t="s">
        <v>80</v>
      </c>
      <c r="AY110" s="254" t="s">
        <v>165</v>
      </c>
    </row>
    <row r="111" spans="2:51" s="15" customFormat="1" ht="13.5">
      <c r="B111" s="255"/>
      <c r="C111" s="256"/>
      <c r="D111" s="220" t="s">
        <v>176</v>
      </c>
      <c r="E111" s="257" t="s">
        <v>24</v>
      </c>
      <c r="F111" s="258" t="s">
        <v>192</v>
      </c>
      <c r="G111" s="256"/>
      <c r="H111" s="259">
        <v>88.82</v>
      </c>
      <c r="I111" s="260"/>
      <c r="J111" s="256"/>
      <c r="K111" s="256"/>
      <c r="L111" s="261"/>
      <c r="M111" s="262"/>
      <c r="N111" s="263"/>
      <c r="O111" s="263"/>
      <c r="P111" s="263"/>
      <c r="Q111" s="263"/>
      <c r="R111" s="263"/>
      <c r="S111" s="263"/>
      <c r="T111" s="264"/>
      <c r="AT111" s="265" t="s">
        <v>176</v>
      </c>
      <c r="AU111" s="265" t="s">
        <v>89</v>
      </c>
      <c r="AV111" s="15" t="s">
        <v>171</v>
      </c>
      <c r="AW111" s="15" t="s">
        <v>44</v>
      </c>
      <c r="AX111" s="15" t="s">
        <v>25</v>
      </c>
      <c r="AY111" s="265" t="s">
        <v>165</v>
      </c>
    </row>
    <row r="112" spans="2:65" s="1" customFormat="1" ht="44.25" customHeight="1">
      <c r="B112" s="42"/>
      <c r="C112" s="203" t="s">
        <v>187</v>
      </c>
      <c r="D112" s="203" t="s">
        <v>166</v>
      </c>
      <c r="E112" s="204" t="s">
        <v>193</v>
      </c>
      <c r="F112" s="205" t="s">
        <v>194</v>
      </c>
      <c r="G112" s="206" t="s">
        <v>169</v>
      </c>
      <c r="H112" s="207">
        <v>390.522</v>
      </c>
      <c r="I112" s="208"/>
      <c r="J112" s="209">
        <f>ROUND(I112*H112,2)</f>
        <v>0</v>
      </c>
      <c r="K112" s="205" t="s">
        <v>170</v>
      </c>
      <c r="L112" s="62"/>
      <c r="M112" s="210" t="s">
        <v>24</v>
      </c>
      <c r="N112" s="211" t="s">
        <v>51</v>
      </c>
      <c r="O112" s="43"/>
      <c r="P112" s="212">
        <f>O112*H112</f>
        <v>0</v>
      </c>
      <c r="Q112" s="212">
        <v>0</v>
      </c>
      <c r="R112" s="212">
        <f>Q112*H112</f>
        <v>0</v>
      </c>
      <c r="S112" s="212">
        <v>0.325</v>
      </c>
      <c r="T112" s="213">
        <f>S112*H112</f>
        <v>126.91965</v>
      </c>
      <c r="AR112" s="25" t="s">
        <v>171</v>
      </c>
      <c r="AT112" s="25" t="s">
        <v>166</v>
      </c>
      <c r="AU112" s="25" t="s">
        <v>89</v>
      </c>
      <c r="AY112" s="25" t="s">
        <v>165</v>
      </c>
      <c r="BE112" s="214">
        <f>IF(N112="základní",J112,0)</f>
        <v>0</v>
      </c>
      <c r="BF112" s="214">
        <f>IF(N112="snížená",J112,0)</f>
        <v>0</v>
      </c>
      <c r="BG112" s="214">
        <f>IF(N112="zákl. přenesená",J112,0)</f>
        <v>0</v>
      </c>
      <c r="BH112" s="214">
        <f>IF(N112="sníž. přenesená",J112,0)</f>
        <v>0</v>
      </c>
      <c r="BI112" s="214">
        <f>IF(N112="nulová",J112,0)</f>
        <v>0</v>
      </c>
      <c r="BJ112" s="25" t="s">
        <v>25</v>
      </c>
      <c r="BK112" s="214">
        <f>ROUND(I112*H112,2)</f>
        <v>0</v>
      </c>
      <c r="BL112" s="25" t="s">
        <v>171</v>
      </c>
      <c r="BM112" s="25" t="s">
        <v>195</v>
      </c>
    </row>
    <row r="113" spans="2:47" s="1" customFormat="1" ht="256.5">
      <c r="B113" s="42"/>
      <c r="C113" s="64"/>
      <c r="D113" s="215" t="s">
        <v>173</v>
      </c>
      <c r="E113" s="64"/>
      <c r="F113" s="216" t="s">
        <v>196</v>
      </c>
      <c r="G113" s="64"/>
      <c r="H113" s="64"/>
      <c r="I113" s="173"/>
      <c r="J113" s="64"/>
      <c r="K113" s="64"/>
      <c r="L113" s="62"/>
      <c r="M113" s="217"/>
      <c r="N113" s="43"/>
      <c r="O113" s="43"/>
      <c r="P113" s="43"/>
      <c r="Q113" s="43"/>
      <c r="R113" s="43"/>
      <c r="S113" s="43"/>
      <c r="T113" s="79"/>
      <c r="AT113" s="25" t="s">
        <v>173</v>
      </c>
      <c r="AU113" s="25" t="s">
        <v>89</v>
      </c>
    </row>
    <row r="114" spans="2:47" s="1" customFormat="1" ht="67.5">
      <c r="B114" s="42"/>
      <c r="C114" s="64"/>
      <c r="D114" s="215" t="s">
        <v>112</v>
      </c>
      <c r="E114" s="64"/>
      <c r="F114" s="216" t="s">
        <v>197</v>
      </c>
      <c r="G114" s="64"/>
      <c r="H114" s="64"/>
      <c r="I114" s="173"/>
      <c r="J114" s="64"/>
      <c r="K114" s="64"/>
      <c r="L114" s="62"/>
      <c r="M114" s="217"/>
      <c r="N114" s="43"/>
      <c r="O114" s="43"/>
      <c r="P114" s="43"/>
      <c r="Q114" s="43"/>
      <c r="R114" s="43"/>
      <c r="S114" s="43"/>
      <c r="T114" s="79"/>
      <c r="AT114" s="25" t="s">
        <v>112</v>
      </c>
      <c r="AU114" s="25" t="s">
        <v>89</v>
      </c>
    </row>
    <row r="115" spans="2:51" s="13" customFormat="1" ht="13.5">
      <c r="B115" s="230"/>
      <c r="C115" s="231"/>
      <c r="D115" s="215" t="s">
        <v>176</v>
      </c>
      <c r="E115" s="232" t="s">
        <v>24</v>
      </c>
      <c r="F115" s="233" t="s">
        <v>182</v>
      </c>
      <c r="G115" s="231"/>
      <c r="H115" s="234" t="s">
        <v>24</v>
      </c>
      <c r="I115" s="235"/>
      <c r="J115" s="231"/>
      <c r="K115" s="231"/>
      <c r="L115" s="236"/>
      <c r="M115" s="237"/>
      <c r="N115" s="238"/>
      <c r="O115" s="238"/>
      <c r="P115" s="238"/>
      <c r="Q115" s="238"/>
      <c r="R115" s="238"/>
      <c r="S115" s="238"/>
      <c r="T115" s="239"/>
      <c r="AT115" s="240" t="s">
        <v>176</v>
      </c>
      <c r="AU115" s="240" t="s">
        <v>89</v>
      </c>
      <c r="AV115" s="13" t="s">
        <v>25</v>
      </c>
      <c r="AW115" s="13" t="s">
        <v>44</v>
      </c>
      <c r="AX115" s="13" t="s">
        <v>80</v>
      </c>
      <c r="AY115" s="240" t="s">
        <v>165</v>
      </c>
    </row>
    <row r="116" spans="2:51" s="12" customFormat="1" ht="13.5">
      <c r="B116" s="218"/>
      <c r="C116" s="219"/>
      <c r="D116" s="215" t="s">
        <v>176</v>
      </c>
      <c r="E116" s="241" t="s">
        <v>24</v>
      </c>
      <c r="F116" s="242" t="s">
        <v>198</v>
      </c>
      <c r="G116" s="219"/>
      <c r="H116" s="243">
        <v>32.93</v>
      </c>
      <c r="I116" s="224"/>
      <c r="J116" s="219"/>
      <c r="K116" s="219"/>
      <c r="L116" s="225"/>
      <c r="M116" s="226"/>
      <c r="N116" s="227"/>
      <c r="O116" s="227"/>
      <c r="P116" s="227"/>
      <c r="Q116" s="227"/>
      <c r="R116" s="227"/>
      <c r="S116" s="227"/>
      <c r="T116" s="228"/>
      <c r="AT116" s="229" t="s">
        <v>176</v>
      </c>
      <c r="AU116" s="229" t="s">
        <v>89</v>
      </c>
      <c r="AV116" s="12" t="s">
        <v>89</v>
      </c>
      <c r="AW116" s="12" t="s">
        <v>44</v>
      </c>
      <c r="AX116" s="12" t="s">
        <v>80</v>
      </c>
      <c r="AY116" s="229" t="s">
        <v>165</v>
      </c>
    </row>
    <row r="117" spans="2:51" s="12" customFormat="1" ht="13.5">
      <c r="B117" s="218"/>
      <c r="C117" s="219"/>
      <c r="D117" s="215" t="s">
        <v>176</v>
      </c>
      <c r="E117" s="241" t="s">
        <v>24</v>
      </c>
      <c r="F117" s="242" t="s">
        <v>199</v>
      </c>
      <c r="G117" s="219"/>
      <c r="H117" s="243">
        <v>137.809</v>
      </c>
      <c r="I117" s="224"/>
      <c r="J117" s="219"/>
      <c r="K117" s="219"/>
      <c r="L117" s="225"/>
      <c r="M117" s="226"/>
      <c r="N117" s="227"/>
      <c r="O117" s="227"/>
      <c r="P117" s="227"/>
      <c r="Q117" s="227"/>
      <c r="R117" s="227"/>
      <c r="S117" s="227"/>
      <c r="T117" s="228"/>
      <c r="AT117" s="229" t="s">
        <v>176</v>
      </c>
      <c r="AU117" s="229" t="s">
        <v>89</v>
      </c>
      <c r="AV117" s="12" t="s">
        <v>89</v>
      </c>
      <c r="AW117" s="12" t="s">
        <v>44</v>
      </c>
      <c r="AX117" s="12" t="s">
        <v>80</v>
      </c>
      <c r="AY117" s="229" t="s">
        <v>165</v>
      </c>
    </row>
    <row r="118" spans="2:51" s="12" customFormat="1" ht="13.5">
      <c r="B118" s="218"/>
      <c r="C118" s="219"/>
      <c r="D118" s="215" t="s">
        <v>176</v>
      </c>
      <c r="E118" s="241" t="s">
        <v>24</v>
      </c>
      <c r="F118" s="242" t="s">
        <v>200</v>
      </c>
      <c r="G118" s="219"/>
      <c r="H118" s="243">
        <v>29.886</v>
      </c>
      <c r="I118" s="224"/>
      <c r="J118" s="219"/>
      <c r="K118" s="219"/>
      <c r="L118" s="225"/>
      <c r="M118" s="226"/>
      <c r="N118" s="227"/>
      <c r="O118" s="227"/>
      <c r="P118" s="227"/>
      <c r="Q118" s="227"/>
      <c r="R118" s="227"/>
      <c r="S118" s="227"/>
      <c r="T118" s="228"/>
      <c r="AT118" s="229" t="s">
        <v>176</v>
      </c>
      <c r="AU118" s="229" t="s">
        <v>89</v>
      </c>
      <c r="AV118" s="12" t="s">
        <v>89</v>
      </c>
      <c r="AW118" s="12" t="s">
        <v>44</v>
      </c>
      <c r="AX118" s="12" t="s">
        <v>80</v>
      </c>
      <c r="AY118" s="229" t="s">
        <v>165</v>
      </c>
    </row>
    <row r="119" spans="2:51" s="14" customFormat="1" ht="13.5">
      <c r="B119" s="244"/>
      <c r="C119" s="245"/>
      <c r="D119" s="215" t="s">
        <v>176</v>
      </c>
      <c r="E119" s="246" t="s">
        <v>24</v>
      </c>
      <c r="F119" s="247" t="s">
        <v>186</v>
      </c>
      <c r="G119" s="245"/>
      <c r="H119" s="248">
        <v>200.625</v>
      </c>
      <c r="I119" s="249"/>
      <c r="J119" s="245"/>
      <c r="K119" s="245"/>
      <c r="L119" s="250"/>
      <c r="M119" s="251"/>
      <c r="N119" s="252"/>
      <c r="O119" s="252"/>
      <c r="P119" s="252"/>
      <c r="Q119" s="252"/>
      <c r="R119" s="252"/>
      <c r="S119" s="252"/>
      <c r="T119" s="253"/>
      <c r="AT119" s="254" t="s">
        <v>176</v>
      </c>
      <c r="AU119" s="254" t="s">
        <v>89</v>
      </c>
      <c r="AV119" s="14" t="s">
        <v>187</v>
      </c>
      <c r="AW119" s="14" t="s">
        <v>44</v>
      </c>
      <c r="AX119" s="14" t="s">
        <v>80</v>
      </c>
      <c r="AY119" s="254" t="s">
        <v>165</v>
      </c>
    </row>
    <row r="120" spans="2:51" s="13" customFormat="1" ht="13.5">
      <c r="B120" s="230"/>
      <c r="C120" s="231"/>
      <c r="D120" s="215" t="s">
        <v>176</v>
      </c>
      <c r="E120" s="232" t="s">
        <v>24</v>
      </c>
      <c r="F120" s="233" t="s">
        <v>188</v>
      </c>
      <c r="G120" s="231"/>
      <c r="H120" s="234" t="s">
        <v>24</v>
      </c>
      <c r="I120" s="235"/>
      <c r="J120" s="231"/>
      <c r="K120" s="231"/>
      <c r="L120" s="236"/>
      <c r="M120" s="237"/>
      <c r="N120" s="238"/>
      <c r="O120" s="238"/>
      <c r="P120" s="238"/>
      <c r="Q120" s="238"/>
      <c r="R120" s="238"/>
      <c r="S120" s="238"/>
      <c r="T120" s="239"/>
      <c r="AT120" s="240" t="s">
        <v>176</v>
      </c>
      <c r="AU120" s="240" t="s">
        <v>89</v>
      </c>
      <c r="AV120" s="13" t="s">
        <v>25</v>
      </c>
      <c r="AW120" s="13" t="s">
        <v>44</v>
      </c>
      <c r="AX120" s="13" t="s">
        <v>80</v>
      </c>
      <c r="AY120" s="240" t="s">
        <v>165</v>
      </c>
    </row>
    <row r="121" spans="2:51" s="12" customFormat="1" ht="13.5">
      <c r="B121" s="218"/>
      <c r="C121" s="219"/>
      <c r="D121" s="215" t="s">
        <v>176</v>
      </c>
      <c r="E121" s="241" t="s">
        <v>24</v>
      </c>
      <c r="F121" s="242" t="s">
        <v>201</v>
      </c>
      <c r="G121" s="219"/>
      <c r="H121" s="243">
        <v>36.625</v>
      </c>
      <c r="I121" s="224"/>
      <c r="J121" s="219"/>
      <c r="K121" s="219"/>
      <c r="L121" s="225"/>
      <c r="M121" s="226"/>
      <c r="N121" s="227"/>
      <c r="O121" s="227"/>
      <c r="P121" s="227"/>
      <c r="Q121" s="227"/>
      <c r="R121" s="227"/>
      <c r="S121" s="227"/>
      <c r="T121" s="228"/>
      <c r="AT121" s="229" t="s">
        <v>176</v>
      </c>
      <c r="AU121" s="229" t="s">
        <v>89</v>
      </c>
      <c r="AV121" s="12" t="s">
        <v>89</v>
      </c>
      <c r="AW121" s="12" t="s">
        <v>44</v>
      </c>
      <c r="AX121" s="12" t="s">
        <v>80</v>
      </c>
      <c r="AY121" s="229" t="s">
        <v>165</v>
      </c>
    </row>
    <row r="122" spans="2:51" s="12" customFormat="1" ht="13.5">
      <c r="B122" s="218"/>
      <c r="C122" s="219"/>
      <c r="D122" s="215" t="s">
        <v>176</v>
      </c>
      <c r="E122" s="241" t="s">
        <v>24</v>
      </c>
      <c r="F122" s="242" t="s">
        <v>202</v>
      </c>
      <c r="G122" s="219"/>
      <c r="H122" s="243">
        <v>153.272</v>
      </c>
      <c r="I122" s="224"/>
      <c r="J122" s="219"/>
      <c r="K122" s="219"/>
      <c r="L122" s="225"/>
      <c r="M122" s="226"/>
      <c r="N122" s="227"/>
      <c r="O122" s="227"/>
      <c r="P122" s="227"/>
      <c r="Q122" s="227"/>
      <c r="R122" s="227"/>
      <c r="S122" s="227"/>
      <c r="T122" s="228"/>
      <c r="AT122" s="229" t="s">
        <v>176</v>
      </c>
      <c r="AU122" s="229" t="s">
        <v>89</v>
      </c>
      <c r="AV122" s="12" t="s">
        <v>89</v>
      </c>
      <c r="AW122" s="12" t="s">
        <v>44</v>
      </c>
      <c r="AX122" s="12" t="s">
        <v>80</v>
      </c>
      <c r="AY122" s="229" t="s">
        <v>165</v>
      </c>
    </row>
    <row r="123" spans="2:51" s="12" customFormat="1" ht="13.5">
      <c r="B123" s="218"/>
      <c r="C123" s="219"/>
      <c r="D123" s="215" t="s">
        <v>176</v>
      </c>
      <c r="E123" s="241" t="s">
        <v>24</v>
      </c>
      <c r="F123" s="242" t="s">
        <v>203</v>
      </c>
      <c r="G123" s="219"/>
      <c r="H123" s="243">
        <v>0</v>
      </c>
      <c r="I123" s="224"/>
      <c r="J123" s="219"/>
      <c r="K123" s="219"/>
      <c r="L123" s="225"/>
      <c r="M123" s="226"/>
      <c r="N123" s="227"/>
      <c r="O123" s="227"/>
      <c r="P123" s="227"/>
      <c r="Q123" s="227"/>
      <c r="R123" s="227"/>
      <c r="S123" s="227"/>
      <c r="T123" s="228"/>
      <c r="AT123" s="229" t="s">
        <v>176</v>
      </c>
      <c r="AU123" s="229" t="s">
        <v>89</v>
      </c>
      <c r="AV123" s="12" t="s">
        <v>89</v>
      </c>
      <c r="AW123" s="12" t="s">
        <v>44</v>
      </c>
      <c r="AX123" s="12" t="s">
        <v>80</v>
      </c>
      <c r="AY123" s="229" t="s">
        <v>165</v>
      </c>
    </row>
    <row r="124" spans="2:51" s="14" customFormat="1" ht="13.5">
      <c r="B124" s="244"/>
      <c r="C124" s="245"/>
      <c r="D124" s="215" t="s">
        <v>176</v>
      </c>
      <c r="E124" s="246" t="s">
        <v>24</v>
      </c>
      <c r="F124" s="247" t="s">
        <v>186</v>
      </c>
      <c r="G124" s="245"/>
      <c r="H124" s="248">
        <v>189.897</v>
      </c>
      <c r="I124" s="249"/>
      <c r="J124" s="245"/>
      <c r="K124" s="245"/>
      <c r="L124" s="250"/>
      <c r="M124" s="251"/>
      <c r="N124" s="252"/>
      <c r="O124" s="252"/>
      <c r="P124" s="252"/>
      <c r="Q124" s="252"/>
      <c r="R124" s="252"/>
      <c r="S124" s="252"/>
      <c r="T124" s="253"/>
      <c r="AT124" s="254" t="s">
        <v>176</v>
      </c>
      <c r="AU124" s="254" t="s">
        <v>89</v>
      </c>
      <c r="AV124" s="14" t="s">
        <v>187</v>
      </c>
      <c r="AW124" s="14" t="s">
        <v>44</v>
      </c>
      <c r="AX124" s="14" t="s">
        <v>80</v>
      </c>
      <c r="AY124" s="254" t="s">
        <v>165</v>
      </c>
    </row>
    <row r="125" spans="2:51" s="15" customFormat="1" ht="13.5">
      <c r="B125" s="255"/>
      <c r="C125" s="256"/>
      <c r="D125" s="220" t="s">
        <v>176</v>
      </c>
      <c r="E125" s="257" t="s">
        <v>24</v>
      </c>
      <c r="F125" s="258" t="s">
        <v>192</v>
      </c>
      <c r="G125" s="256"/>
      <c r="H125" s="259">
        <v>390.522</v>
      </c>
      <c r="I125" s="260"/>
      <c r="J125" s="256"/>
      <c r="K125" s="256"/>
      <c r="L125" s="261"/>
      <c r="M125" s="262"/>
      <c r="N125" s="263"/>
      <c r="O125" s="263"/>
      <c r="P125" s="263"/>
      <c r="Q125" s="263"/>
      <c r="R125" s="263"/>
      <c r="S125" s="263"/>
      <c r="T125" s="264"/>
      <c r="AT125" s="265" t="s">
        <v>176</v>
      </c>
      <c r="AU125" s="265" t="s">
        <v>89</v>
      </c>
      <c r="AV125" s="15" t="s">
        <v>171</v>
      </c>
      <c r="AW125" s="15" t="s">
        <v>44</v>
      </c>
      <c r="AX125" s="15" t="s">
        <v>25</v>
      </c>
      <c r="AY125" s="265" t="s">
        <v>165</v>
      </c>
    </row>
    <row r="126" spans="2:65" s="1" customFormat="1" ht="44.25" customHeight="1">
      <c r="B126" s="42"/>
      <c r="C126" s="203" t="s">
        <v>171</v>
      </c>
      <c r="D126" s="203" t="s">
        <v>166</v>
      </c>
      <c r="E126" s="204" t="s">
        <v>204</v>
      </c>
      <c r="F126" s="205" t="s">
        <v>205</v>
      </c>
      <c r="G126" s="206" t="s">
        <v>169</v>
      </c>
      <c r="H126" s="207">
        <v>390.522</v>
      </c>
      <c r="I126" s="208"/>
      <c r="J126" s="209">
        <f>ROUND(I126*H126,2)</f>
        <v>0</v>
      </c>
      <c r="K126" s="205" t="s">
        <v>170</v>
      </c>
      <c r="L126" s="62"/>
      <c r="M126" s="210" t="s">
        <v>24</v>
      </c>
      <c r="N126" s="211" t="s">
        <v>51</v>
      </c>
      <c r="O126" s="43"/>
      <c r="P126" s="212">
        <f>O126*H126</f>
        <v>0</v>
      </c>
      <c r="Q126" s="212">
        <v>0</v>
      </c>
      <c r="R126" s="212">
        <f>Q126*H126</f>
        <v>0</v>
      </c>
      <c r="S126" s="212">
        <v>0.625</v>
      </c>
      <c r="T126" s="213">
        <f>S126*H126</f>
        <v>244.07625</v>
      </c>
      <c r="AR126" s="25" t="s">
        <v>171</v>
      </c>
      <c r="AT126" s="25" t="s">
        <v>166</v>
      </c>
      <c r="AU126" s="25" t="s">
        <v>89</v>
      </c>
      <c r="AY126" s="25" t="s">
        <v>165</v>
      </c>
      <c r="BE126" s="214">
        <f>IF(N126="základní",J126,0)</f>
        <v>0</v>
      </c>
      <c r="BF126" s="214">
        <f>IF(N126="snížená",J126,0)</f>
        <v>0</v>
      </c>
      <c r="BG126" s="214">
        <f>IF(N126="zákl. přenesená",J126,0)</f>
        <v>0</v>
      </c>
      <c r="BH126" s="214">
        <f>IF(N126="sníž. přenesená",J126,0)</f>
        <v>0</v>
      </c>
      <c r="BI126" s="214">
        <f>IF(N126="nulová",J126,0)</f>
        <v>0</v>
      </c>
      <c r="BJ126" s="25" t="s">
        <v>25</v>
      </c>
      <c r="BK126" s="214">
        <f>ROUND(I126*H126,2)</f>
        <v>0</v>
      </c>
      <c r="BL126" s="25" t="s">
        <v>171</v>
      </c>
      <c r="BM126" s="25" t="s">
        <v>206</v>
      </c>
    </row>
    <row r="127" spans="2:47" s="1" customFormat="1" ht="256.5">
      <c r="B127" s="42"/>
      <c r="C127" s="64"/>
      <c r="D127" s="215" t="s">
        <v>173</v>
      </c>
      <c r="E127" s="64"/>
      <c r="F127" s="216" t="s">
        <v>196</v>
      </c>
      <c r="G127" s="64"/>
      <c r="H127" s="64"/>
      <c r="I127" s="173"/>
      <c r="J127" s="64"/>
      <c r="K127" s="64"/>
      <c r="L127" s="62"/>
      <c r="M127" s="217"/>
      <c r="N127" s="43"/>
      <c r="O127" s="43"/>
      <c r="P127" s="43"/>
      <c r="Q127" s="43"/>
      <c r="R127" s="43"/>
      <c r="S127" s="43"/>
      <c r="T127" s="79"/>
      <c r="AT127" s="25" t="s">
        <v>173</v>
      </c>
      <c r="AU127" s="25" t="s">
        <v>89</v>
      </c>
    </row>
    <row r="128" spans="2:47" s="1" customFormat="1" ht="67.5">
      <c r="B128" s="42"/>
      <c r="C128" s="64"/>
      <c r="D128" s="215" t="s">
        <v>112</v>
      </c>
      <c r="E128" s="64"/>
      <c r="F128" s="216" t="s">
        <v>207</v>
      </c>
      <c r="G128" s="64"/>
      <c r="H128" s="64"/>
      <c r="I128" s="173"/>
      <c r="J128" s="64"/>
      <c r="K128" s="64"/>
      <c r="L128" s="62"/>
      <c r="M128" s="217"/>
      <c r="N128" s="43"/>
      <c r="O128" s="43"/>
      <c r="P128" s="43"/>
      <c r="Q128" s="43"/>
      <c r="R128" s="43"/>
      <c r="S128" s="43"/>
      <c r="T128" s="79"/>
      <c r="AT128" s="25" t="s">
        <v>112</v>
      </c>
      <c r="AU128" s="25" t="s">
        <v>89</v>
      </c>
    </row>
    <row r="129" spans="2:51" s="13" customFormat="1" ht="13.5">
      <c r="B129" s="230"/>
      <c r="C129" s="231"/>
      <c r="D129" s="215" t="s">
        <v>176</v>
      </c>
      <c r="E129" s="232" t="s">
        <v>24</v>
      </c>
      <c r="F129" s="233" t="s">
        <v>182</v>
      </c>
      <c r="G129" s="231"/>
      <c r="H129" s="234" t="s">
        <v>24</v>
      </c>
      <c r="I129" s="235"/>
      <c r="J129" s="231"/>
      <c r="K129" s="231"/>
      <c r="L129" s="236"/>
      <c r="M129" s="237"/>
      <c r="N129" s="238"/>
      <c r="O129" s="238"/>
      <c r="P129" s="238"/>
      <c r="Q129" s="238"/>
      <c r="R129" s="238"/>
      <c r="S129" s="238"/>
      <c r="T129" s="239"/>
      <c r="AT129" s="240" t="s">
        <v>176</v>
      </c>
      <c r="AU129" s="240" t="s">
        <v>89</v>
      </c>
      <c r="AV129" s="13" t="s">
        <v>25</v>
      </c>
      <c r="AW129" s="13" t="s">
        <v>44</v>
      </c>
      <c r="AX129" s="13" t="s">
        <v>80</v>
      </c>
      <c r="AY129" s="240" t="s">
        <v>165</v>
      </c>
    </row>
    <row r="130" spans="2:51" s="12" customFormat="1" ht="13.5">
      <c r="B130" s="218"/>
      <c r="C130" s="219"/>
      <c r="D130" s="215" t="s">
        <v>176</v>
      </c>
      <c r="E130" s="241" t="s">
        <v>24</v>
      </c>
      <c r="F130" s="242" t="s">
        <v>198</v>
      </c>
      <c r="G130" s="219"/>
      <c r="H130" s="243">
        <v>32.93</v>
      </c>
      <c r="I130" s="224"/>
      <c r="J130" s="219"/>
      <c r="K130" s="219"/>
      <c r="L130" s="225"/>
      <c r="M130" s="226"/>
      <c r="N130" s="227"/>
      <c r="O130" s="227"/>
      <c r="P130" s="227"/>
      <c r="Q130" s="227"/>
      <c r="R130" s="227"/>
      <c r="S130" s="227"/>
      <c r="T130" s="228"/>
      <c r="AT130" s="229" t="s">
        <v>176</v>
      </c>
      <c r="AU130" s="229" t="s">
        <v>89</v>
      </c>
      <c r="AV130" s="12" t="s">
        <v>89</v>
      </c>
      <c r="AW130" s="12" t="s">
        <v>44</v>
      </c>
      <c r="AX130" s="12" t="s">
        <v>80</v>
      </c>
      <c r="AY130" s="229" t="s">
        <v>165</v>
      </c>
    </row>
    <row r="131" spans="2:51" s="12" customFormat="1" ht="13.5">
      <c r="B131" s="218"/>
      <c r="C131" s="219"/>
      <c r="D131" s="215" t="s">
        <v>176</v>
      </c>
      <c r="E131" s="241" t="s">
        <v>24</v>
      </c>
      <c r="F131" s="242" t="s">
        <v>199</v>
      </c>
      <c r="G131" s="219"/>
      <c r="H131" s="243">
        <v>137.809</v>
      </c>
      <c r="I131" s="224"/>
      <c r="J131" s="219"/>
      <c r="K131" s="219"/>
      <c r="L131" s="225"/>
      <c r="M131" s="226"/>
      <c r="N131" s="227"/>
      <c r="O131" s="227"/>
      <c r="P131" s="227"/>
      <c r="Q131" s="227"/>
      <c r="R131" s="227"/>
      <c r="S131" s="227"/>
      <c r="T131" s="228"/>
      <c r="AT131" s="229" t="s">
        <v>176</v>
      </c>
      <c r="AU131" s="229" t="s">
        <v>89</v>
      </c>
      <c r="AV131" s="12" t="s">
        <v>89</v>
      </c>
      <c r="AW131" s="12" t="s">
        <v>44</v>
      </c>
      <c r="AX131" s="12" t="s">
        <v>80</v>
      </c>
      <c r="AY131" s="229" t="s">
        <v>165</v>
      </c>
    </row>
    <row r="132" spans="2:51" s="12" customFormat="1" ht="13.5">
      <c r="B132" s="218"/>
      <c r="C132" s="219"/>
      <c r="D132" s="215" t="s">
        <v>176</v>
      </c>
      <c r="E132" s="241" t="s">
        <v>24</v>
      </c>
      <c r="F132" s="242" t="s">
        <v>200</v>
      </c>
      <c r="G132" s="219"/>
      <c r="H132" s="243">
        <v>29.886</v>
      </c>
      <c r="I132" s="224"/>
      <c r="J132" s="219"/>
      <c r="K132" s="219"/>
      <c r="L132" s="225"/>
      <c r="M132" s="226"/>
      <c r="N132" s="227"/>
      <c r="O132" s="227"/>
      <c r="P132" s="227"/>
      <c r="Q132" s="227"/>
      <c r="R132" s="227"/>
      <c r="S132" s="227"/>
      <c r="T132" s="228"/>
      <c r="AT132" s="229" t="s">
        <v>176</v>
      </c>
      <c r="AU132" s="229" t="s">
        <v>89</v>
      </c>
      <c r="AV132" s="12" t="s">
        <v>89</v>
      </c>
      <c r="AW132" s="12" t="s">
        <v>44</v>
      </c>
      <c r="AX132" s="12" t="s">
        <v>80</v>
      </c>
      <c r="AY132" s="229" t="s">
        <v>165</v>
      </c>
    </row>
    <row r="133" spans="2:51" s="14" customFormat="1" ht="13.5">
      <c r="B133" s="244"/>
      <c r="C133" s="245"/>
      <c r="D133" s="215" t="s">
        <v>176</v>
      </c>
      <c r="E133" s="246" t="s">
        <v>24</v>
      </c>
      <c r="F133" s="247" t="s">
        <v>186</v>
      </c>
      <c r="G133" s="245"/>
      <c r="H133" s="248">
        <v>200.625</v>
      </c>
      <c r="I133" s="249"/>
      <c r="J133" s="245"/>
      <c r="K133" s="245"/>
      <c r="L133" s="250"/>
      <c r="M133" s="251"/>
      <c r="N133" s="252"/>
      <c r="O133" s="252"/>
      <c r="P133" s="252"/>
      <c r="Q133" s="252"/>
      <c r="R133" s="252"/>
      <c r="S133" s="252"/>
      <c r="T133" s="253"/>
      <c r="AT133" s="254" t="s">
        <v>176</v>
      </c>
      <c r="AU133" s="254" t="s">
        <v>89</v>
      </c>
      <c r="AV133" s="14" t="s">
        <v>187</v>
      </c>
      <c r="AW133" s="14" t="s">
        <v>44</v>
      </c>
      <c r="AX133" s="14" t="s">
        <v>80</v>
      </c>
      <c r="AY133" s="254" t="s">
        <v>165</v>
      </c>
    </row>
    <row r="134" spans="2:51" s="13" customFormat="1" ht="13.5">
      <c r="B134" s="230"/>
      <c r="C134" s="231"/>
      <c r="D134" s="215" t="s">
        <v>176</v>
      </c>
      <c r="E134" s="232" t="s">
        <v>24</v>
      </c>
      <c r="F134" s="233" t="s">
        <v>188</v>
      </c>
      <c r="G134" s="231"/>
      <c r="H134" s="234" t="s">
        <v>24</v>
      </c>
      <c r="I134" s="235"/>
      <c r="J134" s="231"/>
      <c r="K134" s="231"/>
      <c r="L134" s="236"/>
      <c r="M134" s="237"/>
      <c r="N134" s="238"/>
      <c r="O134" s="238"/>
      <c r="P134" s="238"/>
      <c r="Q134" s="238"/>
      <c r="R134" s="238"/>
      <c r="S134" s="238"/>
      <c r="T134" s="239"/>
      <c r="AT134" s="240" t="s">
        <v>176</v>
      </c>
      <c r="AU134" s="240" t="s">
        <v>89</v>
      </c>
      <c r="AV134" s="13" t="s">
        <v>25</v>
      </c>
      <c r="AW134" s="13" t="s">
        <v>44</v>
      </c>
      <c r="AX134" s="13" t="s">
        <v>80</v>
      </c>
      <c r="AY134" s="240" t="s">
        <v>165</v>
      </c>
    </row>
    <row r="135" spans="2:51" s="12" customFormat="1" ht="13.5">
      <c r="B135" s="218"/>
      <c r="C135" s="219"/>
      <c r="D135" s="215" t="s">
        <v>176</v>
      </c>
      <c r="E135" s="241" t="s">
        <v>24</v>
      </c>
      <c r="F135" s="242" t="s">
        <v>201</v>
      </c>
      <c r="G135" s="219"/>
      <c r="H135" s="243">
        <v>36.625</v>
      </c>
      <c r="I135" s="224"/>
      <c r="J135" s="219"/>
      <c r="K135" s="219"/>
      <c r="L135" s="225"/>
      <c r="M135" s="226"/>
      <c r="N135" s="227"/>
      <c r="O135" s="227"/>
      <c r="P135" s="227"/>
      <c r="Q135" s="227"/>
      <c r="R135" s="227"/>
      <c r="S135" s="227"/>
      <c r="T135" s="228"/>
      <c r="AT135" s="229" t="s">
        <v>176</v>
      </c>
      <c r="AU135" s="229" t="s">
        <v>89</v>
      </c>
      <c r="AV135" s="12" t="s">
        <v>89</v>
      </c>
      <c r="AW135" s="12" t="s">
        <v>44</v>
      </c>
      <c r="AX135" s="12" t="s">
        <v>80</v>
      </c>
      <c r="AY135" s="229" t="s">
        <v>165</v>
      </c>
    </row>
    <row r="136" spans="2:51" s="12" customFormat="1" ht="13.5">
      <c r="B136" s="218"/>
      <c r="C136" s="219"/>
      <c r="D136" s="215" t="s">
        <v>176</v>
      </c>
      <c r="E136" s="241" t="s">
        <v>24</v>
      </c>
      <c r="F136" s="242" t="s">
        <v>202</v>
      </c>
      <c r="G136" s="219"/>
      <c r="H136" s="243">
        <v>153.272</v>
      </c>
      <c r="I136" s="224"/>
      <c r="J136" s="219"/>
      <c r="K136" s="219"/>
      <c r="L136" s="225"/>
      <c r="M136" s="226"/>
      <c r="N136" s="227"/>
      <c r="O136" s="227"/>
      <c r="P136" s="227"/>
      <c r="Q136" s="227"/>
      <c r="R136" s="227"/>
      <c r="S136" s="227"/>
      <c r="T136" s="228"/>
      <c r="AT136" s="229" t="s">
        <v>176</v>
      </c>
      <c r="AU136" s="229" t="s">
        <v>89</v>
      </c>
      <c r="AV136" s="12" t="s">
        <v>89</v>
      </c>
      <c r="AW136" s="12" t="s">
        <v>44</v>
      </c>
      <c r="AX136" s="12" t="s">
        <v>80</v>
      </c>
      <c r="AY136" s="229" t="s">
        <v>165</v>
      </c>
    </row>
    <row r="137" spans="2:51" s="12" customFormat="1" ht="13.5">
      <c r="B137" s="218"/>
      <c r="C137" s="219"/>
      <c r="D137" s="215" t="s">
        <v>176</v>
      </c>
      <c r="E137" s="241" t="s">
        <v>24</v>
      </c>
      <c r="F137" s="242" t="s">
        <v>203</v>
      </c>
      <c r="G137" s="219"/>
      <c r="H137" s="243">
        <v>0</v>
      </c>
      <c r="I137" s="224"/>
      <c r="J137" s="219"/>
      <c r="K137" s="219"/>
      <c r="L137" s="225"/>
      <c r="M137" s="226"/>
      <c r="N137" s="227"/>
      <c r="O137" s="227"/>
      <c r="P137" s="227"/>
      <c r="Q137" s="227"/>
      <c r="R137" s="227"/>
      <c r="S137" s="227"/>
      <c r="T137" s="228"/>
      <c r="AT137" s="229" t="s">
        <v>176</v>
      </c>
      <c r="AU137" s="229" t="s">
        <v>89</v>
      </c>
      <c r="AV137" s="12" t="s">
        <v>89</v>
      </c>
      <c r="AW137" s="12" t="s">
        <v>44</v>
      </c>
      <c r="AX137" s="12" t="s">
        <v>80</v>
      </c>
      <c r="AY137" s="229" t="s">
        <v>165</v>
      </c>
    </row>
    <row r="138" spans="2:51" s="14" customFormat="1" ht="13.5">
      <c r="B138" s="244"/>
      <c r="C138" s="245"/>
      <c r="D138" s="215" t="s">
        <v>176</v>
      </c>
      <c r="E138" s="246" t="s">
        <v>24</v>
      </c>
      <c r="F138" s="247" t="s">
        <v>186</v>
      </c>
      <c r="G138" s="245"/>
      <c r="H138" s="248">
        <v>189.897</v>
      </c>
      <c r="I138" s="249"/>
      <c r="J138" s="245"/>
      <c r="K138" s="245"/>
      <c r="L138" s="250"/>
      <c r="M138" s="251"/>
      <c r="N138" s="252"/>
      <c r="O138" s="252"/>
      <c r="P138" s="252"/>
      <c r="Q138" s="252"/>
      <c r="R138" s="252"/>
      <c r="S138" s="252"/>
      <c r="T138" s="253"/>
      <c r="AT138" s="254" t="s">
        <v>176</v>
      </c>
      <c r="AU138" s="254" t="s">
        <v>89</v>
      </c>
      <c r="AV138" s="14" t="s">
        <v>187</v>
      </c>
      <c r="AW138" s="14" t="s">
        <v>44</v>
      </c>
      <c r="AX138" s="14" t="s">
        <v>80</v>
      </c>
      <c r="AY138" s="254" t="s">
        <v>165</v>
      </c>
    </row>
    <row r="139" spans="2:51" s="15" customFormat="1" ht="13.5">
      <c r="B139" s="255"/>
      <c r="C139" s="256"/>
      <c r="D139" s="220" t="s">
        <v>176</v>
      </c>
      <c r="E139" s="257" t="s">
        <v>24</v>
      </c>
      <c r="F139" s="258" t="s">
        <v>192</v>
      </c>
      <c r="G139" s="256"/>
      <c r="H139" s="259">
        <v>390.522</v>
      </c>
      <c r="I139" s="260"/>
      <c r="J139" s="256"/>
      <c r="K139" s="256"/>
      <c r="L139" s="261"/>
      <c r="M139" s="262"/>
      <c r="N139" s="263"/>
      <c r="O139" s="263"/>
      <c r="P139" s="263"/>
      <c r="Q139" s="263"/>
      <c r="R139" s="263"/>
      <c r="S139" s="263"/>
      <c r="T139" s="264"/>
      <c r="AT139" s="265" t="s">
        <v>176</v>
      </c>
      <c r="AU139" s="265" t="s">
        <v>89</v>
      </c>
      <c r="AV139" s="15" t="s">
        <v>171</v>
      </c>
      <c r="AW139" s="15" t="s">
        <v>44</v>
      </c>
      <c r="AX139" s="15" t="s">
        <v>25</v>
      </c>
      <c r="AY139" s="265" t="s">
        <v>165</v>
      </c>
    </row>
    <row r="140" spans="2:65" s="1" customFormat="1" ht="31.5" customHeight="1">
      <c r="B140" s="42"/>
      <c r="C140" s="203" t="s">
        <v>208</v>
      </c>
      <c r="D140" s="203" t="s">
        <v>166</v>
      </c>
      <c r="E140" s="204" t="s">
        <v>209</v>
      </c>
      <c r="F140" s="205" t="s">
        <v>210</v>
      </c>
      <c r="G140" s="206" t="s">
        <v>211</v>
      </c>
      <c r="H140" s="207">
        <v>257.9</v>
      </c>
      <c r="I140" s="208"/>
      <c r="J140" s="209">
        <f>ROUND(I140*H140,2)</f>
        <v>0</v>
      </c>
      <c r="K140" s="205" t="s">
        <v>170</v>
      </c>
      <c r="L140" s="62"/>
      <c r="M140" s="210" t="s">
        <v>24</v>
      </c>
      <c r="N140" s="211" t="s">
        <v>51</v>
      </c>
      <c r="O140" s="43"/>
      <c r="P140" s="212">
        <f>O140*H140</f>
        <v>0</v>
      </c>
      <c r="Q140" s="212">
        <v>0</v>
      </c>
      <c r="R140" s="212">
        <f>Q140*H140</f>
        <v>0</v>
      </c>
      <c r="S140" s="212">
        <v>0.205</v>
      </c>
      <c r="T140" s="213">
        <f>S140*H140</f>
        <v>52.869499999999995</v>
      </c>
      <c r="AR140" s="25" t="s">
        <v>171</v>
      </c>
      <c r="AT140" s="25" t="s">
        <v>166</v>
      </c>
      <c r="AU140" s="25" t="s">
        <v>89</v>
      </c>
      <c r="AY140" s="25" t="s">
        <v>165</v>
      </c>
      <c r="BE140" s="214">
        <f>IF(N140="základní",J140,0)</f>
        <v>0</v>
      </c>
      <c r="BF140" s="214">
        <f>IF(N140="snížená",J140,0)</f>
        <v>0</v>
      </c>
      <c r="BG140" s="214">
        <f>IF(N140="zákl. přenesená",J140,0)</f>
        <v>0</v>
      </c>
      <c r="BH140" s="214">
        <f>IF(N140="sníž. přenesená",J140,0)</f>
        <v>0</v>
      </c>
      <c r="BI140" s="214">
        <f>IF(N140="nulová",J140,0)</f>
        <v>0</v>
      </c>
      <c r="BJ140" s="25" t="s">
        <v>25</v>
      </c>
      <c r="BK140" s="214">
        <f>ROUND(I140*H140,2)</f>
        <v>0</v>
      </c>
      <c r="BL140" s="25" t="s">
        <v>171</v>
      </c>
      <c r="BM140" s="25" t="s">
        <v>212</v>
      </c>
    </row>
    <row r="141" spans="2:47" s="1" customFormat="1" ht="148.5">
      <c r="B141" s="42"/>
      <c r="C141" s="64"/>
      <c r="D141" s="215" t="s">
        <v>173</v>
      </c>
      <c r="E141" s="64"/>
      <c r="F141" s="216" t="s">
        <v>213</v>
      </c>
      <c r="G141" s="64"/>
      <c r="H141" s="64"/>
      <c r="I141" s="173"/>
      <c r="J141" s="64"/>
      <c r="K141" s="64"/>
      <c r="L141" s="62"/>
      <c r="M141" s="217"/>
      <c r="N141" s="43"/>
      <c r="O141" s="43"/>
      <c r="P141" s="43"/>
      <c r="Q141" s="43"/>
      <c r="R141" s="43"/>
      <c r="S141" s="43"/>
      <c r="T141" s="79"/>
      <c r="AT141" s="25" t="s">
        <v>173</v>
      </c>
      <c r="AU141" s="25" t="s">
        <v>89</v>
      </c>
    </row>
    <row r="142" spans="2:47" s="1" customFormat="1" ht="27">
      <c r="B142" s="42"/>
      <c r="C142" s="64"/>
      <c r="D142" s="215" t="s">
        <v>112</v>
      </c>
      <c r="E142" s="64"/>
      <c r="F142" s="216" t="s">
        <v>214</v>
      </c>
      <c r="G142" s="64"/>
      <c r="H142" s="64"/>
      <c r="I142" s="173"/>
      <c r="J142" s="64"/>
      <c r="K142" s="64"/>
      <c r="L142" s="62"/>
      <c r="M142" s="217"/>
      <c r="N142" s="43"/>
      <c r="O142" s="43"/>
      <c r="P142" s="43"/>
      <c r="Q142" s="43"/>
      <c r="R142" s="43"/>
      <c r="S142" s="43"/>
      <c r="T142" s="79"/>
      <c r="AT142" s="25" t="s">
        <v>112</v>
      </c>
      <c r="AU142" s="25" t="s">
        <v>89</v>
      </c>
    </row>
    <row r="143" spans="2:51" s="13" customFormat="1" ht="13.5">
      <c r="B143" s="230"/>
      <c r="C143" s="231"/>
      <c r="D143" s="215" t="s">
        <v>176</v>
      </c>
      <c r="E143" s="232" t="s">
        <v>24</v>
      </c>
      <c r="F143" s="233" t="s">
        <v>182</v>
      </c>
      <c r="G143" s="231"/>
      <c r="H143" s="234" t="s">
        <v>24</v>
      </c>
      <c r="I143" s="235"/>
      <c r="J143" s="231"/>
      <c r="K143" s="231"/>
      <c r="L143" s="236"/>
      <c r="M143" s="237"/>
      <c r="N143" s="238"/>
      <c r="O143" s="238"/>
      <c r="P143" s="238"/>
      <c r="Q143" s="238"/>
      <c r="R143" s="238"/>
      <c r="S143" s="238"/>
      <c r="T143" s="239"/>
      <c r="AT143" s="240" t="s">
        <v>176</v>
      </c>
      <c r="AU143" s="240" t="s">
        <v>89</v>
      </c>
      <c r="AV143" s="13" t="s">
        <v>25</v>
      </c>
      <c r="AW143" s="13" t="s">
        <v>44</v>
      </c>
      <c r="AX143" s="13" t="s">
        <v>80</v>
      </c>
      <c r="AY143" s="240" t="s">
        <v>165</v>
      </c>
    </row>
    <row r="144" spans="2:51" s="12" customFormat="1" ht="13.5">
      <c r="B144" s="218"/>
      <c r="C144" s="219"/>
      <c r="D144" s="215" t="s">
        <v>176</v>
      </c>
      <c r="E144" s="241" t="s">
        <v>24</v>
      </c>
      <c r="F144" s="242" t="s">
        <v>215</v>
      </c>
      <c r="G144" s="219"/>
      <c r="H144" s="243">
        <v>61.495</v>
      </c>
      <c r="I144" s="224"/>
      <c r="J144" s="219"/>
      <c r="K144" s="219"/>
      <c r="L144" s="225"/>
      <c r="M144" s="226"/>
      <c r="N144" s="227"/>
      <c r="O144" s="227"/>
      <c r="P144" s="227"/>
      <c r="Q144" s="227"/>
      <c r="R144" s="227"/>
      <c r="S144" s="227"/>
      <c r="T144" s="228"/>
      <c r="AT144" s="229" t="s">
        <v>176</v>
      </c>
      <c r="AU144" s="229" t="s">
        <v>89</v>
      </c>
      <c r="AV144" s="12" t="s">
        <v>89</v>
      </c>
      <c r="AW144" s="12" t="s">
        <v>44</v>
      </c>
      <c r="AX144" s="12" t="s">
        <v>80</v>
      </c>
      <c r="AY144" s="229" t="s">
        <v>165</v>
      </c>
    </row>
    <row r="145" spans="2:51" s="12" customFormat="1" ht="13.5">
      <c r="B145" s="218"/>
      <c r="C145" s="219"/>
      <c r="D145" s="215" t="s">
        <v>176</v>
      </c>
      <c r="E145" s="241" t="s">
        <v>24</v>
      </c>
      <c r="F145" s="242" t="s">
        <v>216</v>
      </c>
      <c r="G145" s="219"/>
      <c r="H145" s="243">
        <v>61.495</v>
      </c>
      <c r="I145" s="224"/>
      <c r="J145" s="219"/>
      <c r="K145" s="219"/>
      <c r="L145" s="225"/>
      <c r="M145" s="226"/>
      <c r="N145" s="227"/>
      <c r="O145" s="227"/>
      <c r="P145" s="227"/>
      <c r="Q145" s="227"/>
      <c r="R145" s="227"/>
      <c r="S145" s="227"/>
      <c r="T145" s="228"/>
      <c r="AT145" s="229" t="s">
        <v>176</v>
      </c>
      <c r="AU145" s="229" t="s">
        <v>89</v>
      </c>
      <c r="AV145" s="12" t="s">
        <v>89</v>
      </c>
      <c r="AW145" s="12" t="s">
        <v>44</v>
      </c>
      <c r="AX145" s="12" t="s">
        <v>80</v>
      </c>
      <c r="AY145" s="229" t="s">
        <v>165</v>
      </c>
    </row>
    <row r="146" spans="2:51" s="14" customFormat="1" ht="13.5">
      <c r="B146" s="244"/>
      <c r="C146" s="245"/>
      <c r="D146" s="215" t="s">
        <v>176</v>
      </c>
      <c r="E146" s="246" t="s">
        <v>24</v>
      </c>
      <c r="F146" s="247" t="s">
        <v>186</v>
      </c>
      <c r="G146" s="245"/>
      <c r="H146" s="248">
        <v>122.99</v>
      </c>
      <c r="I146" s="249"/>
      <c r="J146" s="245"/>
      <c r="K146" s="245"/>
      <c r="L146" s="250"/>
      <c r="M146" s="251"/>
      <c r="N146" s="252"/>
      <c r="O146" s="252"/>
      <c r="P146" s="252"/>
      <c r="Q146" s="252"/>
      <c r="R146" s="252"/>
      <c r="S146" s="252"/>
      <c r="T146" s="253"/>
      <c r="AT146" s="254" t="s">
        <v>176</v>
      </c>
      <c r="AU146" s="254" t="s">
        <v>89</v>
      </c>
      <c r="AV146" s="14" t="s">
        <v>187</v>
      </c>
      <c r="AW146" s="14" t="s">
        <v>44</v>
      </c>
      <c r="AX146" s="14" t="s">
        <v>80</v>
      </c>
      <c r="AY146" s="254" t="s">
        <v>165</v>
      </c>
    </row>
    <row r="147" spans="2:51" s="13" customFormat="1" ht="13.5">
      <c r="B147" s="230"/>
      <c r="C147" s="231"/>
      <c r="D147" s="215" t="s">
        <v>176</v>
      </c>
      <c r="E147" s="232" t="s">
        <v>24</v>
      </c>
      <c r="F147" s="233" t="s">
        <v>188</v>
      </c>
      <c r="G147" s="231"/>
      <c r="H147" s="234" t="s">
        <v>24</v>
      </c>
      <c r="I147" s="235"/>
      <c r="J147" s="231"/>
      <c r="K147" s="231"/>
      <c r="L147" s="236"/>
      <c r="M147" s="237"/>
      <c r="N147" s="238"/>
      <c r="O147" s="238"/>
      <c r="P147" s="238"/>
      <c r="Q147" s="238"/>
      <c r="R147" s="238"/>
      <c r="S147" s="238"/>
      <c r="T147" s="239"/>
      <c r="AT147" s="240" t="s">
        <v>176</v>
      </c>
      <c r="AU147" s="240" t="s">
        <v>89</v>
      </c>
      <c r="AV147" s="13" t="s">
        <v>25</v>
      </c>
      <c r="AW147" s="13" t="s">
        <v>44</v>
      </c>
      <c r="AX147" s="13" t="s">
        <v>80</v>
      </c>
      <c r="AY147" s="240" t="s">
        <v>165</v>
      </c>
    </row>
    <row r="148" spans="2:51" s="12" customFormat="1" ht="13.5">
      <c r="B148" s="218"/>
      <c r="C148" s="219"/>
      <c r="D148" s="215" t="s">
        <v>176</v>
      </c>
      <c r="E148" s="241" t="s">
        <v>24</v>
      </c>
      <c r="F148" s="242" t="s">
        <v>217</v>
      </c>
      <c r="G148" s="219"/>
      <c r="H148" s="243">
        <v>67.455</v>
      </c>
      <c r="I148" s="224"/>
      <c r="J148" s="219"/>
      <c r="K148" s="219"/>
      <c r="L148" s="225"/>
      <c r="M148" s="226"/>
      <c r="N148" s="227"/>
      <c r="O148" s="227"/>
      <c r="P148" s="227"/>
      <c r="Q148" s="227"/>
      <c r="R148" s="227"/>
      <c r="S148" s="227"/>
      <c r="T148" s="228"/>
      <c r="AT148" s="229" t="s">
        <v>176</v>
      </c>
      <c r="AU148" s="229" t="s">
        <v>89</v>
      </c>
      <c r="AV148" s="12" t="s">
        <v>89</v>
      </c>
      <c r="AW148" s="12" t="s">
        <v>44</v>
      </c>
      <c r="AX148" s="12" t="s">
        <v>80</v>
      </c>
      <c r="AY148" s="229" t="s">
        <v>165</v>
      </c>
    </row>
    <row r="149" spans="2:51" s="12" customFormat="1" ht="13.5">
      <c r="B149" s="218"/>
      <c r="C149" s="219"/>
      <c r="D149" s="215" t="s">
        <v>176</v>
      </c>
      <c r="E149" s="241" t="s">
        <v>24</v>
      </c>
      <c r="F149" s="242" t="s">
        <v>218</v>
      </c>
      <c r="G149" s="219"/>
      <c r="H149" s="243">
        <v>67.455</v>
      </c>
      <c r="I149" s="224"/>
      <c r="J149" s="219"/>
      <c r="K149" s="219"/>
      <c r="L149" s="225"/>
      <c r="M149" s="226"/>
      <c r="N149" s="227"/>
      <c r="O149" s="227"/>
      <c r="P149" s="227"/>
      <c r="Q149" s="227"/>
      <c r="R149" s="227"/>
      <c r="S149" s="227"/>
      <c r="T149" s="228"/>
      <c r="AT149" s="229" t="s">
        <v>176</v>
      </c>
      <c r="AU149" s="229" t="s">
        <v>89</v>
      </c>
      <c r="AV149" s="12" t="s">
        <v>89</v>
      </c>
      <c r="AW149" s="12" t="s">
        <v>44</v>
      </c>
      <c r="AX149" s="12" t="s">
        <v>80</v>
      </c>
      <c r="AY149" s="229" t="s">
        <v>165</v>
      </c>
    </row>
    <row r="150" spans="2:51" s="14" customFormat="1" ht="13.5">
      <c r="B150" s="244"/>
      <c r="C150" s="245"/>
      <c r="D150" s="215" t="s">
        <v>176</v>
      </c>
      <c r="E150" s="246" t="s">
        <v>24</v>
      </c>
      <c r="F150" s="247" t="s">
        <v>186</v>
      </c>
      <c r="G150" s="245"/>
      <c r="H150" s="248">
        <v>134.91</v>
      </c>
      <c r="I150" s="249"/>
      <c r="J150" s="245"/>
      <c r="K150" s="245"/>
      <c r="L150" s="250"/>
      <c r="M150" s="251"/>
      <c r="N150" s="252"/>
      <c r="O150" s="252"/>
      <c r="P150" s="252"/>
      <c r="Q150" s="252"/>
      <c r="R150" s="252"/>
      <c r="S150" s="252"/>
      <c r="T150" s="253"/>
      <c r="AT150" s="254" t="s">
        <v>176</v>
      </c>
      <c r="AU150" s="254" t="s">
        <v>89</v>
      </c>
      <c r="AV150" s="14" t="s">
        <v>187</v>
      </c>
      <c r="AW150" s="14" t="s">
        <v>44</v>
      </c>
      <c r="AX150" s="14" t="s">
        <v>80</v>
      </c>
      <c r="AY150" s="254" t="s">
        <v>165</v>
      </c>
    </row>
    <row r="151" spans="2:51" s="15" customFormat="1" ht="13.5">
      <c r="B151" s="255"/>
      <c r="C151" s="256"/>
      <c r="D151" s="220" t="s">
        <v>176</v>
      </c>
      <c r="E151" s="257" t="s">
        <v>24</v>
      </c>
      <c r="F151" s="258" t="s">
        <v>192</v>
      </c>
      <c r="G151" s="256"/>
      <c r="H151" s="259">
        <v>257.9</v>
      </c>
      <c r="I151" s="260"/>
      <c r="J151" s="256"/>
      <c r="K151" s="256"/>
      <c r="L151" s="261"/>
      <c r="M151" s="262"/>
      <c r="N151" s="263"/>
      <c r="O151" s="263"/>
      <c r="P151" s="263"/>
      <c r="Q151" s="263"/>
      <c r="R151" s="263"/>
      <c r="S151" s="263"/>
      <c r="T151" s="264"/>
      <c r="AT151" s="265" t="s">
        <v>176</v>
      </c>
      <c r="AU151" s="265" t="s">
        <v>89</v>
      </c>
      <c r="AV151" s="15" t="s">
        <v>171</v>
      </c>
      <c r="AW151" s="15" t="s">
        <v>44</v>
      </c>
      <c r="AX151" s="15" t="s">
        <v>25</v>
      </c>
      <c r="AY151" s="265" t="s">
        <v>165</v>
      </c>
    </row>
    <row r="152" spans="2:65" s="1" customFormat="1" ht="44.25" customHeight="1">
      <c r="B152" s="42"/>
      <c r="C152" s="203" t="s">
        <v>219</v>
      </c>
      <c r="D152" s="203" t="s">
        <v>166</v>
      </c>
      <c r="E152" s="204" t="s">
        <v>220</v>
      </c>
      <c r="F152" s="205" t="s">
        <v>221</v>
      </c>
      <c r="G152" s="206" t="s">
        <v>222</v>
      </c>
      <c r="H152" s="207">
        <v>30.341</v>
      </c>
      <c r="I152" s="208"/>
      <c r="J152" s="209">
        <f>ROUND(I152*H152,2)</f>
        <v>0</v>
      </c>
      <c r="K152" s="205" t="s">
        <v>170</v>
      </c>
      <c r="L152" s="62"/>
      <c r="M152" s="210" t="s">
        <v>24</v>
      </c>
      <c r="N152" s="211" t="s">
        <v>51</v>
      </c>
      <c r="O152" s="43"/>
      <c r="P152" s="212">
        <f>O152*H152</f>
        <v>0</v>
      </c>
      <c r="Q152" s="212">
        <v>0</v>
      </c>
      <c r="R152" s="212">
        <f>Q152*H152</f>
        <v>0</v>
      </c>
      <c r="S152" s="212">
        <v>0</v>
      </c>
      <c r="T152" s="213">
        <f>S152*H152</f>
        <v>0</v>
      </c>
      <c r="AR152" s="25" t="s">
        <v>171</v>
      </c>
      <c r="AT152" s="25" t="s">
        <v>166</v>
      </c>
      <c r="AU152" s="25" t="s">
        <v>89</v>
      </c>
      <c r="AY152" s="25" t="s">
        <v>165</v>
      </c>
      <c r="BE152" s="214">
        <f>IF(N152="základní",J152,0)</f>
        <v>0</v>
      </c>
      <c r="BF152" s="214">
        <f>IF(N152="snížená",J152,0)</f>
        <v>0</v>
      </c>
      <c r="BG152" s="214">
        <f>IF(N152="zákl. přenesená",J152,0)</f>
        <v>0</v>
      </c>
      <c r="BH152" s="214">
        <f>IF(N152="sníž. přenesená",J152,0)</f>
        <v>0</v>
      </c>
      <c r="BI152" s="214">
        <f>IF(N152="nulová",J152,0)</f>
        <v>0</v>
      </c>
      <c r="BJ152" s="25" t="s">
        <v>25</v>
      </c>
      <c r="BK152" s="214">
        <f>ROUND(I152*H152,2)</f>
        <v>0</v>
      </c>
      <c r="BL152" s="25" t="s">
        <v>171</v>
      </c>
      <c r="BM152" s="25" t="s">
        <v>223</v>
      </c>
    </row>
    <row r="153" spans="2:47" s="1" customFormat="1" ht="270">
      <c r="B153" s="42"/>
      <c r="C153" s="64"/>
      <c r="D153" s="215" t="s">
        <v>173</v>
      </c>
      <c r="E153" s="64"/>
      <c r="F153" s="216" t="s">
        <v>224</v>
      </c>
      <c r="G153" s="64"/>
      <c r="H153" s="64"/>
      <c r="I153" s="173"/>
      <c r="J153" s="64"/>
      <c r="K153" s="64"/>
      <c r="L153" s="62"/>
      <c r="M153" s="217"/>
      <c r="N153" s="43"/>
      <c r="O153" s="43"/>
      <c r="P153" s="43"/>
      <c r="Q153" s="43"/>
      <c r="R153" s="43"/>
      <c r="S153" s="43"/>
      <c r="T153" s="79"/>
      <c r="AT153" s="25" t="s">
        <v>173</v>
      </c>
      <c r="AU153" s="25" t="s">
        <v>89</v>
      </c>
    </row>
    <row r="154" spans="2:47" s="1" customFormat="1" ht="54">
      <c r="B154" s="42"/>
      <c r="C154" s="64"/>
      <c r="D154" s="215" t="s">
        <v>112</v>
      </c>
      <c r="E154" s="64"/>
      <c r="F154" s="216" t="s">
        <v>225</v>
      </c>
      <c r="G154" s="64"/>
      <c r="H154" s="64"/>
      <c r="I154" s="173"/>
      <c r="J154" s="64"/>
      <c r="K154" s="64"/>
      <c r="L154" s="62"/>
      <c r="M154" s="217"/>
      <c r="N154" s="43"/>
      <c r="O154" s="43"/>
      <c r="P154" s="43"/>
      <c r="Q154" s="43"/>
      <c r="R154" s="43"/>
      <c r="S154" s="43"/>
      <c r="T154" s="79"/>
      <c r="AT154" s="25" t="s">
        <v>112</v>
      </c>
      <c r="AU154" s="25" t="s">
        <v>89</v>
      </c>
    </row>
    <row r="155" spans="2:51" s="12" customFormat="1" ht="13.5">
      <c r="B155" s="218"/>
      <c r="C155" s="219"/>
      <c r="D155" s="220" t="s">
        <v>176</v>
      </c>
      <c r="E155" s="221" t="s">
        <v>24</v>
      </c>
      <c r="F155" s="222" t="s">
        <v>226</v>
      </c>
      <c r="G155" s="219"/>
      <c r="H155" s="223">
        <v>30.341</v>
      </c>
      <c r="I155" s="224"/>
      <c r="J155" s="219"/>
      <c r="K155" s="219"/>
      <c r="L155" s="225"/>
      <c r="M155" s="226"/>
      <c r="N155" s="227"/>
      <c r="O155" s="227"/>
      <c r="P155" s="227"/>
      <c r="Q155" s="227"/>
      <c r="R155" s="227"/>
      <c r="S155" s="227"/>
      <c r="T155" s="228"/>
      <c r="AT155" s="229" t="s">
        <v>176</v>
      </c>
      <c r="AU155" s="229" t="s">
        <v>89</v>
      </c>
      <c r="AV155" s="12" t="s">
        <v>89</v>
      </c>
      <c r="AW155" s="12" t="s">
        <v>44</v>
      </c>
      <c r="AX155" s="12" t="s">
        <v>25</v>
      </c>
      <c r="AY155" s="229" t="s">
        <v>165</v>
      </c>
    </row>
    <row r="156" spans="2:65" s="1" customFormat="1" ht="44.25" customHeight="1">
      <c r="B156" s="42"/>
      <c r="C156" s="203" t="s">
        <v>227</v>
      </c>
      <c r="D156" s="203" t="s">
        <v>166</v>
      </c>
      <c r="E156" s="204" t="s">
        <v>228</v>
      </c>
      <c r="F156" s="205" t="s">
        <v>229</v>
      </c>
      <c r="G156" s="206" t="s">
        <v>222</v>
      </c>
      <c r="H156" s="207">
        <v>30.341</v>
      </c>
      <c r="I156" s="208"/>
      <c r="J156" s="209">
        <f>ROUND(I156*H156,2)</f>
        <v>0</v>
      </c>
      <c r="K156" s="205" t="s">
        <v>170</v>
      </c>
      <c r="L156" s="62"/>
      <c r="M156" s="210" t="s">
        <v>24</v>
      </c>
      <c r="N156" s="211" t="s">
        <v>51</v>
      </c>
      <c r="O156" s="43"/>
      <c r="P156" s="212">
        <f>O156*H156</f>
        <v>0</v>
      </c>
      <c r="Q156" s="212">
        <v>0</v>
      </c>
      <c r="R156" s="212">
        <f>Q156*H156</f>
        <v>0</v>
      </c>
      <c r="S156" s="212">
        <v>0</v>
      </c>
      <c r="T156" s="213">
        <f>S156*H156</f>
        <v>0</v>
      </c>
      <c r="AR156" s="25" t="s">
        <v>171</v>
      </c>
      <c r="AT156" s="25" t="s">
        <v>166</v>
      </c>
      <c r="AU156" s="25" t="s">
        <v>89</v>
      </c>
      <c r="AY156" s="25" t="s">
        <v>165</v>
      </c>
      <c r="BE156" s="214">
        <f>IF(N156="základní",J156,0)</f>
        <v>0</v>
      </c>
      <c r="BF156" s="214">
        <f>IF(N156="snížená",J156,0)</f>
        <v>0</v>
      </c>
      <c r="BG156" s="214">
        <f>IF(N156="zákl. přenesená",J156,0)</f>
        <v>0</v>
      </c>
      <c r="BH156" s="214">
        <f>IF(N156="sníž. přenesená",J156,0)</f>
        <v>0</v>
      </c>
      <c r="BI156" s="214">
        <f>IF(N156="nulová",J156,0)</f>
        <v>0</v>
      </c>
      <c r="BJ156" s="25" t="s">
        <v>25</v>
      </c>
      <c r="BK156" s="214">
        <f>ROUND(I156*H156,2)</f>
        <v>0</v>
      </c>
      <c r="BL156" s="25" t="s">
        <v>171</v>
      </c>
      <c r="BM156" s="25" t="s">
        <v>230</v>
      </c>
    </row>
    <row r="157" spans="2:47" s="1" customFormat="1" ht="270">
      <c r="B157" s="42"/>
      <c r="C157" s="64"/>
      <c r="D157" s="215" t="s">
        <v>173</v>
      </c>
      <c r="E157" s="64"/>
      <c r="F157" s="216" t="s">
        <v>224</v>
      </c>
      <c r="G157" s="64"/>
      <c r="H157" s="64"/>
      <c r="I157" s="173"/>
      <c r="J157" s="64"/>
      <c r="K157" s="64"/>
      <c r="L157" s="62"/>
      <c r="M157" s="217"/>
      <c r="N157" s="43"/>
      <c r="O157" s="43"/>
      <c r="P157" s="43"/>
      <c r="Q157" s="43"/>
      <c r="R157" s="43"/>
      <c r="S157" s="43"/>
      <c r="T157" s="79"/>
      <c r="AT157" s="25" t="s">
        <v>173</v>
      </c>
      <c r="AU157" s="25" t="s">
        <v>89</v>
      </c>
    </row>
    <row r="158" spans="2:47" s="1" customFormat="1" ht="27">
      <c r="B158" s="42"/>
      <c r="C158" s="64"/>
      <c r="D158" s="220" t="s">
        <v>112</v>
      </c>
      <c r="E158" s="64"/>
      <c r="F158" s="266" t="s">
        <v>231</v>
      </c>
      <c r="G158" s="64"/>
      <c r="H158" s="64"/>
      <c r="I158" s="173"/>
      <c r="J158" s="64"/>
      <c r="K158" s="64"/>
      <c r="L158" s="62"/>
      <c r="M158" s="217"/>
      <c r="N158" s="43"/>
      <c r="O158" s="43"/>
      <c r="P158" s="43"/>
      <c r="Q158" s="43"/>
      <c r="R158" s="43"/>
      <c r="S158" s="43"/>
      <c r="T158" s="79"/>
      <c r="AT158" s="25" t="s">
        <v>112</v>
      </c>
      <c r="AU158" s="25" t="s">
        <v>89</v>
      </c>
    </row>
    <row r="159" spans="2:65" s="1" customFormat="1" ht="31.5" customHeight="1">
      <c r="B159" s="42"/>
      <c r="C159" s="203" t="s">
        <v>232</v>
      </c>
      <c r="D159" s="203" t="s">
        <v>166</v>
      </c>
      <c r="E159" s="204" t="s">
        <v>233</v>
      </c>
      <c r="F159" s="205" t="s">
        <v>234</v>
      </c>
      <c r="G159" s="206" t="s">
        <v>222</v>
      </c>
      <c r="H159" s="207">
        <v>31.5</v>
      </c>
      <c r="I159" s="208"/>
      <c r="J159" s="209">
        <f>ROUND(I159*H159,2)</f>
        <v>0</v>
      </c>
      <c r="K159" s="205" t="s">
        <v>170</v>
      </c>
      <c r="L159" s="62"/>
      <c r="M159" s="210" t="s">
        <v>24</v>
      </c>
      <c r="N159" s="211" t="s">
        <v>51</v>
      </c>
      <c r="O159" s="43"/>
      <c r="P159" s="212">
        <f>O159*H159</f>
        <v>0</v>
      </c>
      <c r="Q159" s="212">
        <v>0</v>
      </c>
      <c r="R159" s="212">
        <f>Q159*H159</f>
        <v>0</v>
      </c>
      <c r="S159" s="212">
        <v>0</v>
      </c>
      <c r="T159" s="213">
        <f>S159*H159</f>
        <v>0</v>
      </c>
      <c r="AR159" s="25" t="s">
        <v>171</v>
      </c>
      <c r="AT159" s="25" t="s">
        <v>166</v>
      </c>
      <c r="AU159" s="25" t="s">
        <v>89</v>
      </c>
      <c r="AY159" s="25" t="s">
        <v>165</v>
      </c>
      <c r="BE159" s="214">
        <f>IF(N159="základní",J159,0)</f>
        <v>0</v>
      </c>
      <c r="BF159" s="214">
        <f>IF(N159="snížená",J159,0)</f>
        <v>0</v>
      </c>
      <c r="BG159" s="214">
        <f>IF(N159="zákl. přenesená",J159,0)</f>
        <v>0</v>
      </c>
      <c r="BH159" s="214">
        <f>IF(N159="sníž. přenesená",J159,0)</f>
        <v>0</v>
      </c>
      <c r="BI159" s="214">
        <f>IF(N159="nulová",J159,0)</f>
        <v>0</v>
      </c>
      <c r="BJ159" s="25" t="s">
        <v>25</v>
      </c>
      <c r="BK159" s="214">
        <f>ROUND(I159*H159,2)</f>
        <v>0</v>
      </c>
      <c r="BL159" s="25" t="s">
        <v>171</v>
      </c>
      <c r="BM159" s="25" t="s">
        <v>235</v>
      </c>
    </row>
    <row r="160" spans="2:47" s="1" customFormat="1" ht="202.5">
      <c r="B160" s="42"/>
      <c r="C160" s="64"/>
      <c r="D160" s="215" t="s">
        <v>173</v>
      </c>
      <c r="E160" s="64"/>
      <c r="F160" s="216" t="s">
        <v>236</v>
      </c>
      <c r="G160" s="64"/>
      <c r="H160" s="64"/>
      <c r="I160" s="173"/>
      <c r="J160" s="64"/>
      <c r="K160" s="64"/>
      <c r="L160" s="62"/>
      <c r="M160" s="217"/>
      <c r="N160" s="43"/>
      <c r="O160" s="43"/>
      <c r="P160" s="43"/>
      <c r="Q160" s="43"/>
      <c r="R160" s="43"/>
      <c r="S160" s="43"/>
      <c r="T160" s="79"/>
      <c r="AT160" s="25" t="s">
        <v>173</v>
      </c>
      <c r="AU160" s="25" t="s">
        <v>89</v>
      </c>
    </row>
    <row r="161" spans="2:47" s="1" customFormat="1" ht="27">
      <c r="B161" s="42"/>
      <c r="C161" s="64"/>
      <c r="D161" s="215" t="s">
        <v>112</v>
      </c>
      <c r="E161" s="64"/>
      <c r="F161" s="216" t="s">
        <v>237</v>
      </c>
      <c r="G161" s="64"/>
      <c r="H161" s="64"/>
      <c r="I161" s="173"/>
      <c r="J161" s="64"/>
      <c r="K161" s="64"/>
      <c r="L161" s="62"/>
      <c r="M161" s="217"/>
      <c r="N161" s="43"/>
      <c r="O161" s="43"/>
      <c r="P161" s="43"/>
      <c r="Q161" s="43"/>
      <c r="R161" s="43"/>
      <c r="S161" s="43"/>
      <c r="T161" s="79"/>
      <c r="AT161" s="25" t="s">
        <v>112</v>
      </c>
      <c r="AU161" s="25" t="s">
        <v>89</v>
      </c>
    </row>
    <row r="162" spans="2:51" s="12" customFormat="1" ht="13.5">
      <c r="B162" s="218"/>
      <c r="C162" s="219"/>
      <c r="D162" s="215" t="s">
        <v>176</v>
      </c>
      <c r="E162" s="241" t="s">
        <v>24</v>
      </c>
      <c r="F162" s="242" t="s">
        <v>238</v>
      </c>
      <c r="G162" s="219"/>
      <c r="H162" s="243">
        <v>15.75</v>
      </c>
      <c r="I162" s="224"/>
      <c r="J162" s="219"/>
      <c r="K162" s="219"/>
      <c r="L162" s="225"/>
      <c r="M162" s="226"/>
      <c r="N162" s="227"/>
      <c r="O162" s="227"/>
      <c r="P162" s="227"/>
      <c r="Q162" s="227"/>
      <c r="R162" s="227"/>
      <c r="S162" s="227"/>
      <c r="T162" s="228"/>
      <c r="AT162" s="229" t="s">
        <v>176</v>
      </c>
      <c r="AU162" s="229" t="s">
        <v>89</v>
      </c>
      <c r="AV162" s="12" t="s">
        <v>89</v>
      </c>
      <c r="AW162" s="12" t="s">
        <v>44</v>
      </c>
      <c r="AX162" s="12" t="s">
        <v>80</v>
      </c>
      <c r="AY162" s="229" t="s">
        <v>165</v>
      </c>
    </row>
    <row r="163" spans="2:51" s="12" customFormat="1" ht="13.5">
      <c r="B163" s="218"/>
      <c r="C163" s="219"/>
      <c r="D163" s="215" t="s">
        <v>176</v>
      </c>
      <c r="E163" s="241" t="s">
        <v>24</v>
      </c>
      <c r="F163" s="242" t="s">
        <v>239</v>
      </c>
      <c r="G163" s="219"/>
      <c r="H163" s="243">
        <v>15.75</v>
      </c>
      <c r="I163" s="224"/>
      <c r="J163" s="219"/>
      <c r="K163" s="219"/>
      <c r="L163" s="225"/>
      <c r="M163" s="226"/>
      <c r="N163" s="227"/>
      <c r="O163" s="227"/>
      <c r="P163" s="227"/>
      <c r="Q163" s="227"/>
      <c r="R163" s="227"/>
      <c r="S163" s="227"/>
      <c r="T163" s="228"/>
      <c r="AT163" s="229" t="s">
        <v>176</v>
      </c>
      <c r="AU163" s="229" t="s">
        <v>89</v>
      </c>
      <c r="AV163" s="12" t="s">
        <v>89</v>
      </c>
      <c r="AW163" s="12" t="s">
        <v>44</v>
      </c>
      <c r="AX163" s="12" t="s">
        <v>80</v>
      </c>
      <c r="AY163" s="229" t="s">
        <v>165</v>
      </c>
    </row>
    <row r="164" spans="2:51" s="15" customFormat="1" ht="13.5">
      <c r="B164" s="255"/>
      <c r="C164" s="256"/>
      <c r="D164" s="220" t="s">
        <v>176</v>
      </c>
      <c r="E164" s="257" t="s">
        <v>24</v>
      </c>
      <c r="F164" s="258" t="s">
        <v>192</v>
      </c>
      <c r="G164" s="256"/>
      <c r="H164" s="259">
        <v>31.5</v>
      </c>
      <c r="I164" s="260"/>
      <c r="J164" s="256"/>
      <c r="K164" s="256"/>
      <c r="L164" s="261"/>
      <c r="M164" s="262"/>
      <c r="N164" s="263"/>
      <c r="O164" s="263"/>
      <c r="P164" s="263"/>
      <c r="Q164" s="263"/>
      <c r="R164" s="263"/>
      <c r="S164" s="263"/>
      <c r="T164" s="264"/>
      <c r="AT164" s="265" t="s">
        <v>176</v>
      </c>
      <c r="AU164" s="265" t="s">
        <v>89</v>
      </c>
      <c r="AV164" s="15" t="s">
        <v>171</v>
      </c>
      <c r="AW164" s="15" t="s">
        <v>44</v>
      </c>
      <c r="AX164" s="15" t="s">
        <v>25</v>
      </c>
      <c r="AY164" s="265" t="s">
        <v>165</v>
      </c>
    </row>
    <row r="165" spans="2:65" s="1" customFormat="1" ht="31.5" customHeight="1">
      <c r="B165" s="42"/>
      <c r="C165" s="203" t="s">
        <v>240</v>
      </c>
      <c r="D165" s="203" t="s">
        <v>166</v>
      </c>
      <c r="E165" s="204" t="s">
        <v>241</v>
      </c>
      <c r="F165" s="205" t="s">
        <v>242</v>
      </c>
      <c r="G165" s="206" t="s">
        <v>222</v>
      </c>
      <c r="H165" s="207">
        <v>31.5</v>
      </c>
      <c r="I165" s="208"/>
      <c r="J165" s="209">
        <f>ROUND(I165*H165,2)</f>
        <v>0</v>
      </c>
      <c r="K165" s="205" t="s">
        <v>170</v>
      </c>
      <c r="L165" s="62"/>
      <c r="M165" s="210" t="s">
        <v>24</v>
      </c>
      <c r="N165" s="211" t="s">
        <v>51</v>
      </c>
      <c r="O165" s="43"/>
      <c r="P165" s="212">
        <f>O165*H165</f>
        <v>0</v>
      </c>
      <c r="Q165" s="212">
        <v>0</v>
      </c>
      <c r="R165" s="212">
        <f>Q165*H165</f>
        <v>0</v>
      </c>
      <c r="S165" s="212">
        <v>0</v>
      </c>
      <c r="T165" s="213">
        <f>S165*H165</f>
        <v>0</v>
      </c>
      <c r="AR165" s="25" t="s">
        <v>171</v>
      </c>
      <c r="AT165" s="25" t="s">
        <v>166</v>
      </c>
      <c r="AU165" s="25" t="s">
        <v>89</v>
      </c>
      <c r="AY165" s="25" t="s">
        <v>165</v>
      </c>
      <c r="BE165" s="214">
        <f>IF(N165="základní",J165,0)</f>
        <v>0</v>
      </c>
      <c r="BF165" s="214">
        <f>IF(N165="snížená",J165,0)</f>
        <v>0</v>
      </c>
      <c r="BG165" s="214">
        <f>IF(N165="zákl. přenesená",J165,0)</f>
        <v>0</v>
      </c>
      <c r="BH165" s="214">
        <f>IF(N165="sníž. přenesená",J165,0)</f>
        <v>0</v>
      </c>
      <c r="BI165" s="214">
        <f>IF(N165="nulová",J165,0)</f>
        <v>0</v>
      </c>
      <c r="BJ165" s="25" t="s">
        <v>25</v>
      </c>
      <c r="BK165" s="214">
        <f>ROUND(I165*H165,2)</f>
        <v>0</v>
      </c>
      <c r="BL165" s="25" t="s">
        <v>171</v>
      </c>
      <c r="BM165" s="25" t="s">
        <v>243</v>
      </c>
    </row>
    <row r="166" spans="2:47" s="1" customFormat="1" ht="189">
      <c r="B166" s="42"/>
      <c r="C166" s="64"/>
      <c r="D166" s="215" t="s">
        <v>173</v>
      </c>
      <c r="E166" s="64"/>
      <c r="F166" s="216" t="s">
        <v>244</v>
      </c>
      <c r="G166" s="64"/>
      <c r="H166" s="64"/>
      <c r="I166" s="173"/>
      <c r="J166" s="64"/>
      <c r="K166" s="64"/>
      <c r="L166" s="62"/>
      <c r="M166" s="217"/>
      <c r="N166" s="43"/>
      <c r="O166" s="43"/>
      <c r="P166" s="43"/>
      <c r="Q166" s="43"/>
      <c r="R166" s="43"/>
      <c r="S166" s="43"/>
      <c r="T166" s="79"/>
      <c r="AT166" s="25" t="s">
        <v>173</v>
      </c>
      <c r="AU166" s="25" t="s">
        <v>89</v>
      </c>
    </row>
    <row r="167" spans="2:47" s="1" customFormat="1" ht="27">
      <c r="B167" s="42"/>
      <c r="C167" s="64"/>
      <c r="D167" s="220" t="s">
        <v>112</v>
      </c>
      <c r="E167" s="64"/>
      <c r="F167" s="266" t="s">
        <v>237</v>
      </c>
      <c r="G167" s="64"/>
      <c r="H167" s="64"/>
      <c r="I167" s="173"/>
      <c r="J167" s="64"/>
      <c r="K167" s="64"/>
      <c r="L167" s="62"/>
      <c r="M167" s="217"/>
      <c r="N167" s="43"/>
      <c r="O167" s="43"/>
      <c r="P167" s="43"/>
      <c r="Q167" s="43"/>
      <c r="R167" s="43"/>
      <c r="S167" s="43"/>
      <c r="T167" s="79"/>
      <c r="AT167" s="25" t="s">
        <v>112</v>
      </c>
      <c r="AU167" s="25" t="s">
        <v>89</v>
      </c>
    </row>
    <row r="168" spans="2:65" s="1" customFormat="1" ht="31.5" customHeight="1">
      <c r="B168" s="42"/>
      <c r="C168" s="203" t="s">
        <v>30</v>
      </c>
      <c r="D168" s="203" t="s">
        <v>166</v>
      </c>
      <c r="E168" s="204" t="s">
        <v>245</v>
      </c>
      <c r="F168" s="205" t="s">
        <v>246</v>
      </c>
      <c r="G168" s="206" t="s">
        <v>222</v>
      </c>
      <c r="H168" s="207">
        <v>21.524</v>
      </c>
      <c r="I168" s="208"/>
      <c r="J168" s="209">
        <f>ROUND(I168*H168,2)</f>
        <v>0</v>
      </c>
      <c r="K168" s="205" t="s">
        <v>170</v>
      </c>
      <c r="L168" s="62"/>
      <c r="M168" s="210" t="s">
        <v>24</v>
      </c>
      <c r="N168" s="211" t="s">
        <v>51</v>
      </c>
      <c r="O168" s="43"/>
      <c r="P168" s="212">
        <f>O168*H168</f>
        <v>0</v>
      </c>
      <c r="Q168" s="212">
        <v>0</v>
      </c>
      <c r="R168" s="212">
        <f>Q168*H168</f>
        <v>0</v>
      </c>
      <c r="S168" s="212">
        <v>0</v>
      </c>
      <c r="T168" s="213">
        <f>S168*H168</f>
        <v>0</v>
      </c>
      <c r="AR168" s="25" t="s">
        <v>171</v>
      </c>
      <c r="AT168" s="25" t="s">
        <v>166</v>
      </c>
      <c r="AU168" s="25" t="s">
        <v>89</v>
      </c>
      <c r="AY168" s="25" t="s">
        <v>165</v>
      </c>
      <c r="BE168" s="214">
        <f>IF(N168="základní",J168,0)</f>
        <v>0</v>
      </c>
      <c r="BF168" s="214">
        <f>IF(N168="snížená",J168,0)</f>
        <v>0</v>
      </c>
      <c r="BG168" s="214">
        <f>IF(N168="zákl. přenesená",J168,0)</f>
        <v>0</v>
      </c>
      <c r="BH168" s="214">
        <f>IF(N168="sníž. přenesená",J168,0)</f>
        <v>0</v>
      </c>
      <c r="BI168" s="214">
        <f>IF(N168="nulová",J168,0)</f>
        <v>0</v>
      </c>
      <c r="BJ168" s="25" t="s">
        <v>25</v>
      </c>
      <c r="BK168" s="214">
        <f>ROUND(I168*H168,2)</f>
        <v>0</v>
      </c>
      <c r="BL168" s="25" t="s">
        <v>171</v>
      </c>
      <c r="BM168" s="25" t="s">
        <v>247</v>
      </c>
    </row>
    <row r="169" spans="2:47" s="1" customFormat="1" ht="409.5">
      <c r="B169" s="42"/>
      <c r="C169" s="64"/>
      <c r="D169" s="215" t="s">
        <v>173</v>
      </c>
      <c r="E169" s="64"/>
      <c r="F169" s="216" t="s">
        <v>248</v>
      </c>
      <c r="G169" s="64"/>
      <c r="H169" s="64"/>
      <c r="I169" s="173"/>
      <c r="J169" s="64"/>
      <c r="K169" s="64"/>
      <c r="L169" s="62"/>
      <c r="M169" s="217"/>
      <c r="N169" s="43"/>
      <c r="O169" s="43"/>
      <c r="P169" s="43"/>
      <c r="Q169" s="43"/>
      <c r="R169" s="43"/>
      <c r="S169" s="43"/>
      <c r="T169" s="79"/>
      <c r="AT169" s="25" t="s">
        <v>173</v>
      </c>
      <c r="AU169" s="25" t="s">
        <v>89</v>
      </c>
    </row>
    <row r="170" spans="2:47" s="1" customFormat="1" ht="27">
      <c r="B170" s="42"/>
      <c r="C170" s="64"/>
      <c r="D170" s="215" t="s">
        <v>112</v>
      </c>
      <c r="E170" s="64"/>
      <c r="F170" s="216" t="s">
        <v>249</v>
      </c>
      <c r="G170" s="64"/>
      <c r="H170" s="64"/>
      <c r="I170" s="173"/>
      <c r="J170" s="64"/>
      <c r="K170" s="64"/>
      <c r="L170" s="62"/>
      <c r="M170" s="217"/>
      <c r="N170" s="43"/>
      <c r="O170" s="43"/>
      <c r="P170" s="43"/>
      <c r="Q170" s="43"/>
      <c r="R170" s="43"/>
      <c r="S170" s="43"/>
      <c r="T170" s="79"/>
      <c r="AT170" s="25" t="s">
        <v>112</v>
      </c>
      <c r="AU170" s="25" t="s">
        <v>89</v>
      </c>
    </row>
    <row r="171" spans="2:51" s="12" customFormat="1" ht="13.5">
      <c r="B171" s="218"/>
      <c r="C171" s="219"/>
      <c r="D171" s="220" t="s">
        <v>176</v>
      </c>
      <c r="E171" s="221" t="s">
        <v>24</v>
      </c>
      <c r="F171" s="222" t="s">
        <v>250</v>
      </c>
      <c r="G171" s="219"/>
      <c r="H171" s="223">
        <v>21.524</v>
      </c>
      <c r="I171" s="224"/>
      <c r="J171" s="219"/>
      <c r="K171" s="219"/>
      <c r="L171" s="225"/>
      <c r="M171" s="226"/>
      <c r="N171" s="227"/>
      <c r="O171" s="227"/>
      <c r="P171" s="227"/>
      <c r="Q171" s="227"/>
      <c r="R171" s="227"/>
      <c r="S171" s="227"/>
      <c r="T171" s="228"/>
      <c r="AT171" s="229" t="s">
        <v>176</v>
      </c>
      <c r="AU171" s="229" t="s">
        <v>89</v>
      </c>
      <c r="AV171" s="12" t="s">
        <v>89</v>
      </c>
      <c r="AW171" s="12" t="s">
        <v>44</v>
      </c>
      <c r="AX171" s="12" t="s">
        <v>25</v>
      </c>
      <c r="AY171" s="229" t="s">
        <v>165</v>
      </c>
    </row>
    <row r="172" spans="2:65" s="1" customFormat="1" ht="22.5" customHeight="1">
      <c r="B172" s="42"/>
      <c r="C172" s="203" t="s">
        <v>251</v>
      </c>
      <c r="D172" s="203" t="s">
        <v>166</v>
      </c>
      <c r="E172" s="204" t="s">
        <v>252</v>
      </c>
      <c r="F172" s="205" t="s">
        <v>253</v>
      </c>
      <c r="G172" s="206" t="s">
        <v>222</v>
      </c>
      <c r="H172" s="207">
        <v>1.391</v>
      </c>
      <c r="I172" s="208"/>
      <c r="J172" s="209">
        <f>ROUND(I172*H172,2)</f>
        <v>0</v>
      </c>
      <c r="K172" s="205" t="s">
        <v>24</v>
      </c>
      <c r="L172" s="62"/>
      <c r="M172" s="210" t="s">
        <v>24</v>
      </c>
      <c r="N172" s="211" t="s">
        <v>51</v>
      </c>
      <c r="O172" s="43"/>
      <c r="P172" s="212">
        <f>O172*H172</f>
        <v>0</v>
      </c>
      <c r="Q172" s="212">
        <v>0</v>
      </c>
      <c r="R172" s="212">
        <f>Q172*H172</f>
        <v>0</v>
      </c>
      <c r="S172" s="212">
        <v>0</v>
      </c>
      <c r="T172" s="213">
        <f>S172*H172</f>
        <v>0</v>
      </c>
      <c r="AR172" s="25" t="s">
        <v>171</v>
      </c>
      <c r="AT172" s="25" t="s">
        <v>166</v>
      </c>
      <c r="AU172" s="25" t="s">
        <v>89</v>
      </c>
      <c r="AY172" s="25" t="s">
        <v>165</v>
      </c>
      <c r="BE172" s="214">
        <f>IF(N172="základní",J172,0)</f>
        <v>0</v>
      </c>
      <c r="BF172" s="214">
        <f>IF(N172="snížená",J172,0)</f>
        <v>0</v>
      </c>
      <c r="BG172" s="214">
        <f>IF(N172="zákl. přenesená",J172,0)</f>
        <v>0</v>
      </c>
      <c r="BH172" s="214">
        <f>IF(N172="sníž. přenesená",J172,0)</f>
        <v>0</v>
      </c>
      <c r="BI172" s="214">
        <f>IF(N172="nulová",J172,0)</f>
        <v>0</v>
      </c>
      <c r="BJ172" s="25" t="s">
        <v>25</v>
      </c>
      <c r="BK172" s="214">
        <f>ROUND(I172*H172,2)</f>
        <v>0</v>
      </c>
      <c r="BL172" s="25" t="s">
        <v>171</v>
      </c>
      <c r="BM172" s="25" t="s">
        <v>254</v>
      </c>
    </row>
    <row r="173" spans="2:47" s="1" customFormat="1" ht="54">
      <c r="B173" s="42"/>
      <c r="C173" s="64"/>
      <c r="D173" s="215" t="s">
        <v>112</v>
      </c>
      <c r="E173" s="64"/>
      <c r="F173" s="216" t="s">
        <v>255</v>
      </c>
      <c r="G173" s="64"/>
      <c r="H173" s="64"/>
      <c r="I173" s="173"/>
      <c r="J173" s="64"/>
      <c r="K173" s="64"/>
      <c r="L173" s="62"/>
      <c r="M173" s="217"/>
      <c r="N173" s="43"/>
      <c r="O173" s="43"/>
      <c r="P173" s="43"/>
      <c r="Q173" s="43"/>
      <c r="R173" s="43"/>
      <c r="S173" s="43"/>
      <c r="T173" s="79"/>
      <c r="AT173" s="25" t="s">
        <v>112</v>
      </c>
      <c r="AU173" s="25" t="s">
        <v>89</v>
      </c>
    </row>
    <row r="174" spans="2:51" s="12" customFormat="1" ht="13.5">
      <c r="B174" s="218"/>
      <c r="C174" s="219"/>
      <c r="D174" s="215" t="s">
        <v>176</v>
      </c>
      <c r="E174" s="241" t="s">
        <v>24</v>
      </c>
      <c r="F174" s="242" t="s">
        <v>256</v>
      </c>
      <c r="G174" s="219"/>
      <c r="H174" s="243">
        <v>0.671</v>
      </c>
      <c r="I174" s="224"/>
      <c r="J174" s="219"/>
      <c r="K174" s="219"/>
      <c r="L174" s="225"/>
      <c r="M174" s="226"/>
      <c r="N174" s="227"/>
      <c r="O174" s="227"/>
      <c r="P174" s="227"/>
      <c r="Q174" s="227"/>
      <c r="R174" s="227"/>
      <c r="S174" s="227"/>
      <c r="T174" s="228"/>
      <c r="AT174" s="229" t="s">
        <v>176</v>
      </c>
      <c r="AU174" s="229" t="s">
        <v>89</v>
      </c>
      <c r="AV174" s="12" t="s">
        <v>89</v>
      </c>
      <c r="AW174" s="12" t="s">
        <v>44</v>
      </c>
      <c r="AX174" s="12" t="s">
        <v>80</v>
      </c>
      <c r="AY174" s="229" t="s">
        <v>165</v>
      </c>
    </row>
    <row r="175" spans="2:51" s="12" customFormat="1" ht="13.5">
      <c r="B175" s="218"/>
      <c r="C175" s="219"/>
      <c r="D175" s="215" t="s">
        <v>176</v>
      </c>
      <c r="E175" s="241" t="s">
        <v>24</v>
      </c>
      <c r="F175" s="242" t="s">
        <v>257</v>
      </c>
      <c r="G175" s="219"/>
      <c r="H175" s="243">
        <v>0.72</v>
      </c>
      <c r="I175" s="224"/>
      <c r="J175" s="219"/>
      <c r="K175" s="219"/>
      <c r="L175" s="225"/>
      <c r="M175" s="226"/>
      <c r="N175" s="227"/>
      <c r="O175" s="227"/>
      <c r="P175" s="227"/>
      <c r="Q175" s="227"/>
      <c r="R175" s="227"/>
      <c r="S175" s="227"/>
      <c r="T175" s="228"/>
      <c r="AT175" s="229" t="s">
        <v>176</v>
      </c>
      <c r="AU175" s="229" t="s">
        <v>89</v>
      </c>
      <c r="AV175" s="12" t="s">
        <v>89</v>
      </c>
      <c r="AW175" s="12" t="s">
        <v>44</v>
      </c>
      <c r="AX175" s="12" t="s">
        <v>80</v>
      </c>
      <c r="AY175" s="229" t="s">
        <v>165</v>
      </c>
    </row>
    <row r="176" spans="2:51" s="15" customFormat="1" ht="13.5">
      <c r="B176" s="255"/>
      <c r="C176" s="256"/>
      <c r="D176" s="220" t="s">
        <v>176</v>
      </c>
      <c r="E176" s="257" t="s">
        <v>24</v>
      </c>
      <c r="F176" s="258" t="s">
        <v>192</v>
      </c>
      <c r="G176" s="256"/>
      <c r="H176" s="259">
        <v>1.391</v>
      </c>
      <c r="I176" s="260"/>
      <c r="J176" s="256"/>
      <c r="K176" s="256"/>
      <c r="L176" s="261"/>
      <c r="M176" s="262"/>
      <c r="N176" s="263"/>
      <c r="O176" s="263"/>
      <c r="P176" s="263"/>
      <c r="Q176" s="263"/>
      <c r="R176" s="263"/>
      <c r="S176" s="263"/>
      <c r="T176" s="264"/>
      <c r="AT176" s="265" t="s">
        <v>176</v>
      </c>
      <c r="AU176" s="265" t="s">
        <v>89</v>
      </c>
      <c r="AV176" s="15" t="s">
        <v>171</v>
      </c>
      <c r="AW176" s="15" t="s">
        <v>44</v>
      </c>
      <c r="AX176" s="15" t="s">
        <v>25</v>
      </c>
      <c r="AY176" s="265" t="s">
        <v>165</v>
      </c>
    </row>
    <row r="177" spans="2:65" s="1" customFormat="1" ht="22.5" customHeight="1">
      <c r="B177" s="42"/>
      <c r="C177" s="267" t="s">
        <v>258</v>
      </c>
      <c r="D177" s="267" t="s">
        <v>259</v>
      </c>
      <c r="E177" s="268" t="s">
        <v>260</v>
      </c>
      <c r="F177" s="269" t="s">
        <v>261</v>
      </c>
      <c r="G177" s="270" t="s">
        <v>262</v>
      </c>
      <c r="H177" s="271">
        <v>3.338</v>
      </c>
      <c r="I177" s="272"/>
      <c r="J177" s="273">
        <f>ROUND(I177*H177,2)</f>
        <v>0</v>
      </c>
      <c r="K177" s="269" t="s">
        <v>170</v>
      </c>
      <c r="L177" s="274"/>
      <c r="M177" s="275" t="s">
        <v>24</v>
      </c>
      <c r="N177" s="276" t="s">
        <v>51</v>
      </c>
      <c r="O177" s="43"/>
      <c r="P177" s="212">
        <f>O177*H177</f>
        <v>0</v>
      </c>
      <c r="Q177" s="212">
        <v>1</v>
      </c>
      <c r="R177" s="212">
        <f>Q177*H177</f>
        <v>3.338</v>
      </c>
      <c r="S177" s="212">
        <v>0</v>
      </c>
      <c r="T177" s="213">
        <f>S177*H177</f>
        <v>0</v>
      </c>
      <c r="AR177" s="25" t="s">
        <v>232</v>
      </c>
      <c r="AT177" s="25" t="s">
        <v>259</v>
      </c>
      <c r="AU177" s="25" t="s">
        <v>89</v>
      </c>
      <c r="AY177" s="25" t="s">
        <v>165</v>
      </c>
      <c r="BE177" s="214">
        <f>IF(N177="základní",J177,0)</f>
        <v>0</v>
      </c>
      <c r="BF177" s="214">
        <f>IF(N177="snížená",J177,0)</f>
        <v>0</v>
      </c>
      <c r="BG177" s="214">
        <f>IF(N177="zákl. přenesená",J177,0)</f>
        <v>0</v>
      </c>
      <c r="BH177" s="214">
        <f>IF(N177="sníž. přenesená",J177,0)</f>
        <v>0</v>
      </c>
      <c r="BI177" s="214">
        <f>IF(N177="nulová",J177,0)</f>
        <v>0</v>
      </c>
      <c r="BJ177" s="25" t="s">
        <v>25</v>
      </c>
      <c r="BK177" s="214">
        <f>ROUND(I177*H177,2)</f>
        <v>0</v>
      </c>
      <c r="BL177" s="25" t="s">
        <v>171</v>
      </c>
      <c r="BM177" s="25" t="s">
        <v>263</v>
      </c>
    </row>
    <row r="178" spans="2:51" s="12" customFormat="1" ht="13.5">
      <c r="B178" s="218"/>
      <c r="C178" s="219"/>
      <c r="D178" s="220" t="s">
        <v>176</v>
      </c>
      <c r="E178" s="221" t="s">
        <v>24</v>
      </c>
      <c r="F178" s="222" t="s">
        <v>264</v>
      </c>
      <c r="G178" s="219"/>
      <c r="H178" s="223">
        <v>3.338</v>
      </c>
      <c r="I178" s="224"/>
      <c r="J178" s="219"/>
      <c r="K178" s="219"/>
      <c r="L178" s="225"/>
      <c r="M178" s="226"/>
      <c r="N178" s="227"/>
      <c r="O178" s="227"/>
      <c r="P178" s="227"/>
      <c r="Q178" s="227"/>
      <c r="R178" s="227"/>
      <c r="S178" s="227"/>
      <c r="T178" s="228"/>
      <c r="AT178" s="229" t="s">
        <v>176</v>
      </c>
      <c r="AU178" s="229" t="s">
        <v>89</v>
      </c>
      <c r="AV178" s="12" t="s">
        <v>89</v>
      </c>
      <c r="AW178" s="12" t="s">
        <v>44</v>
      </c>
      <c r="AX178" s="12" t="s">
        <v>25</v>
      </c>
      <c r="AY178" s="229" t="s">
        <v>165</v>
      </c>
    </row>
    <row r="179" spans="2:65" s="1" customFormat="1" ht="44.25" customHeight="1">
      <c r="B179" s="42"/>
      <c r="C179" s="203" t="s">
        <v>265</v>
      </c>
      <c r="D179" s="203" t="s">
        <v>166</v>
      </c>
      <c r="E179" s="204" t="s">
        <v>266</v>
      </c>
      <c r="F179" s="205" t="s">
        <v>267</v>
      </c>
      <c r="G179" s="206" t="s">
        <v>222</v>
      </c>
      <c r="H179" s="207">
        <v>10.5</v>
      </c>
      <c r="I179" s="208"/>
      <c r="J179" s="209">
        <f>ROUND(I179*H179,2)</f>
        <v>0</v>
      </c>
      <c r="K179" s="205" t="s">
        <v>170</v>
      </c>
      <c r="L179" s="62"/>
      <c r="M179" s="210" t="s">
        <v>24</v>
      </c>
      <c r="N179" s="211" t="s">
        <v>51</v>
      </c>
      <c r="O179" s="43"/>
      <c r="P179" s="212">
        <f>O179*H179</f>
        <v>0</v>
      </c>
      <c r="Q179" s="212">
        <v>0</v>
      </c>
      <c r="R179" s="212">
        <f>Q179*H179</f>
        <v>0</v>
      </c>
      <c r="S179" s="212">
        <v>0</v>
      </c>
      <c r="T179" s="213">
        <f>S179*H179</f>
        <v>0</v>
      </c>
      <c r="AR179" s="25" t="s">
        <v>171</v>
      </c>
      <c r="AT179" s="25" t="s">
        <v>166</v>
      </c>
      <c r="AU179" s="25" t="s">
        <v>89</v>
      </c>
      <c r="AY179" s="25" t="s">
        <v>165</v>
      </c>
      <c r="BE179" s="214">
        <f>IF(N179="základní",J179,0)</f>
        <v>0</v>
      </c>
      <c r="BF179" s="214">
        <f>IF(N179="snížená",J179,0)</f>
        <v>0</v>
      </c>
      <c r="BG179" s="214">
        <f>IF(N179="zákl. přenesená",J179,0)</f>
        <v>0</v>
      </c>
      <c r="BH179" s="214">
        <f>IF(N179="sníž. přenesená",J179,0)</f>
        <v>0</v>
      </c>
      <c r="BI179" s="214">
        <f>IF(N179="nulová",J179,0)</f>
        <v>0</v>
      </c>
      <c r="BJ179" s="25" t="s">
        <v>25</v>
      </c>
      <c r="BK179" s="214">
        <f>ROUND(I179*H179,2)</f>
        <v>0</v>
      </c>
      <c r="BL179" s="25" t="s">
        <v>171</v>
      </c>
      <c r="BM179" s="25" t="s">
        <v>268</v>
      </c>
    </row>
    <row r="180" spans="2:47" s="1" customFormat="1" ht="94.5">
      <c r="B180" s="42"/>
      <c r="C180" s="64"/>
      <c r="D180" s="215" t="s">
        <v>173</v>
      </c>
      <c r="E180" s="64"/>
      <c r="F180" s="216" t="s">
        <v>269</v>
      </c>
      <c r="G180" s="64"/>
      <c r="H180" s="64"/>
      <c r="I180" s="173"/>
      <c r="J180" s="64"/>
      <c r="K180" s="64"/>
      <c r="L180" s="62"/>
      <c r="M180" s="217"/>
      <c r="N180" s="43"/>
      <c r="O180" s="43"/>
      <c r="P180" s="43"/>
      <c r="Q180" s="43"/>
      <c r="R180" s="43"/>
      <c r="S180" s="43"/>
      <c r="T180" s="79"/>
      <c r="AT180" s="25" t="s">
        <v>173</v>
      </c>
      <c r="AU180" s="25" t="s">
        <v>89</v>
      </c>
    </row>
    <row r="181" spans="2:47" s="1" customFormat="1" ht="27">
      <c r="B181" s="42"/>
      <c r="C181" s="64"/>
      <c r="D181" s="215" t="s">
        <v>112</v>
      </c>
      <c r="E181" s="64"/>
      <c r="F181" s="216" t="s">
        <v>237</v>
      </c>
      <c r="G181" s="64"/>
      <c r="H181" s="64"/>
      <c r="I181" s="173"/>
      <c r="J181" s="64"/>
      <c r="K181" s="64"/>
      <c r="L181" s="62"/>
      <c r="M181" s="217"/>
      <c r="N181" s="43"/>
      <c r="O181" s="43"/>
      <c r="P181" s="43"/>
      <c r="Q181" s="43"/>
      <c r="R181" s="43"/>
      <c r="S181" s="43"/>
      <c r="T181" s="79"/>
      <c r="AT181" s="25" t="s">
        <v>112</v>
      </c>
      <c r="AU181" s="25" t="s">
        <v>89</v>
      </c>
    </row>
    <row r="182" spans="2:51" s="12" customFormat="1" ht="13.5">
      <c r="B182" s="218"/>
      <c r="C182" s="219"/>
      <c r="D182" s="215" t="s">
        <v>176</v>
      </c>
      <c r="E182" s="241" t="s">
        <v>24</v>
      </c>
      <c r="F182" s="242" t="s">
        <v>270</v>
      </c>
      <c r="G182" s="219"/>
      <c r="H182" s="243">
        <v>5.25</v>
      </c>
      <c r="I182" s="224"/>
      <c r="J182" s="219"/>
      <c r="K182" s="219"/>
      <c r="L182" s="225"/>
      <c r="M182" s="226"/>
      <c r="N182" s="227"/>
      <c r="O182" s="227"/>
      <c r="P182" s="227"/>
      <c r="Q182" s="227"/>
      <c r="R182" s="227"/>
      <c r="S182" s="227"/>
      <c r="T182" s="228"/>
      <c r="AT182" s="229" t="s">
        <v>176</v>
      </c>
      <c r="AU182" s="229" t="s">
        <v>89</v>
      </c>
      <c r="AV182" s="12" t="s">
        <v>89</v>
      </c>
      <c r="AW182" s="12" t="s">
        <v>44</v>
      </c>
      <c r="AX182" s="12" t="s">
        <v>80</v>
      </c>
      <c r="AY182" s="229" t="s">
        <v>165</v>
      </c>
    </row>
    <row r="183" spans="2:51" s="12" customFormat="1" ht="13.5">
      <c r="B183" s="218"/>
      <c r="C183" s="219"/>
      <c r="D183" s="215" t="s">
        <v>176</v>
      </c>
      <c r="E183" s="241" t="s">
        <v>24</v>
      </c>
      <c r="F183" s="242" t="s">
        <v>271</v>
      </c>
      <c r="G183" s="219"/>
      <c r="H183" s="243">
        <v>5.25</v>
      </c>
      <c r="I183" s="224"/>
      <c r="J183" s="219"/>
      <c r="K183" s="219"/>
      <c r="L183" s="225"/>
      <c r="M183" s="226"/>
      <c r="N183" s="227"/>
      <c r="O183" s="227"/>
      <c r="P183" s="227"/>
      <c r="Q183" s="227"/>
      <c r="R183" s="227"/>
      <c r="S183" s="227"/>
      <c r="T183" s="228"/>
      <c r="AT183" s="229" t="s">
        <v>176</v>
      </c>
      <c r="AU183" s="229" t="s">
        <v>89</v>
      </c>
      <c r="AV183" s="12" t="s">
        <v>89</v>
      </c>
      <c r="AW183" s="12" t="s">
        <v>44</v>
      </c>
      <c r="AX183" s="12" t="s">
        <v>80</v>
      </c>
      <c r="AY183" s="229" t="s">
        <v>165</v>
      </c>
    </row>
    <row r="184" spans="2:51" s="15" customFormat="1" ht="13.5">
      <c r="B184" s="255"/>
      <c r="C184" s="256"/>
      <c r="D184" s="220" t="s">
        <v>176</v>
      </c>
      <c r="E184" s="257" t="s">
        <v>24</v>
      </c>
      <c r="F184" s="258" t="s">
        <v>192</v>
      </c>
      <c r="G184" s="256"/>
      <c r="H184" s="259">
        <v>10.5</v>
      </c>
      <c r="I184" s="260"/>
      <c r="J184" s="256"/>
      <c r="K184" s="256"/>
      <c r="L184" s="261"/>
      <c r="M184" s="262"/>
      <c r="N184" s="263"/>
      <c r="O184" s="263"/>
      <c r="P184" s="263"/>
      <c r="Q184" s="263"/>
      <c r="R184" s="263"/>
      <c r="S184" s="263"/>
      <c r="T184" s="264"/>
      <c r="AT184" s="265" t="s">
        <v>176</v>
      </c>
      <c r="AU184" s="265" t="s">
        <v>89</v>
      </c>
      <c r="AV184" s="15" t="s">
        <v>171</v>
      </c>
      <c r="AW184" s="15" t="s">
        <v>44</v>
      </c>
      <c r="AX184" s="15" t="s">
        <v>25</v>
      </c>
      <c r="AY184" s="265" t="s">
        <v>165</v>
      </c>
    </row>
    <row r="185" spans="2:65" s="1" customFormat="1" ht="22.5" customHeight="1">
      <c r="B185" s="42"/>
      <c r="C185" s="267" t="s">
        <v>272</v>
      </c>
      <c r="D185" s="267" t="s">
        <v>259</v>
      </c>
      <c r="E185" s="268" t="s">
        <v>273</v>
      </c>
      <c r="F185" s="269" t="s">
        <v>274</v>
      </c>
      <c r="G185" s="270" t="s">
        <v>262</v>
      </c>
      <c r="H185" s="271">
        <v>9.976</v>
      </c>
      <c r="I185" s="272"/>
      <c r="J185" s="273">
        <f>ROUND(I185*H185,2)</f>
        <v>0</v>
      </c>
      <c r="K185" s="269" t="s">
        <v>170</v>
      </c>
      <c r="L185" s="274"/>
      <c r="M185" s="275" t="s">
        <v>24</v>
      </c>
      <c r="N185" s="276" t="s">
        <v>51</v>
      </c>
      <c r="O185" s="43"/>
      <c r="P185" s="212">
        <f>O185*H185</f>
        <v>0</v>
      </c>
      <c r="Q185" s="212">
        <v>1</v>
      </c>
      <c r="R185" s="212">
        <f>Q185*H185</f>
        <v>9.976</v>
      </c>
      <c r="S185" s="212">
        <v>0</v>
      </c>
      <c r="T185" s="213">
        <f>S185*H185</f>
        <v>0</v>
      </c>
      <c r="AR185" s="25" t="s">
        <v>232</v>
      </c>
      <c r="AT185" s="25" t="s">
        <v>259</v>
      </c>
      <c r="AU185" s="25" t="s">
        <v>89</v>
      </c>
      <c r="AY185" s="25" t="s">
        <v>165</v>
      </c>
      <c r="BE185" s="214">
        <f>IF(N185="základní",J185,0)</f>
        <v>0</v>
      </c>
      <c r="BF185" s="214">
        <f>IF(N185="snížená",J185,0)</f>
        <v>0</v>
      </c>
      <c r="BG185" s="214">
        <f>IF(N185="zákl. přenesená",J185,0)</f>
        <v>0</v>
      </c>
      <c r="BH185" s="214">
        <f>IF(N185="sníž. přenesená",J185,0)</f>
        <v>0</v>
      </c>
      <c r="BI185" s="214">
        <f>IF(N185="nulová",J185,0)</f>
        <v>0</v>
      </c>
      <c r="BJ185" s="25" t="s">
        <v>25</v>
      </c>
      <c r="BK185" s="214">
        <f>ROUND(I185*H185,2)</f>
        <v>0</v>
      </c>
      <c r="BL185" s="25" t="s">
        <v>171</v>
      </c>
      <c r="BM185" s="25" t="s">
        <v>275</v>
      </c>
    </row>
    <row r="186" spans="2:47" s="1" customFormat="1" ht="40.5">
      <c r="B186" s="42"/>
      <c r="C186" s="64"/>
      <c r="D186" s="215" t="s">
        <v>112</v>
      </c>
      <c r="E186" s="64"/>
      <c r="F186" s="216" t="s">
        <v>276</v>
      </c>
      <c r="G186" s="64"/>
      <c r="H186" s="64"/>
      <c r="I186" s="173"/>
      <c r="J186" s="64"/>
      <c r="K186" s="64"/>
      <c r="L186" s="62"/>
      <c r="M186" s="217"/>
      <c r="N186" s="43"/>
      <c r="O186" s="43"/>
      <c r="P186" s="43"/>
      <c r="Q186" s="43"/>
      <c r="R186" s="43"/>
      <c r="S186" s="43"/>
      <c r="T186" s="79"/>
      <c r="AT186" s="25" t="s">
        <v>112</v>
      </c>
      <c r="AU186" s="25" t="s">
        <v>89</v>
      </c>
    </row>
    <row r="187" spans="2:51" s="12" customFormat="1" ht="13.5">
      <c r="B187" s="218"/>
      <c r="C187" s="219"/>
      <c r="D187" s="215" t="s">
        <v>176</v>
      </c>
      <c r="E187" s="241" t="s">
        <v>24</v>
      </c>
      <c r="F187" s="242" t="s">
        <v>277</v>
      </c>
      <c r="G187" s="219"/>
      <c r="H187" s="243">
        <v>4.988</v>
      </c>
      <c r="I187" s="224"/>
      <c r="J187" s="219"/>
      <c r="K187" s="219"/>
      <c r="L187" s="225"/>
      <c r="M187" s="226"/>
      <c r="N187" s="227"/>
      <c r="O187" s="227"/>
      <c r="P187" s="227"/>
      <c r="Q187" s="227"/>
      <c r="R187" s="227"/>
      <c r="S187" s="227"/>
      <c r="T187" s="228"/>
      <c r="AT187" s="229" t="s">
        <v>176</v>
      </c>
      <c r="AU187" s="229" t="s">
        <v>89</v>
      </c>
      <c r="AV187" s="12" t="s">
        <v>89</v>
      </c>
      <c r="AW187" s="12" t="s">
        <v>44</v>
      </c>
      <c r="AX187" s="12" t="s">
        <v>80</v>
      </c>
      <c r="AY187" s="229" t="s">
        <v>165</v>
      </c>
    </row>
    <row r="188" spans="2:51" s="12" customFormat="1" ht="13.5">
      <c r="B188" s="218"/>
      <c r="C188" s="219"/>
      <c r="D188" s="215" t="s">
        <v>176</v>
      </c>
      <c r="E188" s="241" t="s">
        <v>24</v>
      </c>
      <c r="F188" s="242" t="s">
        <v>278</v>
      </c>
      <c r="G188" s="219"/>
      <c r="H188" s="243">
        <v>4.988</v>
      </c>
      <c r="I188" s="224"/>
      <c r="J188" s="219"/>
      <c r="K188" s="219"/>
      <c r="L188" s="225"/>
      <c r="M188" s="226"/>
      <c r="N188" s="227"/>
      <c r="O188" s="227"/>
      <c r="P188" s="227"/>
      <c r="Q188" s="227"/>
      <c r="R188" s="227"/>
      <c r="S188" s="227"/>
      <c r="T188" s="228"/>
      <c r="AT188" s="229" t="s">
        <v>176</v>
      </c>
      <c r="AU188" s="229" t="s">
        <v>89</v>
      </c>
      <c r="AV188" s="12" t="s">
        <v>89</v>
      </c>
      <c r="AW188" s="12" t="s">
        <v>44</v>
      </c>
      <c r="AX188" s="12" t="s">
        <v>80</v>
      </c>
      <c r="AY188" s="229" t="s">
        <v>165</v>
      </c>
    </row>
    <row r="189" spans="2:51" s="15" customFormat="1" ht="13.5">
      <c r="B189" s="255"/>
      <c r="C189" s="256"/>
      <c r="D189" s="215" t="s">
        <v>176</v>
      </c>
      <c r="E189" s="277" t="s">
        <v>24</v>
      </c>
      <c r="F189" s="278" t="s">
        <v>192</v>
      </c>
      <c r="G189" s="256"/>
      <c r="H189" s="279">
        <v>9.976</v>
      </c>
      <c r="I189" s="260"/>
      <c r="J189" s="256"/>
      <c r="K189" s="256"/>
      <c r="L189" s="261"/>
      <c r="M189" s="262"/>
      <c r="N189" s="263"/>
      <c r="O189" s="263"/>
      <c r="P189" s="263"/>
      <c r="Q189" s="263"/>
      <c r="R189" s="263"/>
      <c r="S189" s="263"/>
      <c r="T189" s="264"/>
      <c r="AT189" s="265" t="s">
        <v>176</v>
      </c>
      <c r="AU189" s="265" t="s">
        <v>89</v>
      </c>
      <c r="AV189" s="15" t="s">
        <v>171</v>
      </c>
      <c r="AW189" s="15" t="s">
        <v>44</v>
      </c>
      <c r="AX189" s="15" t="s">
        <v>25</v>
      </c>
      <c r="AY189" s="265" t="s">
        <v>165</v>
      </c>
    </row>
    <row r="190" spans="2:63" s="11" customFormat="1" ht="29.85" customHeight="1">
      <c r="B190" s="186"/>
      <c r="C190" s="187"/>
      <c r="D190" s="200" t="s">
        <v>79</v>
      </c>
      <c r="E190" s="201" t="s">
        <v>89</v>
      </c>
      <c r="F190" s="201" t="s">
        <v>279</v>
      </c>
      <c r="G190" s="187"/>
      <c r="H190" s="187"/>
      <c r="I190" s="190"/>
      <c r="J190" s="202">
        <f>BK190</f>
        <v>0</v>
      </c>
      <c r="K190" s="187"/>
      <c r="L190" s="192"/>
      <c r="M190" s="193"/>
      <c r="N190" s="194"/>
      <c r="O190" s="194"/>
      <c r="P190" s="195">
        <f>SUM(P191:P193)</f>
        <v>0</v>
      </c>
      <c r="Q190" s="194"/>
      <c r="R190" s="195">
        <f>SUM(R191:R193)</f>
        <v>0.32138099000000003</v>
      </c>
      <c r="S190" s="194"/>
      <c r="T190" s="196">
        <f>SUM(T191:T193)</f>
        <v>0</v>
      </c>
      <c r="AR190" s="197" t="s">
        <v>25</v>
      </c>
      <c r="AT190" s="198" t="s">
        <v>79</v>
      </c>
      <c r="AU190" s="198" t="s">
        <v>25</v>
      </c>
      <c r="AY190" s="197" t="s">
        <v>165</v>
      </c>
      <c r="BK190" s="199">
        <f>SUM(BK191:BK193)</f>
        <v>0</v>
      </c>
    </row>
    <row r="191" spans="2:65" s="1" customFormat="1" ht="22.5" customHeight="1">
      <c r="B191" s="42"/>
      <c r="C191" s="203" t="s">
        <v>280</v>
      </c>
      <c r="D191" s="203" t="s">
        <v>166</v>
      </c>
      <c r="E191" s="204" t="s">
        <v>281</v>
      </c>
      <c r="F191" s="205" t="s">
        <v>282</v>
      </c>
      <c r="G191" s="206" t="s">
        <v>222</v>
      </c>
      <c r="H191" s="207">
        <v>0.131</v>
      </c>
      <c r="I191" s="208"/>
      <c r="J191" s="209">
        <f>ROUND(I191*H191,2)</f>
        <v>0</v>
      </c>
      <c r="K191" s="205" t="s">
        <v>24</v>
      </c>
      <c r="L191" s="62"/>
      <c r="M191" s="210" t="s">
        <v>24</v>
      </c>
      <c r="N191" s="211" t="s">
        <v>51</v>
      </c>
      <c r="O191" s="43"/>
      <c r="P191" s="212">
        <f>O191*H191</f>
        <v>0</v>
      </c>
      <c r="Q191" s="212">
        <v>2.45329</v>
      </c>
      <c r="R191" s="212">
        <f>Q191*H191</f>
        <v>0.32138099000000003</v>
      </c>
      <c r="S191" s="212">
        <v>0</v>
      </c>
      <c r="T191" s="213">
        <f>S191*H191</f>
        <v>0</v>
      </c>
      <c r="AR191" s="25" t="s">
        <v>171</v>
      </c>
      <c r="AT191" s="25" t="s">
        <v>166</v>
      </c>
      <c r="AU191" s="25" t="s">
        <v>89</v>
      </c>
      <c r="AY191" s="25" t="s">
        <v>165</v>
      </c>
      <c r="BE191" s="214">
        <f>IF(N191="základní",J191,0)</f>
        <v>0</v>
      </c>
      <c r="BF191" s="214">
        <f>IF(N191="snížená",J191,0)</f>
        <v>0</v>
      </c>
      <c r="BG191" s="214">
        <f>IF(N191="zákl. přenesená",J191,0)</f>
        <v>0</v>
      </c>
      <c r="BH191" s="214">
        <f>IF(N191="sníž. přenesená",J191,0)</f>
        <v>0</v>
      </c>
      <c r="BI191" s="214">
        <f>IF(N191="nulová",J191,0)</f>
        <v>0</v>
      </c>
      <c r="BJ191" s="25" t="s">
        <v>25</v>
      </c>
      <c r="BK191" s="214">
        <f>ROUND(I191*H191,2)</f>
        <v>0</v>
      </c>
      <c r="BL191" s="25" t="s">
        <v>171</v>
      </c>
      <c r="BM191" s="25" t="s">
        <v>283</v>
      </c>
    </row>
    <row r="192" spans="2:47" s="1" customFormat="1" ht="27">
      <c r="B192" s="42"/>
      <c r="C192" s="64"/>
      <c r="D192" s="215" t="s">
        <v>112</v>
      </c>
      <c r="E192" s="64"/>
      <c r="F192" s="216" t="s">
        <v>284</v>
      </c>
      <c r="G192" s="64"/>
      <c r="H192" s="64"/>
      <c r="I192" s="173"/>
      <c r="J192" s="64"/>
      <c r="K192" s="64"/>
      <c r="L192" s="62"/>
      <c r="M192" s="217"/>
      <c r="N192" s="43"/>
      <c r="O192" s="43"/>
      <c r="P192" s="43"/>
      <c r="Q192" s="43"/>
      <c r="R192" s="43"/>
      <c r="S192" s="43"/>
      <c r="T192" s="79"/>
      <c r="AT192" s="25" t="s">
        <v>112</v>
      </c>
      <c r="AU192" s="25" t="s">
        <v>89</v>
      </c>
    </row>
    <row r="193" spans="2:51" s="12" customFormat="1" ht="13.5">
      <c r="B193" s="218"/>
      <c r="C193" s="219"/>
      <c r="D193" s="215" t="s">
        <v>176</v>
      </c>
      <c r="E193" s="241" t="s">
        <v>24</v>
      </c>
      <c r="F193" s="242" t="s">
        <v>285</v>
      </c>
      <c r="G193" s="219"/>
      <c r="H193" s="243">
        <v>0.131</v>
      </c>
      <c r="I193" s="224"/>
      <c r="J193" s="219"/>
      <c r="K193" s="219"/>
      <c r="L193" s="225"/>
      <c r="M193" s="226"/>
      <c r="N193" s="227"/>
      <c r="O193" s="227"/>
      <c r="P193" s="227"/>
      <c r="Q193" s="227"/>
      <c r="R193" s="227"/>
      <c r="S193" s="227"/>
      <c r="T193" s="228"/>
      <c r="AT193" s="229" t="s">
        <v>176</v>
      </c>
      <c r="AU193" s="229" t="s">
        <v>89</v>
      </c>
      <c r="AV193" s="12" t="s">
        <v>89</v>
      </c>
      <c r="AW193" s="12" t="s">
        <v>44</v>
      </c>
      <c r="AX193" s="12" t="s">
        <v>25</v>
      </c>
      <c r="AY193" s="229" t="s">
        <v>165</v>
      </c>
    </row>
    <row r="194" spans="2:63" s="11" customFormat="1" ht="29.85" customHeight="1">
      <c r="B194" s="186"/>
      <c r="C194" s="187"/>
      <c r="D194" s="200" t="s">
        <v>79</v>
      </c>
      <c r="E194" s="201" t="s">
        <v>187</v>
      </c>
      <c r="F194" s="201" t="s">
        <v>286</v>
      </c>
      <c r="G194" s="187"/>
      <c r="H194" s="187"/>
      <c r="I194" s="190"/>
      <c r="J194" s="202">
        <f>BK194</f>
        <v>0</v>
      </c>
      <c r="K194" s="187"/>
      <c r="L194" s="192"/>
      <c r="M194" s="193"/>
      <c r="N194" s="194"/>
      <c r="O194" s="194"/>
      <c r="P194" s="195">
        <f>SUM(P195:P304)</f>
        <v>0</v>
      </c>
      <c r="Q194" s="194"/>
      <c r="R194" s="195">
        <f>SUM(R195:R304)</f>
        <v>306.85912581621</v>
      </c>
      <c r="S194" s="194"/>
      <c r="T194" s="196">
        <f>SUM(T195:T304)</f>
        <v>0.102648</v>
      </c>
      <c r="AR194" s="197" t="s">
        <v>25</v>
      </c>
      <c r="AT194" s="198" t="s">
        <v>79</v>
      </c>
      <c r="AU194" s="198" t="s">
        <v>25</v>
      </c>
      <c r="AY194" s="197" t="s">
        <v>165</v>
      </c>
      <c r="BK194" s="199">
        <f>SUM(BK195:BK304)</f>
        <v>0</v>
      </c>
    </row>
    <row r="195" spans="2:65" s="1" customFormat="1" ht="57" customHeight="1">
      <c r="B195" s="42"/>
      <c r="C195" s="203" t="s">
        <v>10</v>
      </c>
      <c r="D195" s="203" t="s">
        <v>166</v>
      </c>
      <c r="E195" s="204" t="s">
        <v>287</v>
      </c>
      <c r="F195" s="205" t="s">
        <v>288</v>
      </c>
      <c r="G195" s="206" t="s">
        <v>222</v>
      </c>
      <c r="H195" s="207">
        <v>0.717</v>
      </c>
      <c r="I195" s="208"/>
      <c r="J195" s="209">
        <f>ROUND(I195*H195,2)</f>
        <v>0</v>
      </c>
      <c r="K195" s="205" t="s">
        <v>170</v>
      </c>
      <c r="L195" s="62"/>
      <c r="M195" s="210" t="s">
        <v>24</v>
      </c>
      <c r="N195" s="211" t="s">
        <v>51</v>
      </c>
      <c r="O195" s="43"/>
      <c r="P195" s="212">
        <f>O195*H195</f>
        <v>0</v>
      </c>
      <c r="Q195" s="212">
        <v>0.36038</v>
      </c>
      <c r="R195" s="212">
        <f>Q195*H195</f>
        <v>0.25839246</v>
      </c>
      <c r="S195" s="212">
        <v>0</v>
      </c>
      <c r="T195" s="213">
        <f>S195*H195</f>
        <v>0</v>
      </c>
      <c r="AR195" s="25" t="s">
        <v>171</v>
      </c>
      <c r="AT195" s="25" t="s">
        <v>166</v>
      </c>
      <c r="AU195" s="25" t="s">
        <v>89</v>
      </c>
      <c r="AY195" s="25" t="s">
        <v>165</v>
      </c>
      <c r="BE195" s="214">
        <f>IF(N195="základní",J195,0)</f>
        <v>0</v>
      </c>
      <c r="BF195" s="214">
        <f>IF(N195="snížená",J195,0)</f>
        <v>0</v>
      </c>
      <c r="BG195" s="214">
        <f>IF(N195="zákl. přenesená",J195,0)</f>
        <v>0</v>
      </c>
      <c r="BH195" s="214">
        <f>IF(N195="sníž. přenesená",J195,0)</f>
        <v>0</v>
      </c>
      <c r="BI195" s="214">
        <f>IF(N195="nulová",J195,0)</f>
        <v>0</v>
      </c>
      <c r="BJ195" s="25" t="s">
        <v>25</v>
      </c>
      <c r="BK195" s="214">
        <f>ROUND(I195*H195,2)</f>
        <v>0</v>
      </c>
      <c r="BL195" s="25" t="s">
        <v>171</v>
      </c>
      <c r="BM195" s="25" t="s">
        <v>289</v>
      </c>
    </row>
    <row r="196" spans="2:47" s="1" customFormat="1" ht="135">
      <c r="B196" s="42"/>
      <c r="C196" s="64"/>
      <c r="D196" s="215" t="s">
        <v>173</v>
      </c>
      <c r="E196" s="64"/>
      <c r="F196" s="216" t="s">
        <v>290</v>
      </c>
      <c r="G196" s="64"/>
      <c r="H196" s="64"/>
      <c r="I196" s="173"/>
      <c r="J196" s="64"/>
      <c r="K196" s="64"/>
      <c r="L196" s="62"/>
      <c r="M196" s="217"/>
      <c r="N196" s="43"/>
      <c r="O196" s="43"/>
      <c r="P196" s="43"/>
      <c r="Q196" s="43"/>
      <c r="R196" s="43"/>
      <c r="S196" s="43"/>
      <c r="T196" s="79"/>
      <c r="AT196" s="25" t="s">
        <v>173</v>
      </c>
      <c r="AU196" s="25" t="s">
        <v>89</v>
      </c>
    </row>
    <row r="197" spans="2:47" s="1" customFormat="1" ht="40.5">
      <c r="B197" s="42"/>
      <c r="C197" s="64"/>
      <c r="D197" s="215" t="s">
        <v>112</v>
      </c>
      <c r="E197" s="64"/>
      <c r="F197" s="216" t="s">
        <v>291</v>
      </c>
      <c r="G197" s="64"/>
      <c r="H197" s="64"/>
      <c r="I197" s="173"/>
      <c r="J197" s="64"/>
      <c r="K197" s="64"/>
      <c r="L197" s="62"/>
      <c r="M197" s="217"/>
      <c r="N197" s="43"/>
      <c r="O197" s="43"/>
      <c r="P197" s="43"/>
      <c r="Q197" s="43"/>
      <c r="R197" s="43"/>
      <c r="S197" s="43"/>
      <c r="T197" s="79"/>
      <c r="AT197" s="25" t="s">
        <v>112</v>
      </c>
      <c r="AU197" s="25" t="s">
        <v>89</v>
      </c>
    </row>
    <row r="198" spans="2:51" s="12" customFormat="1" ht="13.5">
      <c r="B198" s="218"/>
      <c r="C198" s="219"/>
      <c r="D198" s="215" t="s">
        <v>176</v>
      </c>
      <c r="E198" s="241" t="s">
        <v>24</v>
      </c>
      <c r="F198" s="242" t="s">
        <v>292</v>
      </c>
      <c r="G198" s="219"/>
      <c r="H198" s="243">
        <v>0.415</v>
      </c>
      <c r="I198" s="224"/>
      <c r="J198" s="219"/>
      <c r="K198" s="219"/>
      <c r="L198" s="225"/>
      <c r="M198" s="226"/>
      <c r="N198" s="227"/>
      <c r="O198" s="227"/>
      <c r="P198" s="227"/>
      <c r="Q198" s="227"/>
      <c r="R198" s="227"/>
      <c r="S198" s="227"/>
      <c r="T198" s="228"/>
      <c r="AT198" s="229" t="s">
        <v>176</v>
      </c>
      <c r="AU198" s="229" t="s">
        <v>89</v>
      </c>
      <c r="AV198" s="12" t="s">
        <v>89</v>
      </c>
      <c r="AW198" s="12" t="s">
        <v>44</v>
      </c>
      <c r="AX198" s="12" t="s">
        <v>80</v>
      </c>
      <c r="AY198" s="229" t="s">
        <v>165</v>
      </c>
    </row>
    <row r="199" spans="2:51" s="12" customFormat="1" ht="13.5">
      <c r="B199" s="218"/>
      <c r="C199" s="219"/>
      <c r="D199" s="215" t="s">
        <v>176</v>
      </c>
      <c r="E199" s="241" t="s">
        <v>24</v>
      </c>
      <c r="F199" s="242" t="s">
        <v>293</v>
      </c>
      <c r="G199" s="219"/>
      <c r="H199" s="243">
        <v>0.08</v>
      </c>
      <c r="I199" s="224"/>
      <c r="J199" s="219"/>
      <c r="K199" s="219"/>
      <c r="L199" s="225"/>
      <c r="M199" s="226"/>
      <c r="N199" s="227"/>
      <c r="O199" s="227"/>
      <c r="P199" s="227"/>
      <c r="Q199" s="227"/>
      <c r="R199" s="227"/>
      <c r="S199" s="227"/>
      <c r="T199" s="228"/>
      <c r="AT199" s="229" t="s">
        <v>176</v>
      </c>
      <c r="AU199" s="229" t="s">
        <v>89</v>
      </c>
      <c r="AV199" s="12" t="s">
        <v>89</v>
      </c>
      <c r="AW199" s="12" t="s">
        <v>44</v>
      </c>
      <c r="AX199" s="12" t="s">
        <v>80</v>
      </c>
      <c r="AY199" s="229" t="s">
        <v>165</v>
      </c>
    </row>
    <row r="200" spans="2:51" s="12" customFormat="1" ht="13.5">
      <c r="B200" s="218"/>
      <c r="C200" s="219"/>
      <c r="D200" s="215" t="s">
        <v>176</v>
      </c>
      <c r="E200" s="241" t="s">
        <v>24</v>
      </c>
      <c r="F200" s="242" t="s">
        <v>294</v>
      </c>
      <c r="G200" s="219"/>
      <c r="H200" s="243">
        <v>0.222</v>
      </c>
      <c r="I200" s="224"/>
      <c r="J200" s="219"/>
      <c r="K200" s="219"/>
      <c r="L200" s="225"/>
      <c r="M200" s="226"/>
      <c r="N200" s="227"/>
      <c r="O200" s="227"/>
      <c r="P200" s="227"/>
      <c r="Q200" s="227"/>
      <c r="R200" s="227"/>
      <c r="S200" s="227"/>
      <c r="T200" s="228"/>
      <c r="AT200" s="229" t="s">
        <v>176</v>
      </c>
      <c r="AU200" s="229" t="s">
        <v>89</v>
      </c>
      <c r="AV200" s="12" t="s">
        <v>89</v>
      </c>
      <c r="AW200" s="12" t="s">
        <v>44</v>
      </c>
      <c r="AX200" s="12" t="s">
        <v>80</v>
      </c>
      <c r="AY200" s="229" t="s">
        <v>165</v>
      </c>
    </row>
    <row r="201" spans="2:51" s="15" customFormat="1" ht="13.5">
      <c r="B201" s="255"/>
      <c r="C201" s="256"/>
      <c r="D201" s="220" t="s">
        <v>176</v>
      </c>
      <c r="E201" s="257" t="s">
        <v>24</v>
      </c>
      <c r="F201" s="258" t="s">
        <v>192</v>
      </c>
      <c r="G201" s="256"/>
      <c r="H201" s="259">
        <v>0.717</v>
      </c>
      <c r="I201" s="260"/>
      <c r="J201" s="256"/>
      <c r="K201" s="256"/>
      <c r="L201" s="261"/>
      <c r="M201" s="262"/>
      <c r="N201" s="263"/>
      <c r="O201" s="263"/>
      <c r="P201" s="263"/>
      <c r="Q201" s="263"/>
      <c r="R201" s="263"/>
      <c r="S201" s="263"/>
      <c r="T201" s="264"/>
      <c r="AT201" s="265" t="s">
        <v>176</v>
      </c>
      <c r="AU201" s="265" t="s">
        <v>89</v>
      </c>
      <c r="AV201" s="15" t="s">
        <v>171</v>
      </c>
      <c r="AW201" s="15" t="s">
        <v>44</v>
      </c>
      <c r="AX201" s="15" t="s">
        <v>25</v>
      </c>
      <c r="AY201" s="265" t="s">
        <v>165</v>
      </c>
    </row>
    <row r="202" spans="2:65" s="1" customFormat="1" ht="22.5" customHeight="1">
      <c r="B202" s="42"/>
      <c r="C202" s="267" t="s">
        <v>295</v>
      </c>
      <c r="D202" s="267" t="s">
        <v>259</v>
      </c>
      <c r="E202" s="268" t="s">
        <v>296</v>
      </c>
      <c r="F202" s="269" t="s">
        <v>297</v>
      </c>
      <c r="G202" s="270" t="s">
        <v>262</v>
      </c>
      <c r="H202" s="271">
        <v>1.286</v>
      </c>
      <c r="I202" s="272"/>
      <c r="J202" s="273">
        <f>ROUND(I202*H202,2)</f>
        <v>0</v>
      </c>
      <c r="K202" s="269" t="s">
        <v>24</v>
      </c>
      <c r="L202" s="274"/>
      <c r="M202" s="275" t="s">
        <v>24</v>
      </c>
      <c r="N202" s="276" t="s">
        <v>51</v>
      </c>
      <c r="O202" s="43"/>
      <c r="P202" s="212">
        <f>O202*H202</f>
        <v>0</v>
      </c>
      <c r="Q202" s="212">
        <v>1</v>
      </c>
      <c r="R202" s="212">
        <f>Q202*H202</f>
        <v>1.286</v>
      </c>
      <c r="S202" s="212">
        <v>0</v>
      </c>
      <c r="T202" s="213">
        <f>S202*H202</f>
        <v>0</v>
      </c>
      <c r="AR202" s="25" t="s">
        <v>232</v>
      </c>
      <c r="AT202" s="25" t="s">
        <v>259</v>
      </c>
      <c r="AU202" s="25" t="s">
        <v>89</v>
      </c>
      <c r="AY202" s="25" t="s">
        <v>165</v>
      </c>
      <c r="BE202" s="214">
        <f>IF(N202="základní",J202,0)</f>
        <v>0</v>
      </c>
      <c r="BF202" s="214">
        <f>IF(N202="snížená",J202,0)</f>
        <v>0</v>
      </c>
      <c r="BG202" s="214">
        <f>IF(N202="zákl. přenesená",J202,0)</f>
        <v>0</v>
      </c>
      <c r="BH202" s="214">
        <f>IF(N202="sníž. přenesená",J202,0)</f>
        <v>0</v>
      </c>
      <c r="BI202" s="214">
        <f>IF(N202="nulová",J202,0)</f>
        <v>0</v>
      </c>
      <c r="BJ202" s="25" t="s">
        <v>25</v>
      </c>
      <c r="BK202" s="214">
        <f>ROUND(I202*H202,2)</f>
        <v>0</v>
      </c>
      <c r="BL202" s="25" t="s">
        <v>171</v>
      </c>
      <c r="BM202" s="25" t="s">
        <v>298</v>
      </c>
    </row>
    <row r="203" spans="2:51" s="12" customFormat="1" ht="13.5">
      <c r="B203" s="218"/>
      <c r="C203" s="219"/>
      <c r="D203" s="215" t="s">
        <v>176</v>
      </c>
      <c r="E203" s="241" t="s">
        <v>24</v>
      </c>
      <c r="F203" s="242" t="s">
        <v>299</v>
      </c>
      <c r="G203" s="219"/>
      <c r="H203" s="243">
        <v>1.079</v>
      </c>
      <c r="I203" s="224"/>
      <c r="J203" s="219"/>
      <c r="K203" s="219"/>
      <c r="L203" s="225"/>
      <c r="M203" s="226"/>
      <c r="N203" s="227"/>
      <c r="O203" s="227"/>
      <c r="P203" s="227"/>
      <c r="Q203" s="227"/>
      <c r="R203" s="227"/>
      <c r="S203" s="227"/>
      <c r="T203" s="228"/>
      <c r="AT203" s="229" t="s">
        <v>176</v>
      </c>
      <c r="AU203" s="229" t="s">
        <v>89</v>
      </c>
      <c r="AV203" s="12" t="s">
        <v>89</v>
      </c>
      <c r="AW203" s="12" t="s">
        <v>44</v>
      </c>
      <c r="AX203" s="12" t="s">
        <v>80</v>
      </c>
      <c r="AY203" s="229" t="s">
        <v>165</v>
      </c>
    </row>
    <row r="204" spans="2:51" s="12" customFormat="1" ht="13.5">
      <c r="B204" s="218"/>
      <c r="C204" s="219"/>
      <c r="D204" s="215" t="s">
        <v>176</v>
      </c>
      <c r="E204" s="241" t="s">
        <v>24</v>
      </c>
      <c r="F204" s="242" t="s">
        <v>300</v>
      </c>
      <c r="G204" s="219"/>
      <c r="H204" s="243">
        <v>0.207</v>
      </c>
      <c r="I204" s="224"/>
      <c r="J204" s="219"/>
      <c r="K204" s="219"/>
      <c r="L204" s="225"/>
      <c r="M204" s="226"/>
      <c r="N204" s="227"/>
      <c r="O204" s="227"/>
      <c r="P204" s="227"/>
      <c r="Q204" s="227"/>
      <c r="R204" s="227"/>
      <c r="S204" s="227"/>
      <c r="T204" s="228"/>
      <c r="AT204" s="229" t="s">
        <v>176</v>
      </c>
      <c r="AU204" s="229" t="s">
        <v>89</v>
      </c>
      <c r="AV204" s="12" t="s">
        <v>89</v>
      </c>
      <c r="AW204" s="12" t="s">
        <v>44</v>
      </c>
      <c r="AX204" s="12" t="s">
        <v>80</v>
      </c>
      <c r="AY204" s="229" t="s">
        <v>165</v>
      </c>
    </row>
    <row r="205" spans="2:51" s="15" customFormat="1" ht="13.5">
      <c r="B205" s="255"/>
      <c r="C205" s="256"/>
      <c r="D205" s="220" t="s">
        <v>176</v>
      </c>
      <c r="E205" s="257" t="s">
        <v>24</v>
      </c>
      <c r="F205" s="258" t="s">
        <v>192</v>
      </c>
      <c r="G205" s="256"/>
      <c r="H205" s="259">
        <v>1.286</v>
      </c>
      <c r="I205" s="260"/>
      <c r="J205" s="256"/>
      <c r="K205" s="256"/>
      <c r="L205" s="261"/>
      <c r="M205" s="262"/>
      <c r="N205" s="263"/>
      <c r="O205" s="263"/>
      <c r="P205" s="263"/>
      <c r="Q205" s="263"/>
      <c r="R205" s="263"/>
      <c r="S205" s="263"/>
      <c r="T205" s="264"/>
      <c r="AT205" s="265" t="s">
        <v>176</v>
      </c>
      <c r="AU205" s="265" t="s">
        <v>89</v>
      </c>
      <c r="AV205" s="15" t="s">
        <v>171</v>
      </c>
      <c r="AW205" s="15" t="s">
        <v>44</v>
      </c>
      <c r="AX205" s="15" t="s">
        <v>25</v>
      </c>
      <c r="AY205" s="265" t="s">
        <v>165</v>
      </c>
    </row>
    <row r="206" spans="2:65" s="1" customFormat="1" ht="22.5" customHeight="1">
      <c r="B206" s="42"/>
      <c r="C206" s="267" t="s">
        <v>301</v>
      </c>
      <c r="D206" s="267" t="s">
        <v>259</v>
      </c>
      <c r="E206" s="268" t="s">
        <v>302</v>
      </c>
      <c r="F206" s="269" t="s">
        <v>303</v>
      </c>
      <c r="G206" s="270" t="s">
        <v>262</v>
      </c>
      <c r="H206" s="271">
        <v>0.577</v>
      </c>
      <c r="I206" s="272"/>
      <c r="J206" s="273">
        <f>ROUND(I206*H206,2)</f>
        <v>0</v>
      </c>
      <c r="K206" s="269" t="s">
        <v>24</v>
      </c>
      <c r="L206" s="274"/>
      <c r="M206" s="275" t="s">
        <v>24</v>
      </c>
      <c r="N206" s="276" t="s">
        <v>51</v>
      </c>
      <c r="O206" s="43"/>
      <c r="P206" s="212">
        <f>O206*H206</f>
        <v>0</v>
      </c>
      <c r="Q206" s="212">
        <v>1</v>
      </c>
      <c r="R206" s="212">
        <f>Q206*H206</f>
        <v>0.577</v>
      </c>
      <c r="S206" s="212">
        <v>0</v>
      </c>
      <c r="T206" s="213">
        <f>S206*H206</f>
        <v>0</v>
      </c>
      <c r="AR206" s="25" t="s">
        <v>232</v>
      </c>
      <c r="AT206" s="25" t="s">
        <v>259</v>
      </c>
      <c r="AU206" s="25" t="s">
        <v>89</v>
      </c>
      <c r="AY206" s="25" t="s">
        <v>165</v>
      </c>
      <c r="BE206" s="214">
        <f>IF(N206="základní",J206,0)</f>
        <v>0</v>
      </c>
      <c r="BF206" s="214">
        <f>IF(N206="snížená",J206,0)</f>
        <v>0</v>
      </c>
      <c r="BG206" s="214">
        <f>IF(N206="zákl. přenesená",J206,0)</f>
        <v>0</v>
      </c>
      <c r="BH206" s="214">
        <f>IF(N206="sníž. přenesená",J206,0)</f>
        <v>0</v>
      </c>
      <c r="BI206" s="214">
        <f>IF(N206="nulová",J206,0)</f>
        <v>0</v>
      </c>
      <c r="BJ206" s="25" t="s">
        <v>25</v>
      </c>
      <c r="BK206" s="214">
        <f>ROUND(I206*H206,2)</f>
        <v>0</v>
      </c>
      <c r="BL206" s="25" t="s">
        <v>171</v>
      </c>
      <c r="BM206" s="25" t="s">
        <v>304</v>
      </c>
    </row>
    <row r="207" spans="2:51" s="12" customFormat="1" ht="13.5">
      <c r="B207" s="218"/>
      <c r="C207" s="219"/>
      <c r="D207" s="215" t="s">
        <v>176</v>
      </c>
      <c r="E207" s="241" t="s">
        <v>24</v>
      </c>
      <c r="F207" s="242" t="s">
        <v>305</v>
      </c>
      <c r="G207" s="219"/>
      <c r="H207" s="243">
        <v>0.577</v>
      </c>
      <c r="I207" s="224"/>
      <c r="J207" s="219"/>
      <c r="K207" s="219"/>
      <c r="L207" s="225"/>
      <c r="M207" s="226"/>
      <c r="N207" s="227"/>
      <c r="O207" s="227"/>
      <c r="P207" s="227"/>
      <c r="Q207" s="227"/>
      <c r="R207" s="227"/>
      <c r="S207" s="227"/>
      <c r="T207" s="228"/>
      <c r="AT207" s="229" t="s">
        <v>176</v>
      </c>
      <c r="AU207" s="229" t="s">
        <v>89</v>
      </c>
      <c r="AV207" s="12" t="s">
        <v>89</v>
      </c>
      <c r="AW207" s="12" t="s">
        <v>44</v>
      </c>
      <c r="AX207" s="12" t="s">
        <v>80</v>
      </c>
      <c r="AY207" s="229" t="s">
        <v>165</v>
      </c>
    </row>
    <row r="208" spans="2:51" s="15" customFormat="1" ht="13.5">
      <c r="B208" s="255"/>
      <c r="C208" s="256"/>
      <c r="D208" s="220" t="s">
        <v>176</v>
      </c>
      <c r="E208" s="257" t="s">
        <v>24</v>
      </c>
      <c r="F208" s="258" t="s">
        <v>192</v>
      </c>
      <c r="G208" s="256"/>
      <c r="H208" s="259">
        <v>0.577</v>
      </c>
      <c r="I208" s="260"/>
      <c r="J208" s="256"/>
      <c r="K208" s="256"/>
      <c r="L208" s="261"/>
      <c r="M208" s="262"/>
      <c r="N208" s="263"/>
      <c r="O208" s="263"/>
      <c r="P208" s="263"/>
      <c r="Q208" s="263"/>
      <c r="R208" s="263"/>
      <c r="S208" s="263"/>
      <c r="T208" s="264"/>
      <c r="AT208" s="265" t="s">
        <v>176</v>
      </c>
      <c r="AU208" s="265" t="s">
        <v>89</v>
      </c>
      <c r="AV208" s="15" t="s">
        <v>171</v>
      </c>
      <c r="AW208" s="15" t="s">
        <v>44</v>
      </c>
      <c r="AX208" s="15" t="s">
        <v>25</v>
      </c>
      <c r="AY208" s="265" t="s">
        <v>165</v>
      </c>
    </row>
    <row r="209" spans="2:65" s="1" customFormat="1" ht="31.5" customHeight="1">
      <c r="B209" s="42"/>
      <c r="C209" s="203" t="s">
        <v>306</v>
      </c>
      <c r="D209" s="203" t="s">
        <v>166</v>
      </c>
      <c r="E209" s="204" t="s">
        <v>307</v>
      </c>
      <c r="F209" s="205" t="s">
        <v>308</v>
      </c>
      <c r="G209" s="206" t="s">
        <v>169</v>
      </c>
      <c r="H209" s="207">
        <v>42.733</v>
      </c>
      <c r="I209" s="208"/>
      <c r="J209" s="209">
        <f>ROUND(I209*H209,2)</f>
        <v>0</v>
      </c>
      <c r="K209" s="205" t="s">
        <v>170</v>
      </c>
      <c r="L209" s="62"/>
      <c r="M209" s="210" t="s">
        <v>24</v>
      </c>
      <c r="N209" s="211" t="s">
        <v>51</v>
      </c>
      <c r="O209" s="43"/>
      <c r="P209" s="212">
        <f>O209*H209</f>
        <v>0</v>
      </c>
      <c r="Q209" s="212">
        <v>0.04884</v>
      </c>
      <c r="R209" s="212">
        <f>Q209*H209</f>
        <v>2.0870797199999997</v>
      </c>
      <c r="S209" s="212">
        <v>0</v>
      </c>
      <c r="T209" s="213">
        <f>S209*H209</f>
        <v>0</v>
      </c>
      <c r="AR209" s="25" t="s">
        <v>171</v>
      </c>
      <c r="AT209" s="25" t="s">
        <v>166</v>
      </c>
      <c r="AU209" s="25" t="s">
        <v>89</v>
      </c>
      <c r="AY209" s="25" t="s">
        <v>165</v>
      </c>
      <c r="BE209" s="214">
        <f>IF(N209="základní",J209,0)</f>
        <v>0</v>
      </c>
      <c r="BF209" s="214">
        <f>IF(N209="snížená",J209,0)</f>
        <v>0</v>
      </c>
      <c r="BG209" s="214">
        <f>IF(N209="zákl. přenesená",J209,0)</f>
        <v>0</v>
      </c>
      <c r="BH209" s="214">
        <f>IF(N209="sníž. přenesená",J209,0)</f>
        <v>0</v>
      </c>
      <c r="BI209" s="214">
        <f>IF(N209="nulová",J209,0)</f>
        <v>0</v>
      </c>
      <c r="BJ209" s="25" t="s">
        <v>25</v>
      </c>
      <c r="BK209" s="214">
        <f>ROUND(I209*H209,2)</f>
        <v>0</v>
      </c>
      <c r="BL209" s="25" t="s">
        <v>171</v>
      </c>
      <c r="BM209" s="25" t="s">
        <v>309</v>
      </c>
    </row>
    <row r="210" spans="2:47" s="1" customFormat="1" ht="81">
      <c r="B210" s="42"/>
      <c r="C210" s="64"/>
      <c r="D210" s="215" t="s">
        <v>173</v>
      </c>
      <c r="E210" s="64"/>
      <c r="F210" s="216" t="s">
        <v>310</v>
      </c>
      <c r="G210" s="64"/>
      <c r="H210" s="64"/>
      <c r="I210" s="173"/>
      <c r="J210" s="64"/>
      <c r="K210" s="64"/>
      <c r="L210" s="62"/>
      <c r="M210" s="217"/>
      <c r="N210" s="43"/>
      <c r="O210" s="43"/>
      <c r="P210" s="43"/>
      <c r="Q210" s="43"/>
      <c r="R210" s="43"/>
      <c r="S210" s="43"/>
      <c r="T210" s="79"/>
      <c r="AT210" s="25" t="s">
        <v>173</v>
      </c>
      <c r="AU210" s="25" t="s">
        <v>89</v>
      </c>
    </row>
    <row r="211" spans="2:47" s="1" customFormat="1" ht="40.5">
      <c r="B211" s="42"/>
      <c r="C211" s="64"/>
      <c r="D211" s="215" t="s">
        <v>112</v>
      </c>
      <c r="E211" s="64"/>
      <c r="F211" s="216" t="s">
        <v>311</v>
      </c>
      <c r="G211" s="64"/>
      <c r="H211" s="64"/>
      <c r="I211" s="173"/>
      <c r="J211" s="64"/>
      <c r="K211" s="64"/>
      <c r="L211" s="62"/>
      <c r="M211" s="217"/>
      <c r="N211" s="43"/>
      <c r="O211" s="43"/>
      <c r="P211" s="43"/>
      <c r="Q211" s="43"/>
      <c r="R211" s="43"/>
      <c r="S211" s="43"/>
      <c r="T211" s="79"/>
      <c r="AT211" s="25" t="s">
        <v>112</v>
      </c>
      <c r="AU211" s="25" t="s">
        <v>89</v>
      </c>
    </row>
    <row r="212" spans="2:51" s="13" customFormat="1" ht="13.5">
      <c r="B212" s="230"/>
      <c r="C212" s="231"/>
      <c r="D212" s="215" t="s">
        <v>176</v>
      </c>
      <c r="E212" s="232" t="s">
        <v>24</v>
      </c>
      <c r="F212" s="233" t="s">
        <v>312</v>
      </c>
      <c r="G212" s="231"/>
      <c r="H212" s="234" t="s">
        <v>24</v>
      </c>
      <c r="I212" s="235"/>
      <c r="J212" s="231"/>
      <c r="K212" s="231"/>
      <c r="L212" s="236"/>
      <c r="M212" s="237"/>
      <c r="N212" s="238"/>
      <c r="O212" s="238"/>
      <c r="P212" s="238"/>
      <c r="Q212" s="238"/>
      <c r="R212" s="238"/>
      <c r="S212" s="238"/>
      <c r="T212" s="239"/>
      <c r="AT212" s="240" t="s">
        <v>176</v>
      </c>
      <c r="AU212" s="240" t="s">
        <v>89</v>
      </c>
      <c r="AV212" s="13" t="s">
        <v>25</v>
      </c>
      <c r="AW212" s="13" t="s">
        <v>44</v>
      </c>
      <c r="AX212" s="13" t="s">
        <v>80</v>
      </c>
      <c r="AY212" s="240" t="s">
        <v>165</v>
      </c>
    </row>
    <row r="213" spans="2:51" s="12" customFormat="1" ht="13.5">
      <c r="B213" s="218"/>
      <c r="C213" s="219"/>
      <c r="D213" s="215" t="s">
        <v>176</v>
      </c>
      <c r="E213" s="241" t="s">
        <v>24</v>
      </c>
      <c r="F213" s="242" t="s">
        <v>313</v>
      </c>
      <c r="G213" s="219"/>
      <c r="H213" s="243">
        <v>5.85</v>
      </c>
      <c r="I213" s="224"/>
      <c r="J213" s="219"/>
      <c r="K213" s="219"/>
      <c r="L213" s="225"/>
      <c r="M213" s="226"/>
      <c r="N213" s="227"/>
      <c r="O213" s="227"/>
      <c r="P213" s="227"/>
      <c r="Q213" s="227"/>
      <c r="R213" s="227"/>
      <c r="S213" s="227"/>
      <c r="T213" s="228"/>
      <c r="AT213" s="229" t="s">
        <v>176</v>
      </c>
      <c r="AU213" s="229" t="s">
        <v>89</v>
      </c>
      <c r="AV213" s="12" t="s">
        <v>89</v>
      </c>
      <c r="AW213" s="12" t="s">
        <v>44</v>
      </c>
      <c r="AX213" s="12" t="s">
        <v>80</v>
      </c>
      <c r="AY213" s="229" t="s">
        <v>165</v>
      </c>
    </row>
    <row r="214" spans="2:51" s="12" customFormat="1" ht="13.5">
      <c r="B214" s="218"/>
      <c r="C214" s="219"/>
      <c r="D214" s="215" t="s">
        <v>176</v>
      </c>
      <c r="E214" s="241" t="s">
        <v>24</v>
      </c>
      <c r="F214" s="242" t="s">
        <v>314</v>
      </c>
      <c r="G214" s="219"/>
      <c r="H214" s="243">
        <v>5.85</v>
      </c>
      <c r="I214" s="224"/>
      <c r="J214" s="219"/>
      <c r="K214" s="219"/>
      <c r="L214" s="225"/>
      <c r="M214" s="226"/>
      <c r="N214" s="227"/>
      <c r="O214" s="227"/>
      <c r="P214" s="227"/>
      <c r="Q214" s="227"/>
      <c r="R214" s="227"/>
      <c r="S214" s="227"/>
      <c r="T214" s="228"/>
      <c r="AT214" s="229" t="s">
        <v>176</v>
      </c>
      <c r="AU214" s="229" t="s">
        <v>89</v>
      </c>
      <c r="AV214" s="12" t="s">
        <v>89</v>
      </c>
      <c r="AW214" s="12" t="s">
        <v>44</v>
      </c>
      <c r="AX214" s="12" t="s">
        <v>80</v>
      </c>
      <c r="AY214" s="229" t="s">
        <v>165</v>
      </c>
    </row>
    <row r="215" spans="2:51" s="12" customFormat="1" ht="13.5">
      <c r="B215" s="218"/>
      <c r="C215" s="219"/>
      <c r="D215" s="215" t="s">
        <v>176</v>
      </c>
      <c r="E215" s="241" t="s">
        <v>24</v>
      </c>
      <c r="F215" s="242" t="s">
        <v>315</v>
      </c>
      <c r="G215" s="219"/>
      <c r="H215" s="243">
        <v>6</v>
      </c>
      <c r="I215" s="224"/>
      <c r="J215" s="219"/>
      <c r="K215" s="219"/>
      <c r="L215" s="225"/>
      <c r="M215" s="226"/>
      <c r="N215" s="227"/>
      <c r="O215" s="227"/>
      <c r="P215" s="227"/>
      <c r="Q215" s="227"/>
      <c r="R215" s="227"/>
      <c r="S215" s="227"/>
      <c r="T215" s="228"/>
      <c r="AT215" s="229" t="s">
        <v>176</v>
      </c>
      <c r="AU215" s="229" t="s">
        <v>89</v>
      </c>
      <c r="AV215" s="12" t="s">
        <v>89</v>
      </c>
      <c r="AW215" s="12" t="s">
        <v>44</v>
      </c>
      <c r="AX215" s="12" t="s">
        <v>80</v>
      </c>
      <c r="AY215" s="229" t="s">
        <v>165</v>
      </c>
    </row>
    <row r="216" spans="2:51" s="12" customFormat="1" ht="13.5">
      <c r="B216" s="218"/>
      <c r="C216" s="219"/>
      <c r="D216" s="215" t="s">
        <v>176</v>
      </c>
      <c r="E216" s="241" t="s">
        <v>24</v>
      </c>
      <c r="F216" s="242" t="s">
        <v>316</v>
      </c>
      <c r="G216" s="219"/>
      <c r="H216" s="243">
        <v>6</v>
      </c>
      <c r="I216" s="224"/>
      <c r="J216" s="219"/>
      <c r="K216" s="219"/>
      <c r="L216" s="225"/>
      <c r="M216" s="226"/>
      <c r="N216" s="227"/>
      <c r="O216" s="227"/>
      <c r="P216" s="227"/>
      <c r="Q216" s="227"/>
      <c r="R216" s="227"/>
      <c r="S216" s="227"/>
      <c r="T216" s="228"/>
      <c r="AT216" s="229" t="s">
        <v>176</v>
      </c>
      <c r="AU216" s="229" t="s">
        <v>89</v>
      </c>
      <c r="AV216" s="12" t="s">
        <v>89</v>
      </c>
      <c r="AW216" s="12" t="s">
        <v>44</v>
      </c>
      <c r="AX216" s="12" t="s">
        <v>80</v>
      </c>
      <c r="AY216" s="229" t="s">
        <v>165</v>
      </c>
    </row>
    <row r="217" spans="2:51" s="12" customFormat="1" ht="27">
      <c r="B217" s="218"/>
      <c r="C217" s="219"/>
      <c r="D217" s="215" t="s">
        <v>176</v>
      </c>
      <c r="E217" s="241" t="s">
        <v>24</v>
      </c>
      <c r="F217" s="242" t="s">
        <v>317</v>
      </c>
      <c r="G217" s="219"/>
      <c r="H217" s="243">
        <v>16.9</v>
      </c>
      <c r="I217" s="224"/>
      <c r="J217" s="219"/>
      <c r="K217" s="219"/>
      <c r="L217" s="225"/>
      <c r="M217" s="226"/>
      <c r="N217" s="227"/>
      <c r="O217" s="227"/>
      <c r="P217" s="227"/>
      <c r="Q217" s="227"/>
      <c r="R217" s="227"/>
      <c r="S217" s="227"/>
      <c r="T217" s="228"/>
      <c r="AT217" s="229" t="s">
        <v>176</v>
      </c>
      <c r="AU217" s="229" t="s">
        <v>89</v>
      </c>
      <c r="AV217" s="12" t="s">
        <v>89</v>
      </c>
      <c r="AW217" s="12" t="s">
        <v>44</v>
      </c>
      <c r="AX217" s="12" t="s">
        <v>80</v>
      </c>
      <c r="AY217" s="229" t="s">
        <v>165</v>
      </c>
    </row>
    <row r="218" spans="2:51" s="14" customFormat="1" ht="13.5">
      <c r="B218" s="244"/>
      <c r="C218" s="245"/>
      <c r="D218" s="215" t="s">
        <v>176</v>
      </c>
      <c r="E218" s="246" t="s">
        <v>24</v>
      </c>
      <c r="F218" s="247" t="s">
        <v>186</v>
      </c>
      <c r="G218" s="245"/>
      <c r="H218" s="248">
        <v>40.6</v>
      </c>
      <c r="I218" s="249"/>
      <c r="J218" s="245"/>
      <c r="K218" s="245"/>
      <c r="L218" s="250"/>
      <c r="M218" s="251"/>
      <c r="N218" s="252"/>
      <c r="O218" s="252"/>
      <c r="P218" s="252"/>
      <c r="Q218" s="252"/>
      <c r="R218" s="252"/>
      <c r="S218" s="252"/>
      <c r="T218" s="253"/>
      <c r="AT218" s="254" t="s">
        <v>176</v>
      </c>
      <c r="AU218" s="254" t="s">
        <v>89</v>
      </c>
      <c r="AV218" s="14" t="s">
        <v>187</v>
      </c>
      <c r="AW218" s="14" t="s">
        <v>44</v>
      </c>
      <c r="AX218" s="14" t="s">
        <v>80</v>
      </c>
      <c r="AY218" s="254" t="s">
        <v>165</v>
      </c>
    </row>
    <row r="219" spans="2:51" s="13" customFormat="1" ht="13.5">
      <c r="B219" s="230"/>
      <c r="C219" s="231"/>
      <c r="D219" s="215" t="s">
        <v>176</v>
      </c>
      <c r="E219" s="232" t="s">
        <v>24</v>
      </c>
      <c r="F219" s="233" t="s">
        <v>318</v>
      </c>
      <c r="G219" s="231"/>
      <c r="H219" s="234" t="s">
        <v>24</v>
      </c>
      <c r="I219" s="235"/>
      <c r="J219" s="231"/>
      <c r="K219" s="231"/>
      <c r="L219" s="236"/>
      <c r="M219" s="237"/>
      <c r="N219" s="238"/>
      <c r="O219" s="238"/>
      <c r="P219" s="238"/>
      <c r="Q219" s="238"/>
      <c r="R219" s="238"/>
      <c r="S219" s="238"/>
      <c r="T219" s="239"/>
      <c r="AT219" s="240" t="s">
        <v>176</v>
      </c>
      <c r="AU219" s="240" t="s">
        <v>89</v>
      </c>
      <c r="AV219" s="13" t="s">
        <v>25</v>
      </c>
      <c r="AW219" s="13" t="s">
        <v>44</v>
      </c>
      <c r="AX219" s="13" t="s">
        <v>80</v>
      </c>
      <c r="AY219" s="240" t="s">
        <v>165</v>
      </c>
    </row>
    <row r="220" spans="2:51" s="12" customFormat="1" ht="13.5">
      <c r="B220" s="218"/>
      <c r="C220" s="219"/>
      <c r="D220" s="215" t="s">
        <v>176</v>
      </c>
      <c r="E220" s="241" t="s">
        <v>24</v>
      </c>
      <c r="F220" s="242" t="s">
        <v>319</v>
      </c>
      <c r="G220" s="219"/>
      <c r="H220" s="243">
        <v>1.053</v>
      </c>
      <c r="I220" s="224"/>
      <c r="J220" s="219"/>
      <c r="K220" s="219"/>
      <c r="L220" s="225"/>
      <c r="M220" s="226"/>
      <c r="N220" s="227"/>
      <c r="O220" s="227"/>
      <c r="P220" s="227"/>
      <c r="Q220" s="227"/>
      <c r="R220" s="227"/>
      <c r="S220" s="227"/>
      <c r="T220" s="228"/>
      <c r="AT220" s="229" t="s">
        <v>176</v>
      </c>
      <c r="AU220" s="229" t="s">
        <v>89</v>
      </c>
      <c r="AV220" s="12" t="s">
        <v>89</v>
      </c>
      <c r="AW220" s="12" t="s">
        <v>44</v>
      </c>
      <c r="AX220" s="12" t="s">
        <v>80</v>
      </c>
      <c r="AY220" s="229" t="s">
        <v>165</v>
      </c>
    </row>
    <row r="221" spans="2:51" s="12" customFormat="1" ht="13.5">
      <c r="B221" s="218"/>
      <c r="C221" s="219"/>
      <c r="D221" s="215" t="s">
        <v>176</v>
      </c>
      <c r="E221" s="241" t="s">
        <v>24</v>
      </c>
      <c r="F221" s="242" t="s">
        <v>320</v>
      </c>
      <c r="G221" s="219"/>
      <c r="H221" s="243">
        <v>1.08</v>
      </c>
      <c r="I221" s="224"/>
      <c r="J221" s="219"/>
      <c r="K221" s="219"/>
      <c r="L221" s="225"/>
      <c r="M221" s="226"/>
      <c r="N221" s="227"/>
      <c r="O221" s="227"/>
      <c r="P221" s="227"/>
      <c r="Q221" s="227"/>
      <c r="R221" s="227"/>
      <c r="S221" s="227"/>
      <c r="T221" s="228"/>
      <c r="AT221" s="229" t="s">
        <v>176</v>
      </c>
      <c r="AU221" s="229" t="s">
        <v>89</v>
      </c>
      <c r="AV221" s="12" t="s">
        <v>89</v>
      </c>
      <c r="AW221" s="12" t="s">
        <v>44</v>
      </c>
      <c r="AX221" s="12" t="s">
        <v>80</v>
      </c>
      <c r="AY221" s="229" t="s">
        <v>165</v>
      </c>
    </row>
    <row r="222" spans="2:51" s="14" customFormat="1" ht="13.5">
      <c r="B222" s="244"/>
      <c r="C222" s="245"/>
      <c r="D222" s="215" t="s">
        <v>176</v>
      </c>
      <c r="E222" s="246" t="s">
        <v>24</v>
      </c>
      <c r="F222" s="247" t="s">
        <v>186</v>
      </c>
      <c r="G222" s="245"/>
      <c r="H222" s="248">
        <v>2.133</v>
      </c>
      <c r="I222" s="249"/>
      <c r="J222" s="245"/>
      <c r="K222" s="245"/>
      <c r="L222" s="250"/>
      <c r="M222" s="251"/>
      <c r="N222" s="252"/>
      <c r="O222" s="252"/>
      <c r="P222" s="252"/>
      <c r="Q222" s="252"/>
      <c r="R222" s="252"/>
      <c r="S222" s="252"/>
      <c r="T222" s="253"/>
      <c r="AT222" s="254" t="s">
        <v>176</v>
      </c>
      <c r="AU222" s="254" t="s">
        <v>89</v>
      </c>
      <c r="AV222" s="14" t="s">
        <v>187</v>
      </c>
      <c r="AW222" s="14" t="s">
        <v>44</v>
      </c>
      <c r="AX222" s="14" t="s">
        <v>80</v>
      </c>
      <c r="AY222" s="254" t="s">
        <v>165</v>
      </c>
    </row>
    <row r="223" spans="2:51" s="15" customFormat="1" ht="13.5">
      <c r="B223" s="255"/>
      <c r="C223" s="256"/>
      <c r="D223" s="220" t="s">
        <v>176</v>
      </c>
      <c r="E223" s="257" t="s">
        <v>24</v>
      </c>
      <c r="F223" s="258" t="s">
        <v>192</v>
      </c>
      <c r="G223" s="256"/>
      <c r="H223" s="259">
        <v>42.733</v>
      </c>
      <c r="I223" s="260"/>
      <c r="J223" s="256"/>
      <c r="K223" s="256"/>
      <c r="L223" s="261"/>
      <c r="M223" s="262"/>
      <c r="N223" s="263"/>
      <c r="O223" s="263"/>
      <c r="P223" s="263"/>
      <c r="Q223" s="263"/>
      <c r="R223" s="263"/>
      <c r="S223" s="263"/>
      <c r="T223" s="264"/>
      <c r="AT223" s="265" t="s">
        <v>176</v>
      </c>
      <c r="AU223" s="265" t="s">
        <v>89</v>
      </c>
      <c r="AV223" s="15" t="s">
        <v>171</v>
      </c>
      <c r="AW223" s="15" t="s">
        <v>44</v>
      </c>
      <c r="AX223" s="15" t="s">
        <v>25</v>
      </c>
      <c r="AY223" s="265" t="s">
        <v>165</v>
      </c>
    </row>
    <row r="224" spans="2:65" s="1" customFormat="1" ht="31.5" customHeight="1">
      <c r="B224" s="42"/>
      <c r="C224" s="267" t="s">
        <v>321</v>
      </c>
      <c r="D224" s="267" t="s">
        <v>259</v>
      </c>
      <c r="E224" s="268" t="s">
        <v>322</v>
      </c>
      <c r="F224" s="269" t="s">
        <v>323</v>
      </c>
      <c r="G224" s="270" t="s">
        <v>262</v>
      </c>
      <c r="H224" s="271">
        <v>1.304</v>
      </c>
      <c r="I224" s="272"/>
      <c r="J224" s="273">
        <f>ROUND(I224*H224,2)</f>
        <v>0</v>
      </c>
      <c r="K224" s="269" t="s">
        <v>24</v>
      </c>
      <c r="L224" s="274"/>
      <c r="M224" s="275" t="s">
        <v>24</v>
      </c>
      <c r="N224" s="276" t="s">
        <v>51</v>
      </c>
      <c r="O224" s="43"/>
      <c r="P224" s="212">
        <f>O224*H224</f>
        <v>0</v>
      </c>
      <c r="Q224" s="212">
        <v>1</v>
      </c>
      <c r="R224" s="212">
        <f>Q224*H224</f>
        <v>1.304</v>
      </c>
      <c r="S224" s="212">
        <v>0</v>
      </c>
      <c r="T224" s="213">
        <f>S224*H224</f>
        <v>0</v>
      </c>
      <c r="AR224" s="25" t="s">
        <v>232</v>
      </c>
      <c r="AT224" s="25" t="s">
        <v>259</v>
      </c>
      <c r="AU224" s="25" t="s">
        <v>89</v>
      </c>
      <c r="AY224" s="25" t="s">
        <v>165</v>
      </c>
      <c r="BE224" s="214">
        <f>IF(N224="základní",J224,0)</f>
        <v>0</v>
      </c>
      <c r="BF224" s="214">
        <f>IF(N224="snížená",J224,0)</f>
        <v>0</v>
      </c>
      <c r="BG224" s="214">
        <f>IF(N224="zákl. přenesená",J224,0)</f>
        <v>0</v>
      </c>
      <c r="BH224" s="214">
        <f>IF(N224="sníž. přenesená",J224,0)</f>
        <v>0</v>
      </c>
      <c r="BI224" s="214">
        <f>IF(N224="nulová",J224,0)</f>
        <v>0</v>
      </c>
      <c r="BJ224" s="25" t="s">
        <v>25</v>
      </c>
      <c r="BK224" s="214">
        <f>ROUND(I224*H224,2)</f>
        <v>0</v>
      </c>
      <c r="BL224" s="25" t="s">
        <v>171</v>
      </c>
      <c r="BM224" s="25" t="s">
        <v>324</v>
      </c>
    </row>
    <row r="225" spans="2:51" s="12" customFormat="1" ht="13.5">
      <c r="B225" s="218"/>
      <c r="C225" s="219"/>
      <c r="D225" s="215" t="s">
        <v>176</v>
      </c>
      <c r="E225" s="241" t="s">
        <v>24</v>
      </c>
      <c r="F225" s="242" t="s">
        <v>325</v>
      </c>
      <c r="G225" s="219"/>
      <c r="H225" s="243">
        <v>0.618</v>
      </c>
      <c r="I225" s="224"/>
      <c r="J225" s="219"/>
      <c r="K225" s="219"/>
      <c r="L225" s="225"/>
      <c r="M225" s="226"/>
      <c r="N225" s="227"/>
      <c r="O225" s="227"/>
      <c r="P225" s="227"/>
      <c r="Q225" s="227"/>
      <c r="R225" s="227"/>
      <c r="S225" s="227"/>
      <c r="T225" s="228"/>
      <c r="AT225" s="229" t="s">
        <v>176</v>
      </c>
      <c r="AU225" s="229" t="s">
        <v>89</v>
      </c>
      <c r="AV225" s="12" t="s">
        <v>89</v>
      </c>
      <c r="AW225" s="12" t="s">
        <v>44</v>
      </c>
      <c r="AX225" s="12" t="s">
        <v>80</v>
      </c>
      <c r="AY225" s="229" t="s">
        <v>165</v>
      </c>
    </row>
    <row r="226" spans="2:51" s="12" customFormat="1" ht="13.5">
      <c r="B226" s="218"/>
      <c r="C226" s="219"/>
      <c r="D226" s="215" t="s">
        <v>176</v>
      </c>
      <c r="E226" s="241" t="s">
        <v>24</v>
      </c>
      <c r="F226" s="242" t="s">
        <v>326</v>
      </c>
      <c r="G226" s="219"/>
      <c r="H226" s="243">
        <v>0.686</v>
      </c>
      <c r="I226" s="224"/>
      <c r="J226" s="219"/>
      <c r="K226" s="219"/>
      <c r="L226" s="225"/>
      <c r="M226" s="226"/>
      <c r="N226" s="227"/>
      <c r="O226" s="227"/>
      <c r="P226" s="227"/>
      <c r="Q226" s="227"/>
      <c r="R226" s="227"/>
      <c r="S226" s="227"/>
      <c r="T226" s="228"/>
      <c r="AT226" s="229" t="s">
        <v>176</v>
      </c>
      <c r="AU226" s="229" t="s">
        <v>89</v>
      </c>
      <c r="AV226" s="12" t="s">
        <v>89</v>
      </c>
      <c r="AW226" s="12" t="s">
        <v>44</v>
      </c>
      <c r="AX226" s="12" t="s">
        <v>80</v>
      </c>
      <c r="AY226" s="229" t="s">
        <v>165</v>
      </c>
    </row>
    <row r="227" spans="2:51" s="15" customFormat="1" ht="13.5">
      <c r="B227" s="255"/>
      <c r="C227" s="256"/>
      <c r="D227" s="220" t="s">
        <v>176</v>
      </c>
      <c r="E227" s="257" t="s">
        <v>24</v>
      </c>
      <c r="F227" s="258" t="s">
        <v>192</v>
      </c>
      <c r="G227" s="256"/>
      <c r="H227" s="259">
        <v>1.304</v>
      </c>
      <c r="I227" s="260"/>
      <c r="J227" s="256"/>
      <c r="K227" s="256"/>
      <c r="L227" s="261"/>
      <c r="M227" s="262"/>
      <c r="N227" s="263"/>
      <c r="O227" s="263"/>
      <c r="P227" s="263"/>
      <c r="Q227" s="263"/>
      <c r="R227" s="263"/>
      <c r="S227" s="263"/>
      <c r="T227" s="264"/>
      <c r="AT227" s="265" t="s">
        <v>176</v>
      </c>
      <c r="AU227" s="265" t="s">
        <v>89</v>
      </c>
      <c r="AV227" s="15" t="s">
        <v>171</v>
      </c>
      <c r="AW227" s="15" t="s">
        <v>44</v>
      </c>
      <c r="AX227" s="15" t="s">
        <v>25</v>
      </c>
      <c r="AY227" s="265" t="s">
        <v>165</v>
      </c>
    </row>
    <row r="228" spans="2:65" s="1" customFormat="1" ht="22.5" customHeight="1">
      <c r="B228" s="42"/>
      <c r="C228" s="267" t="s">
        <v>327</v>
      </c>
      <c r="D228" s="267" t="s">
        <v>259</v>
      </c>
      <c r="E228" s="268" t="s">
        <v>328</v>
      </c>
      <c r="F228" s="269" t="s">
        <v>329</v>
      </c>
      <c r="G228" s="270" t="s">
        <v>262</v>
      </c>
      <c r="H228" s="271">
        <v>1.521</v>
      </c>
      <c r="I228" s="272"/>
      <c r="J228" s="273">
        <f>ROUND(I228*H228,2)</f>
        <v>0</v>
      </c>
      <c r="K228" s="269" t="s">
        <v>24</v>
      </c>
      <c r="L228" s="274"/>
      <c r="M228" s="275" t="s">
        <v>24</v>
      </c>
      <c r="N228" s="276" t="s">
        <v>51</v>
      </c>
      <c r="O228" s="43"/>
      <c r="P228" s="212">
        <f>O228*H228</f>
        <v>0</v>
      </c>
      <c r="Q228" s="212">
        <v>1</v>
      </c>
      <c r="R228" s="212">
        <f>Q228*H228</f>
        <v>1.521</v>
      </c>
      <c r="S228" s="212">
        <v>0</v>
      </c>
      <c r="T228" s="213">
        <f>S228*H228</f>
        <v>0</v>
      </c>
      <c r="AR228" s="25" t="s">
        <v>232</v>
      </c>
      <c r="AT228" s="25" t="s">
        <v>259</v>
      </c>
      <c r="AU228" s="25" t="s">
        <v>89</v>
      </c>
      <c r="AY228" s="25" t="s">
        <v>165</v>
      </c>
      <c r="BE228" s="214">
        <f>IF(N228="základní",J228,0)</f>
        <v>0</v>
      </c>
      <c r="BF228" s="214">
        <f>IF(N228="snížená",J228,0)</f>
        <v>0</v>
      </c>
      <c r="BG228" s="214">
        <f>IF(N228="zákl. přenesená",J228,0)</f>
        <v>0</v>
      </c>
      <c r="BH228" s="214">
        <f>IF(N228="sníž. přenesená",J228,0)</f>
        <v>0</v>
      </c>
      <c r="BI228" s="214">
        <f>IF(N228="nulová",J228,0)</f>
        <v>0</v>
      </c>
      <c r="BJ228" s="25" t="s">
        <v>25</v>
      </c>
      <c r="BK228" s="214">
        <f>ROUND(I228*H228,2)</f>
        <v>0</v>
      </c>
      <c r="BL228" s="25" t="s">
        <v>171</v>
      </c>
      <c r="BM228" s="25" t="s">
        <v>330</v>
      </c>
    </row>
    <row r="229" spans="2:51" s="12" customFormat="1" ht="13.5">
      <c r="B229" s="218"/>
      <c r="C229" s="219"/>
      <c r="D229" s="215" t="s">
        <v>176</v>
      </c>
      <c r="E229" s="241" t="s">
        <v>24</v>
      </c>
      <c r="F229" s="242" t="s">
        <v>331</v>
      </c>
      <c r="G229" s="219"/>
      <c r="H229" s="243">
        <v>0.676</v>
      </c>
      <c r="I229" s="224"/>
      <c r="J229" s="219"/>
      <c r="K229" s="219"/>
      <c r="L229" s="225"/>
      <c r="M229" s="226"/>
      <c r="N229" s="227"/>
      <c r="O229" s="227"/>
      <c r="P229" s="227"/>
      <c r="Q229" s="227"/>
      <c r="R229" s="227"/>
      <c r="S229" s="227"/>
      <c r="T229" s="228"/>
      <c r="AT229" s="229" t="s">
        <v>176</v>
      </c>
      <c r="AU229" s="229" t="s">
        <v>89</v>
      </c>
      <c r="AV229" s="12" t="s">
        <v>89</v>
      </c>
      <c r="AW229" s="12" t="s">
        <v>44</v>
      </c>
      <c r="AX229" s="12" t="s">
        <v>80</v>
      </c>
      <c r="AY229" s="229" t="s">
        <v>165</v>
      </c>
    </row>
    <row r="230" spans="2:51" s="12" customFormat="1" ht="13.5">
      <c r="B230" s="218"/>
      <c r="C230" s="219"/>
      <c r="D230" s="215" t="s">
        <v>176</v>
      </c>
      <c r="E230" s="241" t="s">
        <v>24</v>
      </c>
      <c r="F230" s="242" t="s">
        <v>332</v>
      </c>
      <c r="G230" s="219"/>
      <c r="H230" s="243">
        <v>0.845</v>
      </c>
      <c r="I230" s="224"/>
      <c r="J230" s="219"/>
      <c r="K230" s="219"/>
      <c r="L230" s="225"/>
      <c r="M230" s="226"/>
      <c r="N230" s="227"/>
      <c r="O230" s="227"/>
      <c r="P230" s="227"/>
      <c r="Q230" s="227"/>
      <c r="R230" s="227"/>
      <c r="S230" s="227"/>
      <c r="T230" s="228"/>
      <c r="AT230" s="229" t="s">
        <v>176</v>
      </c>
      <c r="AU230" s="229" t="s">
        <v>89</v>
      </c>
      <c r="AV230" s="12" t="s">
        <v>89</v>
      </c>
      <c r="AW230" s="12" t="s">
        <v>44</v>
      </c>
      <c r="AX230" s="12" t="s">
        <v>80</v>
      </c>
      <c r="AY230" s="229" t="s">
        <v>165</v>
      </c>
    </row>
    <row r="231" spans="2:51" s="15" customFormat="1" ht="13.5">
      <c r="B231" s="255"/>
      <c r="C231" s="256"/>
      <c r="D231" s="220" t="s">
        <v>176</v>
      </c>
      <c r="E231" s="257" t="s">
        <v>24</v>
      </c>
      <c r="F231" s="258" t="s">
        <v>192</v>
      </c>
      <c r="G231" s="256"/>
      <c r="H231" s="259">
        <v>1.521</v>
      </c>
      <c r="I231" s="260"/>
      <c r="J231" s="256"/>
      <c r="K231" s="256"/>
      <c r="L231" s="261"/>
      <c r="M231" s="262"/>
      <c r="N231" s="263"/>
      <c r="O231" s="263"/>
      <c r="P231" s="263"/>
      <c r="Q231" s="263"/>
      <c r="R231" s="263"/>
      <c r="S231" s="263"/>
      <c r="T231" s="264"/>
      <c r="AT231" s="265" t="s">
        <v>176</v>
      </c>
      <c r="AU231" s="265" t="s">
        <v>89</v>
      </c>
      <c r="AV231" s="15" t="s">
        <v>171</v>
      </c>
      <c r="AW231" s="15" t="s">
        <v>44</v>
      </c>
      <c r="AX231" s="15" t="s">
        <v>25</v>
      </c>
      <c r="AY231" s="265" t="s">
        <v>165</v>
      </c>
    </row>
    <row r="232" spans="2:65" s="1" customFormat="1" ht="22.5" customHeight="1">
      <c r="B232" s="42"/>
      <c r="C232" s="203" t="s">
        <v>333</v>
      </c>
      <c r="D232" s="203" t="s">
        <v>166</v>
      </c>
      <c r="E232" s="204" t="s">
        <v>334</v>
      </c>
      <c r="F232" s="205" t="s">
        <v>335</v>
      </c>
      <c r="G232" s="206" t="s">
        <v>169</v>
      </c>
      <c r="H232" s="207">
        <v>7.332</v>
      </c>
      <c r="I232" s="208"/>
      <c r="J232" s="209">
        <f>ROUND(I232*H232,2)</f>
        <v>0</v>
      </c>
      <c r="K232" s="205" t="s">
        <v>170</v>
      </c>
      <c r="L232" s="62"/>
      <c r="M232" s="210" t="s">
        <v>24</v>
      </c>
      <c r="N232" s="211" t="s">
        <v>51</v>
      </c>
      <c r="O232" s="43"/>
      <c r="P232" s="212">
        <f>O232*H232</f>
        <v>0</v>
      </c>
      <c r="Q232" s="212">
        <v>0</v>
      </c>
      <c r="R232" s="212">
        <f>Q232*H232</f>
        <v>0</v>
      </c>
      <c r="S232" s="212">
        <v>0.014</v>
      </c>
      <c r="T232" s="213">
        <f>S232*H232</f>
        <v>0.102648</v>
      </c>
      <c r="AR232" s="25" t="s">
        <v>171</v>
      </c>
      <c r="AT232" s="25" t="s">
        <v>166</v>
      </c>
      <c r="AU232" s="25" t="s">
        <v>89</v>
      </c>
      <c r="AY232" s="25" t="s">
        <v>165</v>
      </c>
      <c r="BE232" s="214">
        <f>IF(N232="základní",J232,0)</f>
        <v>0</v>
      </c>
      <c r="BF232" s="214">
        <f>IF(N232="snížená",J232,0)</f>
        <v>0</v>
      </c>
      <c r="BG232" s="214">
        <f>IF(N232="zákl. přenesená",J232,0)</f>
        <v>0</v>
      </c>
      <c r="BH232" s="214">
        <f>IF(N232="sníž. přenesená",J232,0)</f>
        <v>0</v>
      </c>
      <c r="BI232" s="214">
        <f>IF(N232="nulová",J232,0)</f>
        <v>0</v>
      </c>
      <c r="BJ232" s="25" t="s">
        <v>25</v>
      </c>
      <c r="BK232" s="214">
        <f>ROUND(I232*H232,2)</f>
        <v>0</v>
      </c>
      <c r="BL232" s="25" t="s">
        <v>171</v>
      </c>
      <c r="BM232" s="25" t="s">
        <v>336</v>
      </c>
    </row>
    <row r="233" spans="2:47" s="1" customFormat="1" ht="54">
      <c r="B233" s="42"/>
      <c r="C233" s="64"/>
      <c r="D233" s="215" t="s">
        <v>112</v>
      </c>
      <c r="E233" s="64"/>
      <c r="F233" s="216" t="s">
        <v>337</v>
      </c>
      <c r="G233" s="64"/>
      <c r="H233" s="64"/>
      <c r="I233" s="173"/>
      <c r="J233" s="64"/>
      <c r="K233" s="64"/>
      <c r="L233" s="62"/>
      <c r="M233" s="217"/>
      <c r="N233" s="43"/>
      <c r="O233" s="43"/>
      <c r="P233" s="43"/>
      <c r="Q233" s="43"/>
      <c r="R233" s="43"/>
      <c r="S233" s="43"/>
      <c r="T233" s="79"/>
      <c r="AT233" s="25" t="s">
        <v>112</v>
      </c>
      <c r="AU233" s="25" t="s">
        <v>89</v>
      </c>
    </row>
    <row r="234" spans="2:51" s="13" customFormat="1" ht="13.5">
      <c r="B234" s="230"/>
      <c r="C234" s="231"/>
      <c r="D234" s="215" t="s">
        <v>176</v>
      </c>
      <c r="E234" s="232" t="s">
        <v>24</v>
      </c>
      <c r="F234" s="233" t="s">
        <v>338</v>
      </c>
      <c r="G234" s="231"/>
      <c r="H234" s="234" t="s">
        <v>24</v>
      </c>
      <c r="I234" s="235"/>
      <c r="J234" s="231"/>
      <c r="K234" s="231"/>
      <c r="L234" s="236"/>
      <c r="M234" s="237"/>
      <c r="N234" s="238"/>
      <c r="O234" s="238"/>
      <c r="P234" s="238"/>
      <c r="Q234" s="238"/>
      <c r="R234" s="238"/>
      <c r="S234" s="238"/>
      <c r="T234" s="239"/>
      <c r="AT234" s="240" t="s">
        <v>176</v>
      </c>
      <c r="AU234" s="240" t="s">
        <v>89</v>
      </c>
      <c r="AV234" s="13" t="s">
        <v>25</v>
      </c>
      <c r="AW234" s="13" t="s">
        <v>44</v>
      </c>
      <c r="AX234" s="13" t="s">
        <v>80</v>
      </c>
      <c r="AY234" s="240" t="s">
        <v>165</v>
      </c>
    </row>
    <row r="235" spans="2:51" s="12" customFormat="1" ht="13.5">
      <c r="B235" s="218"/>
      <c r="C235" s="219"/>
      <c r="D235" s="215" t="s">
        <v>176</v>
      </c>
      <c r="E235" s="241" t="s">
        <v>24</v>
      </c>
      <c r="F235" s="242" t="s">
        <v>339</v>
      </c>
      <c r="G235" s="219"/>
      <c r="H235" s="243">
        <v>1.672</v>
      </c>
      <c r="I235" s="224"/>
      <c r="J235" s="219"/>
      <c r="K235" s="219"/>
      <c r="L235" s="225"/>
      <c r="M235" s="226"/>
      <c r="N235" s="227"/>
      <c r="O235" s="227"/>
      <c r="P235" s="227"/>
      <c r="Q235" s="227"/>
      <c r="R235" s="227"/>
      <c r="S235" s="227"/>
      <c r="T235" s="228"/>
      <c r="AT235" s="229" t="s">
        <v>176</v>
      </c>
      <c r="AU235" s="229" t="s">
        <v>89</v>
      </c>
      <c r="AV235" s="12" t="s">
        <v>89</v>
      </c>
      <c r="AW235" s="12" t="s">
        <v>44</v>
      </c>
      <c r="AX235" s="12" t="s">
        <v>80</v>
      </c>
      <c r="AY235" s="229" t="s">
        <v>165</v>
      </c>
    </row>
    <row r="236" spans="2:51" s="12" customFormat="1" ht="13.5">
      <c r="B236" s="218"/>
      <c r="C236" s="219"/>
      <c r="D236" s="215" t="s">
        <v>176</v>
      </c>
      <c r="E236" s="241" t="s">
        <v>24</v>
      </c>
      <c r="F236" s="242" t="s">
        <v>340</v>
      </c>
      <c r="G236" s="219"/>
      <c r="H236" s="243">
        <v>1.9</v>
      </c>
      <c r="I236" s="224"/>
      <c r="J236" s="219"/>
      <c r="K236" s="219"/>
      <c r="L236" s="225"/>
      <c r="M236" s="226"/>
      <c r="N236" s="227"/>
      <c r="O236" s="227"/>
      <c r="P236" s="227"/>
      <c r="Q236" s="227"/>
      <c r="R236" s="227"/>
      <c r="S236" s="227"/>
      <c r="T236" s="228"/>
      <c r="AT236" s="229" t="s">
        <v>176</v>
      </c>
      <c r="AU236" s="229" t="s">
        <v>89</v>
      </c>
      <c r="AV236" s="12" t="s">
        <v>89</v>
      </c>
      <c r="AW236" s="12" t="s">
        <v>44</v>
      </c>
      <c r="AX236" s="12" t="s">
        <v>80</v>
      </c>
      <c r="AY236" s="229" t="s">
        <v>165</v>
      </c>
    </row>
    <row r="237" spans="2:51" s="13" customFormat="1" ht="13.5">
      <c r="B237" s="230"/>
      <c r="C237" s="231"/>
      <c r="D237" s="215" t="s">
        <v>176</v>
      </c>
      <c r="E237" s="232" t="s">
        <v>24</v>
      </c>
      <c r="F237" s="233" t="s">
        <v>341</v>
      </c>
      <c r="G237" s="231"/>
      <c r="H237" s="234" t="s">
        <v>24</v>
      </c>
      <c r="I237" s="235"/>
      <c r="J237" s="231"/>
      <c r="K237" s="231"/>
      <c r="L237" s="236"/>
      <c r="M237" s="237"/>
      <c r="N237" s="238"/>
      <c r="O237" s="238"/>
      <c r="P237" s="238"/>
      <c r="Q237" s="238"/>
      <c r="R237" s="238"/>
      <c r="S237" s="238"/>
      <c r="T237" s="239"/>
      <c r="AT237" s="240" t="s">
        <v>176</v>
      </c>
      <c r="AU237" s="240" t="s">
        <v>89</v>
      </c>
      <c r="AV237" s="13" t="s">
        <v>25</v>
      </c>
      <c r="AW237" s="13" t="s">
        <v>44</v>
      </c>
      <c r="AX237" s="13" t="s">
        <v>80</v>
      </c>
      <c r="AY237" s="240" t="s">
        <v>165</v>
      </c>
    </row>
    <row r="238" spans="2:51" s="12" customFormat="1" ht="13.5">
      <c r="B238" s="218"/>
      <c r="C238" s="219"/>
      <c r="D238" s="215" t="s">
        <v>176</v>
      </c>
      <c r="E238" s="241" t="s">
        <v>24</v>
      </c>
      <c r="F238" s="242" t="s">
        <v>342</v>
      </c>
      <c r="G238" s="219"/>
      <c r="H238" s="243">
        <v>1.76</v>
      </c>
      <c r="I238" s="224"/>
      <c r="J238" s="219"/>
      <c r="K238" s="219"/>
      <c r="L238" s="225"/>
      <c r="M238" s="226"/>
      <c r="N238" s="227"/>
      <c r="O238" s="227"/>
      <c r="P238" s="227"/>
      <c r="Q238" s="227"/>
      <c r="R238" s="227"/>
      <c r="S238" s="227"/>
      <c r="T238" s="228"/>
      <c r="AT238" s="229" t="s">
        <v>176</v>
      </c>
      <c r="AU238" s="229" t="s">
        <v>89</v>
      </c>
      <c r="AV238" s="12" t="s">
        <v>89</v>
      </c>
      <c r="AW238" s="12" t="s">
        <v>44</v>
      </c>
      <c r="AX238" s="12" t="s">
        <v>80</v>
      </c>
      <c r="AY238" s="229" t="s">
        <v>165</v>
      </c>
    </row>
    <row r="239" spans="2:51" s="12" customFormat="1" ht="13.5">
      <c r="B239" s="218"/>
      <c r="C239" s="219"/>
      <c r="D239" s="215" t="s">
        <v>176</v>
      </c>
      <c r="E239" s="241" t="s">
        <v>24</v>
      </c>
      <c r="F239" s="242" t="s">
        <v>343</v>
      </c>
      <c r="G239" s="219"/>
      <c r="H239" s="243">
        <v>2</v>
      </c>
      <c r="I239" s="224"/>
      <c r="J239" s="219"/>
      <c r="K239" s="219"/>
      <c r="L239" s="225"/>
      <c r="M239" s="226"/>
      <c r="N239" s="227"/>
      <c r="O239" s="227"/>
      <c r="P239" s="227"/>
      <c r="Q239" s="227"/>
      <c r="R239" s="227"/>
      <c r="S239" s="227"/>
      <c r="T239" s="228"/>
      <c r="AT239" s="229" t="s">
        <v>176</v>
      </c>
      <c r="AU239" s="229" t="s">
        <v>89</v>
      </c>
      <c r="AV239" s="12" t="s">
        <v>89</v>
      </c>
      <c r="AW239" s="12" t="s">
        <v>44</v>
      </c>
      <c r="AX239" s="12" t="s">
        <v>80</v>
      </c>
      <c r="AY239" s="229" t="s">
        <v>165</v>
      </c>
    </row>
    <row r="240" spans="2:51" s="15" customFormat="1" ht="13.5">
      <c r="B240" s="255"/>
      <c r="C240" s="256"/>
      <c r="D240" s="220" t="s">
        <v>176</v>
      </c>
      <c r="E240" s="257" t="s">
        <v>24</v>
      </c>
      <c r="F240" s="258" t="s">
        <v>192</v>
      </c>
      <c r="G240" s="256"/>
      <c r="H240" s="259">
        <v>7.332</v>
      </c>
      <c r="I240" s="260"/>
      <c r="J240" s="256"/>
      <c r="K240" s="256"/>
      <c r="L240" s="261"/>
      <c r="M240" s="262"/>
      <c r="N240" s="263"/>
      <c r="O240" s="263"/>
      <c r="P240" s="263"/>
      <c r="Q240" s="263"/>
      <c r="R240" s="263"/>
      <c r="S240" s="263"/>
      <c r="T240" s="264"/>
      <c r="AT240" s="265" t="s">
        <v>176</v>
      </c>
      <c r="AU240" s="265" t="s">
        <v>89</v>
      </c>
      <c r="AV240" s="15" t="s">
        <v>171</v>
      </c>
      <c r="AW240" s="15" t="s">
        <v>44</v>
      </c>
      <c r="AX240" s="15" t="s">
        <v>25</v>
      </c>
      <c r="AY240" s="265" t="s">
        <v>165</v>
      </c>
    </row>
    <row r="241" spans="2:65" s="1" customFormat="1" ht="57" customHeight="1">
      <c r="B241" s="42"/>
      <c r="C241" s="203" t="s">
        <v>9</v>
      </c>
      <c r="D241" s="203" t="s">
        <v>166</v>
      </c>
      <c r="E241" s="204" t="s">
        <v>344</v>
      </c>
      <c r="F241" s="205" t="s">
        <v>345</v>
      </c>
      <c r="G241" s="206" t="s">
        <v>222</v>
      </c>
      <c r="H241" s="207">
        <v>2.436</v>
      </c>
      <c r="I241" s="208"/>
      <c r="J241" s="209">
        <f>ROUND(I241*H241,2)</f>
        <v>0</v>
      </c>
      <c r="K241" s="205" t="s">
        <v>170</v>
      </c>
      <c r="L241" s="62"/>
      <c r="M241" s="210" t="s">
        <v>24</v>
      </c>
      <c r="N241" s="211" t="s">
        <v>51</v>
      </c>
      <c r="O241" s="43"/>
      <c r="P241" s="212">
        <f>O241*H241</f>
        <v>0</v>
      </c>
      <c r="Q241" s="212">
        <v>0.182928</v>
      </c>
      <c r="R241" s="212">
        <f>Q241*H241</f>
        <v>0.445612608</v>
      </c>
      <c r="S241" s="212">
        <v>0</v>
      </c>
      <c r="T241" s="213">
        <f>S241*H241</f>
        <v>0</v>
      </c>
      <c r="AR241" s="25" t="s">
        <v>171</v>
      </c>
      <c r="AT241" s="25" t="s">
        <v>166</v>
      </c>
      <c r="AU241" s="25" t="s">
        <v>89</v>
      </c>
      <c r="AY241" s="25" t="s">
        <v>165</v>
      </c>
      <c r="BE241" s="214">
        <f>IF(N241="základní",J241,0)</f>
        <v>0</v>
      </c>
      <c r="BF241" s="214">
        <f>IF(N241="snížená",J241,0)</f>
        <v>0</v>
      </c>
      <c r="BG241" s="214">
        <f>IF(N241="zákl. přenesená",J241,0)</f>
        <v>0</v>
      </c>
      <c r="BH241" s="214">
        <f>IF(N241="sníž. přenesená",J241,0)</f>
        <v>0</v>
      </c>
      <c r="BI241" s="214">
        <f>IF(N241="nulová",J241,0)</f>
        <v>0</v>
      </c>
      <c r="BJ241" s="25" t="s">
        <v>25</v>
      </c>
      <c r="BK241" s="214">
        <f>ROUND(I241*H241,2)</f>
        <v>0</v>
      </c>
      <c r="BL241" s="25" t="s">
        <v>171</v>
      </c>
      <c r="BM241" s="25" t="s">
        <v>346</v>
      </c>
    </row>
    <row r="242" spans="2:47" s="1" customFormat="1" ht="135">
      <c r="B242" s="42"/>
      <c r="C242" s="64"/>
      <c r="D242" s="215" t="s">
        <v>173</v>
      </c>
      <c r="E242" s="64"/>
      <c r="F242" s="216" t="s">
        <v>290</v>
      </c>
      <c r="G242" s="64"/>
      <c r="H242" s="64"/>
      <c r="I242" s="173"/>
      <c r="J242" s="64"/>
      <c r="K242" s="64"/>
      <c r="L242" s="62"/>
      <c r="M242" s="217"/>
      <c r="N242" s="43"/>
      <c r="O242" s="43"/>
      <c r="P242" s="43"/>
      <c r="Q242" s="43"/>
      <c r="R242" s="43"/>
      <c r="S242" s="43"/>
      <c r="T242" s="79"/>
      <c r="AT242" s="25" t="s">
        <v>173</v>
      </c>
      <c r="AU242" s="25" t="s">
        <v>89</v>
      </c>
    </row>
    <row r="243" spans="2:47" s="1" customFormat="1" ht="54">
      <c r="B243" s="42"/>
      <c r="C243" s="64"/>
      <c r="D243" s="215" t="s">
        <v>112</v>
      </c>
      <c r="E243" s="64"/>
      <c r="F243" s="216" t="s">
        <v>347</v>
      </c>
      <c r="G243" s="64"/>
      <c r="H243" s="64"/>
      <c r="I243" s="173"/>
      <c r="J243" s="64"/>
      <c r="K243" s="64"/>
      <c r="L243" s="62"/>
      <c r="M243" s="217"/>
      <c r="N243" s="43"/>
      <c r="O243" s="43"/>
      <c r="P243" s="43"/>
      <c r="Q243" s="43"/>
      <c r="R243" s="43"/>
      <c r="S243" s="43"/>
      <c r="T243" s="79"/>
      <c r="AT243" s="25" t="s">
        <v>112</v>
      </c>
      <c r="AU243" s="25" t="s">
        <v>89</v>
      </c>
    </row>
    <row r="244" spans="2:51" s="12" customFormat="1" ht="13.5">
      <c r="B244" s="218"/>
      <c r="C244" s="219"/>
      <c r="D244" s="220" t="s">
        <v>176</v>
      </c>
      <c r="E244" s="221" t="s">
        <v>24</v>
      </c>
      <c r="F244" s="222" t="s">
        <v>348</v>
      </c>
      <c r="G244" s="219"/>
      <c r="H244" s="223">
        <v>2.436</v>
      </c>
      <c r="I244" s="224"/>
      <c r="J244" s="219"/>
      <c r="K244" s="219"/>
      <c r="L244" s="225"/>
      <c r="M244" s="226"/>
      <c r="N244" s="227"/>
      <c r="O244" s="227"/>
      <c r="P244" s="227"/>
      <c r="Q244" s="227"/>
      <c r="R244" s="227"/>
      <c r="S244" s="227"/>
      <c r="T244" s="228"/>
      <c r="AT244" s="229" t="s">
        <v>176</v>
      </c>
      <c r="AU244" s="229" t="s">
        <v>89</v>
      </c>
      <c r="AV244" s="12" t="s">
        <v>89</v>
      </c>
      <c r="AW244" s="12" t="s">
        <v>44</v>
      </c>
      <c r="AX244" s="12" t="s">
        <v>25</v>
      </c>
      <c r="AY244" s="229" t="s">
        <v>165</v>
      </c>
    </row>
    <row r="245" spans="2:65" s="1" customFormat="1" ht="22.5" customHeight="1">
      <c r="B245" s="42"/>
      <c r="C245" s="267" t="s">
        <v>349</v>
      </c>
      <c r="D245" s="267" t="s">
        <v>259</v>
      </c>
      <c r="E245" s="268" t="s">
        <v>350</v>
      </c>
      <c r="F245" s="269" t="s">
        <v>351</v>
      </c>
      <c r="G245" s="270" t="s">
        <v>262</v>
      </c>
      <c r="H245" s="271">
        <v>6.334</v>
      </c>
      <c r="I245" s="272"/>
      <c r="J245" s="273">
        <f>ROUND(I245*H245,2)</f>
        <v>0</v>
      </c>
      <c r="K245" s="269" t="s">
        <v>170</v>
      </c>
      <c r="L245" s="274"/>
      <c r="M245" s="275" t="s">
        <v>24</v>
      </c>
      <c r="N245" s="276" t="s">
        <v>51</v>
      </c>
      <c r="O245" s="43"/>
      <c r="P245" s="212">
        <f>O245*H245</f>
        <v>0</v>
      </c>
      <c r="Q245" s="212">
        <v>1</v>
      </c>
      <c r="R245" s="212">
        <f>Q245*H245</f>
        <v>6.334</v>
      </c>
      <c r="S245" s="212">
        <v>0</v>
      </c>
      <c r="T245" s="213">
        <f>S245*H245</f>
        <v>0</v>
      </c>
      <c r="AR245" s="25" t="s">
        <v>232</v>
      </c>
      <c r="AT245" s="25" t="s">
        <v>259</v>
      </c>
      <c r="AU245" s="25" t="s">
        <v>89</v>
      </c>
      <c r="AY245" s="25" t="s">
        <v>165</v>
      </c>
      <c r="BE245" s="214">
        <f>IF(N245="základní",J245,0)</f>
        <v>0</v>
      </c>
      <c r="BF245" s="214">
        <f>IF(N245="snížená",J245,0)</f>
        <v>0</v>
      </c>
      <c r="BG245" s="214">
        <f>IF(N245="zákl. přenesená",J245,0)</f>
        <v>0</v>
      </c>
      <c r="BH245" s="214">
        <f>IF(N245="sníž. přenesená",J245,0)</f>
        <v>0</v>
      </c>
      <c r="BI245" s="214">
        <f>IF(N245="nulová",J245,0)</f>
        <v>0</v>
      </c>
      <c r="BJ245" s="25" t="s">
        <v>25</v>
      </c>
      <c r="BK245" s="214">
        <f>ROUND(I245*H245,2)</f>
        <v>0</v>
      </c>
      <c r="BL245" s="25" t="s">
        <v>171</v>
      </c>
      <c r="BM245" s="25" t="s">
        <v>352</v>
      </c>
    </row>
    <row r="246" spans="2:47" s="1" customFormat="1" ht="27">
      <c r="B246" s="42"/>
      <c r="C246" s="64"/>
      <c r="D246" s="215" t="s">
        <v>112</v>
      </c>
      <c r="E246" s="64"/>
      <c r="F246" s="216" t="s">
        <v>353</v>
      </c>
      <c r="G246" s="64"/>
      <c r="H246" s="64"/>
      <c r="I246" s="173"/>
      <c r="J246" s="64"/>
      <c r="K246" s="64"/>
      <c r="L246" s="62"/>
      <c r="M246" s="217"/>
      <c r="N246" s="43"/>
      <c r="O246" s="43"/>
      <c r="P246" s="43"/>
      <c r="Q246" s="43"/>
      <c r="R246" s="43"/>
      <c r="S246" s="43"/>
      <c r="T246" s="79"/>
      <c r="AT246" s="25" t="s">
        <v>112</v>
      </c>
      <c r="AU246" s="25" t="s">
        <v>89</v>
      </c>
    </row>
    <row r="247" spans="2:51" s="12" customFormat="1" ht="13.5">
      <c r="B247" s="218"/>
      <c r="C247" s="219"/>
      <c r="D247" s="220" t="s">
        <v>176</v>
      </c>
      <c r="E247" s="221" t="s">
        <v>24</v>
      </c>
      <c r="F247" s="222" t="s">
        <v>354</v>
      </c>
      <c r="G247" s="219"/>
      <c r="H247" s="223">
        <v>6.334</v>
      </c>
      <c r="I247" s="224"/>
      <c r="J247" s="219"/>
      <c r="K247" s="219"/>
      <c r="L247" s="225"/>
      <c r="M247" s="226"/>
      <c r="N247" s="227"/>
      <c r="O247" s="227"/>
      <c r="P247" s="227"/>
      <c r="Q247" s="227"/>
      <c r="R247" s="227"/>
      <c r="S247" s="227"/>
      <c r="T247" s="228"/>
      <c r="AT247" s="229" t="s">
        <v>176</v>
      </c>
      <c r="AU247" s="229" t="s">
        <v>89</v>
      </c>
      <c r="AV247" s="12" t="s">
        <v>89</v>
      </c>
      <c r="AW247" s="12" t="s">
        <v>44</v>
      </c>
      <c r="AX247" s="12" t="s">
        <v>25</v>
      </c>
      <c r="AY247" s="229" t="s">
        <v>165</v>
      </c>
    </row>
    <row r="248" spans="2:65" s="1" customFormat="1" ht="22.5" customHeight="1">
      <c r="B248" s="42"/>
      <c r="C248" s="203" t="s">
        <v>355</v>
      </c>
      <c r="D248" s="203" t="s">
        <v>166</v>
      </c>
      <c r="E248" s="204" t="s">
        <v>356</v>
      </c>
      <c r="F248" s="205" t="s">
        <v>357</v>
      </c>
      <c r="G248" s="206" t="s">
        <v>222</v>
      </c>
      <c r="H248" s="207">
        <v>102.327</v>
      </c>
      <c r="I248" s="208"/>
      <c r="J248" s="209">
        <f>ROUND(I248*H248,2)</f>
        <v>0</v>
      </c>
      <c r="K248" s="205" t="s">
        <v>24</v>
      </c>
      <c r="L248" s="62"/>
      <c r="M248" s="210" t="s">
        <v>24</v>
      </c>
      <c r="N248" s="211" t="s">
        <v>51</v>
      </c>
      <c r="O248" s="43"/>
      <c r="P248" s="212">
        <f>O248*H248</f>
        <v>0</v>
      </c>
      <c r="Q248" s="212">
        <v>2.808115038</v>
      </c>
      <c r="R248" s="212">
        <f>Q248*H248</f>
        <v>287.345987493426</v>
      </c>
      <c r="S248" s="212">
        <v>0</v>
      </c>
      <c r="T248" s="213">
        <f>S248*H248</f>
        <v>0</v>
      </c>
      <c r="AR248" s="25" t="s">
        <v>171</v>
      </c>
      <c r="AT248" s="25" t="s">
        <v>166</v>
      </c>
      <c r="AU248" s="25" t="s">
        <v>89</v>
      </c>
      <c r="AY248" s="25" t="s">
        <v>165</v>
      </c>
      <c r="BE248" s="214">
        <f>IF(N248="základní",J248,0)</f>
        <v>0</v>
      </c>
      <c r="BF248" s="214">
        <f>IF(N248="snížená",J248,0)</f>
        <v>0</v>
      </c>
      <c r="BG248" s="214">
        <f>IF(N248="zákl. přenesená",J248,0)</f>
        <v>0</v>
      </c>
      <c r="BH248" s="214">
        <f>IF(N248="sníž. přenesená",J248,0)</f>
        <v>0</v>
      </c>
      <c r="BI248" s="214">
        <f>IF(N248="nulová",J248,0)</f>
        <v>0</v>
      </c>
      <c r="BJ248" s="25" t="s">
        <v>25</v>
      </c>
      <c r="BK248" s="214">
        <f>ROUND(I248*H248,2)</f>
        <v>0</v>
      </c>
      <c r="BL248" s="25" t="s">
        <v>171</v>
      </c>
      <c r="BM248" s="25" t="s">
        <v>358</v>
      </c>
    </row>
    <row r="249" spans="2:47" s="1" customFormat="1" ht="243">
      <c r="B249" s="42"/>
      <c r="C249" s="64"/>
      <c r="D249" s="215" t="s">
        <v>173</v>
      </c>
      <c r="E249" s="64"/>
      <c r="F249" s="216" t="s">
        <v>359</v>
      </c>
      <c r="G249" s="64"/>
      <c r="H249" s="64"/>
      <c r="I249" s="173"/>
      <c r="J249" s="64"/>
      <c r="K249" s="64"/>
      <c r="L249" s="62"/>
      <c r="M249" s="217"/>
      <c r="N249" s="43"/>
      <c r="O249" s="43"/>
      <c r="P249" s="43"/>
      <c r="Q249" s="43"/>
      <c r="R249" s="43"/>
      <c r="S249" s="43"/>
      <c r="T249" s="79"/>
      <c r="AT249" s="25" t="s">
        <v>173</v>
      </c>
      <c r="AU249" s="25" t="s">
        <v>89</v>
      </c>
    </row>
    <row r="250" spans="2:47" s="1" customFormat="1" ht="40.5">
      <c r="B250" s="42"/>
      <c r="C250" s="64"/>
      <c r="D250" s="215" t="s">
        <v>112</v>
      </c>
      <c r="E250" s="64"/>
      <c r="F250" s="216" t="s">
        <v>360</v>
      </c>
      <c r="G250" s="64"/>
      <c r="H250" s="64"/>
      <c r="I250" s="173"/>
      <c r="J250" s="64"/>
      <c r="K250" s="64"/>
      <c r="L250" s="62"/>
      <c r="M250" s="217"/>
      <c r="N250" s="43"/>
      <c r="O250" s="43"/>
      <c r="P250" s="43"/>
      <c r="Q250" s="43"/>
      <c r="R250" s="43"/>
      <c r="S250" s="43"/>
      <c r="T250" s="79"/>
      <c r="AT250" s="25" t="s">
        <v>112</v>
      </c>
      <c r="AU250" s="25" t="s">
        <v>89</v>
      </c>
    </row>
    <row r="251" spans="2:51" s="13" customFormat="1" ht="13.5">
      <c r="B251" s="230"/>
      <c r="C251" s="231"/>
      <c r="D251" s="215" t="s">
        <v>176</v>
      </c>
      <c r="E251" s="232" t="s">
        <v>24</v>
      </c>
      <c r="F251" s="233" t="s">
        <v>338</v>
      </c>
      <c r="G251" s="231"/>
      <c r="H251" s="234" t="s">
        <v>24</v>
      </c>
      <c r="I251" s="235"/>
      <c r="J251" s="231"/>
      <c r="K251" s="231"/>
      <c r="L251" s="236"/>
      <c r="M251" s="237"/>
      <c r="N251" s="238"/>
      <c r="O251" s="238"/>
      <c r="P251" s="238"/>
      <c r="Q251" s="238"/>
      <c r="R251" s="238"/>
      <c r="S251" s="238"/>
      <c r="T251" s="239"/>
      <c r="AT251" s="240" t="s">
        <v>176</v>
      </c>
      <c r="AU251" s="240" t="s">
        <v>89</v>
      </c>
      <c r="AV251" s="13" t="s">
        <v>25</v>
      </c>
      <c r="AW251" s="13" t="s">
        <v>44</v>
      </c>
      <c r="AX251" s="13" t="s">
        <v>80</v>
      </c>
      <c r="AY251" s="240" t="s">
        <v>165</v>
      </c>
    </row>
    <row r="252" spans="2:51" s="12" customFormat="1" ht="13.5">
      <c r="B252" s="218"/>
      <c r="C252" s="219"/>
      <c r="D252" s="215" t="s">
        <v>176</v>
      </c>
      <c r="E252" s="241" t="s">
        <v>24</v>
      </c>
      <c r="F252" s="242" t="s">
        <v>361</v>
      </c>
      <c r="G252" s="219"/>
      <c r="H252" s="243">
        <v>47.783</v>
      </c>
      <c r="I252" s="224"/>
      <c r="J252" s="219"/>
      <c r="K252" s="219"/>
      <c r="L252" s="225"/>
      <c r="M252" s="226"/>
      <c r="N252" s="227"/>
      <c r="O252" s="227"/>
      <c r="P252" s="227"/>
      <c r="Q252" s="227"/>
      <c r="R252" s="227"/>
      <c r="S252" s="227"/>
      <c r="T252" s="228"/>
      <c r="AT252" s="229" t="s">
        <v>176</v>
      </c>
      <c r="AU252" s="229" t="s">
        <v>89</v>
      </c>
      <c r="AV252" s="12" t="s">
        <v>89</v>
      </c>
      <c r="AW252" s="12" t="s">
        <v>44</v>
      </c>
      <c r="AX252" s="12" t="s">
        <v>80</v>
      </c>
      <c r="AY252" s="229" t="s">
        <v>165</v>
      </c>
    </row>
    <row r="253" spans="2:51" s="12" customFormat="1" ht="13.5">
      <c r="B253" s="218"/>
      <c r="C253" s="219"/>
      <c r="D253" s="215" t="s">
        <v>176</v>
      </c>
      <c r="E253" s="241" t="s">
        <v>24</v>
      </c>
      <c r="F253" s="242" t="s">
        <v>362</v>
      </c>
      <c r="G253" s="219"/>
      <c r="H253" s="243">
        <v>0.699</v>
      </c>
      <c r="I253" s="224"/>
      <c r="J253" s="219"/>
      <c r="K253" s="219"/>
      <c r="L253" s="225"/>
      <c r="M253" s="226"/>
      <c r="N253" s="227"/>
      <c r="O253" s="227"/>
      <c r="P253" s="227"/>
      <c r="Q253" s="227"/>
      <c r="R253" s="227"/>
      <c r="S253" s="227"/>
      <c r="T253" s="228"/>
      <c r="AT253" s="229" t="s">
        <v>176</v>
      </c>
      <c r="AU253" s="229" t="s">
        <v>89</v>
      </c>
      <c r="AV253" s="12" t="s">
        <v>89</v>
      </c>
      <c r="AW253" s="12" t="s">
        <v>44</v>
      </c>
      <c r="AX253" s="12" t="s">
        <v>80</v>
      </c>
      <c r="AY253" s="229" t="s">
        <v>165</v>
      </c>
    </row>
    <row r="254" spans="2:51" s="12" customFormat="1" ht="13.5">
      <c r="B254" s="218"/>
      <c r="C254" s="219"/>
      <c r="D254" s="215" t="s">
        <v>176</v>
      </c>
      <c r="E254" s="241" t="s">
        <v>24</v>
      </c>
      <c r="F254" s="242" t="s">
        <v>363</v>
      </c>
      <c r="G254" s="219"/>
      <c r="H254" s="243">
        <v>1.411</v>
      </c>
      <c r="I254" s="224"/>
      <c r="J254" s="219"/>
      <c r="K254" s="219"/>
      <c r="L254" s="225"/>
      <c r="M254" s="226"/>
      <c r="N254" s="227"/>
      <c r="O254" s="227"/>
      <c r="P254" s="227"/>
      <c r="Q254" s="227"/>
      <c r="R254" s="227"/>
      <c r="S254" s="227"/>
      <c r="T254" s="228"/>
      <c r="AT254" s="229" t="s">
        <v>176</v>
      </c>
      <c r="AU254" s="229" t="s">
        <v>89</v>
      </c>
      <c r="AV254" s="12" t="s">
        <v>89</v>
      </c>
      <c r="AW254" s="12" t="s">
        <v>44</v>
      </c>
      <c r="AX254" s="12" t="s">
        <v>80</v>
      </c>
      <c r="AY254" s="229" t="s">
        <v>165</v>
      </c>
    </row>
    <row r="255" spans="2:51" s="14" customFormat="1" ht="13.5">
      <c r="B255" s="244"/>
      <c r="C255" s="245"/>
      <c r="D255" s="215" t="s">
        <v>176</v>
      </c>
      <c r="E255" s="246" t="s">
        <v>24</v>
      </c>
      <c r="F255" s="247" t="s">
        <v>186</v>
      </c>
      <c r="G255" s="245"/>
      <c r="H255" s="248">
        <v>49.893</v>
      </c>
      <c r="I255" s="249"/>
      <c r="J255" s="245"/>
      <c r="K255" s="245"/>
      <c r="L255" s="250"/>
      <c r="M255" s="251"/>
      <c r="N255" s="252"/>
      <c r="O255" s="252"/>
      <c r="P255" s="252"/>
      <c r="Q255" s="252"/>
      <c r="R255" s="252"/>
      <c r="S255" s="252"/>
      <c r="T255" s="253"/>
      <c r="AT255" s="254" t="s">
        <v>176</v>
      </c>
      <c r="AU255" s="254" t="s">
        <v>89</v>
      </c>
      <c r="AV255" s="14" t="s">
        <v>187</v>
      </c>
      <c r="AW255" s="14" t="s">
        <v>44</v>
      </c>
      <c r="AX255" s="14" t="s">
        <v>80</v>
      </c>
      <c r="AY255" s="254" t="s">
        <v>165</v>
      </c>
    </row>
    <row r="256" spans="2:51" s="13" customFormat="1" ht="13.5">
      <c r="B256" s="230"/>
      <c r="C256" s="231"/>
      <c r="D256" s="215" t="s">
        <v>176</v>
      </c>
      <c r="E256" s="232" t="s">
        <v>24</v>
      </c>
      <c r="F256" s="233" t="s">
        <v>341</v>
      </c>
      <c r="G256" s="231"/>
      <c r="H256" s="234" t="s">
        <v>24</v>
      </c>
      <c r="I256" s="235"/>
      <c r="J256" s="231"/>
      <c r="K256" s="231"/>
      <c r="L256" s="236"/>
      <c r="M256" s="237"/>
      <c r="N256" s="238"/>
      <c r="O256" s="238"/>
      <c r="P256" s="238"/>
      <c r="Q256" s="238"/>
      <c r="R256" s="238"/>
      <c r="S256" s="238"/>
      <c r="T256" s="239"/>
      <c r="AT256" s="240" t="s">
        <v>176</v>
      </c>
      <c r="AU256" s="240" t="s">
        <v>89</v>
      </c>
      <c r="AV256" s="13" t="s">
        <v>25</v>
      </c>
      <c r="AW256" s="13" t="s">
        <v>44</v>
      </c>
      <c r="AX256" s="13" t="s">
        <v>80</v>
      </c>
      <c r="AY256" s="240" t="s">
        <v>165</v>
      </c>
    </row>
    <row r="257" spans="2:51" s="12" customFormat="1" ht="13.5">
      <c r="B257" s="218"/>
      <c r="C257" s="219"/>
      <c r="D257" s="215" t="s">
        <v>176</v>
      </c>
      <c r="E257" s="241" t="s">
        <v>24</v>
      </c>
      <c r="F257" s="242" t="s">
        <v>364</v>
      </c>
      <c r="G257" s="219"/>
      <c r="H257" s="243">
        <v>50.251</v>
      </c>
      <c r="I257" s="224"/>
      <c r="J257" s="219"/>
      <c r="K257" s="219"/>
      <c r="L257" s="225"/>
      <c r="M257" s="226"/>
      <c r="N257" s="227"/>
      <c r="O257" s="227"/>
      <c r="P257" s="227"/>
      <c r="Q257" s="227"/>
      <c r="R257" s="227"/>
      <c r="S257" s="227"/>
      <c r="T257" s="228"/>
      <c r="AT257" s="229" t="s">
        <v>176</v>
      </c>
      <c r="AU257" s="229" t="s">
        <v>89</v>
      </c>
      <c r="AV257" s="12" t="s">
        <v>89</v>
      </c>
      <c r="AW257" s="12" t="s">
        <v>44</v>
      </c>
      <c r="AX257" s="12" t="s">
        <v>80</v>
      </c>
      <c r="AY257" s="229" t="s">
        <v>165</v>
      </c>
    </row>
    <row r="258" spans="2:51" s="12" customFormat="1" ht="13.5">
      <c r="B258" s="218"/>
      <c r="C258" s="219"/>
      <c r="D258" s="215" t="s">
        <v>176</v>
      </c>
      <c r="E258" s="241" t="s">
        <v>24</v>
      </c>
      <c r="F258" s="242" t="s">
        <v>362</v>
      </c>
      <c r="G258" s="219"/>
      <c r="H258" s="243">
        <v>0.699</v>
      </c>
      <c r="I258" s="224"/>
      <c r="J258" s="219"/>
      <c r="K258" s="219"/>
      <c r="L258" s="225"/>
      <c r="M258" s="226"/>
      <c r="N258" s="227"/>
      <c r="O258" s="227"/>
      <c r="P258" s="227"/>
      <c r="Q258" s="227"/>
      <c r="R258" s="227"/>
      <c r="S258" s="227"/>
      <c r="T258" s="228"/>
      <c r="AT258" s="229" t="s">
        <v>176</v>
      </c>
      <c r="AU258" s="229" t="s">
        <v>89</v>
      </c>
      <c r="AV258" s="12" t="s">
        <v>89</v>
      </c>
      <c r="AW258" s="12" t="s">
        <v>44</v>
      </c>
      <c r="AX258" s="12" t="s">
        <v>80</v>
      </c>
      <c r="AY258" s="229" t="s">
        <v>165</v>
      </c>
    </row>
    <row r="259" spans="2:51" s="12" customFormat="1" ht="13.5">
      <c r="B259" s="218"/>
      <c r="C259" s="219"/>
      <c r="D259" s="215" t="s">
        <v>176</v>
      </c>
      <c r="E259" s="241" t="s">
        <v>24</v>
      </c>
      <c r="F259" s="242" t="s">
        <v>365</v>
      </c>
      <c r="G259" s="219"/>
      <c r="H259" s="243">
        <v>1.484</v>
      </c>
      <c r="I259" s="224"/>
      <c r="J259" s="219"/>
      <c r="K259" s="219"/>
      <c r="L259" s="225"/>
      <c r="M259" s="226"/>
      <c r="N259" s="227"/>
      <c r="O259" s="227"/>
      <c r="P259" s="227"/>
      <c r="Q259" s="227"/>
      <c r="R259" s="227"/>
      <c r="S259" s="227"/>
      <c r="T259" s="228"/>
      <c r="AT259" s="229" t="s">
        <v>176</v>
      </c>
      <c r="AU259" s="229" t="s">
        <v>89</v>
      </c>
      <c r="AV259" s="12" t="s">
        <v>89</v>
      </c>
      <c r="AW259" s="12" t="s">
        <v>44</v>
      </c>
      <c r="AX259" s="12" t="s">
        <v>80</v>
      </c>
      <c r="AY259" s="229" t="s">
        <v>165</v>
      </c>
    </row>
    <row r="260" spans="2:51" s="14" customFormat="1" ht="13.5">
      <c r="B260" s="244"/>
      <c r="C260" s="245"/>
      <c r="D260" s="215" t="s">
        <v>176</v>
      </c>
      <c r="E260" s="246" t="s">
        <v>24</v>
      </c>
      <c r="F260" s="247" t="s">
        <v>186</v>
      </c>
      <c r="G260" s="245"/>
      <c r="H260" s="248">
        <v>52.434</v>
      </c>
      <c r="I260" s="249"/>
      <c r="J260" s="245"/>
      <c r="K260" s="245"/>
      <c r="L260" s="250"/>
      <c r="M260" s="251"/>
      <c r="N260" s="252"/>
      <c r="O260" s="252"/>
      <c r="P260" s="252"/>
      <c r="Q260" s="252"/>
      <c r="R260" s="252"/>
      <c r="S260" s="252"/>
      <c r="T260" s="253"/>
      <c r="AT260" s="254" t="s">
        <v>176</v>
      </c>
      <c r="AU260" s="254" t="s">
        <v>89</v>
      </c>
      <c r="AV260" s="14" t="s">
        <v>187</v>
      </c>
      <c r="AW260" s="14" t="s">
        <v>44</v>
      </c>
      <c r="AX260" s="14" t="s">
        <v>80</v>
      </c>
      <c r="AY260" s="254" t="s">
        <v>165</v>
      </c>
    </row>
    <row r="261" spans="2:51" s="15" customFormat="1" ht="13.5">
      <c r="B261" s="255"/>
      <c r="C261" s="256"/>
      <c r="D261" s="220" t="s">
        <v>176</v>
      </c>
      <c r="E261" s="257" t="s">
        <v>24</v>
      </c>
      <c r="F261" s="258" t="s">
        <v>192</v>
      </c>
      <c r="G261" s="256"/>
      <c r="H261" s="259">
        <v>102.327</v>
      </c>
      <c r="I261" s="260"/>
      <c r="J261" s="256"/>
      <c r="K261" s="256"/>
      <c r="L261" s="261"/>
      <c r="M261" s="262"/>
      <c r="N261" s="263"/>
      <c r="O261" s="263"/>
      <c r="P261" s="263"/>
      <c r="Q261" s="263"/>
      <c r="R261" s="263"/>
      <c r="S261" s="263"/>
      <c r="T261" s="264"/>
      <c r="AT261" s="265" t="s">
        <v>176</v>
      </c>
      <c r="AU261" s="265" t="s">
        <v>89</v>
      </c>
      <c r="AV261" s="15" t="s">
        <v>171</v>
      </c>
      <c r="AW261" s="15" t="s">
        <v>44</v>
      </c>
      <c r="AX261" s="15" t="s">
        <v>25</v>
      </c>
      <c r="AY261" s="265" t="s">
        <v>165</v>
      </c>
    </row>
    <row r="262" spans="2:65" s="1" customFormat="1" ht="57" customHeight="1">
      <c r="B262" s="42"/>
      <c r="C262" s="203" t="s">
        <v>366</v>
      </c>
      <c r="D262" s="203" t="s">
        <v>166</v>
      </c>
      <c r="E262" s="204" t="s">
        <v>367</v>
      </c>
      <c r="F262" s="205" t="s">
        <v>368</v>
      </c>
      <c r="G262" s="206" t="s">
        <v>169</v>
      </c>
      <c r="H262" s="207">
        <v>19.048</v>
      </c>
      <c r="I262" s="208"/>
      <c r="J262" s="209">
        <f>ROUND(I262*H262,2)</f>
        <v>0</v>
      </c>
      <c r="K262" s="205" t="s">
        <v>170</v>
      </c>
      <c r="L262" s="62"/>
      <c r="M262" s="210" t="s">
        <v>24</v>
      </c>
      <c r="N262" s="211" t="s">
        <v>51</v>
      </c>
      <c r="O262" s="43"/>
      <c r="P262" s="212">
        <f>O262*H262</f>
        <v>0</v>
      </c>
      <c r="Q262" s="212">
        <v>0.0076543822</v>
      </c>
      <c r="R262" s="212">
        <f>Q262*H262</f>
        <v>0.14580067214559997</v>
      </c>
      <c r="S262" s="212">
        <v>0</v>
      </c>
      <c r="T262" s="213">
        <f>S262*H262</f>
        <v>0</v>
      </c>
      <c r="AR262" s="25" t="s">
        <v>171</v>
      </c>
      <c r="AT262" s="25" t="s">
        <v>166</v>
      </c>
      <c r="AU262" s="25" t="s">
        <v>89</v>
      </c>
      <c r="AY262" s="25" t="s">
        <v>165</v>
      </c>
      <c r="BE262" s="214">
        <f>IF(N262="základní",J262,0)</f>
        <v>0</v>
      </c>
      <c r="BF262" s="214">
        <f>IF(N262="snížená",J262,0)</f>
        <v>0</v>
      </c>
      <c r="BG262" s="214">
        <f>IF(N262="zákl. přenesená",J262,0)</f>
        <v>0</v>
      </c>
      <c r="BH262" s="214">
        <f>IF(N262="sníž. přenesená",J262,0)</f>
        <v>0</v>
      </c>
      <c r="BI262" s="214">
        <f>IF(N262="nulová",J262,0)</f>
        <v>0</v>
      </c>
      <c r="BJ262" s="25" t="s">
        <v>25</v>
      </c>
      <c r="BK262" s="214">
        <f>ROUND(I262*H262,2)</f>
        <v>0</v>
      </c>
      <c r="BL262" s="25" t="s">
        <v>171</v>
      </c>
      <c r="BM262" s="25" t="s">
        <v>369</v>
      </c>
    </row>
    <row r="263" spans="2:47" s="1" customFormat="1" ht="189">
      <c r="B263" s="42"/>
      <c r="C263" s="64"/>
      <c r="D263" s="215" t="s">
        <v>173</v>
      </c>
      <c r="E263" s="64"/>
      <c r="F263" s="216" t="s">
        <v>370</v>
      </c>
      <c r="G263" s="64"/>
      <c r="H263" s="64"/>
      <c r="I263" s="173"/>
      <c r="J263" s="64"/>
      <c r="K263" s="64"/>
      <c r="L263" s="62"/>
      <c r="M263" s="217"/>
      <c r="N263" s="43"/>
      <c r="O263" s="43"/>
      <c r="P263" s="43"/>
      <c r="Q263" s="43"/>
      <c r="R263" s="43"/>
      <c r="S263" s="43"/>
      <c r="T263" s="79"/>
      <c r="AT263" s="25" t="s">
        <v>173</v>
      </c>
      <c r="AU263" s="25" t="s">
        <v>89</v>
      </c>
    </row>
    <row r="264" spans="2:47" s="1" customFormat="1" ht="27">
      <c r="B264" s="42"/>
      <c r="C264" s="64"/>
      <c r="D264" s="215" t="s">
        <v>112</v>
      </c>
      <c r="E264" s="64"/>
      <c r="F264" s="216" t="s">
        <v>371</v>
      </c>
      <c r="G264" s="64"/>
      <c r="H264" s="64"/>
      <c r="I264" s="173"/>
      <c r="J264" s="64"/>
      <c r="K264" s="64"/>
      <c r="L264" s="62"/>
      <c r="M264" s="217"/>
      <c r="N264" s="43"/>
      <c r="O264" s="43"/>
      <c r="P264" s="43"/>
      <c r="Q264" s="43"/>
      <c r="R264" s="43"/>
      <c r="S264" s="43"/>
      <c r="T264" s="79"/>
      <c r="AT264" s="25" t="s">
        <v>112</v>
      </c>
      <c r="AU264" s="25" t="s">
        <v>89</v>
      </c>
    </row>
    <row r="265" spans="2:51" s="13" customFormat="1" ht="13.5">
      <c r="B265" s="230"/>
      <c r="C265" s="231"/>
      <c r="D265" s="215" t="s">
        <v>176</v>
      </c>
      <c r="E265" s="232" t="s">
        <v>24</v>
      </c>
      <c r="F265" s="233" t="s">
        <v>338</v>
      </c>
      <c r="G265" s="231"/>
      <c r="H265" s="234" t="s">
        <v>24</v>
      </c>
      <c r="I265" s="235"/>
      <c r="J265" s="231"/>
      <c r="K265" s="231"/>
      <c r="L265" s="236"/>
      <c r="M265" s="237"/>
      <c r="N265" s="238"/>
      <c r="O265" s="238"/>
      <c r="P265" s="238"/>
      <c r="Q265" s="238"/>
      <c r="R265" s="238"/>
      <c r="S265" s="238"/>
      <c r="T265" s="239"/>
      <c r="AT265" s="240" t="s">
        <v>176</v>
      </c>
      <c r="AU265" s="240" t="s">
        <v>89</v>
      </c>
      <c r="AV265" s="13" t="s">
        <v>25</v>
      </c>
      <c r="AW265" s="13" t="s">
        <v>44</v>
      </c>
      <c r="AX265" s="13" t="s">
        <v>80</v>
      </c>
      <c r="AY265" s="240" t="s">
        <v>165</v>
      </c>
    </row>
    <row r="266" spans="2:51" s="12" customFormat="1" ht="13.5">
      <c r="B266" s="218"/>
      <c r="C266" s="219"/>
      <c r="D266" s="215" t="s">
        <v>176</v>
      </c>
      <c r="E266" s="241" t="s">
        <v>24</v>
      </c>
      <c r="F266" s="242" t="s">
        <v>372</v>
      </c>
      <c r="G266" s="219"/>
      <c r="H266" s="243">
        <v>9.143</v>
      </c>
      <c r="I266" s="224"/>
      <c r="J266" s="219"/>
      <c r="K266" s="219"/>
      <c r="L266" s="225"/>
      <c r="M266" s="226"/>
      <c r="N266" s="227"/>
      <c r="O266" s="227"/>
      <c r="P266" s="227"/>
      <c r="Q266" s="227"/>
      <c r="R266" s="227"/>
      <c r="S266" s="227"/>
      <c r="T266" s="228"/>
      <c r="AT266" s="229" t="s">
        <v>176</v>
      </c>
      <c r="AU266" s="229" t="s">
        <v>89</v>
      </c>
      <c r="AV266" s="12" t="s">
        <v>89</v>
      </c>
      <c r="AW266" s="12" t="s">
        <v>44</v>
      </c>
      <c r="AX266" s="12" t="s">
        <v>80</v>
      </c>
      <c r="AY266" s="229" t="s">
        <v>165</v>
      </c>
    </row>
    <row r="267" spans="2:51" s="13" customFormat="1" ht="13.5">
      <c r="B267" s="230"/>
      <c r="C267" s="231"/>
      <c r="D267" s="215" t="s">
        <v>176</v>
      </c>
      <c r="E267" s="232" t="s">
        <v>24</v>
      </c>
      <c r="F267" s="233" t="s">
        <v>341</v>
      </c>
      <c r="G267" s="231"/>
      <c r="H267" s="234" t="s">
        <v>24</v>
      </c>
      <c r="I267" s="235"/>
      <c r="J267" s="231"/>
      <c r="K267" s="231"/>
      <c r="L267" s="236"/>
      <c r="M267" s="237"/>
      <c r="N267" s="238"/>
      <c r="O267" s="238"/>
      <c r="P267" s="238"/>
      <c r="Q267" s="238"/>
      <c r="R267" s="238"/>
      <c r="S267" s="238"/>
      <c r="T267" s="239"/>
      <c r="AT267" s="240" t="s">
        <v>176</v>
      </c>
      <c r="AU267" s="240" t="s">
        <v>89</v>
      </c>
      <c r="AV267" s="13" t="s">
        <v>25</v>
      </c>
      <c r="AW267" s="13" t="s">
        <v>44</v>
      </c>
      <c r="AX267" s="13" t="s">
        <v>80</v>
      </c>
      <c r="AY267" s="240" t="s">
        <v>165</v>
      </c>
    </row>
    <row r="268" spans="2:51" s="12" customFormat="1" ht="13.5">
      <c r="B268" s="218"/>
      <c r="C268" s="219"/>
      <c r="D268" s="215" t="s">
        <v>176</v>
      </c>
      <c r="E268" s="241" t="s">
        <v>24</v>
      </c>
      <c r="F268" s="242" t="s">
        <v>373</v>
      </c>
      <c r="G268" s="219"/>
      <c r="H268" s="243">
        <v>9.905</v>
      </c>
      <c r="I268" s="224"/>
      <c r="J268" s="219"/>
      <c r="K268" s="219"/>
      <c r="L268" s="225"/>
      <c r="M268" s="226"/>
      <c r="N268" s="227"/>
      <c r="O268" s="227"/>
      <c r="P268" s="227"/>
      <c r="Q268" s="227"/>
      <c r="R268" s="227"/>
      <c r="S268" s="227"/>
      <c r="T268" s="228"/>
      <c r="AT268" s="229" t="s">
        <v>176</v>
      </c>
      <c r="AU268" s="229" t="s">
        <v>89</v>
      </c>
      <c r="AV268" s="12" t="s">
        <v>89</v>
      </c>
      <c r="AW268" s="12" t="s">
        <v>44</v>
      </c>
      <c r="AX268" s="12" t="s">
        <v>80</v>
      </c>
      <c r="AY268" s="229" t="s">
        <v>165</v>
      </c>
    </row>
    <row r="269" spans="2:51" s="15" customFormat="1" ht="13.5">
      <c r="B269" s="255"/>
      <c r="C269" s="256"/>
      <c r="D269" s="220" t="s">
        <v>176</v>
      </c>
      <c r="E269" s="257" t="s">
        <v>24</v>
      </c>
      <c r="F269" s="258" t="s">
        <v>192</v>
      </c>
      <c r="G269" s="256"/>
      <c r="H269" s="259">
        <v>19.048</v>
      </c>
      <c r="I269" s="260"/>
      <c r="J269" s="256"/>
      <c r="K269" s="256"/>
      <c r="L269" s="261"/>
      <c r="M269" s="262"/>
      <c r="N269" s="263"/>
      <c r="O269" s="263"/>
      <c r="P269" s="263"/>
      <c r="Q269" s="263"/>
      <c r="R269" s="263"/>
      <c r="S269" s="263"/>
      <c r="T269" s="264"/>
      <c r="AT269" s="265" t="s">
        <v>176</v>
      </c>
      <c r="AU269" s="265" t="s">
        <v>89</v>
      </c>
      <c r="AV269" s="15" t="s">
        <v>171</v>
      </c>
      <c r="AW269" s="15" t="s">
        <v>44</v>
      </c>
      <c r="AX269" s="15" t="s">
        <v>25</v>
      </c>
      <c r="AY269" s="265" t="s">
        <v>165</v>
      </c>
    </row>
    <row r="270" spans="2:65" s="1" customFormat="1" ht="57" customHeight="1">
      <c r="B270" s="42"/>
      <c r="C270" s="203" t="s">
        <v>374</v>
      </c>
      <c r="D270" s="203" t="s">
        <v>166</v>
      </c>
      <c r="E270" s="204" t="s">
        <v>375</v>
      </c>
      <c r="F270" s="205" t="s">
        <v>376</v>
      </c>
      <c r="G270" s="206" t="s">
        <v>169</v>
      </c>
      <c r="H270" s="207">
        <v>19.048</v>
      </c>
      <c r="I270" s="208"/>
      <c r="J270" s="209">
        <f>ROUND(I270*H270,2)</f>
        <v>0</v>
      </c>
      <c r="K270" s="205" t="s">
        <v>170</v>
      </c>
      <c r="L270" s="62"/>
      <c r="M270" s="210" t="s">
        <v>24</v>
      </c>
      <c r="N270" s="211" t="s">
        <v>51</v>
      </c>
      <c r="O270" s="43"/>
      <c r="P270" s="212">
        <f>O270*H270</f>
        <v>0</v>
      </c>
      <c r="Q270" s="212">
        <v>0.000856935</v>
      </c>
      <c r="R270" s="212">
        <f>Q270*H270</f>
        <v>0.01632289788</v>
      </c>
      <c r="S270" s="212">
        <v>0</v>
      </c>
      <c r="T270" s="213">
        <f>S270*H270</f>
        <v>0</v>
      </c>
      <c r="AR270" s="25" t="s">
        <v>171</v>
      </c>
      <c r="AT270" s="25" t="s">
        <v>166</v>
      </c>
      <c r="AU270" s="25" t="s">
        <v>89</v>
      </c>
      <c r="AY270" s="25" t="s">
        <v>165</v>
      </c>
      <c r="BE270" s="214">
        <f>IF(N270="základní",J270,0)</f>
        <v>0</v>
      </c>
      <c r="BF270" s="214">
        <f>IF(N270="snížená",J270,0)</f>
        <v>0</v>
      </c>
      <c r="BG270" s="214">
        <f>IF(N270="zákl. přenesená",J270,0)</f>
        <v>0</v>
      </c>
      <c r="BH270" s="214">
        <f>IF(N270="sníž. přenesená",J270,0)</f>
        <v>0</v>
      </c>
      <c r="BI270" s="214">
        <f>IF(N270="nulová",J270,0)</f>
        <v>0</v>
      </c>
      <c r="BJ270" s="25" t="s">
        <v>25</v>
      </c>
      <c r="BK270" s="214">
        <f>ROUND(I270*H270,2)</f>
        <v>0</v>
      </c>
      <c r="BL270" s="25" t="s">
        <v>171</v>
      </c>
      <c r="BM270" s="25" t="s">
        <v>377</v>
      </c>
    </row>
    <row r="271" spans="2:47" s="1" customFormat="1" ht="189">
      <c r="B271" s="42"/>
      <c r="C271" s="64"/>
      <c r="D271" s="215" t="s">
        <v>173</v>
      </c>
      <c r="E271" s="64"/>
      <c r="F271" s="216" t="s">
        <v>370</v>
      </c>
      <c r="G271" s="64"/>
      <c r="H271" s="64"/>
      <c r="I271" s="173"/>
      <c r="J271" s="64"/>
      <c r="K271" s="64"/>
      <c r="L271" s="62"/>
      <c r="M271" s="217"/>
      <c r="N271" s="43"/>
      <c r="O271" s="43"/>
      <c r="P271" s="43"/>
      <c r="Q271" s="43"/>
      <c r="R271" s="43"/>
      <c r="S271" s="43"/>
      <c r="T271" s="79"/>
      <c r="AT271" s="25" t="s">
        <v>173</v>
      </c>
      <c r="AU271" s="25" t="s">
        <v>89</v>
      </c>
    </row>
    <row r="272" spans="2:47" s="1" customFormat="1" ht="27">
      <c r="B272" s="42"/>
      <c r="C272" s="64"/>
      <c r="D272" s="220" t="s">
        <v>112</v>
      </c>
      <c r="E272" s="64"/>
      <c r="F272" s="266" t="s">
        <v>371</v>
      </c>
      <c r="G272" s="64"/>
      <c r="H272" s="64"/>
      <c r="I272" s="173"/>
      <c r="J272" s="64"/>
      <c r="K272" s="64"/>
      <c r="L272" s="62"/>
      <c r="M272" s="217"/>
      <c r="N272" s="43"/>
      <c r="O272" s="43"/>
      <c r="P272" s="43"/>
      <c r="Q272" s="43"/>
      <c r="R272" s="43"/>
      <c r="S272" s="43"/>
      <c r="T272" s="79"/>
      <c r="AT272" s="25" t="s">
        <v>112</v>
      </c>
      <c r="AU272" s="25" t="s">
        <v>89</v>
      </c>
    </row>
    <row r="273" spans="2:65" s="1" customFormat="1" ht="57" customHeight="1">
      <c r="B273" s="42"/>
      <c r="C273" s="203" t="s">
        <v>378</v>
      </c>
      <c r="D273" s="203" t="s">
        <v>166</v>
      </c>
      <c r="E273" s="204" t="s">
        <v>379</v>
      </c>
      <c r="F273" s="205" t="s">
        <v>380</v>
      </c>
      <c r="G273" s="206" t="s">
        <v>262</v>
      </c>
      <c r="H273" s="207">
        <v>0.704</v>
      </c>
      <c r="I273" s="208"/>
      <c r="J273" s="209">
        <f>ROUND(I273*H273,2)</f>
        <v>0</v>
      </c>
      <c r="K273" s="205" t="s">
        <v>170</v>
      </c>
      <c r="L273" s="62"/>
      <c r="M273" s="210" t="s">
        <v>24</v>
      </c>
      <c r="N273" s="211" t="s">
        <v>51</v>
      </c>
      <c r="O273" s="43"/>
      <c r="P273" s="212">
        <f>O273*H273</f>
        <v>0</v>
      </c>
      <c r="Q273" s="212">
        <v>1.095795</v>
      </c>
      <c r="R273" s="212">
        <f>Q273*H273</f>
        <v>0.77143968</v>
      </c>
      <c r="S273" s="212">
        <v>0</v>
      </c>
      <c r="T273" s="213">
        <f>S273*H273</f>
        <v>0</v>
      </c>
      <c r="AR273" s="25" t="s">
        <v>171</v>
      </c>
      <c r="AT273" s="25" t="s">
        <v>166</v>
      </c>
      <c r="AU273" s="25" t="s">
        <v>89</v>
      </c>
      <c r="AY273" s="25" t="s">
        <v>165</v>
      </c>
      <c r="BE273" s="214">
        <f>IF(N273="základní",J273,0)</f>
        <v>0</v>
      </c>
      <c r="BF273" s="214">
        <f>IF(N273="snížená",J273,0)</f>
        <v>0</v>
      </c>
      <c r="BG273" s="214">
        <f>IF(N273="zákl. přenesená",J273,0)</f>
        <v>0</v>
      </c>
      <c r="BH273" s="214">
        <f>IF(N273="sníž. přenesená",J273,0)</f>
        <v>0</v>
      </c>
      <c r="BI273" s="214">
        <f>IF(N273="nulová",J273,0)</f>
        <v>0</v>
      </c>
      <c r="BJ273" s="25" t="s">
        <v>25</v>
      </c>
      <c r="BK273" s="214">
        <f>ROUND(I273*H273,2)</f>
        <v>0</v>
      </c>
      <c r="BL273" s="25" t="s">
        <v>171</v>
      </c>
      <c r="BM273" s="25" t="s">
        <v>381</v>
      </c>
    </row>
    <row r="274" spans="2:47" s="1" customFormat="1" ht="94.5">
      <c r="B274" s="42"/>
      <c r="C274" s="64"/>
      <c r="D274" s="215" t="s">
        <v>173</v>
      </c>
      <c r="E274" s="64"/>
      <c r="F274" s="216" t="s">
        <v>382</v>
      </c>
      <c r="G274" s="64"/>
      <c r="H274" s="64"/>
      <c r="I274" s="173"/>
      <c r="J274" s="64"/>
      <c r="K274" s="64"/>
      <c r="L274" s="62"/>
      <c r="M274" s="217"/>
      <c r="N274" s="43"/>
      <c r="O274" s="43"/>
      <c r="P274" s="43"/>
      <c r="Q274" s="43"/>
      <c r="R274" s="43"/>
      <c r="S274" s="43"/>
      <c r="T274" s="79"/>
      <c r="AT274" s="25" t="s">
        <v>173</v>
      </c>
      <c r="AU274" s="25" t="s">
        <v>89</v>
      </c>
    </row>
    <row r="275" spans="2:47" s="1" customFormat="1" ht="27">
      <c r="B275" s="42"/>
      <c r="C275" s="64"/>
      <c r="D275" s="215" t="s">
        <v>112</v>
      </c>
      <c r="E275" s="64"/>
      <c r="F275" s="216" t="s">
        <v>371</v>
      </c>
      <c r="G275" s="64"/>
      <c r="H275" s="64"/>
      <c r="I275" s="173"/>
      <c r="J275" s="64"/>
      <c r="K275" s="64"/>
      <c r="L275" s="62"/>
      <c r="M275" s="217"/>
      <c r="N275" s="43"/>
      <c r="O275" s="43"/>
      <c r="P275" s="43"/>
      <c r="Q275" s="43"/>
      <c r="R275" s="43"/>
      <c r="S275" s="43"/>
      <c r="T275" s="79"/>
      <c r="AT275" s="25" t="s">
        <v>112</v>
      </c>
      <c r="AU275" s="25" t="s">
        <v>89</v>
      </c>
    </row>
    <row r="276" spans="2:51" s="13" customFormat="1" ht="13.5">
      <c r="B276" s="230"/>
      <c r="C276" s="231"/>
      <c r="D276" s="215" t="s">
        <v>176</v>
      </c>
      <c r="E276" s="232" t="s">
        <v>24</v>
      </c>
      <c r="F276" s="233" t="s">
        <v>182</v>
      </c>
      <c r="G276" s="231"/>
      <c r="H276" s="234" t="s">
        <v>24</v>
      </c>
      <c r="I276" s="235"/>
      <c r="J276" s="231"/>
      <c r="K276" s="231"/>
      <c r="L276" s="236"/>
      <c r="M276" s="237"/>
      <c r="N276" s="238"/>
      <c r="O276" s="238"/>
      <c r="P276" s="238"/>
      <c r="Q276" s="238"/>
      <c r="R276" s="238"/>
      <c r="S276" s="238"/>
      <c r="T276" s="239"/>
      <c r="AT276" s="240" t="s">
        <v>176</v>
      </c>
      <c r="AU276" s="240" t="s">
        <v>89</v>
      </c>
      <c r="AV276" s="13" t="s">
        <v>25</v>
      </c>
      <c r="AW276" s="13" t="s">
        <v>44</v>
      </c>
      <c r="AX276" s="13" t="s">
        <v>80</v>
      </c>
      <c r="AY276" s="240" t="s">
        <v>165</v>
      </c>
    </row>
    <row r="277" spans="2:51" s="12" customFormat="1" ht="13.5">
      <c r="B277" s="218"/>
      <c r="C277" s="219"/>
      <c r="D277" s="215" t="s">
        <v>176</v>
      </c>
      <c r="E277" s="241" t="s">
        <v>24</v>
      </c>
      <c r="F277" s="242" t="s">
        <v>383</v>
      </c>
      <c r="G277" s="219"/>
      <c r="H277" s="243">
        <v>0.298</v>
      </c>
      <c r="I277" s="224"/>
      <c r="J277" s="219"/>
      <c r="K277" s="219"/>
      <c r="L277" s="225"/>
      <c r="M277" s="226"/>
      <c r="N277" s="227"/>
      <c r="O277" s="227"/>
      <c r="P277" s="227"/>
      <c r="Q277" s="227"/>
      <c r="R277" s="227"/>
      <c r="S277" s="227"/>
      <c r="T277" s="228"/>
      <c r="AT277" s="229" t="s">
        <v>176</v>
      </c>
      <c r="AU277" s="229" t="s">
        <v>89</v>
      </c>
      <c r="AV277" s="12" t="s">
        <v>89</v>
      </c>
      <c r="AW277" s="12" t="s">
        <v>44</v>
      </c>
      <c r="AX277" s="12" t="s">
        <v>80</v>
      </c>
      <c r="AY277" s="229" t="s">
        <v>165</v>
      </c>
    </row>
    <row r="278" spans="2:51" s="12" customFormat="1" ht="13.5">
      <c r="B278" s="218"/>
      <c r="C278" s="219"/>
      <c r="D278" s="215" t="s">
        <v>176</v>
      </c>
      <c r="E278" s="241" t="s">
        <v>24</v>
      </c>
      <c r="F278" s="242" t="s">
        <v>384</v>
      </c>
      <c r="G278" s="219"/>
      <c r="H278" s="243">
        <v>0.045</v>
      </c>
      <c r="I278" s="224"/>
      <c r="J278" s="219"/>
      <c r="K278" s="219"/>
      <c r="L278" s="225"/>
      <c r="M278" s="226"/>
      <c r="N278" s="227"/>
      <c r="O278" s="227"/>
      <c r="P278" s="227"/>
      <c r="Q278" s="227"/>
      <c r="R278" s="227"/>
      <c r="S278" s="227"/>
      <c r="T278" s="228"/>
      <c r="AT278" s="229" t="s">
        <v>176</v>
      </c>
      <c r="AU278" s="229" t="s">
        <v>89</v>
      </c>
      <c r="AV278" s="12" t="s">
        <v>89</v>
      </c>
      <c r="AW278" s="12" t="s">
        <v>44</v>
      </c>
      <c r="AX278" s="12" t="s">
        <v>80</v>
      </c>
      <c r="AY278" s="229" t="s">
        <v>165</v>
      </c>
    </row>
    <row r="279" spans="2:51" s="14" customFormat="1" ht="13.5">
      <c r="B279" s="244"/>
      <c r="C279" s="245"/>
      <c r="D279" s="215" t="s">
        <v>176</v>
      </c>
      <c r="E279" s="246" t="s">
        <v>24</v>
      </c>
      <c r="F279" s="247" t="s">
        <v>186</v>
      </c>
      <c r="G279" s="245"/>
      <c r="H279" s="248">
        <v>0.343</v>
      </c>
      <c r="I279" s="249"/>
      <c r="J279" s="245"/>
      <c r="K279" s="245"/>
      <c r="L279" s="250"/>
      <c r="M279" s="251"/>
      <c r="N279" s="252"/>
      <c r="O279" s="252"/>
      <c r="P279" s="252"/>
      <c r="Q279" s="252"/>
      <c r="R279" s="252"/>
      <c r="S279" s="252"/>
      <c r="T279" s="253"/>
      <c r="AT279" s="254" t="s">
        <v>176</v>
      </c>
      <c r="AU279" s="254" t="s">
        <v>89</v>
      </c>
      <c r="AV279" s="14" t="s">
        <v>187</v>
      </c>
      <c r="AW279" s="14" t="s">
        <v>44</v>
      </c>
      <c r="AX279" s="14" t="s">
        <v>80</v>
      </c>
      <c r="AY279" s="254" t="s">
        <v>165</v>
      </c>
    </row>
    <row r="280" spans="2:51" s="13" customFormat="1" ht="13.5">
      <c r="B280" s="230"/>
      <c r="C280" s="231"/>
      <c r="D280" s="215" t="s">
        <v>176</v>
      </c>
      <c r="E280" s="232" t="s">
        <v>24</v>
      </c>
      <c r="F280" s="233" t="s">
        <v>188</v>
      </c>
      <c r="G280" s="231"/>
      <c r="H280" s="234" t="s">
        <v>24</v>
      </c>
      <c r="I280" s="235"/>
      <c r="J280" s="231"/>
      <c r="K280" s="231"/>
      <c r="L280" s="236"/>
      <c r="M280" s="237"/>
      <c r="N280" s="238"/>
      <c r="O280" s="238"/>
      <c r="P280" s="238"/>
      <c r="Q280" s="238"/>
      <c r="R280" s="238"/>
      <c r="S280" s="238"/>
      <c r="T280" s="239"/>
      <c r="AT280" s="240" t="s">
        <v>176</v>
      </c>
      <c r="AU280" s="240" t="s">
        <v>89</v>
      </c>
      <c r="AV280" s="13" t="s">
        <v>25</v>
      </c>
      <c r="AW280" s="13" t="s">
        <v>44</v>
      </c>
      <c r="AX280" s="13" t="s">
        <v>80</v>
      </c>
      <c r="AY280" s="240" t="s">
        <v>165</v>
      </c>
    </row>
    <row r="281" spans="2:51" s="12" customFormat="1" ht="13.5">
      <c r="B281" s="218"/>
      <c r="C281" s="219"/>
      <c r="D281" s="215" t="s">
        <v>176</v>
      </c>
      <c r="E281" s="241" t="s">
        <v>24</v>
      </c>
      <c r="F281" s="242" t="s">
        <v>385</v>
      </c>
      <c r="G281" s="219"/>
      <c r="H281" s="243">
        <v>0.313</v>
      </c>
      <c r="I281" s="224"/>
      <c r="J281" s="219"/>
      <c r="K281" s="219"/>
      <c r="L281" s="225"/>
      <c r="M281" s="226"/>
      <c r="N281" s="227"/>
      <c r="O281" s="227"/>
      <c r="P281" s="227"/>
      <c r="Q281" s="227"/>
      <c r="R281" s="227"/>
      <c r="S281" s="227"/>
      <c r="T281" s="228"/>
      <c r="AT281" s="229" t="s">
        <v>176</v>
      </c>
      <c r="AU281" s="229" t="s">
        <v>89</v>
      </c>
      <c r="AV281" s="12" t="s">
        <v>89</v>
      </c>
      <c r="AW281" s="12" t="s">
        <v>44</v>
      </c>
      <c r="AX281" s="12" t="s">
        <v>80</v>
      </c>
      <c r="AY281" s="229" t="s">
        <v>165</v>
      </c>
    </row>
    <row r="282" spans="2:51" s="12" customFormat="1" ht="13.5">
      <c r="B282" s="218"/>
      <c r="C282" s="219"/>
      <c r="D282" s="215" t="s">
        <v>176</v>
      </c>
      <c r="E282" s="241" t="s">
        <v>24</v>
      </c>
      <c r="F282" s="242" t="s">
        <v>386</v>
      </c>
      <c r="G282" s="219"/>
      <c r="H282" s="243">
        <v>0.048</v>
      </c>
      <c r="I282" s="224"/>
      <c r="J282" s="219"/>
      <c r="K282" s="219"/>
      <c r="L282" s="225"/>
      <c r="M282" s="226"/>
      <c r="N282" s="227"/>
      <c r="O282" s="227"/>
      <c r="P282" s="227"/>
      <c r="Q282" s="227"/>
      <c r="R282" s="227"/>
      <c r="S282" s="227"/>
      <c r="T282" s="228"/>
      <c r="AT282" s="229" t="s">
        <v>176</v>
      </c>
      <c r="AU282" s="229" t="s">
        <v>89</v>
      </c>
      <c r="AV282" s="12" t="s">
        <v>89</v>
      </c>
      <c r="AW282" s="12" t="s">
        <v>44</v>
      </c>
      <c r="AX282" s="12" t="s">
        <v>80</v>
      </c>
      <c r="AY282" s="229" t="s">
        <v>165</v>
      </c>
    </row>
    <row r="283" spans="2:51" s="14" customFormat="1" ht="13.5">
      <c r="B283" s="244"/>
      <c r="C283" s="245"/>
      <c r="D283" s="215" t="s">
        <v>176</v>
      </c>
      <c r="E283" s="246" t="s">
        <v>24</v>
      </c>
      <c r="F283" s="247" t="s">
        <v>186</v>
      </c>
      <c r="G283" s="245"/>
      <c r="H283" s="248">
        <v>0.361</v>
      </c>
      <c r="I283" s="249"/>
      <c r="J283" s="245"/>
      <c r="K283" s="245"/>
      <c r="L283" s="250"/>
      <c r="M283" s="251"/>
      <c r="N283" s="252"/>
      <c r="O283" s="252"/>
      <c r="P283" s="252"/>
      <c r="Q283" s="252"/>
      <c r="R283" s="252"/>
      <c r="S283" s="252"/>
      <c r="T283" s="253"/>
      <c r="AT283" s="254" t="s">
        <v>176</v>
      </c>
      <c r="AU283" s="254" t="s">
        <v>89</v>
      </c>
      <c r="AV283" s="14" t="s">
        <v>187</v>
      </c>
      <c r="AW283" s="14" t="s">
        <v>44</v>
      </c>
      <c r="AX283" s="14" t="s">
        <v>80</v>
      </c>
      <c r="AY283" s="254" t="s">
        <v>165</v>
      </c>
    </row>
    <row r="284" spans="2:51" s="15" customFormat="1" ht="13.5">
      <c r="B284" s="255"/>
      <c r="C284" s="256"/>
      <c r="D284" s="220" t="s">
        <v>176</v>
      </c>
      <c r="E284" s="257" t="s">
        <v>24</v>
      </c>
      <c r="F284" s="258" t="s">
        <v>192</v>
      </c>
      <c r="G284" s="256"/>
      <c r="H284" s="259">
        <v>0.704</v>
      </c>
      <c r="I284" s="260"/>
      <c r="J284" s="256"/>
      <c r="K284" s="256"/>
      <c r="L284" s="261"/>
      <c r="M284" s="262"/>
      <c r="N284" s="263"/>
      <c r="O284" s="263"/>
      <c r="P284" s="263"/>
      <c r="Q284" s="263"/>
      <c r="R284" s="263"/>
      <c r="S284" s="263"/>
      <c r="T284" s="264"/>
      <c r="AT284" s="265" t="s">
        <v>176</v>
      </c>
      <c r="AU284" s="265" t="s">
        <v>89</v>
      </c>
      <c r="AV284" s="15" t="s">
        <v>171</v>
      </c>
      <c r="AW284" s="15" t="s">
        <v>44</v>
      </c>
      <c r="AX284" s="15" t="s">
        <v>25</v>
      </c>
      <c r="AY284" s="265" t="s">
        <v>165</v>
      </c>
    </row>
    <row r="285" spans="2:65" s="1" customFormat="1" ht="69.75" customHeight="1">
      <c r="B285" s="42"/>
      <c r="C285" s="203" t="s">
        <v>387</v>
      </c>
      <c r="D285" s="203" t="s">
        <v>166</v>
      </c>
      <c r="E285" s="204" t="s">
        <v>388</v>
      </c>
      <c r="F285" s="205" t="s">
        <v>389</v>
      </c>
      <c r="G285" s="206" t="s">
        <v>262</v>
      </c>
      <c r="H285" s="207">
        <v>2.926</v>
      </c>
      <c r="I285" s="208"/>
      <c r="J285" s="209">
        <f>ROUND(I285*H285,2)</f>
        <v>0</v>
      </c>
      <c r="K285" s="205" t="s">
        <v>170</v>
      </c>
      <c r="L285" s="62"/>
      <c r="M285" s="210" t="s">
        <v>24</v>
      </c>
      <c r="N285" s="211" t="s">
        <v>51</v>
      </c>
      <c r="O285" s="43"/>
      <c r="P285" s="212">
        <f>O285*H285</f>
        <v>0</v>
      </c>
      <c r="Q285" s="212">
        <v>1.0300274384</v>
      </c>
      <c r="R285" s="212">
        <f>Q285*H285</f>
        <v>3.0138602847584006</v>
      </c>
      <c r="S285" s="212">
        <v>0</v>
      </c>
      <c r="T285" s="213">
        <f>S285*H285</f>
        <v>0</v>
      </c>
      <c r="AR285" s="25" t="s">
        <v>171</v>
      </c>
      <c r="AT285" s="25" t="s">
        <v>166</v>
      </c>
      <c r="AU285" s="25" t="s">
        <v>89</v>
      </c>
      <c r="AY285" s="25" t="s">
        <v>165</v>
      </c>
      <c r="BE285" s="214">
        <f>IF(N285="základní",J285,0)</f>
        <v>0</v>
      </c>
      <c r="BF285" s="214">
        <f>IF(N285="snížená",J285,0)</f>
        <v>0</v>
      </c>
      <c r="BG285" s="214">
        <f>IF(N285="zákl. přenesená",J285,0)</f>
        <v>0</v>
      </c>
      <c r="BH285" s="214">
        <f>IF(N285="sníž. přenesená",J285,0)</f>
        <v>0</v>
      </c>
      <c r="BI285" s="214">
        <f>IF(N285="nulová",J285,0)</f>
        <v>0</v>
      </c>
      <c r="BJ285" s="25" t="s">
        <v>25</v>
      </c>
      <c r="BK285" s="214">
        <f>ROUND(I285*H285,2)</f>
        <v>0</v>
      </c>
      <c r="BL285" s="25" t="s">
        <v>171</v>
      </c>
      <c r="BM285" s="25" t="s">
        <v>390</v>
      </c>
    </row>
    <row r="286" spans="2:47" s="1" customFormat="1" ht="94.5">
      <c r="B286" s="42"/>
      <c r="C286" s="64"/>
      <c r="D286" s="215" t="s">
        <v>173</v>
      </c>
      <c r="E286" s="64"/>
      <c r="F286" s="216" t="s">
        <v>382</v>
      </c>
      <c r="G286" s="64"/>
      <c r="H286" s="64"/>
      <c r="I286" s="173"/>
      <c r="J286" s="64"/>
      <c r="K286" s="64"/>
      <c r="L286" s="62"/>
      <c r="M286" s="217"/>
      <c r="N286" s="43"/>
      <c r="O286" s="43"/>
      <c r="P286" s="43"/>
      <c r="Q286" s="43"/>
      <c r="R286" s="43"/>
      <c r="S286" s="43"/>
      <c r="T286" s="79"/>
      <c r="AT286" s="25" t="s">
        <v>173</v>
      </c>
      <c r="AU286" s="25" t="s">
        <v>89</v>
      </c>
    </row>
    <row r="287" spans="2:47" s="1" customFormat="1" ht="40.5">
      <c r="B287" s="42"/>
      <c r="C287" s="64"/>
      <c r="D287" s="215" t="s">
        <v>112</v>
      </c>
      <c r="E287" s="64"/>
      <c r="F287" s="216" t="s">
        <v>391</v>
      </c>
      <c r="G287" s="64"/>
      <c r="H287" s="64"/>
      <c r="I287" s="173"/>
      <c r="J287" s="64"/>
      <c r="K287" s="64"/>
      <c r="L287" s="62"/>
      <c r="M287" s="217"/>
      <c r="N287" s="43"/>
      <c r="O287" s="43"/>
      <c r="P287" s="43"/>
      <c r="Q287" s="43"/>
      <c r="R287" s="43"/>
      <c r="S287" s="43"/>
      <c r="T287" s="79"/>
      <c r="AT287" s="25" t="s">
        <v>112</v>
      </c>
      <c r="AU287" s="25" t="s">
        <v>89</v>
      </c>
    </row>
    <row r="288" spans="2:51" s="13" customFormat="1" ht="13.5">
      <c r="B288" s="230"/>
      <c r="C288" s="231"/>
      <c r="D288" s="215" t="s">
        <v>176</v>
      </c>
      <c r="E288" s="232" t="s">
        <v>24</v>
      </c>
      <c r="F288" s="233" t="s">
        <v>338</v>
      </c>
      <c r="G288" s="231"/>
      <c r="H288" s="234" t="s">
        <v>24</v>
      </c>
      <c r="I288" s="235"/>
      <c r="J288" s="231"/>
      <c r="K288" s="231"/>
      <c r="L288" s="236"/>
      <c r="M288" s="237"/>
      <c r="N288" s="238"/>
      <c r="O288" s="238"/>
      <c r="P288" s="238"/>
      <c r="Q288" s="238"/>
      <c r="R288" s="238"/>
      <c r="S288" s="238"/>
      <c r="T288" s="239"/>
      <c r="AT288" s="240" t="s">
        <v>176</v>
      </c>
      <c r="AU288" s="240" t="s">
        <v>89</v>
      </c>
      <c r="AV288" s="13" t="s">
        <v>25</v>
      </c>
      <c r="AW288" s="13" t="s">
        <v>44</v>
      </c>
      <c r="AX288" s="13" t="s">
        <v>80</v>
      </c>
      <c r="AY288" s="240" t="s">
        <v>165</v>
      </c>
    </row>
    <row r="289" spans="2:51" s="12" customFormat="1" ht="13.5">
      <c r="B289" s="218"/>
      <c r="C289" s="219"/>
      <c r="D289" s="215" t="s">
        <v>176</v>
      </c>
      <c r="E289" s="241" t="s">
        <v>24</v>
      </c>
      <c r="F289" s="242" t="s">
        <v>392</v>
      </c>
      <c r="G289" s="219"/>
      <c r="H289" s="243">
        <v>1.426</v>
      </c>
      <c r="I289" s="224"/>
      <c r="J289" s="219"/>
      <c r="K289" s="219"/>
      <c r="L289" s="225"/>
      <c r="M289" s="226"/>
      <c r="N289" s="227"/>
      <c r="O289" s="227"/>
      <c r="P289" s="227"/>
      <c r="Q289" s="227"/>
      <c r="R289" s="227"/>
      <c r="S289" s="227"/>
      <c r="T289" s="228"/>
      <c r="AT289" s="229" t="s">
        <v>176</v>
      </c>
      <c r="AU289" s="229" t="s">
        <v>89</v>
      </c>
      <c r="AV289" s="12" t="s">
        <v>89</v>
      </c>
      <c r="AW289" s="12" t="s">
        <v>44</v>
      </c>
      <c r="AX289" s="12" t="s">
        <v>80</v>
      </c>
      <c r="AY289" s="229" t="s">
        <v>165</v>
      </c>
    </row>
    <row r="290" spans="2:51" s="13" customFormat="1" ht="13.5">
      <c r="B290" s="230"/>
      <c r="C290" s="231"/>
      <c r="D290" s="215" t="s">
        <v>176</v>
      </c>
      <c r="E290" s="232" t="s">
        <v>24</v>
      </c>
      <c r="F290" s="233" t="s">
        <v>341</v>
      </c>
      <c r="G290" s="231"/>
      <c r="H290" s="234" t="s">
        <v>24</v>
      </c>
      <c r="I290" s="235"/>
      <c r="J290" s="231"/>
      <c r="K290" s="231"/>
      <c r="L290" s="236"/>
      <c r="M290" s="237"/>
      <c r="N290" s="238"/>
      <c r="O290" s="238"/>
      <c r="P290" s="238"/>
      <c r="Q290" s="238"/>
      <c r="R290" s="238"/>
      <c r="S290" s="238"/>
      <c r="T290" s="239"/>
      <c r="AT290" s="240" t="s">
        <v>176</v>
      </c>
      <c r="AU290" s="240" t="s">
        <v>89</v>
      </c>
      <c r="AV290" s="13" t="s">
        <v>25</v>
      </c>
      <c r="AW290" s="13" t="s">
        <v>44</v>
      </c>
      <c r="AX290" s="13" t="s">
        <v>80</v>
      </c>
      <c r="AY290" s="240" t="s">
        <v>165</v>
      </c>
    </row>
    <row r="291" spans="2:51" s="12" customFormat="1" ht="13.5">
      <c r="B291" s="218"/>
      <c r="C291" s="219"/>
      <c r="D291" s="215" t="s">
        <v>176</v>
      </c>
      <c r="E291" s="241" t="s">
        <v>24</v>
      </c>
      <c r="F291" s="242" t="s">
        <v>393</v>
      </c>
      <c r="G291" s="219"/>
      <c r="H291" s="243">
        <v>1.5</v>
      </c>
      <c r="I291" s="224"/>
      <c r="J291" s="219"/>
      <c r="K291" s="219"/>
      <c r="L291" s="225"/>
      <c r="M291" s="226"/>
      <c r="N291" s="227"/>
      <c r="O291" s="227"/>
      <c r="P291" s="227"/>
      <c r="Q291" s="227"/>
      <c r="R291" s="227"/>
      <c r="S291" s="227"/>
      <c r="T291" s="228"/>
      <c r="AT291" s="229" t="s">
        <v>176</v>
      </c>
      <c r="AU291" s="229" t="s">
        <v>89</v>
      </c>
      <c r="AV291" s="12" t="s">
        <v>89</v>
      </c>
      <c r="AW291" s="12" t="s">
        <v>44</v>
      </c>
      <c r="AX291" s="12" t="s">
        <v>80</v>
      </c>
      <c r="AY291" s="229" t="s">
        <v>165</v>
      </c>
    </row>
    <row r="292" spans="2:51" s="15" customFormat="1" ht="13.5">
      <c r="B292" s="255"/>
      <c r="C292" s="256"/>
      <c r="D292" s="220" t="s">
        <v>176</v>
      </c>
      <c r="E292" s="257" t="s">
        <v>24</v>
      </c>
      <c r="F292" s="258" t="s">
        <v>192</v>
      </c>
      <c r="G292" s="256"/>
      <c r="H292" s="259">
        <v>2.926</v>
      </c>
      <c r="I292" s="260"/>
      <c r="J292" s="256"/>
      <c r="K292" s="256"/>
      <c r="L292" s="261"/>
      <c r="M292" s="262"/>
      <c r="N292" s="263"/>
      <c r="O292" s="263"/>
      <c r="P292" s="263"/>
      <c r="Q292" s="263"/>
      <c r="R292" s="263"/>
      <c r="S292" s="263"/>
      <c r="T292" s="264"/>
      <c r="AT292" s="265" t="s">
        <v>176</v>
      </c>
      <c r="AU292" s="265" t="s">
        <v>89</v>
      </c>
      <c r="AV292" s="15" t="s">
        <v>171</v>
      </c>
      <c r="AW292" s="15" t="s">
        <v>44</v>
      </c>
      <c r="AX292" s="15" t="s">
        <v>25</v>
      </c>
      <c r="AY292" s="265" t="s">
        <v>165</v>
      </c>
    </row>
    <row r="293" spans="2:65" s="1" customFormat="1" ht="31.5" customHeight="1">
      <c r="B293" s="42"/>
      <c r="C293" s="203" t="s">
        <v>394</v>
      </c>
      <c r="D293" s="203" t="s">
        <v>166</v>
      </c>
      <c r="E293" s="204" t="s">
        <v>395</v>
      </c>
      <c r="F293" s="205" t="s">
        <v>396</v>
      </c>
      <c r="G293" s="206" t="s">
        <v>397</v>
      </c>
      <c r="H293" s="207">
        <v>10</v>
      </c>
      <c r="I293" s="208"/>
      <c r="J293" s="209">
        <f>ROUND(I293*H293,2)</f>
        <v>0</v>
      </c>
      <c r="K293" s="205" t="s">
        <v>170</v>
      </c>
      <c r="L293" s="62"/>
      <c r="M293" s="210" t="s">
        <v>24</v>
      </c>
      <c r="N293" s="211" t="s">
        <v>51</v>
      </c>
      <c r="O293" s="43"/>
      <c r="P293" s="212">
        <f>O293*H293</f>
        <v>0</v>
      </c>
      <c r="Q293" s="212">
        <v>0.174888</v>
      </c>
      <c r="R293" s="212">
        <f>Q293*H293</f>
        <v>1.7488799999999998</v>
      </c>
      <c r="S293" s="212">
        <v>0</v>
      </c>
      <c r="T293" s="213">
        <f>S293*H293</f>
        <v>0</v>
      </c>
      <c r="AR293" s="25" t="s">
        <v>171</v>
      </c>
      <c r="AT293" s="25" t="s">
        <v>166</v>
      </c>
      <c r="AU293" s="25" t="s">
        <v>89</v>
      </c>
      <c r="AY293" s="25" t="s">
        <v>165</v>
      </c>
      <c r="BE293" s="214">
        <f>IF(N293="základní",J293,0)</f>
        <v>0</v>
      </c>
      <c r="BF293" s="214">
        <f>IF(N293="snížená",J293,0)</f>
        <v>0</v>
      </c>
      <c r="BG293" s="214">
        <f>IF(N293="zákl. přenesená",J293,0)</f>
        <v>0</v>
      </c>
      <c r="BH293" s="214">
        <f>IF(N293="sníž. přenesená",J293,0)</f>
        <v>0</v>
      </c>
      <c r="BI293" s="214">
        <f>IF(N293="nulová",J293,0)</f>
        <v>0</v>
      </c>
      <c r="BJ293" s="25" t="s">
        <v>25</v>
      </c>
      <c r="BK293" s="214">
        <f>ROUND(I293*H293,2)</f>
        <v>0</v>
      </c>
      <c r="BL293" s="25" t="s">
        <v>171</v>
      </c>
      <c r="BM293" s="25" t="s">
        <v>398</v>
      </c>
    </row>
    <row r="294" spans="2:47" s="1" customFormat="1" ht="67.5">
      <c r="B294" s="42"/>
      <c r="C294" s="64"/>
      <c r="D294" s="215" t="s">
        <v>173</v>
      </c>
      <c r="E294" s="64"/>
      <c r="F294" s="216" t="s">
        <v>399</v>
      </c>
      <c r="G294" s="64"/>
      <c r="H294" s="64"/>
      <c r="I294" s="173"/>
      <c r="J294" s="64"/>
      <c r="K294" s="64"/>
      <c r="L294" s="62"/>
      <c r="M294" s="217"/>
      <c r="N294" s="43"/>
      <c r="O294" s="43"/>
      <c r="P294" s="43"/>
      <c r="Q294" s="43"/>
      <c r="R294" s="43"/>
      <c r="S294" s="43"/>
      <c r="T294" s="79"/>
      <c r="AT294" s="25" t="s">
        <v>173</v>
      </c>
      <c r="AU294" s="25" t="s">
        <v>89</v>
      </c>
    </row>
    <row r="295" spans="2:47" s="1" customFormat="1" ht="27">
      <c r="B295" s="42"/>
      <c r="C295" s="64"/>
      <c r="D295" s="220" t="s">
        <v>112</v>
      </c>
      <c r="E295" s="64"/>
      <c r="F295" s="266" t="s">
        <v>400</v>
      </c>
      <c r="G295" s="64"/>
      <c r="H295" s="64"/>
      <c r="I295" s="173"/>
      <c r="J295" s="64"/>
      <c r="K295" s="64"/>
      <c r="L295" s="62"/>
      <c r="M295" s="217"/>
      <c r="N295" s="43"/>
      <c r="O295" s="43"/>
      <c r="P295" s="43"/>
      <c r="Q295" s="43"/>
      <c r="R295" s="43"/>
      <c r="S295" s="43"/>
      <c r="T295" s="79"/>
      <c r="AT295" s="25" t="s">
        <v>112</v>
      </c>
      <c r="AU295" s="25" t="s">
        <v>89</v>
      </c>
    </row>
    <row r="296" spans="2:65" s="1" customFormat="1" ht="31.5" customHeight="1">
      <c r="B296" s="42"/>
      <c r="C296" s="203" t="s">
        <v>401</v>
      </c>
      <c r="D296" s="203" t="s">
        <v>166</v>
      </c>
      <c r="E296" s="204" t="s">
        <v>402</v>
      </c>
      <c r="F296" s="205" t="s">
        <v>403</v>
      </c>
      <c r="G296" s="206" t="s">
        <v>211</v>
      </c>
      <c r="H296" s="207">
        <v>25</v>
      </c>
      <c r="I296" s="208"/>
      <c r="J296" s="209">
        <f>ROUND(I296*H296,2)</f>
        <v>0</v>
      </c>
      <c r="K296" s="205" t="s">
        <v>170</v>
      </c>
      <c r="L296" s="62"/>
      <c r="M296" s="210" t="s">
        <v>24</v>
      </c>
      <c r="N296" s="211" t="s">
        <v>51</v>
      </c>
      <c r="O296" s="43"/>
      <c r="P296" s="212">
        <f>O296*H296</f>
        <v>0</v>
      </c>
      <c r="Q296" s="212">
        <v>0</v>
      </c>
      <c r="R296" s="212">
        <f>Q296*H296</f>
        <v>0</v>
      </c>
      <c r="S296" s="212">
        <v>0</v>
      </c>
      <c r="T296" s="213">
        <f>S296*H296</f>
        <v>0</v>
      </c>
      <c r="AR296" s="25" t="s">
        <v>171</v>
      </c>
      <c r="AT296" s="25" t="s">
        <v>166</v>
      </c>
      <c r="AU296" s="25" t="s">
        <v>89</v>
      </c>
      <c r="AY296" s="25" t="s">
        <v>165</v>
      </c>
      <c r="BE296" s="214">
        <f>IF(N296="základní",J296,0)</f>
        <v>0</v>
      </c>
      <c r="BF296" s="214">
        <f>IF(N296="snížená",J296,0)</f>
        <v>0</v>
      </c>
      <c r="BG296" s="214">
        <f>IF(N296="zákl. přenesená",J296,0)</f>
        <v>0</v>
      </c>
      <c r="BH296" s="214">
        <f>IF(N296="sníž. přenesená",J296,0)</f>
        <v>0</v>
      </c>
      <c r="BI296" s="214">
        <f>IF(N296="nulová",J296,0)</f>
        <v>0</v>
      </c>
      <c r="BJ296" s="25" t="s">
        <v>25</v>
      </c>
      <c r="BK296" s="214">
        <f>ROUND(I296*H296,2)</f>
        <v>0</v>
      </c>
      <c r="BL296" s="25" t="s">
        <v>171</v>
      </c>
      <c r="BM296" s="25" t="s">
        <v>404</v>
      </c>
    </row>
    <row r="297" spans="2:47" s="1" customFormat="1" ht="27">
      <c r="B297" s="42"/>
      <c r="C297" s="64"/>
      <c r="D297" s="215" t="s">
        <v>173</v>
      </c>
      <c r="E297" s="64"/>
      <c r="F297" s="216" t="s">
        <v>405</v>
      </c>
      <c r="G297" s="64"/>
      <c r="H297" s="64"/>
      <c r="I297" s="173"/>
      <c r="J297" s="64"/>
      <c r="K297" s="64"/>
      <c r="L297" s="62"/>
      <c r="M297" s="217"/>
      <c r="N297" s="43"/>
      <c r="O297" s="43"/>
      <c r="P297" s="43"/>
      <c r="Q297" s="43"/>
      <c r="R297" s="43"/>
      <c r="S297" s="43"/>
      <c r="T297" s="79"/>
      <c r="AT297" s="25" t="s">
        <v>173</v>
      </c>
      <c r="AU297" s="25" t="s">
        <v>89</v>
      </c>
    </row>
    <row r="298" spans="2:47" s="1" customFormat="1" ht="27">
      <c r="B298" s="42"/>
      <c r="C298" s="64"/>
      <c r="D298" s="220" t="s">
        <v>112</v>
      </c>
      <c r="E298" s="64"/>
      <c r="F298" s="266" t="s">
        <v>400</v>
      </c>
      <c r="G298" s="64"/>
      <c r="H298" s="64"/>
      <c r="I298" s="173"/>
      <c r="J298" s="64"/>
      <c r="K298" s="64"/>
      <c r="L298" s="62"/>
      <c r="M298" s="217"/>
      <c r="N298" s="43"/>
      <c r="O298" s="43"/>
      <c r="P298" s="43"/>
      <c r="Q298" s="43"/>
      <c r="R298" s="43"/>
      <c r="S298" s="43"/>
      <c r="T298" s="79"/>
      <c r="AT298" s="25" t="s">
        <v>112</v>
      </c>
      <c r="AU298" s="25" t="s">
        <v>89</v>
      </c>
    </row>
    <row r="299" spans="2:65" s="1" customFormat="1" ht="31.5" customHeight="1">
      <c r="B299" s="42"/>
      <c r="C299" s="203" t="s">
        <v>406</v>
      </c>
      <c r="D299" s="203" t="s">
        <v>166</v>
      </c>
      <c r="E299" s="204" t="s">
        <v>407</v>
      </c>
      <c r="F299" s="205" t="s">
        <v>408</v>
      </c>
      <c r="G299" s="206" t="s">
        <v>211</v>
      </c>
      <c r="H299" s="207">
        <v>75</v>
      </c>
      <c r="I299" s="208"/>
      <c r="J299" s="209">
        <f>ROUND(I299*H299,2)</f>
        <v>0</v>
      </c>
      <c r="K299" s="205" t="s">
        <v>170</v>
      </c>
      <c r="L299" s="62"/>
      <c r="M299" s="210" t="s">
        <v>24</v>
      </c>
      <c r="N299" s="211" t="s">
        <v>51</v>
      </c>
      <c r="O299" s="43"/>
      <c r="P299" s="212">
        <f>O299*H299</f>
        <v>0</v>
      </c>
      <c r="Q299" s="212">
        <v>0</v>
      </c>
      <c r="R299" s="212">
        <f>Q299*H299</f>
        <v>0</v>
      </c>
      <c r="S299" s="212">
        <v>0</v>
      </c>
      <c r="T299" s="213">
        <f>S299*H299</f>
        <v>0</v>
      </c>
      <c r="AR299" s="25" t="s">
        <v>171</v>
      </c>
      <c r="AT299" s="25" t="s">
        <v>166</v>
      </c>
      <c r="AU299" s="25" t="s">
        <v>89</v>
      </c>
      <c r="AY299" s="25" t="s">
        <v>165</v>
      </c>
      <c r="BE299" s="214">
        <f>IF(N299="základní",J299,0)</f>
        <v>0</v>
      </c>
      <c r="BF299" s="214">
        <f>IF(N299="snížená",J299,0)</f>
        <v>0</v>
      </c>
      <c r="BG299" s="214">
        <f>IF(N299="zákl. přenesená",J299,0)</f>
        <v>0</v>
      </c>
      <c r="BH299" s="214">
        <f>IF(N299="sníž. přenesená",J299,0)</f>
        <v>0</v>
      </c>
      <c r="BI299" s="214">
        <f>IF(N299="nulová",J299,0)</f>
        <v>0</v>
      </c>
      <c r="BJ299" s="25" t="s">
        <v>25</v>
      </c>
      <c r="BK299" s="214">
        <f>ROUND(I299*H299,2)</f>
        <v>0</v>
      </c>
      <c r="BL299" s="25" t="s">
        <v>171</v>
      </c>
      <c r="BM299" s="25" t="s">
        <v>409</v>
      </c>
    </row>
    <row r="300" spans="2:47" s="1" customFormat="1" ht="27">
      <c r="B300" s="42"/>
      <c r="C300" s="64"/>
      <c r="D300" s="215" t="s">
        <v>173</v>
      </c>
      <c r="E300" s="64"/>
      <c r="F300" s="216" t="s">
        <v>405</v>
      </c>
      <c r="G300" s="64"/>
      <c r="H300" s="64"/>
      <c r="I300" s="173"/>
      <c r="J300" s="64"/>
      <c r="K300" s="64"/>
      <c r="L300" s="62"/>
      <c r="M300" s="217"/>
      <c r="N300" s="43"/>
      <c r="O300" s="43"/>
      <c r="P300" s="43"/>
      <c r="Q300" s="43"/>
      <c r="R300" s="43"/>
      <c r="S300" s="43"/>
      <c r="T300" s="79"/>
      <c r="AT300" s="25" t="s">
        <v>173</v>
      </c>
      <c r="AU300" s="25" t="s">
        <v>89</v>
      </c>
    </row>
    <row r="301" spans="2:47" s="1" customFormat="1" ht="27">
      <c r="B301" s="42"/>
      <c r="C301" s="64"/>
      <c r="D301" s="215" t="s">
        <v>112</v>
      </c>
      <c r="E301" s="64"/>
      <c r="F301" s="216" t="s">
        <v>400</v>
      </c>
      <c r="G301" s="64"/>
      <c r="H301" s="64"/>
      <c r="I301" s="173"/>
      <c r="J301" s="64"/>
      <c r="K301" s="64"/>
      <c r="L301" s="62"/>
      <c r="M301" s="217"/>
      <c r="N301" s="43"/>
      <c r="O301" s="43"/>
      <c r="P301" s="43"/>
      <c r="Q301" s="43"/>
      <c r="R301" s="43"/>
      <c r="S301" s="43"/>
      <c r="T301" s="79"/>
      <c r="AT301" s="25" t="s">
        <v>112</v>
      </c>
      <c r="AU301" s="25" t="s">
        <v>89</v>
      </c>
    </row>
    <row r="302" spans="2:51" s="12" customFormat="1" ht="13.5">
      <c r="B302" s="218"/>
      <c r="C302" s="219"/>
      <c r="D302" s="220" t="s">
        <v>176</v>
      </c>
      <c r="E302" s="221" t="s">
        <v>24</v>
      </c>
      <c r="F302" s="222" t="s">
        <v>410</v>
      </c>
      <c r="G302" s="219"/>
      <c r="H302" s="223">
        <v>75</v>
      </c>
      <c r="I302" s="224"/>
      <c r="J302" s="219"/>
      <c r="K302" s="219"/>
      <c r="L302" s="225"/>
      <c r="M302" s="226"/>
      <c r="N302" s="227"/>
      <c r="O302" s="227"/>
      <c r="P302" s="227"/>
      <c r="Q302" s="227"/>
      <c r="R302" s="227"/>
      <c r="S302" s="227"/>
      <c r="T302" s="228"/>
      <c r="AT302" s="229" t="s">
        <v>176</v>
      </c>
      <c r="AU302" s="229" t="s">
        <v>89</v>
      </c>
      <c r="AV302" s="12" t="s">
        <v>89</v>
      </c>
      <c r="AW302" s="12" t="s">
        <v>44</v>
      </c>
      <c r="AX302" s="12" t="s">
        <v>25</v>
      </c>
      <c r="AY302" s="229" t="s">
        <v>165</v>
      </c>
    </row>
    <row r="303" spans="2:65" s="1" customFormat="1" ht="22.5" customHeight="1">
      <c r="B303" s="42"/>
      <c r="C303" s="267" t="s">
        <v>411</v>
      </c>
      <c r="D303" s="267" t="s">
        <v>259</v>
      </c>
      <c r="E303" s="268" t="s">
        <v>412</v>
      </c>
      <c r="F303" s="269" t="s">
        <v>413</v>
      </c>
      <c r="G303" s="270" t="s">
        <v>211</v>
      </c>
      <c r="H303" s="271">
        <v>75</v>
      </c>
      <c r="I303" s="272"/>
      <c r="J303" s="273">
        <f>ROUND(I303*H303,2)</f>
        <v>0</v>
      </c>
      <c r="K303" s="269" t="s">
        <v>170</v>
      </c>
      <c r="L303" s="274"/>
      <c r="M303" s="275" t="s">
        <v>24</v>
      </c>
      <c r="N303" s="276" t="s">
        <v>51</v>
      </c>
      <c r="O303" s="43"/>
      <c r="P303" s="212">
        <f>O303*H303</f>
        <v>0</v>
      </c>
      <c r="Q303" s="212">
        <v>5E-05</v>
      </c>
      <c r="R303" s="212">
        <f>Q303*H303</f>
        <v>0.0037500000000000003</v>
      </c>
      <c r="S303" s="212">
        <v>0</v>
      </c>
      <c r="T303" s="213">
        <f>S303*H303</f>
        <v>0</v>
      </c>
      <c r="AR303" s="25" t="s">
        <v>232</v>
      </c>
      <c r="AT303" s="25" t="s">
        <v>259</v>
      </c>
      <c r="AU303" s="25" t="s">
        <v>89</v>
      </c>
      <c r="AY303" s="25" t="s">
        <v>165</v>
      </c>
      <c r="BE303" s="214">
        <f>IF(N303="základní",J303,0)</f>
        <v>0</v>
      </c>
      <c r="BF303" s="214">
        <f>IF(N303="snížená",J303,0)</f>
        <v>0</v>
      </c>
      <c r="BG303" s="214">
        <f>IF(N303="zákl. přenesená",J303,0)</f>
        <v>0</v>
      </c>
      <c r="BH303" s="214">
        <f>IF(N303="sníž. přenesená",J303,0)</f>
        <v>0</v>
      </c>
      <c r="BI303" s="214">
        <f>IF(N303="nulová",J303,0)</f>
        <v>0</v>
      </c>
      <c r="BJ303" s="25" t="s">
        <v>25</v>
      </c>
      <c r="BK303" s="214">
        <f>ROUND(I303*H303,2)</f>
        <v>0</v>
      </c>
      <c r="BL303" s="25" t="s">
        <v>171</v>
      </c>
      <c r="BM303" s="25" t="s">
        <v>414</v>
      </c>
    </row>
    <row r="304" spans="2:47" s="1" customFormat="1" ht="27">
      <c r="B304" s="42"/>
      <c r="C304" s="64"/>
      <c r="D304" s="215" t="s">
        <v>112</v>
      </c>
      <c r="E304" s="64"/>
      <c r="F304" s="216" t="s">
        <v>400</v>
      </c>
      <c r="G304" s="64"/>
      <c r="H304" s="64"/>
      <c r="I304" s="173"/>
      <c r="J304" s="64"/>
      <c r="K304" s="64"/>
      <c r="L304" s="62"/>
      <c r="M304" s="217"/>
      <c r="N304" s="43"/>
      <c r="O304" s="43"/>
      <c r="P304" s="43"/>
      <c r="Q304" s="43"/>
      <c r="R304" s="43"/>
      <c r="S304" s="43"/>
      <c r="T304" s="79"/>
      <c r="AT304" s="25" t="s">
        <v>112</v>
      </c>
      <c r="AU304" s="25" t="s">
        <v>89</v>
      </c>
    </row>
    <row r="305" spans="2:63" s="11" customFormat="1" ht="29.85" customHeight="1">
      <c r="B305" s="186"/>
      <c r="C305" s="187"/>
      <c r="D305" s="200" t="s">
        <v>79</v>
      </c>
      <c r="E305" s="201" t="s">
        <v>171</v>
      </c>
      <c r="F305" s="201" t="s">
        <v>415</v>
      </c>
      <c r="G305" s="187"/>
      <c r="H305" s="187"/>
      <c r="I305" s="190"/>
      <c r="J305" s="202">
        <f>BK305</f>
        <v>0</v>
      </c>
      <c r="K305" s="187"/>
      <c r="L305" s="192"/>
      <c r="M305" s="193"/>
      <c r="N305" s="194"/>
      <c r="O305" s="194"/>
      <c r="P305" s="195">
        <f>SUM(P306:P329)</f>
        <v>0</v>
      </c>
      <c r="Q305" s="194"/>
      <c r="R305" s="195">
        <f>SUM(R306:R329)</f>
        <v>35.32593536000001</v>
      </c>
      <c r="S305" s="194"/>
      <c r="T305" s="196">
        <f>SUM(T306:T329)</f>
        <v>0</v>
      </c>
      <c r="AR305" s="197" t="s">
        <v>25</v>
      </c>
      <c r="AT305" s="198" t="s">
        <v>79</v>
      </c>
      <c r="AU305" s="198" t="s">
        <v>25</v>
      </c>
      <c r="AY305" s="197" t="s">
        <v>165</v>
      </c>
      <c r="BK305" s="199">
        <f>SUM(BK306:BK329)</f>
        <v>0</v>
      </c>
    </row>
    <row r="306" spans="2:65" s="1" customFormat="1" ht="31.5" customHeight="1">
      <c r="B306" s="42"/>
      <c r="C306" s="203" t="s">
        <v>416</v>
      </c>
      <c r="D306" s="203" t="s">
        <v>166</v>
      </c>
      <c r="E306" s="204" t="s">
        <v>417</v>
      </c>
      <c r="F306" s="205" t="s">
        <v>418</v>
      </c>
      <c r="G306" s="206" t="s">
        <v>169</v>
      </c>
      <c r="H306" s="207">
        <v>1686.064</v>
      </c>
      <c r="I306" s="208"/>
      <c r="J306" s="209">
        <f>ROUND(I306*H306,2)</f>
        <v>0</v>
      </c>
      <c r="K306" s="205" t="s">
        <v>170</v>
      </c>
      <c r="L306" s="62"/>
      <c r="M306" s="210" t="s">
        <v>24</v>
      </c>
      <c r="N306" s="211" t="s">
        <v>51</v>
      </c>
      <c r="O306" s="43"/>
      <c r="P306" s="212">
        <f>O306*H306</f>
        <v>0</v>
      </c>
      <c r="Q306" s="212">
        <v>0.02024</v>
      </c>
      <c r="R306" s="212">
        <f>Q306*H306</f>
        <v>34.12593536000001</v>
      </c>
      <c r="S306" s="212">
        <v>0</v>
      </c>
      <c r="T306" s="213">
        <f>S306*H306</f>
        <v>0</v>
      </c>
      <c r="AR306" s="25" t="s">
        <v>171</v>
      </c>
      <c r="AT306" s="25" t="s">
        <v>166</v>
      </c>
      <c r="AU306" s="25" t="s">
        <v>89</v>
      </c>
      <c r="AY306" s="25" t="s">
        <v>165</v>
      </c>
      <c r="BE306" s="214">
        <f>IF(N306="základní",J306,0)</f>
        <v>0</v>
      </c>
      <c r="BF306" s="214">
        <f>IF(N306="snížená",J306,0)</f>
        <v>0</v>
      </c>
      <c r="BG306" s="214">
        <f>IF(N306="zákl. přenesená",J306,0)</f>
        <v>0</v>
      </c>
      <c r="BH306" s="214">
        <f>IF(N306="sníž. přenesená",J306,0)</f>
        <v>0</v>
      </c>
      <c r="BI306" s="214">
        <f>IF(N306="nulová",J306,0)</f>
        <v>0</v>
      </c>
      <c r="BJ306" s="25" t="s">
        <v>25</v>
      </c>
      <c r="BK306" s="214">
        <f>ROUND(I306*H306,2)</f>
        <v>0</v>
      </c>
      <c r="BL306" s="25" t="s">
        <v>171</v>
      </c>
      <c r="BM306" s="25" t="s">
        <v>419</v>
      </c>
    </row>
    <row r="307" spans="2:47" s="1" customFormat="1" ht="189">
      <c r="B307" s="42"/>
      <c r="C307" s="64"/>
      <c r="D307" s="215" t="s">
        <v>173</v>
      </c>
      <c r="E307" s="64"/>
      <c r="F307" s="216" t="s">
        <v>420</v>
      </c>
      <c r="G307" s="64"/>
      <c r="H307" s="64"/>
      <c r="I307" s="173"/>
      <c r="J307" s="64"/>
      <c r="K307" s="64"/>
      <c r="L307" s="62"/>
      <c r="M307" s="217"/>
      <c r="N307" s="43"/>
      <c r="O307" s="43"/>
      <c r="P307" s="43"/>
      <c r="Q307" s="43"/>
      <c r="R307" s="43"/>
      <c r="S307" s="43"/>
      <c r="T307" s="79"/>
      <c r="AT307" s="25" t="s">
        <v>173</v>
      </c>
      <c r="AU307" s="25" t="s">
        <v>89</v>
      </c>
    </row>
    <row r="308" spans="2:47" s="1" customFormat="1" ht="27">
      <c r="B308" s="42"/>
      <c r="C308" s="64"/>
      <c r="D308" s="215" t="s">
        <v>112</v>
      </c>
      <c r="E308" s="64"/>
      <c r="F308" s="216" t="s">
        <v>421</v>
      </c>
      <c r="G308" s="64"/>
      <c r="H308" s="64"/>
      <c r="I308" s="173"/>
      <c r="J308" s="64"/>
      <c r="K308" s="64"/>
      <c r="L308" s="62"/>
      <c r="M308" s="217"/>
      <c r="N308" s="43"/>
      <c r="O308" s="43"/>
      <c r="P308" s="43"/>
      <c r="Q308" s="43"/>
      <c r="R308" s="43"/>
      <c r="S308" s="43"/>
      <c r="T308" s="79"/>
      <c r="AT308" s="25" t="s">
        <v>112</v>
      </c>
      <c r="AU308" s="25" t="s">
        <v>89</v>
      </c>
    </row>
    <row r="309" spans="2:51" s="13" customFormat="1" ht="13.5">
      <c r="B309" s="230"/>
      <c r="C309" s="231"/>
      <c r="D309" s="215" t="s">
        <v>176</v>
      </c>
      <c r="E309" s="232" t="s">
        <v>24</v>
      </c>
      <c r="F309" s="233" t="s">
        <v>182</v>
      </c>
      <c r="G309" s="231"/>
      <c r="H309" s="234" t="s">
        <v>24</v>
      </c>
      <c r="I309" s="235"/>
      <c r="J309" s="231"/>
      <c r="K309" s="231"/>
      <c r="L309" s="236"/>
      <c r="M309" s="237"/>
      <c r="N309" s="238"/>
      <c r="O309" s="238"/>
      <c r="P309" s="238"/>
      <c r="Q309" s="238"/>
      <c r="R309" s="238"/>
      <c r="S309" s="238"/>
      <c r="T309" s="239"/>
      <c r="AT309" s="240" t="s">
        <v>176</v>
      </c>
      <c r="AU309" s="240" t="s">
        <v>89</v>
      </c>
      <c r="AV309" s="13" t="s">
        <v>25</v>
      </c>
      <c r="AW309" s="13" t="s">
        <v>44</v>
      </c>
      <c r="AX309" s="13" t="s">
        <v>80</v>
      </c>
      <c r="AY309" s="240" t="s">
        <v>165</v>
      </c>
    </row>
    <row r="310" spans="2:51" s="12" customFormat="1" ht="13.5">
      <c r="B310" s="218"/>
      <c r="C310" s="219"/>
      <c r="D310" s="215" t="s">
        <v>176</v>
      </c>
      <c r="E310" s="241" t="s">
        <v>24</v>
      </c>
      <c r="F310" s="242" t="s">
        <v>422</v>
      </c>
      <c r="G310" s="219"/>
      <c r="H310" s="243">
        <v>235.027</v>
      </c>
      <c r="I310" s="224"/>
      <c r="J310" s="219"/>
      <c r="K310" s="219"/>
      <c r="L310" s="225"/>
      <c r="M310" s="226"/>
      <c r="N310" s="227"/>
      <c r="O310" s="227"/>
      <c r="P310" s="227"/>
      <c r="Q310" s="227"/>
      <c r="R310" s="227"/>
      <c r="S310" s="227"/>
      <c r="T310" s="228"/>
      <c r="AT310" s="229" t="s">
        <v>176</v>
      </c>
      <c r="AU310" s="229" t="s">
        <v>89</v>
      </c>
      <c r="AV310" s="12" t="s">
        <v>89</v>
      </c>
      <c r="AW310" s="12" t="s">
        <v>44</v>
      </c>
      <c r="AX310" s="12" t="s">
        <v>80</v>
      </c>
      <c r="AY310" s="229" t="s">
        <v>165</v>
      </c>
    </row>
    <row r="311" spans="2:51" s="12" customFormat="1" ht="13.5">
      <c r="B311" s="218"/>
      <c r="C311" s="219"/>
      <c r="D311" s="215" t="s">
        <v>176</v>
      </c>
      <c r="E311" s="241" t="s">
        <v>24</v>
      </c>
      <c r="F311" s="242" t="s">
        <v>423</v>
      </c>
      <c r="G311" s="219"/>
      <c r="H311" s="243">
        <v>321.075</v>
      </c>
      <c r="I311" s="224"/>
      <c r="J311" s="219"/>
      <c r="K311" s="219"/>
      <c r="L311" s="225"/>
      <c r="M311" s="226"/>
      <c r="N311" s="227"/>
      <c r="O311" s="227"/>
      <c r="P311" s="227"/>
      <c r="Q311" s="227"/>
      <c r="R311" s="227"/>
      <c r="S311" s="227"/>
      <c r="T311" s="228"/>
      <c r="AT311" s="229" t="s">
        <v>176</v>
      </c>
      <c r="AU311" s="229" t="s">
        <v>89</v>
      </c>
      <c r="AV311" s="12" t="s">
        <v>89</v>
      </c>
      <c r="AW311" s="12" t="s">
        <v>44</v>
      </c>
      <c r="AX311" s="12" t="s">
        <v>80</v>
      </c>
      <c r="AY311" s="229" t="s">
        <v>165</v>
      </c>
    </row>
    <row r="312" spans="2:51" s="12" customFormat="1" ht="13.5">
      <c r="B312" s="218"/>
      <c r="C312" s="219"/>
      <c r="D312" s="215" t="s">
        <v>176</v>
      </c>
      <c r="E312" s="241" t="s">
        <v>24</v>
      </c>
      <c r="F312" s="242" t="s">
        <v>424</v>
      </c>
      <c r="G312" s="219"/>
      <c r="H312" s="243">
        <v>241.007</v>
      </c>
      <c r="I312" s="224"/>
      <c r="J312" s="219"/>
      <c r="K312" s="219"/>
      <c r="L312" s="225"/>
      <c r="M312" s="226"/>
      <c r="N312" s="227"/>
      <c r="O312" s="227"/>
      <c r="P312" s="227"/>
      <c r="Q312" s="227"/>
      <c r="R312" s="227"/>
      <c r="S312" s="227"/>
      <c r="T312" s="228"/>
      <c r="AT312" s="229" t="s">
        <v>176</v>
      </c>
      <c r="AU312" s="229" t="s">
        <v>89</v>
      </c>
      <c r="AV312" s="12" t="s">
        <v>89</v>
      </c>
      <c r="AW312" s="12" t="s">
        <v>44</v>
      </c>
      <c r="AX312" s="12" t="s">
        <v>80</v>
      </c>
      <c r="AY312" s="229" t="s">
        <v>165</v>
      </c>
    </row>
    <row r="313" spans="2:51" s="14" customFormat="1" ht="13.5">
      <c r="B313" s="244"/>
      <c r="C313" s="245"/>
      <c r="D313" s="215" t="s">
        <v>176</v>
      </c>
      <c r="E313" s="246" t="s">
        <v>24</v>
      </c>
      <c r="F313" s="247" t="s">
        <v>186</v>
      </c>
      <c r="G313" s="245"/>
      <c r="H313" s="248">
        <v>797.109</v>
      </c>
      <c r="I313" s="249"/>
      <c r="J313" s="245"/>
      <c r="K313" s="245"/>
      <c r="L313" s="250"/>
      <c r="M313" s="251"/>
      <c r="N313" s="252"/>
      <c r="O313" s="252"/>
      <c r="P313" s="252"/>
      <c r="Q313" s="252"/>
      <c r="R313" s="252"/>
      <c r="S313" s="252"/>
      <c r="T313" s="253"/>
      <c r="AT313" s="254" t="s">
        <v>176</v>
      </c>
      <c r="AU313" s="254" t="s">
        <v>89</v>
      </c>
      <c r="AV313" s="14" t="s">
        <v>187</v>
      </c>
      <c r="AW313" s="14" t="s">
        <v>44</v>
      </c>
      <c r="AX313" s="14" t="s">
        <v>80</v>
      </c>
      <c r="AY313" s="254" t="s">
        <v>165</v>
      </c>
    </row>
    <row r="314" spans="2:51" s="13" customFormat="1" ht="13.5">
      <c r="B314" s="230"/>
      <c r="C314" s="231"/>
      <c r="D314" s="215" t="s">
        <v>176</v>
      </c>
      <c r="E314" s="232" t="s">
        <v>24</v>
      </c>
      <c r="F314" s="233" t="s">
        <v>188</v>
      </c>
      <c r="G314" s="231"/>
      <c r="H314" s="234" t="s">
        <v>24</v>
      </c>
      <c r="I314" s="235"/>
      <c r="J314" s="231"/>
      <c r="K314" s="231"/>
      <c r="L314" s="236"/>
      <c r="M314" s="237"/>
      <c r="N314" s="238"/>
      <c r="O314" s="238"/>
      <c r="P314" s="238"/>
      <c r="Q314" s="238"/>
      <c r="R314" s="238"/>
      <c r="S314" s="238"/>
      <c r="T314" s="239"/>
      <c r="AT314" s="240" t="s">
        <v>176</v>
      </c>
      <c r="AU314" s="240" t="s">
        <v>89</v>
      </c>
      <c r="AV314" s="13" t="s">
        <v>25</v>
      </c>
      <c r="AW314" s="13" t="s">
        <v>44</v>
      </c>
      <c r="AX314" s="13" t="s">
        <v>80</v>
      </c>
      <c r="AY314" s="240" t="s">
        <v>165</v>
      </c>
    </row>
    <row r="315" spans="2:51" s="12" customFormat="1" ht="13.5">
      <c r="B315" s="218"/>
      <c r="C315" s="219"/>
      <c r="D315" s="215" t="s">
        <v>176</v>
      </c>
      <c r="E315" s="241" t="s">
        <v>24</v>
      </c>
      <c r="F315" s="242" t="s">
        <v>425</v>
      </c>
      <c r="G315" s="219"/>
      <c r="H315" s="243">
        <v>246.885</v>
      </c>
      <c r="I315" s="224"/>
      <c r="J315" s="219"/>
      <c r="K315" s="219"/>
      <c r="L315" s="225"/>
      <c r="M315" s="226"/>
      <c r="N315" s="227"/>
      <c r="O315" s="227"/>
      <c r="P315" s="227"/>
      <c r="Q315" s="227"/>
      <c r="R315" s="227"/>
      <c r="S315" s="227"/>
      <c r="T315" s="228"/>
      <c r="AT315" s="229" t="s">
        <v>176</v>
      </c>
      <c r="AU315" s="229" t="s">
        <v>89</v>
      </c>
      <c r="AV315" s="12" t="s">
        <v>89</v>
      </c>
      <c r="AW315" s="12" t="s">
        <v>44</v>
      </c>
      <c r="AX315" s="12" t="s">
        <v>80</v>
      </c>
      <c r="AY315" s="229" t="s">
        <v>165</v>
      </c>
    </row>
    <row r="316" spans="2:51" s="12" customFormat="1" ht="13.5">
      <c r="B316" s="218"/>
      <c r="C316" s="219"/>
      <c r="D316" s="215" t="s">
        <v>176</v>
      </c>
      <c r="E316" s="241" t="s">
        <v>24</v>
      </c>
      <c r="F316" s="242" t="s">
        <v>426</v>
      </c>
      <c r="G316" s="219"/>
      <c r="H316" s="243">
        <v>337.275</v>
      </c>
      <c r="I316" s="224"/>
      <c r="J316" s="219"/>
      <c r="K316" s="219"/>
      <c r="L316" s="225"/>
      <c r="M316" s="226"/>
      <c r="N316" s="227"/>
      <c r="O316" s="227"/>
      <c r="P316" s="227"/>
      <c r="Q316" s="227"/>
      <c r="R316" s="227"/>
      <c r="S316" s="227"/>
      <c r="T316" s="228"/>
      <c r="AT316" s="229" t="s">
        <v>176</v>
      </c>
      <c r="AU316" s="229" t="s">
        <v>89</v>
      </c>
      <c r="AV316" s="12" t="s">
        <v>89</v>
      </c>
      <c r="AW316" s="12" t="s">
        <v>44</v>
      </c>
      <c r="AX316" s="12" t="s">
        <v>80</v>
      </c>
      <c r="AY316" s="229" t="s">
        <v>165</v>
      </c>
    </row>
    <row r="317" spans="2:51" s="12" customFormat="1" ht="13.5">
      <c r="B317" s="218"/>
      <c r="C317" s="219"/>
      <c r="D317" s="215" t="s">
        <v>176</v>
      </c>
      <c r="E317" s="241" t="s">
        <v>24</v>
      </c>
      <c r="F317" s="242" t="s">
        <v>427</v>
      </c>
      <c r="G317" s="219"/>
      <c r="H317" s="243">
        <v>251.699</v>
      </c>
      <c r="I317" s="224"/>
      <c r="J317" s="219"/>
      <c r="K317" s="219"/>
      <c r="L317" s="225"/>
      <c r="M317" s="226"/>
      <c r="N317" s="227"/>
      <c r="O317" s="227"/>
      <c r="P317" s="227"/>
      <c r="Q317" s="227"/>
      <c r="R317" s="227"/>
      <c r="S317" s="227"/>
      <c r="T317" s="228"/>
      <c r="AT317" s="229" t="s">
        <v>176</v>
      </c>
      <c r="AU317" s="229" t="s">
        <v>89</v>
      </c>
      <c r="AV317" s="12" t="s">
        <v>89</v>
      </c>
      <c r="AW317" s="12" t="s">
        <v>44</v>
      </c>
      <c r="AX317" s="12" t="s">
        <v>80</v>
      </c>
      <c r="AY317" s="229" t="s">
        <v>165</v>
      </c>
    </row>
    <row r="318" spans="2:51" s="14" customFormat="1" ht="13.5">
      <c r="B318" s="244"/>
      <c r="C318" s="245"/>
      <c r="D318" s="215" t="s">
        <v>176</v>
      </c>
      <c r="E318" s="246" t="s">
        <v>24</v>
      </c>
      <c r="F318" s="247" t="s">
        <v>186</v>
      </c>
      <c r="G318" s="245"/>
      <c r="H318" s="248">
        <v>835.859</v>
      </c>
      <c r="I318" s="249"/>
      <c r="J318" s="245"/>
      <c r="K318" s="245"/>
      <c r="L318" s="250"/>
      <c r="M318" s="251"/>
      <c r="N318" s="252"/>
      <c r="O318" s="252"/>
      <c r="P318" s="252"/>
      <c r="Q318" s="252"/>
      <c r="R318" s="252"/>
      <c r="S318" s="252"/>
      <c r="T318" s="253"/>
      <c r="AT318" s="254" t="s">
        <v>176</v>
      </c>
      <c r="AU318" s="254" t="s">
        <v>89</v>
      </c>
      <c r="AV318" s="14" t="s">
        <v>187</v>
      </c>
      <c r="AW318" s="14" t="s">
        <v>44</v>
      </c>
      <c r="AX318" s="14" t="s">
        <v>80</v>
      </c>
      <c r="AY318" s="254" t="s">
        <v>165</v>
      </c>
    </row>
    <row r="319" spans="2:51" s="12" customFormat="1" ht="13.5">
      <c r="B319" s="218"/>
      <c r="C319" s="219"/>
      <c r="D319" s="215" t="s">
        <v>176</v>
      </c>
      <c r="E319" s="241" t="s">
        <v>24</v>
      </c>
      <c r="F319" s="242" t="s">
        <v>428</v>
      </c>
      <c r="G319" s="219"/>
      <c r="H319" s="243">
        <v>53.096</v>
      </c>
      <c r="I319" s="224"/>
      <c r="J319" s="219"/>
      <c r="K319" s="219"/>
      <c r="L319" s="225"/>
      <c r="M319" s="226"/>
      <c r="N319" s="227"/>
      <c r="O319" s="227"/>
      <c r="P319" s="227"/>
      <c r="Q319" s="227"/>
      <c r="R319" s="227"/>
      <c r="S319" s="227"/>
      <c r="T319" s="228"/>
      <c r="AT319" s="229" t="s">
        <v>176</v>
      </c>
      <c r="AU319" s="229" t="s">
        <v>89</v>
      </c>
      <c r="AV319" s="12" t="s">
        <v>89</v>
      </c>
      <c r="AW319" s="12" t="s">
        <v>44</v>
      </c>
      <c r="AX319" s="12" t="s">
        <v>80</v>
      </c>
      <c r="AY319" s="229" t="s">
        <v>165</v>
      </c>
    </row>
    <row r="320" spans="2:51" s="15" customFormat="1" ht="13.5">
      <c r="B320" s="255"/>
      <c r="C320" s="256"/>
      <c r="D320" s="220" t="s">
        <v>176</v>
      </c>
      <c r="E320" s="257" t="s">
        <v>24</v>
      </c>
      <c r="F320" s="258" t="s">
        <v>192</v>
      </c>
      <c r="G320" s="256"/>
      <c r="H320" s="259">
        <v>1686.064</v>
      </c>
      <c r="I320" s="260"/>
      <c r="J320" s="256"/>
      <c r="K320" s="256"/>
      <c r="L320" s="261"/>
      <c r="M320" s="262"/>
      <c r="N320" s="263"/>
      <c r="O320" s="263"/>
      <c r="P320" s="263"/>
      <c r="Q320" s="263"/>
      <c r="R320" s="263"/>
      <c r="S320" s="263"/>
      <c r="T320" s="264"/>
      <c r="AT320" s="265" t="s">
        <v>176</v>
      </c>
      <c r="AU320" s="265" t="s">
        <v>89</v>
      </c>
      <c r="AV320" s="15" t="s">
        <v>171</v>
      </c>
      <c r="AW320" s="15" t="s">
        <v>44</v>
      </c>
      <c r="AX320" s="15" t="s">
        <v>25</v>
      </c>
      <c r="AY320" s="265" t="s">
        <v>165</v>
      </c>
    </row>
    <row r="321" spans="2:65" s="1" customFormat="1" ht="44.25" customHeight="1">
      <c r="B321" s="42"/>
      <c r="C321" s="203" t="s">
        <v>429</v>
      </c>
      <c r="D321" s="203" t="s">
        <v>166</v>
      </c>
      <c r="E321" s="204" t="s">
        <v>430</v>
      </c>
      <c r="F321" s="205" t="s">
        <v>431</v>
      </c>
      <c r="G321" s="206" t="s">
        <v>169</v>
      </c>
      <c r="H321" s="207">
        <v>52.675</v>
      </c>
      <c r="I321" s="208"/>
      <c r="J321" s="209">
        <f>ROUND(I321*H321,2)</f>
        <v>0</v>
      </c>
      <c r="K321" s="205" t="s">
        <v>170</v>
      </c>
      <c r="L321" s="62"/>
      <c r="M321" s="210" t="s">
        <v>24</v>
      </c>
      <c r="N321" s="211" t="s">
        <v>51</v>
      </c>
      <c r="O321" s="43"/>
      <c r="P321" s="212">
        <f>O321*H321</f>
        <v>0</v>
      </c>
      <c r="Q321" s="212">
        <v>0</v>
      </c>
      <c r="R321" s="212">
        <f>Q321*H321</f>
        <v>0</v>
      </c>
      <c r="S321" s="212">
        <v>0</v>
      </c>
      <c r="T321" s="213">
        <f>S321*H321</f>
        <v>0</v>
      </c>
      <c r="AR321" s="25" t="s">
        <v>171</v>
      </c>
      <c r="AT321" s="25" t="s">
        <v>166</v>
      </c>
      <c r="AU321" s="25" t="s">
        <v>89</v>
      </c>
      <c r="AY321" s="25" t="s">
        <v>165</v>
      </c>
      <c r="BE321" s="214">
        <f>IF(N321="základní",J321,0)</f>
        <v>0</v>
      </c>
      <c r="BF321" s="214">
        <f>IF(N321="snížená",J321,0)</f>
        <v>0</v>
      </c>
      <c r="BG321" s="214">
        <f>IF(N321="zákl. přenesená",J321,0)</f>
        <v>0</v>
      </c>
      <c r="BH321" s="214">
        <f>IF(N321="sníž. přenesená",J321,0)</f>
        <v>0</v>
      </c>
      <c r="BI321" s="214">
        <f>IF(N321="nulová",J321,0)</f>
        <v>0</v>
      </c>
      <c r="BJ321" s="25" t="s">
        <v>25</v>
      </c>
      <c r="BK321" s="214">
        <f>ROUND(I321*H321,2)</f>
        <v>0</v>
      </c>
      <c r="BL321" s="25" t="s">
        <v>171</v>
      </c>
      <c r="BM321" s="25" t="s">
        <v>432</v>
      </c>
    </row>
    <row r="322" spans="2:47" s="1" customFormat="1" ht="189">
      <c r="B322" s="42"/>
      <c r="C322" s="64"/>
      <c r="D322" s="215" t="s">
        <v>173</v>
      </c>
      <c r="E322" s="64"/>
      <c r="F322" s="216" t="s">
        <v>420</v>
      </c>
      <c r="G322" s="64"/>
      <c r="H322" s="64"/>
      <c r="I322" s="173"/>
      <c r="J322" s="64"/>
      <c r="K322" s="64"/>
      <c r="L322" s="62"/>
      <c r="M322" s="217"/>
      <c r="N322" s="43"/>
      <c r="O322" s="43"/>
      <c r="P322" s="43"/>
      <c r="Q322" s="43"/>
      <c r="R322" s="43"/>
      <c r="S322" s="43"/>
      <c r="T322" s="79"/>
      <c r="AT322" s="25" t="s">
        <v>173</v>
      </c>
      <c r="AU322" s="25" t="s">
        <v>89</v>
      </c>
    </row>
    <row r="323" spans="2:51" s="12" customFormat="1" ht="13.5">
      <c r="B323" s="218"/>
      <c r="C323" s="219"/>
      <c r="D323" s="220" t="s">
        <v>176</v>
      </c>
      <c r="E323" s="221" t="s">
        <v>24</v>
      </c>
      <c r="F323" s="222" t="s">
        <v>433</v>
      </c>
      <c r="G323" s="219"/>
      <c r="H323" s="223">
        <v>52.675</v>
      </c>
      <c r="I323" s="224"/>
      <c r="J323" s="219"/>
      <c r="K323" s="219"/>
      <c r="L323" s="225"/>
      <c r="M323" s="226"/>
      <c r="N323" s="227"/>
      <c r="O323" s="227"/>
      <c r="P323" s="227"/>
      <c r="Q323" s="227"/>
      <c r="R323" s="227"/>
      <c r="S323" s="227"/>
      <c r="T323" s="228"/>
      <c r="AT323" s="229" t="s">
        <v>176</v>
      </c>
      <c r="AU323" s="229" t="s">
        <v>89</v>
      </c>
      <c r="AV323" s="12" t="s">
        <v>89</v>
      </c>
      <c r="AW323" s="12" t="s">
        <v>44</v>
      </c>
      <c r="AX323" s="12" t="s">
        <v>25</v>
      </c>
      <c r="AY323" s="229" t="s">
        <v>165</v>
      </c>
    </row>
    <row r="324" spans="2:65" s="1" customFormat="1" ht="31.5" customHeight="1">
      <c r="B324" s="42"/>
      <c r="C324" s="203" t="s">
        <v>434</v>
      </c>
      <c r="D324" s="203" t="s">
        <v>166</v>
      </c>
      <c r="E324" s="204" t="s">
        <v>435</v>
      </c>
      <c r="F324" s="205" t="s">
        <v>436</v>
      </c>
      <c r="G324" s="206" t="s">
        <v>169</v>
      </c>
      <c r="H324" s="207">
        <v>3</v>
      </c>
      <c r="I324" s="208"/>
      <c r="J324" s="209">
        <f>ROUND(I324*H324,2)</f>
        <v>0</v>
      </c>
      <c r="K324" s="205" t="s">
        <v>170</v>
      </c>
      <c r="L324" s="62"/>
      <c r="M324" s="210" t="s">
        <v>24</v>
      </c>
      <c r="N324" s="211" t="s">
        <v>51</v>
      </c>
      <c r="O324" s="43"/>
      <c r="P324" s="212">
        <f>O324*H324</f>
        <v>0</v>
      </c>
      <c r="Q324" s="212">
        <v>0.4</v>
      </c>
      <c r="R324" s="212">
        <f>Q324*H324</f>
        <v>1.2000000000000002</v>
      </c>
      <c r="S324" s="212">
        <v>0</v>
      </c>
      <c r="T324" s="213">
        <f>S324*H324</f>
        <v>0</v>
      </c>
      <c r="AR324" s="25" t="s">
        <v>171</v>
      </c>
      <c r="AT324" s="25" t="s">
        <v>166</v>
      </c>
      <c r="AU324" s="25" t="s">
        <v>89</v>
      </c>
      <c r="AY324" s="25" t="s">
        <v>165</v>
      </c>
      <c r="BE324" s="214">
        <f>IF(N324="základní",J324,0)</f>
        <v>0</v>
      </c>
      <c r="BF324" s="214">
        <f>IF(N324="snížená",J324,0)</f>
        <v>0</v>
      </c>
      <c r="BG324" s="214">
        <f>IF(N324="zákl. přenesená",J324,0)</f>
        <v>0</v>
      </c>
      <c r="BH324" s="214">
        <f>IF(N324="sníž. přenesená",J324,0)</f>
        <v>0</v>
      </c>
      <c r="BI324" s="214">
        <f>IF(N324="nulová",J324,0)</f>
        <v>0</v>
      </c>
      <c r="BJ324" s="25" t="s">
        <v>25</v>
      </c>
      <c r="BK324" s="214">
        <f>ROUND(I324*H324,2)</f>
        <v>0</v>
      </c>
      <c r="BL324" s="25" t="s">
        <v>171</v>
      </c>
      <c r="BM324" s="25" t="s">
        <v>437</v>
      </c>
    </row>
    <row r="325" spans="2:47" s="1" customFormat="1" ht="40.5">
      <c r="B325" s="42"/>
      <c r="C325" s="64"/>
      <c r="D325" s="215" t="s">
        <v>112</v>
      </c>
      <c r="E325" s="64"/>
      <c r="F325" s="216" t="s">
        <v>438</v>
      </c>
      <c r="G325" s="64"/>
      <c r="H325" s="64"/>
      <c r="I325" s="173"/>
      <c r="J325" s="64"/>
      <c r="K325" s="64"/>
      <c r="L325" s="62"/>
      <c r="M325" s="217"/>
      <c r="N325" s="43"/>
      <c r="O325" s="43"/>
      <c r="P325" s="43"/>
      <c r="Q325" s="43"/>
      <c r="R325" s="43"/>
      <c r="S325" s="43"/>
      <c r="T325" s="79"/>
      <c r="AT325" s="25" t="s">
        <v>112</v>
      </c>
      <c r="AU325" s="25" t="s">
        <v>89</v>
      </c>
    </row>
    <row r="326" spans="2:51" s="12" customFormat="1" ht="13.5">
      <c r="B326" s="218"/>
      <c r="C326" s="219"/>
      <c r="D326" s="215" t="s">
        <v>176</v>
      </c>
      <c r="E326" s="241" t="s">
        <v>24</v>
      </c>
      <c r="F326" s="242" t="s">
        <v>439</v>
      </c>
      <c r="G326" s="219"/>
      <c r="H326" s="243">
        <v>1</v>
      </c>
      <c r="I326" s="224"/>
      <c r="J326" s="219"/>
      <c r="K326" s="219"/>
      <c r="L326" s="225"/>
      <c r="M326" s="226"/>
      <c r="N326" s="227"/>
      <c r="O326" s="227"/>
      <c r="P326" s="227"/>
      <c r="Q326" s="227"/>
      <c r="R326" s="227"/>
      <c r="S326" s="227"/>
      <c r="T326" s="228"/>
      <c r="AT326" s="229" t="s">
        <v>176</v>
      </c>
      <c r="AU326" s="229" t="s">
        <v>89</v>
      </c>
      <c r="AV326" s="12" t="s">
        <v>89</v>
      </c>
      <c r="AW326" s="12" t="s">
        <v>44</v>
      </c>
      <c r="AX326" s="12" t="s">
        <v>80</v>
      </c>
      <c r="AY326" s="229" t="s">
        <v>165</v>
      </c>
    </row>
    <row r="327" spans="2:51" s="12" customFormat="1" ht="13.5">
      <c r="B327" s="218"/>
      <c r="C327" s="219"/>
      <c r="D327" s="215" t="s">
        <v>176</v>
      </c>
      <c r="E327" s="241" t="s">
        <v>24</v>
      </c>
      <c r="F327" s="242" t="s">
        <v>440</v>
      </c>
      <c r="G327" s="219"/>
      <c r="H327" s="243">
        <v>1</v>
      </c>
      <c r="I327" s="224"/>
      <c r="J327" s="219"/>
      <c r="K327" s="219"/>
      <c r="L327" s="225"/>
      <c r="M327" s="226"/>
      <c r="N327" s="227"/>
      <c r="O327" s="227"/>
      <c r="P327" s="227"/>
      <c r="Q327" s="227"/>
      <c r="R327" s="227"/>
      <c r="S327" s="227"/>
      <c r="T327" s="228"/>
      <c r="AT327" s="229" t="s">
        <v>176</v>
      </c>
      <c r="AU327" s="229" t="s">
        <v>89</v>
      </c>
      <c r="AV327" s="12" t="s">
        <v>89</v>
      </c>
      <c r="AW327" s="12" t="s">
        <v>44</v>
      </c>
      <c r="AX327" s="12" t="s">
        <v>80</v>
      </c>
      <c r="AY327" s="229" t="s">
        <v>165</v>
      </c>
    </row>
    <row r="328" spans="2:51" s="12" customFormat="1" ht="13.5">
      <c r="B328" s="218"/>
      <c r="C328" s="219"/>
      <c r="D328" s="215" t="s">
        <v>176</v>
      </c>
      <c r="E328" s="241" t="s">
        <v>24</v>
      </c>
      <c r="F328" s="242" t="s">
        <v>441</v>
      </c>
      <c r="G328" s="219"/>
      <c r="H328" s="243">
        <v>1</v>
      </c>
      <c r="I328" s="224"/>
      <c r="J328" s="219"/>
      <c r="K328" s="219"/>
      <c r="L328" s="225"/>
      <c r="M328" s="226"/>
      <c r="N328" s="227"/>
      <c r="O328" s="227"/>
      <c r="P328" s="227"/>
      <c r="Q328" s="227"/>
      <c r="R328" s="227"/>
      <c r="S328" s="227"/>
      <c r="T328" s="228"/>
      <c r="AT328" s="229" t="s">
        <v>176</v>
      </c>
      <c r="AU328" s="229" t="s">
        <v>89</v>
      </c>
      <c r="AV328" s="12" t="s">
        <v>89</v>
      </c>
      <c r="AW328" s="12" t="s">
        <v>44</v>
      </c>
      <c r="AX328" s="12" t="s">
        <v>80</v>
      </c>
      <c r="AY328" s="229" t="s">
        <v>165</v>
      </c>
    </row>
    <row r="329" spans="2:51" s="15" customFormat="1" ht="13.5">
      <c r="B329" s="255"/>
      <c r="C329" s="256"/>
      <c r="D329" s="215" t="s">
        <v>176</v>
      </c>
      <c r="E329" s="277" t="s">
        <v>24</v>
      </c>
      <c r="F329" s="278" t="s">
        <v>192</v>
      </c>
      <c r="G329" s="256"/>
      <c r="H329" s="279">
        <v>3</v>
      </c>
      <c r="I329" s="260"/>
      <c r="J329" s="256"/>
      <c r="K329" s="256"/>
      <c r="L329" s="261"/>
      <c r="M329" s="262"/>
      <c r="N329" s="263"/>
      <c r="O329" s="263"/>
      <c r="P329" s="263"/>
      <c r="Q329" s="263"/>
      <c r="R329" s="263"/>
      <c r="S329" s="263"/>
      <c r="T329" s="264"/>
      <c r="AT329" s="265" t="s">
        <v>176</v>
      </c>
      <c r="AU329" s="265" t="s">
        <v>89</v>
      </c>
      <c r="AV329" s="15" t="s">
        <v>171</v>
      </c>
      <c r="AW329" s="15" t="s">
        <v>44</v>
      </c>
      <c r="AX329" s="15" t="s">
        <v>25</v>
      </c>
      <c r="AY329" s="265" t="s">
        <v>165</v>
      </c>
    </row>
    <row r="330" spans="2:63" s="11" customFormat="1" ht="29.85" customHeight="1">
      <c r="B330" s="186"/>
      <c r="C330" s="187"/>
      <c r="D330" s="200" t="s">
        <v>79</v>
      </c>
      <c r="E330" s="201" t="s">
        <v>208</v>
      </c>
      <c r="F330" s="201" t="s">
        <v>442</v>
      </c>
      <c r="G330" s="187"/>
      <c r="H330" s="187"/>
      <c r="I330" s="190"/>
      <c r="J330" s="202">
        <f>BK330</f>
        <v>0</v>
      </c>
      <c r="K330" s="187"/>
      <c r="L330" s="192"/>
      <c r="M330" s="193"/>
      <c r="N330" s="194"/>
      <c r="O330" s="194"/>
      <c r="P330" s="195">
        <f>SUM(P331:P381)</f>
        <v>0</v>
      </c>
      <c r="Q330" s="194"/>
      <c r="R330" s="195">
        <f>SUM(R331:R381)</f>
        <v>158.97556559</v>
      </c>
      <c r="S330" s="194"/>
      <c r="T330" s="196">
        <f>SUM(T331:T381)</f>
        <v>0</v>
      </c>
      <c r="AR330" s="197" t="s">
        <v>25</v>
      </c>
      <c r="AT330" s="198" t="s">
        <v>79</v>
      </c>
      <c r="AU330" s="198" t="s">
        <v>25</v>
      </c>
      <c r="AY330" s="197" t="s">
        <v>165</v>
      </c>
      <c r="BK330" s="199">
        <f>SUM(BK331:BK381)</f>
        <v>0</v>
      </c>
    </row>
    <row r="331" spans="2:65" s="1" customFormat="1" ht="22.5" customHeight="1">
      <c r="B331" s="42"/>
      <c r="C331" s="203" t="s">
        <v>443</v>
      </c>
      <c r="D331" s="203" t="s">
        <v>166</v>
      </c>
      <c r="E331" s="204" t="s">
        <v>444</v>
      </c>
      <c r="F331" s="205" t="s">
        <v>445</v>
      </c>
      <c r="G331" s="206" t="s">
        <v>169</v>
      </c>
      <c r="H331" s="207">
        <v>31.605</v>
      </c>
      <c r="I331" s="208"/>
      <c r="J331" s="209">
        <f>ROUND(I331*H331,2)</f>
        <v>0</v>
      </c>
      <c r="K331" s="205" t="s">
        <v>170</v>
      </c>
      <c r="L331" s="62"/>
      <c r="M331" s="210" t="s">
        <v>24</v>
      </c>
      <c r="N331" s="211" t="s">
        <v>51</v>
      </c>
      <c r="O331" s="43"/>
      <c r="P331" s="212">
        <f>O331*H331</f>
        <v>0</v>
      </c>
      <c r="Q331" s="212">
        <v>0.11637</v>
      </c>
      <c r="R331" s="212">
        <f>Q331*H331</f>
        <v>3.67787385</v>
      </c>
      <c r="S331" s="212">
        <v>0</v>
      </c>
      <c r="T331" s="213">
        <f>S331*H331</f>
        <v>0</v>
      </c>
      <c r="AR331" s="25" t="s">
        <v>171</v>
      </c>
      <c r="AT331" s="25" t="s">
        <v>166</v>
      </c>
      <c r="AU331" s="25" t="s">
        <v>89</v>
      </c>
      <c r="AY331" s="25" t="s">
        <v>165</v>
      </c>
      <c r="BE331" s="214">
        <f>IF(N331="základní",J331,0)</f>
        <v>0</v>
      </c>
      <c r="BF331" s="214">
        <f>IF(N331="snížená",J331,0)</f>
        <v>0</v>
      </c>
      <c r="BG331" s="214">
        <f>IF(N331="zákl. přenesená",J331,0)</f>
        <v>0</v>
      </c>
      <c r="BH331" s="214">
        <f>IF(N331="sníž. přenesená",J331,0)</f>
        <v>0</v>
      </c>
      <c r="BI331" s="214">
        <f>IF(N331="nulová",J331,0)</f>
        <v>0</v>
      </c>
      <c r="BJ331" s="25" t="s">
        <v>25</v>
      </c>
      <c r="BK331" s="214">
        <f>ROUND(I331*H331,2)</f>
        <v>0</v>
      </c>
      <c r="BL331" s="25" t="s">
        <v>171</v>
      </c>
      <c r="BM331" s="25" t="s">
        <v>446</v>
      </c>
    </row>
    <row r="332" spans="2:47" s="1" customFormat="1" ht="40.5">
      <c r="B332" s="42"/>
      <c r="C332" s="64"/>
      <c r="D332" s="215" t="s">
        <v>112</v>
      </c>
      <c r="E332" s="64"/>
      <c r="F332" s="216" t="s">
        <v>447</v>
      </c>
      <c r="G332" s="64"/>
      <c r="H332" s="64"/>
      <c r="I332" s="173"/>
      <c r="J332" s="64"/>
      <c r="K332" s="64"/>
      <c r="L332" s="62"/>
      <c r="M332" s="217"/>
      <c r="N332" s="43"/>
      <c r="O332" s="43"/>
      <c r="P332" s="43"/>
      <c r="Q332" s="43"/>
      <c r="R332" s="43"/>
      <c r="S332" s="43"/>
      <c r="T332" s="79"/>
      <c r="AT332" s="25" t="s">
        <v>112</v>
      </c>
      <c r="AU332" s="25" t="s">
        <v>89</v>
      </c>
    </row>
    <row r="333" spans="2:51" s="12" customFormat="1" ht="13.5">
      <c r="B333" s="218"/>
      <c r="C333" s="219"/>
      <c r="D333" s="220" t="s">
        <v>176</v>
      </c>
      <c r="E333" s="221" t="s">
        <v>24</v>
      </c>
      <c r="F333" s="222" t="s">
        <v>448</v>
      </c>
      <c r="G333" s="219"/>
      <c r="H333" s="223">
        <v>31.605</v>
      </c>
      <c r="I333" s="224"/>
      <c r="J333" s="219"/>
      <c r="K333" s="219"/>
      <c r="L333" s="225"/>
      <c r="M333" s="226"/>
      <c r="N333" s="227"/>
      <c r="O333" s="227"/>
      <c r="P333" s="227"/>
      <c r="Q333" s="227"/>
      <c r="R333" s="227"/>
      <c r="S333" s="227"/>
      <c r="T333" s="228"/>
      <c r="AT333" s="229" t="s">
        <v>176</v>
      </c>
      <c r="AU333" s="229" t="s">
        <v>89</v>
      </c>
      <c r="AV333" s="12" t="s">
        <v>89</v>
      </c>
      <c r="AW333" s="12" t="s">
        <v>44</v>
      </c>
      <c r="AX333" s="12" t="s">
        <v>25</v>
      </c>
      <c r="AY333" s="229" t="s">
        <v>165</v>
      </c>
    </row>
    <row r="334" spans="2:65" s="1" customFormat="1" ht="22.5" customHeight="1">
      <c r="B334" s="42"/>
      <c r="C334" s="203" t="s">
        <v>449</v>
      </c>
      <c r="D334" s="203" t="s">
        <v>166</v>
      </c>
      <c r="E334" s="204" t="s">
        <v>450</v>
      </c>
      <c r="F334" s="205" t="s">
        <v>451</v>
      </c>
      <c r="G334" s="206" t="s">
        <v>169</v>
      </c>
      <c r="H334" s="207">
        <v>52.675</v>
      </c>
      <c r="I334" s="208"/>
      <c r="J334" s="209">
        <f>ROUND(I334*H334,2)</f>
        <v>0</v>
      </c>
      <c r="K334" s="205" t="s">
        <v>170</v>
      </c>
      <c r="L334" s="62"/>
      <c r="M334" s="210" t="s">
        <v>24</v>
      </c>
      <c r="N334" s="211" t="s">
        <v>51</v>
      </c>
      <c r="O334" s="43"/>
      <c r="P334" s="212">
        <f>O334*H334</f>
        <v>0</v>
      </c>
      <c r="Q334" s="212">
        <v>0.378</v>
      </c>
      <c r="R334" s="212">
        <f>Q334*H334</f>
        <v>19.91115</v>
      </c>
      <c r="S334" s="212">
        <v>0</v>
      </c>
      <c r="T334" s="213">
        <f>S334*H334</f>
        <v>0</v>
      </c>
      <c r="AR334" s="25" t="s">
        <v>171</v>
      </c>
      <c r="AT334" s="25" t="s">
        <v>166</v>
      </c>
      <c r="AU334" s="25" t="s">
        <v>89</v>
      </c>
      <c r="AY334" s="25" t="s">
        <v>165</v>
      </c>
      <c r="BE334" s="214">
        <f>IF(N334="základní",J334,0)</f>
        <v>0</v>
      </c>
      <c r="BF334" s="214">
        <f>IF(N334="snížená",J334,0)</f>
        <v>0</v>
      </c>
      <c r="BG334" s="214">
        <f>IF(N334="zákl. přenesená",J334,0)</f>
        <v>0</v>
      </c>
      <c r="BH334" s="214">
        <f>IF(N334="sníž. přenesená",J334,0)</f>
        <v>0</v>
      </c>
      <c r="BI334" s="214">
        <f>IF(N334="nulová",J334,0)</f>
        <v>0</v>
      </c>
      <c r="BJ334" s="25" t="s">
        <v>25</v>
      </c>
      <c r="BK334" s="214">
        <f>ROUND(I334*H334,2)</f>
        <v>0</v>
      </c>
      <c r="BL334" s="25" t="s">
        <v>171</v>
      </c>
      <c r="BM334" s="25" t="s">
        <v>452</v>
      </c>
    </row>
    <row r="335" spans="2:47" s="1" customFormat="1" ht="40.5">
      <c r="B335" s="42"/>
      <c r="C335" s="64"/>
      <c r="D335" s="215" t="s">
        <v>112</v>
      </c>
      <c r="E335" s="64"/>
      <c r="F335" s="216" t="s">
        <v>447</v>
      </c>
      <c r="G335" s="64"/>
      <c r="H335" s="64"/>
      <c r="I335" s="173"/>
      <c r="J335" s="64"/>
      <c r="K335" s="64"/>
      <c r="L335" s="62"/>
      <c r="M335" s="217"/>
      <c r="N335" s="43"/>
      <c r="O335" s="43"/>
      <c r="P335" s="43"/>
      <c r="Q335" s="43"/>
      <c r="R335" s="43"/>
      <c r="S335" s="43"/>
      <c r="T335" s="79"/>
      <c r="AT335" s="25" t="s">
        <v>112</v>
      </c>
      <c r="AU335" s="25" t="s">
        <v>89</v>
      </c>
    </row>
    <row r="336" spans="2:51" s="12" customFormat="1" ht="13.5">
      <c r="B336" s="218"/>
      <c r="C336" s="219"/>
      <c r="D336" s="220" t="s">
        <v>176</v>
      </c>
      <c r="E336" s="221" t="s">
        <v>24</v>
      </c>
      <c r="F336" s="222" t="s">
        <v>433</v>
      </c>
      <c r="G336" s="219"/>
      <c r="H336" s="223">
        <v>52.675</v>
      </c>
      <c r="I336" s="224"/>
      <c r="J336" s="219"/>
      <c r="K336" s="219"/>
      <c r="L336" s="225"/>
      <c r="M336" s="226"/>
      <c r="N336" s="227"/>
      <c r="O336" s="227"/>
      <c r="P336" s="227"/>
      <c r="Q336" s="227"/>
      <c r="R336" s="227"/>
      <c r="S336" s="227"/>
      <c r="T336" s="228"/>
      <c r="AT336" s="229" t="s">
        <v>176</v>
      </c>
      <c r="AU336" s="229" t="s">
        <v>89</v>
      </c>
      <c r="AV336" s="12" t="s">
        <v>89</v>
      </c>
      <c r="AW336" s="12" t="s">
        <v>44</v>
      </c>
      <c r="AX336" s="12" t="s">
        <v>25</v>
      </c>
      <c r="AY336" s="229" t="s">
        <v>165</v>
      </c>
    </row>
    <row r="337" spans="2:65" s="1" customFormat="1" ht="44.25" customHeight="1">
      <c r="B337" s="42"/>
      <c r="C337" s="203" t="s">
        <v>453</v>
      </c>
      <c r="D337" s="203" t="s">
        <v>166</v>
      </c>
      <c r="E337" s="204" t="s">
        <v>454</v>
      </c>
      <c r="F337" s="205" t="s">
        <v>455</v>
      </c>
      <c r="G337" s="206" t="s">
        <v>169</v>
      </c>
      <c r="H337" s="207">
        <v>544.288</v>
      </c>
      <c r="I337" s="208"/>
      <c r="J337" s="209">
        <f>ROUND(I337*H337,2)</f>
        <v>0</v>
      </c>
      <c r="K337" s="205" t="s">
        <v>170</v>
      </c>
      <c r="L337" s="62"/>
      <c r="M337" s="210" t="s">
        <v>24</v>
      </c>
      <c r="N337" s="211" t="s">
        <v>51</v>
      </c>
      <c r="O337" s="43"/>
      <c r="P337" s="212">
        <f>O337*H337</f>
        <v>0</v>
      </c>
      <c r="Q337" s="212">
        <v>0.1837</v>
      </c>
      <c r="R337" s="212">
        <f>Q337*H337</f>
        <v>99.9857056</v>
      </c>
      <c r="S337" s="212">
        <v>0</v>
      </c>
      <c r="T337" s="213">
        <f>S337*H337</f>
        <v>0</v>
      </c>
      <c r="AR337" s="25" t="s">
        <v>171</v>
      </c>
      <c r="AT337" s="25" t="s">
        <v>166</v>
      </c>
      <c r="AU337" s="25" t="s">
        <v>89</v>
      </c>
      <c r="AY337" s="25" t="s">
        <v>165</v>
      </c>
      <c r="BE337" s="214">
        <f>IF(N337="základní",J337,0)</f>
        <v>0</v>
      </c>
      <c r="BF337" s="214">
        <f>IF(N337="snížená",J337,0)</f>
        <v>0</v>
      </c>
      <c r="BG337" s="214">
        <f>IF(N337="zákl. přenesená",J337,0)</f>
        <v>0</v>
      </c>
      <c r="BH337" s="214">
        <f>IF(N337="sníž. přenesená",J337,0)</f>
        <v>0</v>
      </c>
      <c r="BI337" s="214">
        <f>IF(N337="nulová",J337,0)</f>
        <v>0</v>
      </c>
      <c r="BJ337" s="25" t="s">
        <v>25</v>
      </c>
      <c r="BK337" s="214">
        <f>ROUND(I337*H337,2)</f>
        <v>0</v>
      </c>
      <c r="BL337" s="25" t="s">
        <v>171</v>
      </c>
      <c r="BM337" s="25" t="s">
        <v>456</v>
      </c>
    </row>
    <row r="338" spans="2:47" s="1" customFormat="1" ht="148.5">
      <c r="B338" s="42"/>
      <c r="C338" s="64"/>
      <c r="D338" s="215" t="s">
        <v>173</v>
      </c>
      <c r="E338" s="64"/>
      <c r="F338" s="216" t="s">
        <v>457</v>
      </c>
      <c r="G338" s="64"/>
      <c r="H338" s="64"/>
      <c r="I338" s="173"/>
      <c r="J338" s="64"/>
      <c r="K338" s="64"/>
      <c r="L338" s="62"/>
      <c r="M338" s="217"/>
      <c r="N338" s="43"/>
      <c r="O338" s="43"/>
      <c r="P338" s="43"/>
      <c r="Q338" s="43"/>
      <c r="R338" s="43"/>
      <c r="S338" s="43"/>
      <c r="T338" s="79"/>
      <c r="AT338" s="25" t="s">
        <v>173</v>
      </c>
      <c r="AU338" s="25" t="s">
        <v>89</v>
      </c>
    </row>
    <row r="339" spans="2:47" s="1" customFormat="1" ht="54">
      <c r="B339" s="42"/>
      <c r="C339" s="64"/>
      <c r="D339" s="215" t="s">
        <v>112</v>
      </c>
      <c r="E339" s="64"/>
      <c r="F339" s="216" t="s">
        <v>458</v>
      </c>
      <c r="G339" s="64"/>
      <c r="H339" s="64"/>
      <c r="I339" s="173"/>
      <c r="J339" s="64"/>
      <c r="K339" s="64"/>
      <c r="L339" s="62"/>
      <c r="M339" s="217"/>
      <c r="N339" s="43"/>
      <c r="O339" s="43"/>
      <c r="P339" s="43"/>
      <c r="Q339" s="43"/>
      <c r="R339" s="43"/>
      <c r="S339" s="43"/>
      <c r="T339" s="79"/>
      <c r="AT339" s="25" t="s">
        <v>112</v>
      </c>
      <c r="AU339" s="25" t="s">
        <v>89</v>
      </c>
    </row>
    <row r="340" spans="2:51" s="13" customFormat="1" ht="13.5">
      <c r="B340" s="230"/>
      <c r="C340" s="231"/>
      <c r="D340" s="215" t="s">
        <v>176</v>
      </c>
      <c r="E340" s="232" t="s">
        <v>24</v>
      </c>
      <c r="F340" s="233" t="s">
        <v>182</v>
      </c>
      <c r="G340" s="231"/>
      <c r="H340" s="234" t="s">
        <v>24</v>
      </c>
      <c r="I340" s="235"/>
      <c r="J340" s="231"/>
      <c r="K340" s="231"/>
      <c r="L340" s="236"/>
      <c r="M340" s="237"/>
      <c r="N340" s="238"/>
      <c r="O340" s="238"/>
      <c r="P340" s="238"/>
      <c r="Q340" s="238"/>
      <c r="R340" s="238"/>
      <c r="S340" s="238"/>
      <c r="T340" s="239"/>
      <c r="AT340" s="240" t="s">
        <v>176</v>
      </c>
      <c r="AU340" s="240" t="s">
        <v>89</v>
      </c>
      <c r="AV340" s="13" t="s">
        <v>25</v>
      </c>
      <c r="AW340" s="13" t="s">
        <v>44</v>
      </c>
      <c r="AX340" s="13" t="s">
        <v>80</v>
      </c>
      <c r="AY340" s="240" t="s">
        <v>165</v>
      </c>
    </row>
    <row r="341" spans="2:51" s="12" customFormat="1" ht="13.5">
      <c r="B341" s="218"/>
      <c r="C341" s="219"/>
      <c r="D341" s="215" t="s">
        <v>176</v>
      </c>
      <c r="E341" s="241" t="s">
        <v>24</v>
      </c>
      <c r="F341" s="242" t="s">
        <v>459</v>
      </c>
      <c r="G341" s="219"/>
      <c r="H341" s="243">
        <v>39.171</v>
      </c>
      <c r="I341" s="224"/>
      <c r="J341" s="219"/>
      <c r="K341" s="219"/>
      <c r="L341" s="225"/>
      <c r="M341" s="226"/>
      <c r="N341" s="227"/>
      <c r="O341" s="227"/>
      <c r="P341" s="227"/>
      <c r="Q341" s="227"/>
      <c r="R341" s="227"/>
      <c r="S341" s="227"/>
      <c r="T341" s="228"/>
      <c r="AT341" s="229" t="s">
        <v>176</v>
      </c>
      <c r="AU341" s="229" t="s">
        <v>89</v>
      </c>
      <c r="AV341" s="12" t="s">
        <v>89</v>
      </c>
      <c r="AW341" s="12" t="s">
        <v>44</v>
      </c>
      <c r="AX341" s="12" t="s">
        <v>80</v>
      </c>
      <c r="AY341" s="229" t="s">
        <v>165</v>
      </c>
    </row>
    <row r="342" spans="2:51" s="12" customFormat="1" ht="13.5">
      <c r="B342" s="218"/>
      <c r="C342" s="219"/>
      <c r="D342" s="215" t="s">
        <v>176</v>
      </c>
      <c r="E342" s="241" t="s">
        <v>24</v>
      </c>
      <c r="F342" s="242" t="s">
        <v>460</v>
      </c>
      <c r="G342" s="219"/>
      <c r="H342" s="243">
        <v>160.538</v>
      </c>
      <c r="I342" s="224"/>
      <c r="J342" s="219"/>
      <c r="K342" s="219"/>
      <c r="L342" s="225"/>
      <c r="M342" s="226"/>
      <c r="N342" s="227"/>
      <c r="O342" s="227"/>
      <c r="P342" s="227"/>
      <c r="Q342" s="227"/>
      <c r="R342" s="227"/>
      <c r="S342" s="227"/>
      <c r="T342" s="228"/>
      <c r="AT342" s="229" t="s">
        <v>176</v>
      </c>
      <c r="AU342" s="229" t="s">
        <v>89</v>
      </c>
      <c r="AV342" s="12" t="s">
        <v>89</v>
      </c>
      <c r="AW342" s="12" t="s">
        <v>44</v>
      </c>
      <c r="AX342" s="12" t="s">
        <v>80</v>
      </c>
      <c r="AY342" s="229" t="s">
        <v>165</v>
      </c>
    </row>
    <row r="343" spans="2:51" s="12" customFormat="1" ht="13.5">
      <c r="B343" s="218"/>
      <c r="C343" s="219"/>
      <c r="D343" s="215" t="s">
        <v>176</v>
      </c>
      <c r="E343" s="241" t="s">
        <v>24</v>
      </c>
      <c r="F343" s="242" t="s">
        <v>461</v>
      </c>
      <c r="G343" s="219"/>
      <c r="H343" s="243">
        <v>40.168</v>
      </c>
      <c r="I343" s="224"/>
      <c r="J343" s="219"/>
      <c r="K343" s="219"/>
      <c r="L343" s="225"/>
      <c r="M343" s="226"/>
      <c r="N343" s="227"/>
      <c r="O343" s="227"/>
      <c r="P343" s="227"/>
      <c r="Q343" s="227"/>
      <c r="R343" s="227"/>
      <c r="S343" s="227"/>
      <c r="T343" s="228"/>
      <c r="AT343" s="229" t="s">
        <v>176</v>
      </c>
      <c r="AU343" s="229" t="s">
        <v>89</v>
      </c>
      <c r="AV343" s="12" t="s">
        <v>89</v>
      </c>
      <c r="AW343" s="12" t="s">
        <v>44</v>
      </c>
      <c r="AX343" s="12" t="s">
        <v>80</v>
      </c>
      <c r="AY343" s="229" t="s">
        <v>165</v>
      </c>
    </row>
    <row r="344" spans="2:51" s="14" customFormat="1" ht="13.5">
      <c r="B344" s="244"/>
      <c r="C344" s="245"/>
      <c r="D344" s="215" t="s">
        <v>176</v>
      </c>
      <c r="E344" s="246" t="s">
        <v>24</v>
      </c>
      <c r="F344" s="247" t="s">
        <v>186</v>
      </c>
      <c r="G344" s="245"/>
      <c r="H344" s="248">
        <v>239.877</v>
      </c>
      <c r="I344" s="249"/>
      <c r="J344" s="245"/>
      <c r="K344" s="245"/>
      <c r="L344" s="250"/>
      <c r="M344" s="251"/>
      <c r="N344" s="252"/>
      <c r="O344" s="252"/>
      <c r="P344" s="252"/>
      <c r="Q344" s="252"/>
      <c r="R344" s="252"/>
      <c r="S344" s="252"/>
      <c r="T344" s="253"/>
      <c r="AT344" s="254" t="s">
        <v>176</v>
      </c>
      <c r="AU344" s="254" t="s">
        <v>89</v>
      </c>
      <c r="AV344" s="14" t="s">
        <v>187</v>
      </c>
      <c r="AW344" s="14" t="s">
        <v>44</v>
      </c>
      <c r="AX344" s="14" t="s">
        <v>80</v>
      </c>
      <c r="AY344" s="254" t="s">
        <v>165</v>
      </c>
    </row>
    <row r="345" spans="2:51" s="13" customFormat="1" ht="13.5">
      <c r="B345" s="230"/>
      <c r="C345" s="231"/>
      <c r="D345" s="215" t="s">
        <v>176</v>
      </c>
      <c r="E345" s="232" t="s">
        <v>24</v>
      </c>
      <c r="F345" s="233" t="s">
        <v>188</v>
      </c>
      <c r="G345" s="231"/>
      <c r="H345" s="234" t="s">
        <v>24</v>
      </c>
      <c r="I345" s="235"/>
      <c r="J345" s="231"/>
      <c r="K345" s="231"/>
      <c r="L345" s="236"/>
      <c r="M345" s="237"/>
      <c r="N345" s="238"/>
      <c r="O345" s="238"/>
      <c r="P345" s="238"/>
      <c r="Q345" s="238"/>
      <c r="R345" s="238"/>
      <c r="S345" s="238"/>
      <c r="T345" s="239"/>
      <c r="AT345" s="240" t="s">
        <v>176</v>
      </c>
      <c r="AU345" s="240" t="s">
        <v>89</v>
      </c>
      <c r="AV345" s="13" t="s">
        <v>25</v>
      </c>
      <c r="AW345" s="13" t="s">
        <v>44</v>
      </c>
      <c r="AX345" s="13" t="s">
        <v>80</v>
      </c>
      <c r="AY345" s="240" t="s">
        <v>165</v>
      </c>
    </row>
    <row r="346" spans="2:51" s="12" customFormat="1" ht="13.5">
      <c r="B346" s="218"/>
      <c r="C346" s="219"/>
      <c r="D346" s="215" t="s">
        <v>176</v>
      </c>
      <c r="E346" s="241" t="s">
        <v>24</v>
      </c>
      <c r="F346" s="242" t="s">
        <v>462</v>
      </c>
      <c r="G346" s="219"/>
      <c r="H346" s="243">
        <v>41.148</v>
      </c>
      <c r="I346" s="224"/>
      <c r="J346" s="219"/>
      <c r="K346" s="219"/>
      <c r="L346" s="225"/>
      <c r="M346" s="226"/>
      <c r="N346" s="227"/>
      <c r="O346" s="227"/>
      <c r="P346" s="227"/>
      <c r="Q346" s="227"/>
      <c r="R346" s="227"/>
      <c r="S346" s="227"/>
      <c r="T346" s="228"/>
      <c r="AT346" s="229" t="s">
        <v>176</v>
      </c>
      <c r="AU346" s="229" t="s">
        <v>89</v>
      </c>
      <c r="AV346" s="12" t="s">
        <v>89</v>
      </c>
      <c r="AW346" s="12" t="s">
        <v>44</v>
      </c>
      <c r="AX346" s="12" t="s">
        <v>80</v>
      </c>
      <c r="AY346" s="229" t="s">
        <v>165</v>
      </c>
    </row>
    <row r="347" spans="2:51" s="12" customFormat="1" ht="13.5">
      <c r="B347" s="218"/>
      <c r="C347" s="219"/>
      <c r="D347" s="215" t="s">
        <v>176</v>
      </c>
      <c r="E347" s="241" t="s">
        <v>24</v>
      </c>
      <c r="F347" s="242" t="s">
        <v>463</v>
      </c>
      <c r="G347" s="219"/>
      <c r="H347" s="243">
        <v>168.638</v>
      </c>
      <c r="I347" s="224"/>
      <c r="J347" s="219"/>
      <c r="K347" s="219"/>
      <c r="L347" s="225"/>
      <c r="M347" s="226"/>
      <c r="N347" s="227"/>
      <c r="O347" s="227"/>
      <c r="P347" s="227"/>
      <c r="Q347" s="227"/>
      <c r="R347" s="227"/>
      <c r="S347" s="227"/>
      <c r="T347" s="228"/>
      <c r="AT347" s="229" t="s">
        <v>176</v>
      </c>
      <c r="AU347" s="229" t="s">
        <v>89</v>
      </c>
      <c r="AV347" s="12" t="s">
        <v>89</v>
      </c>
      <c r="AW347" s="12" t="s">
        <v>44</v>
      </c>
      <c r="AX347" s="12" t="s">
        <v>80</v>
      </c>
      <c r="AY347" s="229" t="s">
        <v>165</v>
      </c>
    </row>
    <row r="348" spans="2:51" s="12" customFormat="1" ht="13.5">
      <c r="B348" s="218"/>
      <c r="C348" s="219"/>
      <c r="D348" s="215" t="s">
        <v>176</v>
      </c>
      <c r="E348" s="241" t="s">
        <v>24</v>
      </c>
      <c r="F348" s="242" t="s">
        <v>464</v>
      </c>
      <c r="G348" s="219"/>
      <c r="H348" s="243">
        <v>41.95</v>
      </c>
      <c r="I348" s="224"/>
      <c r="J348" s="219"/>
      <c r="K348" s="219"/>
      <c r="L348" s="225"/>
      <c r="M348" s="226"/>
      <c r="N348" s="227"/>
      <c r="O348" s="227"/>
      <c r="P348" s="227"/>
      <c r="Q348" s="227"/>
      <c r="R348" s="227"/>
      <c r="S348" s="227"/>
      <c r="T348" s="228"/>
      <c r="AT348" s="229" t="s">
        <v>176</v>
      </c>
      <c r="AU348" s="229" t="s">
        <v>89</v>
      </c>
      <c r="AV348" s="12" t="s">
        <v>89</v>
      </c>
      <c r="AW348" s="12" t="s">
        <v>44</v>
      </c>
      <c r="AX348" s="12" t="s">
        <v>80</v>
      </c>
      <c r="AY348" s="229" t="s">
        <v>165</v>
      </c>
    </row>
    <row r="349" spans="2:51" s="14" customFormat="1" ht="13.5">
      <c r="B349" s="244"/>
      <c r="C349" s="245"/>
      <c r="D349" s="215" t="s">
        <v>176</v>
      </c>
      <c r="E349" s="246" t="s">
        <v>24</v>
      </c>
      <c r="F349" s="247" t="s">
        <v>186</v>
      </c>
      <c r="G349" s="245"/>
      <c r="H349" s="248">
        <v>251.736</v>
      </c>
      <c r="I349" s="249"/>
      <c r="J349" s="245"/>
      <c r="K349" s="245"/>
      <c r="L349" s="250"/>
      <c r="M349" s="251"/>
      <c r="N349" s="252"/>
      <c r="O349" s="252"/>
      <c r="P349" s="252"/>
      <c r="Q349" s="252"/>
      <c r="R349" s="252"/>
      <c r="S349" s="252"/>
      <c r="T349" s="253"/>
      <c r="AT349" s="254" t="s">
        <v>176</v>
      </c>
      <c r="AU349" s="254" t="s">
        <v>89</v>
      </c>
      <c r="AV349" s="14" t="s">
        <v>187</v>
      </c>
      <c r="AW349" s="14" t="s">
        <v>44</v>
      </c>
      <c r="AX349" s="14" t="s">
        <v>80</v>
      </c>
      <c r="AY349" s="254" t="s">
        <v>165</v>
      </c>
    </row>
    <row r="350" spans="2:51" s="12" customFormat="1" ht="13.5">
      <c r="B350" s="218"/>
      <c r="C350" s="219"/>
      <c r="D350" s="215" t="s">
        <v>176</v>
      </c>
      <c r="E350" s="241" t="s">
        <v>24</v>
      </c>
      <c r="F350" s="242" t="s">
        <v>433</v>
      </c>
      <c r="G350" s="219"/>
      <c r="H350" s="243">
        <v>52.675</v>
      </c>
      <c r="I350" s="224"/>
      <c r="J350" s="219"/>
      <c r="K350" s="219"/>
      <c r="L350" s="225"/>
      <c r="M350" s="226"/>
      <c r="N350" s="227"/>
      <c r="O350" s="227"/>
      <c r="P350" s="227"/>
      <c r="Q350" s="227"/>
      <c r="R350" s="227"/>
      <c r="S350" s="227"/>
      <c r="T350" s="228"/>
      <c r="AT350" s="229" t="s">
        <v>176</v>
      </c>
      <c r="AU350" s="229" t="s">
        <v>89</v>
      </c>
      <c r="AV350" s="12" t="s">
        <v>89</v>
      </c>
      <c r="AW350" s="12" t="s">
        <v>44</v>
      </c>
      <c r="AX350" s="12" t="s">
        <v>80</v>
      </c>
      <c r="AY350" s="229" t="s">
        <v>165</v>
      </c>
    </row>
    <row r="351" spans="2:51" s="15" customFormat="1" ht="13.5">
      <c r="B351" s="255"/>
      <c r="C351" s="256"/>
      <c r="D351" s="220" t="s">
        <v>176</v>
      </c>
      <c r="E351" s="257" t="s">
        <v>24</v>
      </c>
      <c r="F351" s="258" t="s">
        <v>192</v>
      </c>
      <c r="G351" s="256"/>
      <c r="H351" s="259">
        <v>544.288</v>
      </c>
      <c r="I351" s="260"/>
      <c r="J351" s="256"/>
      <c r="K351" s="256"/>
      <c r="L351" s="261"/>
      <c r="M351" s="262"/>
      <c r="N351" s="263"/>
      <c r="O351" s="263"/>
      <c r="P351" s="263"/>
      <c r="Q351" s="263"/>
      <c r="R351" s="263"/>
      <c r="S351" s="263"/>
      <c r="T351" s="264"/>
      <c r="AT351" s="265" t="s">
        <v>176</v>
      </c>
      <c r="AU351" s="265" t="s">
        <v>89</v>
      </c>
      <c r="AV351" s="15" t="s">
        <v>171</v>
      </c>
      <c r="AW351" s="15" t="s">
        <v>44</v>
      </c>
      <c r="AX351" s="15" t="s">
        <v>25</v>
      </c>
      <c r="AY351" s="265" t="s">
        <v>165</v>
      </c>
    </row>
    <row r="352" spans="2:65" s="1" customFormat="1" ht="22.5" customHeight="1">
      <c r="B352" s="42"/>
      <c r="C352" s="267" t="s">
        <v>465</v>
      </c>
      <c r="D352" s="267" t="s">
        <v>259</v>
      </c>
      <c r="E352" s="268" t="s">
        <v>466</v>
      </c>
      <c r="F352" s="269" t="s">
        <v>467</v>
      </c>
      <c r="G352" s="270" t="s">
        <v>262</v>
      </c>
      <c r="H352" s="271">
        <v>22.635</v>
      </c>
      <c r="I352" s="272"/>
      <c r="J352" s="273">
        <f>ROUND(I352*H352,2)</f>
        <v>0</v>
      </c>
      <c r="K352" s="269" t="s">
        <v>24</v>
      </c>
      <c r="L352" s="274"/>
      <c r="M352" s="275" t="s">
        <v>24</v>
      </c>
      <c r="N352" s="276" t="s">
        <v>51</v>
      </c>
      <c r="O352" s="43"/>
      <c r="P352" s="212">
        <f>O352*H352</f>
        <v>0</v>
      </c>
      <c r="Q352" s="212">
        <v>1</v>
      </c>
      <c r="R352" s="212">
        <f>Q352*H352</f>
        <v>22.635</v>
      </c>
      <c r="S352" s="212">
        <v>0</v>
      </c>
      <c r="T352" s="213">
        <f>S352*H352</f>
        <v>0</v>
      </c>
      <c r="AR352" s="25" t="s">
        <v>232</v>
      </c>
      <c r="AT352" s="25" t="s">
        <v>259</v>
      </c>
      <c r="AU352" s="25" t="s">
        <v>89</v>
      </c>
      <c r="AY352" s="25" t="s">
        <v>165</v>
      </c>
      <c r="BE352" s="214">
        <f>IF(N352="základní",J352,0)</f>
        <v>0</v>
      </c>
      <c r="BF352" s="214">
        <f>IF(N352="snížená",J352,0)</f>
        <v>0</v>
      </c>
      <c r="BG352" s="214">
        <f>IF(N352="zákl. přenesená",J352,0)</f>
        <v>0</v>
      </c>
      <c r="BH352" s="214">
        <f>IF(N352="sníž. přenesená",J352,0)</f>
        <v>0</v>
      </c>
      <c r="BI352" s="214">
        <f>IF(N352="nulová",J352,0)</f>
        <v>0</v>
      </c>
      <c r="BJ352" s="25" t="s">
        <v>25</v>
      </c>
      <c r="BK352" s="214">
        <f>ROUND(I352*H352,2)</f>
        <v>0</v>
      </c>
      <c r="BL352" s="25" t="s">
        <v>171</v>
      </c>
      <c r="BM352" s="25" t="s">
        <v>468</v>
      </c>
    </row>
    <row r="353" spans="2:47" s="1" customFormat="1" ht="27">
      <c r="B353" s="42"/>
      <c r="C353" s="64"/>
      <c r="D353" s="215" t="s">
        <v>112</v>
      </c>
      <c r="E353" s="64"/>
      <c r="F353" s="216" t="s">
        <v>469</v>
      </c>
      <c r="G353" s="64"/>
      <c r="H353" s="64"/>
      <c r="I353" s="173"/>
      <c r="J353" s="64"/>
      <c r="K353" s="64"/>
      <c r="L353" s="62"/>
      <c r="M353" s="217"/>
      <c r="N353" s="43"/>
      <c r="O353" s="43"/>
      <c r="P353" s="43"/>
      <c r="Q353" s="43"/>
      <c r="R353" s="43"/>
      <c r="S353" s="43"/>
      <c r="T353" s="79"/>
      <c r="AT353" s="25" t="s">
        <v>112</v>
      </c>
      <c r="AU353" s="25" t="s">
        <v>89</v>
      </c>
    </row>
    <row r="354" spans="2:51" s="13" customFormat="1" ht="13.5">
      <c r="B354" s="230"/>
      <c r="C354" s="231"/>
      <c r="D354" s="215" t="s">
        <v>176</v>
      </c>
      <c r="E354" s="232" t="s">
        <v>24</v>
      </c>
      <c r="F354" s="233" t="s">
        <v>470</v>
      </c>
      <c r="G354" s="231"/>
      <c r="H354" s="234" t="s">
        <v>24</v>
      </c>
      <c r="I354" s="235"/>
      <c r="J354" s="231"/>
      <c r="K354" s="231"/>
      <c r="L354" s="236"/>
      <c r="M354" s="237"/>
      <c r="N354" s="238"/>
      <c r="O354" s="238"/>
      <c r="P354" s="238"/>
      <c r="Q354" s="238"/>
      <c r="R354" s="238"/>
      <c r="S354" s="238"/>
      <c r="T354" s="239"/>
      <c r="AT354" s="240" t="s">
        <v>176</v>
      </c>
      <c r="AU354" s="240" t="s">
        <v>89</v>
      </c>
      <c r="AV354" s="13" t="s">
        <v>25</v>
      </c>
      <c r="AW354" s="13" t="s">
        <v>44</v>
      </c>
      <c r="AX354" s="13" t="s">
        <v>80</v>
      </c>
      <c r="AY354" s="240" t="s">
        <v>165</v>
      </c>
    </row>
    <row r="355" spans="2:51" s="13" customFormat="1" ht="13.5">
      <c r="B355" s="230"/>
      <c r="C355" s="231"/>
      <c r="D355" s="215" t="s">
        <v>176</v>
      </c>
      <c r="E355" s="232" t="s">
        <v>24</v>
      </c>
      <c r="F355" s="233" t="s">
        <v>471</v>
      </c>
      <c r="G355" s="231"/>
      <c r="H355" s="234" t="s">
        <v>24</v>
      </c>
      <c r="I355" s="235"/>
      <c r="J355" s="231"/>
      <c r="K355" s="231"/>
      <c r="L355" s="236"/>
      <c r="M355" s="237"/>
      <c r="N355" s="238"/>
      <c r="O355" s="238"/>
      <c r="P355" s="238"/>
      <c r="Q355" s="238"/>
      <c r="R355" s="238"/>
      <c r="S355" s="238"/>
      <c r="T355" s="239"/>
      <c r="AT355" s="240" t="s">
        <v>176</v>
      </c>
      <c r="AU355" s="240" t="s">
        <v>89</v>
      </c>
      <c r="AV355" s="13" t="s">
        <v>25</v>
      </c>
      <c r="AW355" s="13" t="s">
        <v>44</v>
      </c>
      <c r="AX355" s="13" t="s">
        <v>80</v>
      </c>
      <c r="AY355" s="240" t="s">
        <v>165</v>
      </c>
    </row>
    <row r="356" spans="2:51" s="12" customFormat="1" ht="13.5">
      <c r="B356" s="218"/>
      <c r="C356" s="219"/>
      <c r="D356" s="215" t="s">
        <v>176</v>
      </c>
      <c r="E356" s="241" t="s">
        <v>24</v>
      </c>
      <c r="F356" s="242" t="s">
        <v>472</v>
      </c>
      <c r="G356" s="219"/>
      <c r="H356" s="243">
        <v>0.559</v>
      </c>
      <c r="I356" s="224"/>
      <c r="J356" s="219"/>
      <c r="K356" s="219"/>
      <c r="L356" s="225"/>
      <c r="M356" s="226"/>
      <c r="N356" s="227"/>
      <c r="O356" s="227"/>
      <c r="P356" s="227"/>
      <c r="Q356" s="227"/>
      <c r="R356" s="227"/>
      <c r="S356" s="227"/>
      <c r="T356" s="228"/>
      <c r="AT356" s="229" t="s">
        <v>176</v>
      </c>
      <c r="AU356" s="229" t="s">
        <v>89</v>
      </c>
      <c r="AV356" s="12" t="s">
        <v>89</v>
      </c>
      <c r="AW356" s="12" t="s">
        <v>44</v>
      </c>
      <c r="AX356" s="12" t="s">
        <v>80</v>
      </c>
      <c r="AY356" s="229" t="s">
        <v>165</v>
      </c>
    </row>
    <row r="357" spans="2:51" s="12" customFormat="1" ht="13.5">
      <c r="B357" s="218"/>
      <c r="C357" s="219"/>
      <c r="D357" s="215" t="s">
        <v>176</v>
      </c>
      <c r="E357" s="241" t="s">
        <v>24</v>
      </c>
      <c r="F357" s="242" t="s">
        <v>473</v>
      </c>
      <c r="G357" s="219"/>
      <c r="H357" s="243">
        <v>2.289</v>
      </c>
      <c r="I357" s="224"/>
      <c r="J357" s="219"/>
      <c r="K357" s="219"/>
      <c r="L357" s="225"/>
      <c r="M357" s="226"/>
      <c r="N357" s="227"/>
      <c r="O357" s="227"/>
      <c r="P357" s="227"/>
      <c r="Q357" s="227"/>
      <c r="R357" s="227"/>
      <c r="S357" s="227"/>
      <c r="T357" s="228"/>
      <c r="AT357" s="229" t="s">
        <v>176</v>
      </c>
      <c r="AU357" s="229" t="s">
        <v>89</v>
      </c>
      <c r="AV357" s="12" t="s">
        <v>89</v>
      </c>
      <c r="AW357" s="12" t="s">
        <v>44</v>
      </c>
      <c r="AX357" s="12" t="s">
        <v>80</v>
      </c>
      <c r="AY357" s="229" t="s">
        <v>165</v>
      </c>
    </row>
    <row r="358" spans="2:51" s="12" customFormat="1" ht="13.5">
      <c r="B358" s="218"/>
      <c r="C358" s="219"/>
      <c r="D358" s="215" t="s">
        <v>176</v>
      </c>
      <c r="E358" s="241" t="s">
        <v>24</v>
      </c>
      <c r="F358" s="242" t="s">
        <v>474</v>
      </c>
      <c r="G358" s="219"/>
      <c r="H358" s="243">
        <v>0.504</v>
      </c>
      <c r="I358" s="224"/>
      <c r="J358" s="219"/>
      <c r="K358" s="219"/>
      <c r="L358" s="225"/>
      <c r="M358" s="226"/>
      <c r="N358" s="227"/>
      <c r="O358" s="227"/>
      <c r="P358" s="227"/>
      <c r="Q358" s="227"/>
      <c r="R358" s="227"/>
      <c r="S358" s="227"/>
      <c r="T358" s="228"/>
      <c r="AT358" s="229" t="s">
        <v>176</v>
      </c>
      <c r="AU358" s="229" t="s">
        <v>89</v>
      </c>
      <c r="AV358" s="12" t="s">
        <v>89</v>
      </c>
      <c r="AW358" s="12" t="s">
        <v>44</v>
      </c>
      <c r="AX358" s="12" t="s">
        <v>80</v>
      </c>
      <c r="AY358" s="229" t="s">
        <v>165</v>
      </c>
    </row>
    <row r="359" spans="2:51" s="14" customFormat="1" ht="13.5">
      <c r="B359" s="244"/>
      <c r="C359" s="245"/>
      <c r="D359" s="215" t="s">
        <v>176</v>
      </c>
      <c r="E359" s="246" t="s">
        <v>24</v>
      </c>
      <c r="F359" s="247" t="s">
        <v>186</v>
      </c>
      <c r="G359" s="245"/>
      <c r="H359" s="248">
        <v>3.352</v>
      </c>
      <c r="I359" s="249"/>
      <c r="J359" s="245"/>
      <c r="K359" s="245"/>
      <c r="L359" s="250"/>
      <c r="M359" s="251"/>
      <c r="N359" s="252"/>
      <c r="O359" s="252"/>
      <c r="P359" s="252"/>
      <c r="Q359" s="252"/>
      <c r="R359" s="252"/>
      <c r="S359" s="252"/>
      <c r="T359" s="253"/>
      <c r="AT359" s="254" t="s">
        <v>176</v>
      </c>
      <c r="AU359" s="254" t="s">
        <v>89</v>
      </c>
      <c r="AV359" s="14" t="s">
        <v>187</v>
      </c>
      <c r="AW359" s="14" t="s">
        <v>44</v>
      </c>
      <c r="AX359" s="14" t="s">
        <v>80</v>
      </c>
      <c r="AY359" s="254" t="s">
        <v>165</v>
      </c>
    </row>
    <row r="360" spans="2:51" s="12" customFormat="1" ht="13.5">
      <c r="B360" s="218"/>
      <c r="C360" s="219"/>
      <c r="D360" s="215" t="s">
        <v>176</v>
      </c>
      <c r="E360" s="241" t="s">
        <v>24</v>
      </c>
      <c r="F360" s="242" t="s">
        <v>475</v>
      </c>
      <c r="G360" s="219"/>
      <c r="H360" s="243">
        <v>17.616</v>
      </c>
      <c r="I360" s="224"/>
      <c r="J360" s="219"/>
      <c r="K360" s="219"/>
      <c r="L360" s="225"/>
      <c r="M360" s="226"/>
      <c r="N360" s="227"/>
      <c r="O360" s="227"/>
      <c r="P360" s="227"/>
      <c r="Q360" s="227"/>
      <c r="R360" s="227"/>
      <c r="S360" s="227"/>
      <c r="T360" s="228"/>
      <c r="AT360" s="229" t="s">
        <v>176</v>
      </c>
      <c r="AU360" s="229" t="s">
        <v>89</v>
      </c>
      <c r="AV360" s="12" t="s">
        <v>89</v>
      </c>
      <c r="AW360" s="12" t="s">
        <v>44</v>
      </c>
      <c r="AX360" s="12" t="s">
        <v>80</v>
      </c>
      <c r="AY360" s="229" t="s">
        <v>165</v>
      </c>
    </row>
    <row r="361" spans="2:51" s="12" customFormat="1" ht="13.5">
      <c r="B361" s="218"/>
      <c r="C361" s="219"/>
      <c r="D361" s="215" t="s">
        <v>176</v>
      </c>
      <c r="E361" s="241" t="s">
        <v>24</v>
      </c>
      <c r="F361" s="242" t="s">
        <v>476</v>
      </c>
      <c r="G361" s="219"/>
      <c r="H361" s="243">
        <v>1.667</v>
      </c>
      <c r="I361" s="224"/>
      <c r="J361" s="219"/>
      <c r="K361" s="219"/>
      <c r="L361" s="225"/>
      <c r="M361" s="226"/>
      <c r="N361" s="227"/>
      <c r="O361" s="227"/>
      <c r="P361" s="227"/>
      <c r="Q361" s="227"/>
      <c r="R361" s="227"/>
      <c r="S361" s="227"/>
      <c r="T361" s="228"/>
      <c r="AT361" s="229" t="s">
        <v>176</v>
      </c>
      <c r="AU361" s="229" t="s">
        <v>89</v>
      </c>
      <c r="AV361" s="12" t="s">
        <v>89</v>
      </c>
      <c r="AW361" s="12" t="s">
        <v>44</v>
      </c>
      <c r="AX361" s="12" t="s">
        <v>80</v>
      </c>
      <c r="AY361" s="229" t="s">
        <v>165</v>
      </c>
    </row>
    <row r="362" spans="2:51" s="14" customFormat="1" ht="13.5">
      <c r="B362" s="244"/>
      <c r="C362" s="245"/>
      <c r="D362" s="215" t="s">
        <v>176</v>
      </c>
      <c r="E362" s="246" t="s">
        <v>24</v>
      </c>
      <c r="F362" s="247" t="s">
        <v>186</v>
      </c>
      <c r="G362" s="245"/>
      <c r="H362" s="248">
        <v>19.283</v>
      </c>
      <c r="I362" s="249"/>
      <c r="J362" s="245"/>
      <c r="K362" s="245"/>
      <c r="L362" s="250"/>
      <c r="M362" s="251"/>
      <c r="N362" s="252"/>
      <c r="O362" s="252"/>
      <c r="P362" s="252"/>
      <c r="Q362" s="252"/>
      <c r="R362" s="252"/>
      <c r="S362" s="252"/>
      <c r="T362" s="253"/>
      <c r="AT362" s="254" t="s">
        <v>176</v>
      </c>
      <c r="AU362" s="254" t="s">
        <v>89</v>
      </c>
      <c r="AV362" s="14" t="s">
        <v>187</v>
      </c>
      <c r="AW362" s="14" t="s">
        <v>44</v>
      </c>
      <c r="AX362" s="14" t="s">
        <v>80</v>
      </c>
      <c r="AY362" s="254" t="s">
        <v>165</v>
      </c>
    </row>
    <row r="363" spans="2:51" s="15" customFormat="1" ht="13.5">
      <c r="B363" s="255"/>
      <c r="C363" s="256"/>
      <c r="D363" s="220" t="s">
        <v>176</v>
      </c>
      <c r="E363" s="257" t="s">
        <v>24</v>
      </c>
      <c r="F363" s="258" t="s">
        <v>192</v>
      </c>
      <c r="G363" s="256"/>
      <c r="H363" s="259">
        <v>22.635</v>
      </c>
      <c r="I363" s="260"/>
      <c r="J363" s="256"/>
      <c r="K363" s="256"/>
      <c r="L363" s="261"/>
      <c r="M363" s="262"/>
      <c r="N363" s="263"/>
      <c r="O363" s="263"/>
      <c r="P363" s="263"/>
      <c r="Q363" s="263"/>
      <c r="R363" s="263"/>
      <c r="S363" s="263"/>
      <c r="T363" s="264"/>
      <c r="AT363" s="265" t="s">
        <v>176</v>
      </c>
      <c r="AU363" s="265" t="s">
        <v>89</v>
      </c>
      <c r="AV363" s="15" t="s">
        <v>171</v>
      </c>
      <c r="AW363" s="15" t="s">
        <v>44</v>
      </c>
      <c r="AX363" s="15" t="s">
        <v>25</v>
      </c>
      <c r="AY363" s="265" t="s">
        <v>165</v>
      </c>
    </row>
    <row r="364" spans="2:65" s="1" customFormat="1" ht="22.5" customHeight="1">
      <c r="B364" s="42"/>
      <c r="C364" s="267" t="s">
        <v>477</v>
      </c>
      <c r="D364" s="267" t="s">
        <v>259</v>
      </c>
      <c r="E364" s="268" t="s">
        <v>478</v>
      </c>
      <c r="F364" s="269" t="s">
        <v>479</v>
      </c>
      <c r="G364" s="270" t="s">
        <v>262</v>
      </c>
      <c r="H364" s="271">
        <v>0.784</v>
      </c>
      <c r="I364" s="272"/>
      <c r="J364" s="273">
        <f>ROUND(I364*H364,2)</f>
        <v>0</v>
      </c>
      <c r="K364" s="269" t="s">
        <v>24</v>
      </c>
      <c r="L364" s="274"/>
      <c r="M364" s="275" t="s">
        <v>24</v>
      </c>
      <c r="N364" s="276" t="s">
        <v>51</v>
      </c>
      <c r="O364" s="43"/>
      <c r="P364" s="212">
        <f>O364*H364</f>
        <v>0</v>
      </c>
      <c r="Q364" s="212">
        <v>1</v>
      </c>
      <c r="R364" s="212">
        <f>Q364*H364</f>
        <v>0.784</v>
      </c>
      <c r="S364" s="212">
        <v>0</v>
      </c>
      <c r="T364" s="213">
        <f>S364*H364</f>
        <v>0</v>
      </c>
      <c r="AR364" s="25" t="s">
        <v>232</v>
      </c>
      <c r="AT364" s="25" t="s">
        <v>259</v>
      </c>
      <c r="AU364" s="25" t="s">
        <v>89</v>
      </c>
      <c r="AY364" s="25" t="s">
        <v>165</v>
      </c>
      <c r="BE364" s="214">
        <f>IF(N364="základní",J364,0)</f>
        <v>0</v>
      </c>
      <c r="BF364" s="214">
        <f>IF(N364="snížená",J364,0)</f>
        <v>0</v>
      </c>
      <c r="BG364" s="214">
        <f>IF(N364="zákl. přenesená",J364,0)</f>
        <v>0</v>
      </c>
      <c r="BH364" s="214">
        <f>IF(N364="sníž. přenesená",J364,0)</f>
        <v>0</v>
      </c>
      <c r="BI364" s="214">
        <f>IF(N364="nulová",J364,0)</f>
        <v>0</v>
      </c>
      <c r="BJ364" s="25" t="s">
        <v>25</v>
      </c>
      <c r="BK364" s="214">
        <f>ROUND(I364*H364,2)</f>
        <v>0</v>
      </c>
      <c r="BL364" s="25" t="s">
        <v>171</v>
      </c>
      <c r="BM364" s="25" t="s">
        <v>480</v>
      </c>
    </row>
    <row r="365" spans="2:47" s="1" customFormat="1" ht="27">
      <c r="B365" s="42"/>
      <c r="C365" s="64"/>
      <c r="D365" s="215" t="s">
        <v>112</v>
      </c>
      <c r="E365" s="64"/>
      <c r="F365" s="216" t="s">
        <v>469</v>
      </c>
      <c r="G365" s="64"/>
      <c r="H365" s="64"/>
      <c r="I365" s="173"/>
      <c r="J365" s="64"/>
      <c r="K365" s="64"/>
      <c r="L365" s="62"/>
      <c r="M365" s="217"/>
      <c r="N365" s="43"/>
      <c r="O365" s="43"/>
      <c r="P365" s="43"/>
      <c r="Q365" s="43"/>
      <c r="R365" s="43"/>
      <c r="S365" s="43"/>
      <c r="T365" s="79"/>
      <c r="AT365" s="25" t="s">
        <v>112</v>
      </c>
      <c r="AU365" s="25" t="s">
        <v>89</v>
      </c>
    </row>
    <row r="366" spans="2:51" s="13" customFormat="1" ht="13.5">
      <c r="B366" s="230"/>
      <c r="C366" s="231"/>
      <c r="D366" s="215" t="s">
        <v>176</v>
      </c>
      <c r="E366" s="232" t="s">
        <v>24</v>
      </c>
      <c r="F366" s="233" t="s">
        <v>470</v>
      </c>
      <c r="G366" s="231"/>
      <c r="H366" s="234" t="s">
        <v>24</v>
      </c>
      <c r="I366" s="235"/>
      <c r="J366" s="231"/>
      <c r="K366" s="231"/>
      <c r="L366" s="236"/>
      <c r="M366" s="237"/>
      <c r="N366" s="238"/>
      <c r="O366" s="238"/>
      <c r="P366" s="238"/>
      <c r="Q366" s="238"/>
      <c r="R366" s="238"/>
      <c r="S366" s="238"/>
      <c r="T366" s="239"/>
      <c r="AT366" s="240" t="s">
        <v>176</v>
      </c>
      <c r="AU366" s="240" t="s">
        <v>89</v>
      </c>
      <c r="AV366" s="13" t="s">
        <v>25</v>
      </c>
      <c r="AW366" s="13" t="s">
        <v>44</v>
      </c>
      <c r="AX366" s="13" t="s">
        <v>80</v>
      </c>
      <c r="AY366" s="240" t="s">
        <v>165</v>
      </c>
    </row>
    <row r="367" spans="2:51" s="13" customFormat="1" ht="13.5">
      <c r="B367" s="230"/>
      <c r="C367" s="231"/>
      <c r="D367" s="215" t="s">
        <v>176</v>
      </c>
      <c r="E367" s="232" t="s">
        <v>24</v>
      </c>
      <c r="F367" s="233" t="s">
        <v>481</v>
      </c>
      <c r="G367" s="231"/>
      <c r="H367" s="234" t="s">
        <v>24</v>
      </c>
      <c r="I367" s="235"/>
      <c r="J367" s="231"/>
      <c r="K367" s="231"/>
      <c r="L367" s="236"/>
      <c r="M367" s="237"/>
      <c r="N367" s="238"/>
      <c r="O367" s="238"/>
      <c r="P367" s="238"/>
      <c r="Q367" s="238"/>
      <c r="R367" s="238"/>
      <c r="S367" s="238"/>
      <c r="T367" s="239"/>
      <c r="AT367" s="240" t="s">
        <v>176</v>
      </c>
      <c r="AU367" s="240" t="s">
        <v>89</v>
      </c>
      <c r="AV367" s="13" t="s">
        <v>25</v>
      </c>
      <c r="AW367" s="13" t="s">
        <v>44</v>
      </c>
      <c r="AX367" s="13" t="s">
        <v>80</v>
      </c>
      <c r="AY367" s="240" t="s">
        <v>165</v>
      </c>
    </row>
    <row r="368" spans="2:51" s="12" customFormat="1" ht="13.5">
      <c r="B368" s="218"/>
      <c r="C368" s="219"/>
      <c r="D368" s="215" t="s">
        <v>176</v>
      </c>
      <c r="E368" s="241" t="s">
        <v>24</v>
      </c>
      <c r="F368" s="242" t="s">
        <v>482</v>
      </c>
      <c r="G368" s="219"/>
      <c r="H368" s="243">
        <v>0.344</v>
      </c>
      <c r="I368" s="224"/>
      <c r="J368" s="219"/>
      <c r="K368" s="219"/>
      <c r="L368" s="225"/>
      <c r="M368" s="226"/>
      <c r="N368" s="227"/>
      <c r="O368" s="227"/>
      <c r="P368" s="227"/>
      <c r="Q368" s="227"/>
      <c r="R368" s="227"/>
      <c r="S368" s="227"/>
      <c r="T368" s="228"/>
      <c r="AT368" s="229" t="s">
        <v>176</v>
      </c>
      <c r="AU368" s="229" t="s">
        <v>89</v>
      </c>
      <c r="AV368" s="12" t="s">
        <v>89</v>
      </c>
      <c r="AW368" s="12" t="s">
        <v>44</v>
      </c>
      <c r="AX368" s="12" t="s">
        <v>80</v>
      </c>
      <c r="AY368" s="229" t="s">
        <v>165</v>
      </c>
    </row>
    <row r="369" spans="2:51" s="12" customFormat="1" ht="13.5">
      <c r="B369" s="218"/>
      <c r="C369" s="219"/>
      <c r="D369" s="215" t="s">
        <v>176</v>
      </c>
      <c r="E369" s="241" t="s">
        <v>24</v>
      </c>
      <c r="F369" s="242" t="s">
        <v>483</v>
      </c>
      <c r="G369" s="219"/>
      <c r="H369" s="243">
        <v>0.44</v>
      </c>
      <c r="I369" s="224"/>
      <c r="J369" s="219"/>
      <c r="K369" s="219"/>
      <c r="L369" s="225"/>
      <c r="M369" s="226"/>
      <c r="N369" s="227"/>
      <c r="O369" s="227"/>
      <c r="P369" s="227"/>
      <c r="Q369" s="227"/>
      <c r="R369" s="227"/>
      <c r="S369" s="227"/>
      <c r="T369" s="228"/>
      <c r="AT369" s="229" t="s">
        <v>176</v>
      </c>
      <c r="AU369" s="229" t="s">
        <v>89</v>
      </c>
      <c r="AV369" s="12" t="s">
        <v>89</v>
      </c>
      <c r="AW369" s="12" t="s">
        <v>44</v>
      </c>
      <c r="AX369" s="12" t="s">
        <v>80</v>
      </c>
      <c r="AY369" s="229" t="s">
        <v>165</v>
      </c>
    </row>
    <row r="370" spans="2:51" s="15" customFormat="1" ht="13.5">
      <c r="B370" s="255"/>
      <c r="C370" s="256"/>
      <c r="D370" s="220" t="s">
        <v>176</v>
      </c>
      <c r="E370" s="257" t="s">
        <v>24</v>
      </c>
      <c r="F370" s="258" t="s">
        <v>192</v>
      </c>
      <c r="G370" s="256"/>
      <c r="H370" s="259">
        <v>0.784</v>
      </c>
      <c r="I370" s="260"/>
      <c r="J370" s="256"/>
      <c r="K370" s="256"/>
      <c r="L370" s="261"/>
      <c r="M370" s="262"/>
      <c r="N370" s="263"/>
      <c r="O370" s="263"/>
      <c r="P370" s="263"/>
      <c r="Q370" s="263"/>
      <c r="R370" s="263"/>
      <c r="S370" s="263"/>
      <c r="T370" s="264"/>
      <c r="AT370" s="265" t="s">
        <v>176</v>
      </c>
      <c r="AU370" s="265" t="s">
        <v>89</v>
      </c>
      <c r="AV370" s="15" t="s">
        <v>171</v>
      </c>
      <c r="AW370" s="15" t="s">
        <v>44</v>
      </c>
      <c r="AX370" s="15" t="s">
        <v>25</v>
      </c>
      <c r="AY370" s="265" t="s">
        <v>165</v>
      </c>
    </row>
    <row r="371" spans="2:65" s="1" customFormat="1" ht="31.5" customHeight="1">
      <c r="B371" s="42"/>
      <c r="C371" s="203" t="s">
        <v>484</v>
      </c>
      <c r="D371" s="203" t="s">
        <v>166</v>
      </c>
      <c r="E371" s="204" t="s">
        <v>485</v>
      </c>
      <c r="F371" s="205" t="s">
        <v>486</v>
      </c>
      <c r="G371" s="206" t="s">
        <v>169</v>
      </c>
      <c r="H371" s="207">
        <v>14.965</v>
      </c>
      <c r="I371" s="208"/>
      <c r="J371" s="209">
        <f>ROUND(I371*H371,2)</f>
        <v>0</v>
      </c>
      <c r="K371" s="205" t="s">
        <v>170</v>
      </c>
      <c r="L371" s="62"/>
      <c r="M371" s="210" t="s">
        <v>24</v>
      </c>
      <c r="N371" s="211" t="s">
        <v>51</v>
      </c>
      <c r="O371" s="43"/>
      <c r="P371" s="212">
        <f>O371*H371</f>
        <v>0</v>
      </c>
      <c r="Q371" s="212">
        <v>0.695379</v>
      </c>
      <c r="R371" s="212">
        <f>Q371*H371</f>
        <v>10.406346735</v>
      </c>
      <c r="S371" s="212">
        <v>0</v>
      </c>
      <c r="T371" s="213">
        <f>S371*H371</f>
        <v>0</v>
      </c>
      <c r="AR371" s="25" t="s">
        <v>171</v>
      </c>
      <c r="AT371" s="25" t="s">
        <v>166</v>
      </c>
      <c r="AU371" s="25" t="s">
        <v>89</v>
      </c>
      <c r="AY371" s="25" t="s">
        <v>165</v>
      </c>
      <c r="BE371" s="214">
        <f>IF(N371="základní",J371,0)</f>
        <v>0</v>
      </c>
      <c r="BF371" s="214">
        <f>IF(N371="snížená",J371,0)</f>
        <v>0</v>
      </c>
      <c r="BG371" s="214">
        <f>IF(N371="zákl. přenesená",J371,0)</f>
        <v>0</v>
      </c>
      <c r="BH371" s="214">
        <f>IF(N371="sníž. přenesená",J371,0)</f>
        <v>0</v>
      </c>
      <c r="BI371" s="214">
        <f>IF(N371="nulová",J371,0)</f>
        <v>0</v>
      </c>
      <c r="BJ371" s="25" t="s">
        <v>25</v>
      </c>
      <c r="BK371" s="214">
        <f>ROUND(I371*H371,2)</f>
        <v>0</v>
      </c>
      <c r="BL371" s="25" t="s">
        <v>171</v>
      </c>
      <c r="BM371" s="25" t="s">
        <v>487</v>
      </c>
    </row>
    <row r="372" spans="2:47" s="1" customFormat="1" ht="67.5">
      <c r="B372" s="42"/>
      <c r="C372" s="64"/>
      <c r="D372" s="215" t="s">
        <v>173</v>
      </c>
      <c r="E372" s="64"/>
      <c r="F372" s="216" t="s">
        <v>488</v>
      </c>
      <c r="G372" s="64"/>
      <c r="H372" s="64"/>
      <c r="I372" s="173"/>
      <c r="J372" s="64"/>
      <c r="K372" s="64"/>
      <c r="L372" s="62"/>
      <c r="M372" s="217"/>
      <c r="N372" s="43"/>
      <c r="O372" s="43"/>
      <c r="P372" s="43"/>
      <c r="Q372" s="43"/>
      <c r="R372" s="43"/>
      <c r="S372" s="43"/>
      <c r="T372" s="79"/>
      <c r="AT372" s="25" t="s">
        <v>173</v>
      </c>
      <c r="AU372" s="25" t="s">
        <v>89</v>
      </c>
    </row>
    <row r="373" spans="2:47" s="1" customFormat="1" ht="40.5">
      <c r="B373" s="42"/>
      <c r="C373" s="64"/>
      <c r="D373" s="215" t="s">
        <v>112</v>
      </c>
      <c r="E373" s="64"/>
      <c r="F373" s="216" t="s">
        <v>489</v>
      </c>
      <c r="G373" s="64"/>
      <c r="H373" s="64"/>
      <c r="I373" s="173"/>
      <c r="J373" s="64"/>
      <c r="K373" s="64"/>
      <c r="L373" s="62"/>
      <c r="M373" s="217"/>
      <c r="N373" s="43"/>
      <c r="O373" s="43"/>
      <c r="P373" s="43"/>
      <c r="Q373" s="43"/>
      <c r="R373" s="43"/>
      <c r="S373" s="43"/>
      <c r="T373" s="79"/>
      <c r="AT373" s="25" t="s">
        <v>112</v>
      </c>
      <c r="AU373" s="25" t="s">
        <v>89</v>
      </c>
    </row>
    <row r="374" spans="2:51" s="12" customFormat="1" ht="13.5">
      <c r="B374" s="218"/>
      <c r="C374" s="219"/>
      <c r="D374" s="215" t="s">
        <v>176</v>
      </c>
      <c r="E374" s="241" t="s">
        <v>24</v>
      </c>
      <c r="F374" s="242" t="s">
        <v>490</v>
      </c>
      <c r="G374" s="219"/>
      <c r="H374" s="243">
        <v>9.965</v>
      </c>
      <c r="I374" s="224"/>
      <c r="J374" s="219"/>
      <c r="K374" s="219"/>
      <c r="L374" s="225"/>
      <c r="M374" s="226"/>
      <c r="N374" s="227"/>
      <c r="O374" s="227"/>
      <c r="P374" s="227"/>
      <c r="Q374" s="227"/>
      <c r="R374" s="227"/>
      <c r="S374" s="227"/>
      <c r="T374" s="228"/>
      <c r="AT374" s="229" t="s">
        <v>176</v>
      </c>
      <c r="AU374" s="229" t="s">
        <v>89</v>
      </c>
      <c r="AV374" s="12" t="s">
        <v>89</v>
      </c>
      <c r="AW374" s="12" t="s">
        <v>44</v>
      </c>
      <c r="AX374" s="12" t="s">
        <v>80</v>
      </c>
      <c r="AY374" s="229" t="s">
        <v>165</v>
      </c>
    </row>
    <row r="375" spans="2:51" s="12" customFormat="1" ht="13.5">
      <c r="B375" s="218"/>
      <c r="C375" s="219"/>
      <c r="D375" s="215" t="s">
        <v>176</v>
      </c>
      <c r="E375" s="241" t="s">
        <v>24</v>
      </c>
      <c r="F375" s="242" t="s">
        <v>491</v>
      </c>
      <c r="G375" s="219"/>
      <c r="H375" s="243">
        <v>5</v>
      </c>
      <c r="I375" s="224"/>
      <c r="J375" s="219"/>
      <c r="K375" s="219"/>
      <c r="L375" s="225"/>
      <c r="M375" s="226"/>
      <c r="N375" s="227"/>
      <c r="O375" s="227"/>
      <c r="P375" s="227"/>
      <c r="Q375" s="227"/>
      <c r="R375" s="227"/>
      <c r="S375" s="227"/>
      <c r="T375" s="228"/>
      <c r="AT375" s="229" t="s">
        <v>176</v>
      </c>
      <c r="AU375" s="229" t="s">
        <v>89</v>
      </c>
      <c r="AV375" s="12" t="s">
        <v>89</v>
      </c>
      <c r="AW375" s="12" t="s">
        <v>44</v>
      </c>
      <c r="AX375" s="12" t="s">
        <v>80</v>
      </c>
      <c r="AY375" s="229" t="s">
        <v>165</v>
      </c>
    </row>
    <row r="376" spans="2:51" s="15" customFormat="1" ht="13.5">
      <c r="B376" s="255"/>
      <c r="C376" s="256"/>
      <c r="D376" s="220" t="s">
        <v>176</v>
      </c>
      <c r="E376" s="257" t="s">
        <v>24</v>
      </c>
      <c r="F376" s="258" t="s">
        <v>192</v>
      </c>
      <c r="G376" s="256"/>
      <c r="H376" s="259">
        <v>14.965</v>
      </c>
      <c r="I376" s="260"/>
      <c r="J376" s="256"/>
      <c r="K376" s="256"/>
      <c r="L376" s="261"/>
      <c r="M376" s="262"/>
      <c r="N376" s="263"/>
      <c r="O376" s="263"/>
      <c r="P376" s="263"/>
      <c r="Q376" s="263"/>
      <c r="R376" s="263"/>
      <c r="S376" s="263"/>
      <c r="T376" s="264"/>
      <c r="AT376" s="265" t="s">
        <v>176</v>
      </c>
      <c r="AU376" s="265" t="s">
        <v>89</v>
      </c>
      <c r="AV376" s="15" t="s">
        <v>171</v>
      </c>
      <c r="AW376" s="15" t="s">
        <v>44</v>
      </c>
      <c r="AX376" s="15" t="s">
        <v>25</v>
      </c>
      <c r="AY376" s="265" t="s">
        <v>165</v>
      </c>
    </row>
    <row r="377" spans="2:65" s="1" customFormat="1" ht="31.5" customHeight="1">
      <c r="B377" s="42"/>
      <c r="C377" s="203" t="s">
        <v>492</v>
      </c>
      <c r="D377" s="203" t="s">
        <v>166</v>
      </c>
      <c r="E377" s="204" t="s">
        <v>493</v>
      </c>
      <c r="F377" s="205" t="s">
        <v>494</v>
      </c>
      <c r="G377" s="206" t="s">
        <v>169</v>
      </c>
      <c r="H377" s="207">
        <v>69.825</v>
      </c>
      <c r="I377" s="208"/>
      <c r="J377" s="209">
        <f>ROUND(I377*H377,2)</f>
        <v>0</v>
      </c>
      <c r="K377" s="205" t="s">
        <v>170</v>
      </c>
      <c r="L377" s="62"/>
      <c r="M377" s="210" t="s">
        <v>24</v>
      </c>
      <c r="N377" s="211" t="s">
        <v>51</v>
      </c>
      <c r="O377" s="43"/>
      <c r="P377" s="212">
        <f>O377*H377</f>
        <v>0</v>
      </c>
      <c r="Q377" s="212">
        <v>0.0225634</v>
      </c>
      <c r="R377" s="212">
        <f>Q377*H377</f>
        <v>1.5754894050000001</v>
      </c>
      <c r="S377" s="212">
        <v>0</v>
      </c>
      <c r="T377" s="213">
        <f>S377*H377</f>
        <v>0</v>
      </c>
      <c r="AR377" s="25" t="s">
        <v>171</v>
      </c>
      <c r="AT377" s="25" t="s">
        <v>166</v>
      </c>
      <c r="AU377" s="25" t="s">
        <v>89</v>
      </c>
      <c r="AY377" s="25" t="s">
        <v>165</v>
      </c>
      <c r="BE377" s="214">
        <f>IF(N377="základní",J377,0)</f>
        <v>0</v>
      </c>
      <c r="BF377" s="214">
        <f>IF(N377="snížená",J377,0)</f>
        <v>0</v>
      </c>
      <c r="BG377" s="214">
        <f>IF(N377="zákl. přenesená",J377,0)</f>
        <v>0</v>
      </c>
      <c r="BH377" s="214">
        <f>IF(N377="sníž. přenesená",J377,0)</f>
        <v>0</v>
      </c>
      <c r="BI377" s="214">
        <f>IF(N377="nulová",J377,0)</f>
        <v>0</v>
      </c>
      <c r="BJ377" s="25" t="s">
        <v>25</v>
      </c>
      <c r="BK377" s="214">
        <f>ROUND(I377*H377,2)</f>
        <v>0</v>
      </c>
      <c r="BL377" s="25" t="s">
        <v>171</v>
      </c>
      <c r="BM377" s="25" t="s">
        <v>495</v>
      </c>
    </row>
    <row r="378" spans="2:47" s="1" customFormat="1" ht="67.5">
      <c r="B378" s="42"/>
      <c r="C378" s="64"/>
      <c r="D378" s="215" t="s">
        <v>173</v>
      </c>
      <c r="E378" s="64"/>
      <c r="F378" s="216" t="s">
        <v>488</v>
      </c>
      <c r="G378" s="64"/>
      <c r="H378" s="64"/>
      <c r="I378" s="173"/>
      <c r="J378" s="64"/>
      <c r="K378" s="64"/>
      <c r="L378" s="62"/>
      <c r="M378" s="217"/>
      <c r="N378" s="43"/>
      <c r="O378" s="43"/>
      <c r="P378" s="43"/>
      <c r="Q378" s="43"/>
      <c r="R378" s="43"/>
      <c r="S378" s="43"/>
      <c r="T378" s="79"/>
      <c r="AT378" s="25" t="s">
        <v>173</v>
      </c>
      <c r="AU378" s="25" t="s">
        <v>89</v>
      </c>
    </row>
    <row r="379" spans="2:47" s="1" customFormat="1" ht="27">
      <c r="B379" s="42"/>
      <c r="C379" s="64"/>
      <c r="D379" s="215" t="s">
        <v>112</v>
      </c>
      <c r="E379" s="64"/>
      <c r="F379" s="216" t="s">
        <v>231</v>
      </c>
      <c r="G379" s="64"/>
      <c r="H379" s="64"/>
      <c r="I379" s="173"/>
      <c r="J379" s="64"/>
      <c r="K379" s="64"/>
      <c r="L379" s="62"/>
      <c r="M379" s="217"/>
      <c r="N379" s="43"/>
      <c r="O379" s="43"/>
      <c r="P379" s="43"/>
      <c r="Q379" s="43"/>
      <c r="R379" s="43"/>
      <c r="S379" s="43"/>
      <c r="T379" s="79"/>
      <c r="AT379" s="25" t="s">
        <v>112</v>
      </c>
      <c r="AU379" s="25" t="s">
        <v>89</v>
      </c>
    </row>
    <row r="380" spans="2:51" s="12" customFormat="1" ht="13.5">
      <c r="B380" s="218"/>
      <c r="C380" s="219"/>
      <c r="D380" s="215" t="s">
        <v>176</v>
      </c>
      <c r="E380" s="241" t="s">
        <v>24</v>
      </c>
      <c r="F380" s="242" t="s">
        <v>496</v>
      </c>
      <c r="G380" s="219"/>
      <c r="H380" s="243">
        <v>69.825</v>
      </c>
      <c r="I380" s="224"/>
      <c r="J380" s="219"/>
      <c r="K380" s="219"/>
      <c r="L380" s="225"/>
      <c r="M380" s="226"/>
      <c r="N380" s="227"/>
      <c r="O380" s="227"/>
      <c r="P380" s="227"/>
      <c r="Q380" s="227"/>
      <c r="R380" s="227"/>
      <c r="S380" s="227"/>
      <c r="T380" s="228"/>
      <c r="AT380" s="229" t="s">
        <v>176</v>
      </c>
      <c r="AU380" s="229" t="s">
        <v>89</v>
      </c>
      <c r="AV380" s="12" t="s">
        <v>89</v>
      </c>
      <c r="AW380" s="12" t="s">
        <v>44</v>
      </c>
      <c r="AX380" s="12" t="s">
        <v>80</v>
      </c>
      <c r="AY380" s="229" t="s">
        <v>165</v>
      </c>
    </row>
    <row r="381" spans="2:51" s="15" customFormat="1" ht="13.5">
      <c r="B381" s="255"/>
      <c r="C381" s="256"/>
      <c r="D381" s="215" t="s">
        <v>176</v>
      </c>
      <c r="E381" s="277" t="s">
        <v>24</v>
      </c>
      <c r="F381" s="278" t="s">
        <v>192</v>
      </c>
      <c r="G381" s="256"/>
      <c r="H381" s="279">
        <v>69.825</v>
      </c>
      <c r="I381" s="260"/>
      <c r="J381" s="256"/>
      <c r="K381" s="256"/>
      <c r="L381" s="261"/>
      <c r="M381" s="262"/>
      <c r="N381" s="263"/>
      <c r="O381" s="263"/>
      <c r="P381" s="263"/>
      <c r="Q381" s="263"/>
      <c r="R381" s="263"/>
      <c r="S381" s="263"/>
      <c r="T381" s="264"/>
      <c r="AT381" s="265" t="s">
        <v>176</v>
      </c>
      <c r="AU381" s="265" t="s">
        <v>89</v>
      </c>
      <c r="AV381" s="15" t="s">
        <v>171</v>
      </c>
      <c r="AW381" s="15" t="s">
        <v>44</v>
      </c>
      <c r="AX381" s="15" t="s">
        <v>25</v>
      </c>
      <c r="AY381" s="265" t="s">
        <v>165</v>
      </c>
    </row>
    <row r="382" spans="2:63" s="11" customFormat="1" ht="29.85" customHeight="1">
      <c r="B382" s="186"/>
      <c r="C382" s="187"/>
      <c r="D382" s="200" t="s">
        <v>79</v>
      </c>
      <c r="E382" s="201" t="s">
        <v>219</v>
      </c>
      <c r="F382" s="201" t="s">
        <v>497</v>
      </c>
      <c r="G382" s="187"/>
      <c r="H382" s="187"/>
      <c r="I382" s="190"/>
      <c r="J382" s="202">
        <f>BK382</f>
        <v>0</v>
      </c>
      <c r="K382" s="187"/>
      <c r="L382" s="192"/>
      <c r="M382" s="193"/>
      <c r="N382" s="194"/>
      <c r="O382" s="194"/>
      <c r="P382" s="195">
        <f>SUM(P383:P412)</f>
        <v>0</v>
      </c>
      <c r="Q382" s="194"/>
      <c r="R382" s="195">
        <f>SUM(R383:R412)</f>
        <v>0.11168592239999998</v>
      </c>
      <c r="S382" s="194"/>
      <c r="T382" s="196">
        <f>SUM(T383:T412)</f>
        <v>0</v>
      </c>
      <c r="AR382" s="197" t="s">
        <v>25</v>
      </c>
      <c r="AT382" s="198" t="s">
        <v>79</v>
      </c>
      <c r="AU382" s="198" t="s">
        <v>25</v>
      </c>
      <c r="AY382" s="197" t="s">
        <v>165</v>
      </c>
      <c r="BK382" s="199">
        <f>SUM(BK383:BK412)</f>
        <v>0</v>
      </c>
    </row>
    <row r="383" spans="2:65" s="1" customFormat="1" ht="44.25" customHeight="1">
      <c r="B383" s="42"/>
      <c r="C383" s="203" t="s">
        <v>498</v>
      </c>
      <c r="D383" s="203" t="s">
        <v>166</v>
      </c>
      <c r="E383" s="204" t="s">
        <v>499</v>
      </c>
      <c r="F383" s="205" t="s">
        <v>500</v>
      </c>
      <c r="G383" s="206" t="s">
        <v>211</v>
      </c>
      <c r="H383" s="207">
        <v>52.26</v>
      </c>
      <c r="I383" s="208"/>
      <c r="J383" s="209">
        <f>ROUND(I383*H383,2)</f>
        <v>0</v>
      </c>
      <c r="K383" s="205" t="s">
        <v>170</v>
      </c>
      <c r="L383" s="62"/>
      <c r="M383" s="210" t="s">
        <v>24</v>
      </c>
      <c r="N383" s="211" t="s">
        <v>51</v>
      </c>
      <c r="O383" s="43"/>
      <c r="P383" s="212">
        <f>O383*H383</f>
        <v>0</v>
      </c>
      <c r="Q383" s="212">
        <v>0.000465</v>
      </c>
      <c r="R383" s="212">
        <f>Q383*H383</f>
        <v>0.0243009</v>
      </c>
      <c r="S383" s="212">
        <v>0</v>
      </c>
      <c r="T383" s="213">
        <f>S383*H383</f>
        <v>0</v>
      </c>
      <c r="AR383" s="25" t="s">
        <v>171</v>
      </c>
      <c r="AT383" s="25" t="s">
        <v>166</v>
      </c>
      <c r="AU383" s="25" t="s">
        <v>89</v>
      </c>
      <c r="AY383" s="25" t="s">
        <v>165</v>
      </c>
      <c r="BE383" s="214">
        <f>IF(N383="základní",J383,0)</f>
        <v>0</v>
      </c>
      <c r="BF383" s="214">
        <f>IF(N383="snížená",J383,0)</f>
        <v>0</v>
      </c>
      <c r="BG383" s="214">
        <f>IF(N383="zákl. přenesená",J383,0)</f>
        <v>0</v>
      </c>
      <c r="BH383" s="214">
        <f>IF(N383="sníž. přenesená",J383,0)</f>
        <v>0</v>
      </c>
      <c r="BI383" s="214">
        <f>IF(N383="nulová",J383,0)</f>
        <v>0</v>
      </c>
      <c r="BJ383" s="25" t="s">
        <v>25</v>
      </c>
      <c r="BK383" s="214">
        <f>ROUND(I383*H383,2)</f>
        <v>0</v>
      </c>
      <c r="BL383" s="25" t="s">
        <v>171</v>
      </c>
      <c r="BM383" s="25" t="s">
        <v>501</v>
      </c>
    </row>
    <row r="384" spans="2:47" s="1" customFormat="1" ht="40.5">
      <c r="B384" s="42"/>
      <c r="C384" s="64"/>
      <c r="D384" s="215" t="s">
        <v>112</v>
      </c>
      <c r="E384" s="64"/>
      <c r="F384" s="216" t="s">
        <v>502</v>
      </c>
      <c r="G384" s="64"/>
      <c r="H384" s="64"/>
      <c r="I384" s="173"/>
      <c r="J384" s="64"/>
      <c r="K384" s="64"/>
      <c r="L384" s="62"/>
      <c r="M384" s="217"/>
      <c r="N384" s="43"/>
      <c r="O384" s="43"/>
      <c r="P384" s="43"/>
      <c r="Q384" s="43"/>
      <c r="R384" s="43"/>
      <c r="S384" s="43"/>
      <c r="T384" s="79"/>
      <c r="AT384" s="25" t="s">
        <v>112</v>
      </c>
      <c r="AU384" s="25" t="s">
        <v>89</v>
      </c>
    </row>
    <row r="385" spans="2:51" s="13" customFormat="1" ht="13.5">
      <c r="B385" s="230"/>
      <c r="C385" s="231"/>
      <c r="D385" s="215" t="s">
        <v>176</v>
      </c>
      <c r="E385" s="232" t="s">
        <v>24</v>
      </c>
      <c r="F385" s="233" t="s">
        <v>338</v>
      </c>
      <c r="G385" s="231"/>
      <c r="H385" s="234" t="s">
        <v>24</v>
      </c>
      <c r="I385" s="235"/>
      <c r="J385" s="231"/>
      <c r="K385" s="231"/>
      <c r="L385" s="236"/>
      <c r="M385" s="237"/>
      <c r="N385" s="238"/>
      <c r="O385" s="238"/>
      <c r="P385" s="238"/>
      <c r="Q385" s="238"/>
      <c r="R385" s="238"/>
      <c r="S385" s="238"/>
      <c r="T385" s="239"/>
      <c r="AT385" s="240" t="s">
        <v>176</v>
      </c>
      <c r="AU385" s="240" t="s">
        <v>89</v>
      </c>
      <c r="AV385" s="13" t="s">
        <v>25</v>
      </c>
      <c r="AW385" s="13" t="s">
        <v>44</v>
      </c>
      <c r="AX385" s="13" t="s">
        <v>80</v>
      </c>
      <c r="AY385" s="240" t="s">
        <v>165</v>
      </c>
    </row>
    <row r="386" spans="2:51" s="12" customFormat="1" ht="13.5">
      <c r="B386" s="218"/>
      <c r="C386" s="219"/>
      <c r="D386" s="215" t="s">
        <v>176</v>
      </c>
      <c r="E386" s="241" t="s">
        <v>24</v>
      </c>
      <c r="F386" s="242" t="s">
        <v>503</v>
      </c>
      <c r="G386" s="219"/>
      <c r="H386" s="243">
        <v>12.16</v>
      </c>
      <c r="I386" s="224"/>
      <c r="J386" s="219"/>
      <c r="K386" s="219"/>
      <c r="L386" s="225"/>
      <c r="M386" s="226"/>
      <c r="N386" s="227"/>
      <c r="O386" s="227"/>
      <c r="P386" s="227"/>
      <c r="Q386" s="227"/>
      <c r="R386" s="227"/>
      <c r="S386" s="227"/>
      <c r="T386" s="228"/>
      <c r="AT386" s="229" t="s">
        <v>176</v>
      </c>
      <c r="AU386" s="229" t="s">
        <v>89</v>
      </c>
      <c r="AV386" s="12" t="s">
        <v>89</v>
      </c>
      <c r="AW386" s="12" t="s">
        <v>44</v>
      </c>
      <c r="AX386" s="12" t="s">
        <v>80</v>
      </c>
      <c r="AY386" s="229" t="s">
        <v>165</v>
      </c>
    </row>
    <row r="387" spans="2:51" s="12" customFormat="1" ht="13.5">
      <c r="B387" s="218"/>
      <c r="C387" s="219"/>
      <c r="D387" s="215" t="s">
        <v>176</v>
      </c>
      <c r="E387" s="241" t="s">
        <v>24</v>
      </c>
      <c r="F387" s="242" t="s">
        <v>504</v>
      </c>
      <c r="G387" s="219"/>
      <c r="H387" s="243">
        <v>13.3</v>
      </c>
      <c r="I387" s="224"/>
      <c r="J387" s="219"/>
      <c r="K387" s="219"/>
      <c r="L387" s="225"/>
      <c r="M387" s="226"/>
      <c r="N387" s="227"/>
      <c r="O387" s="227"/>
      <c r="P387" s="227"/>
      <c r="Q387" s="227"/>
      <c r="R387" s="227"/>
      <c r="S387" s="227"/>
      <c r="T387" s="228"/>
      <c r="AT387" s="229" t="s">
        <v>176</v>
      </c>
      <c r="AU387" s="229" t="s">
        <v>89</v>
      </c>
      <c r="AV387" s="12" t="s">
        <v>89</v>
      </c>
      <c r="AW387" s="12" t="s">
        <v>44</v>
      </c>
      <c r="AX387" s="12" t="s">
        <v>80</v>
      </c>
      <c r="AY387" s="229" t="s">
        <v>165</v>
      </c>
    </row>
    <row r="388" spans="2:51" s="13" customFormat="1" ht="13.5">
      <c r="B388" s="230"/>
      <c r="C388" s="231"/>
      <c r="D388" s="215" t="s">
        <v>176</v>
      </c>
      <c r="E388" s="232" t="s">
        <v>24</v>
      </c>
      <c r="F388" s="233" t="s">
        <v>338</v>
      </c>
      <c r="G388" s="231"/>
      <c r="H388" s="234" t="s">
        <v>24</v>
      </c>
      <c r="I388" s="235"/>
      <c r="J388" s="231"/>
      <c r="K388" s="231"/>
      <c r="L388" s="236"/>
      <c r="M388" s="237"/>
      <c r="N388" s="238"/>
      <c r="O388" s="238"/>
      <c r="P388" s="238"/>
      <c r="Q388" s="238"/>
      <c r="R388" s="238"/>
      <c r="S388" s="238"/>
      <c r="T388" s="239"/>
      <c r="AT388" s="240" t="s">
        <v>176</v>
      </c>
      <c r="AU388" s="240" t="s">
        <v>89</v>
      </c>
      <c r="AV388" s="13" t="s">
        <v>25</v>
      </c>
      <c r="AW388" s="13" t="s">
        <v>44</v>
      </c>
      <c r="AX388" s="13" t="s">
        <v>80</v>
      </c>
      <c r="AY388" s="240" t="s">
        <v>165</v>
      </c>
    </row>
    <row r="389" spans="2:51" s="12" customFormat="1" ht="13.5">
      <c r="B389" s="218"/>
      <c r="C389" s="219"/>
      <c r="D389" s="215" t="s">
        <v>176</v>
      </c>
      <c r="E389" s="241" t="s">
        <v>24</v>
      </c>
      <c r="F389" s="242" t="s">
        <v>505</v>
      </c>
      <c r="G389" s="219"/>
      <c r="H389" s="243">
        <v>12.8</v>
      </c>
      <c r="I389" s="224"/>
      <c r="J389" s="219"/>
      <c r="K389" s="219"/>
      <c r="L389" s="225"/>
      <c r="M389" s="226"/>
      <c r="N389" s="227"/>
      <c r="O389" s="227"/>
      <c r="P389" s="227"/>
      <c r="Q389" s="227"/>
      <c r="R389" s="227"/>
      <c r="S389" s="227"/>
      <c r="T389" s="228"/>
      <c r="AT389" s="229" t="s">
        <v>176</v>
      </c>
      <c r="AU389" s="229" t="s">
        <v>89</v>
      </c>
      <c r="AV389" s="12" t="s">
        <v>89</v>
      </c>
      <c r="AW389" s="12" t="s">
        <v>44</v>
      </c>
      <c r="AX389" s="12" t="s">
        <v>80</v>
      </c>
      <c r="AY389" s="229" t="s">
        <v>165</v>
      </c>
    </row>
    <row r="390" spans="2:51" s="12" customFormat="1" ht="13.5">
      <c r="B390" s="218"/>
      <c r="C390" s="219"/>
      <c r="D390" s="215" t="s">
        <v>176</v>
      </c>
      <c r="E390" s="241" t="s">
        <v>24</v>
      </c>
      <c r="F390" s="242" t="s">
        <v>506</v>
      </c>
      <c r="G390" s="219"/>
      <c r="H390" s="243">
        <v>14</v>
      </c>
      <c r="I390" s="224"/>
      <c r="J390" s="219"/>
      <c r="K390" s="219"/>
      <c r="L390" s="225"/>
      <c r="M390" s="226"/>
      <c r="N390" s="227"/>
      <c r="O390" s="227"/>
      <c r="P390" s="227"/>
      <c r="Q390" s="227"/>
      <c r="R390" s="227"/>
      <c r="S390" s="227"/>
      <c r="T390" s="228"/>
      <c r="AT390" s="229" t="s">
        <v>176</v>
      </c>
      <c r="AU390" s="229" t="s">
        <v>89</v>
      </c>
      <c r="AV390" s="12" t="s">
        <v>89</v>
      </c>
      <c r="AW390" s="12" t="s">
        <v>44</v>
      </c>
      <c r="AX390" s="12" t="s">
        <v>80</v>
      </c>
      <c r="AY390" s="229" t="s">
        <v>165</v>
      </c>
    </row>
    <row r="391" spans="2:51" s="15" customFormat="1" ht="13.5">
      <c r="B391" s="255"/>
      <c r="C391" s="256"/>
      <c r="D391" s="220" t="s">
        <v>176</v>
      </c>
      <c r="E391" s="257" t="s">
        <v>24</v>
      </c>
      <c r="F391" s="258" t="s">
        <v>192</v>
      </c>
      <c r="G391" s="256"/>
      <c r="H391" s="259">
        <v>52.26</v>
      </c>
      <c r="I391" s="260"/>
      <c r="J391" s="256"/>
      <c r="K391" s="256"/>
      <c r="L391" s="261"/>
      <c r="M391" s="262"/>
      <c r="N391" s="263"/>
      <c r="O391" s="263"/>
      <c r="P391" s="263"/>
      <c r="Q391" s="263"/>
      <c r="R391" s="263"/>
      <c r="S391" s="263"/>
      <c r="T391" s="264"/>
      <c r="AT391" s="265" t="s">
        <v>176</v>
      </c>
      <c r="AU391" s="265" t="s">
        <v>89</v>
      </c>
      <c r="AV391" s="15" t="s">
        <v>171</v>
      </c>
      <c r="AW391" s="15" t="s">
        <v>44</v>
      </c>
      <c r="AX391" s="15" t="s">
        <v>25</v>
      </c>
      <c r="AY391" s="265" t="s">
        <v>165</v>
      </c>
    </row>
    <row r="392" spans="2:65" s="1" customFormat="1" ht="22.5" customHeight="1">
      <c r="B392" s="42"/>
      <c r="C392" s="203" t="s">
        <v>507</v>
      </c>
      <c r="D392" s="203" t="s">
        <v>166</v>
      </c>
      <c r="E392" s="204" t="s">
        <v>508</v>
      </c>
      <c r="F392" s="205" t="s">
        <v>509</v>
      </c>
      <c r="G392" s="206" t="s">
        <v>211</v>
      </c>
      <c r="H392" s="207">
        <v>271.4</v>
      </c>
      <c r="I392" s="208"/>
      <c r="J392" s="209">
        <f>ROUND(I392*H392,2)</f>
        <v>0</v>
      </c>
      <c r="K392" s="205" t="s">
        <v>24</v>
      </c>
      <c r="L392" s="62"/>
      <c r="M392" s="210" t="s">
        <v>24</v>
      </c>
      <c r="N392" s="211" t="s">
        <v>51</v>
      </c>
      <c r="O392" s="43"/>
      <c r="P392" s="212">
        <f>O392*H392</f>
        <v>0</v>
      </c>
      <c r="Q392" s="212">
        <v>0.000321</v>
      </c>
      <c r="R392" s="212">
        <f>Q392*H392</f>
        <v>0.08711939999999999</v>
      </c>
      <c r="S392" s="212">
        <v>0</v>
      </c>
      <c r="T392" s="213">
        <f>S392*H392</f>
        <v>0</v>
      </c>
      <c r="AR392" s="25" t="s">
        <v>171</v>
      </c>
      <c r="AT392" s="25" t="s">
        <v>166</v>
      </c>
      <c r="AU392" s="25" t="s">
        <v>89</v>
      </c>
      <c r="AY392" s="25" t="s">
        <v>165</v>
      </c>
      <c r="BE392" s="214">
        <f>IF(N392="základní",J392,0)</f>
        <v>0</v>
      </c>
      <c r="BF392" s="214">
        <f>IF(N392="snížená",J392,0)</f>
        <v>0</v>
      </c>
      <c r="BG392" s="214">
        <f>IF(N392="zákl. přenesená",J392,0)</f>
        <v>0</v>
      </c>
      <c r="BH392" s="214">
        <f>IF(N392="sníž. přenesená",J392,0)</f>
        <v>0</v>
      </c>
      <c r="BI392" s="214">
        <f>IF(N392="nulová",J392,0)</f>
        <v>0</v>
      </c>
      <c r="BJ392" s="25" t="s">
        <v>25</v>
      </c>
      <c r="BK392" s="214">
        <f>ROUND(I392*H392,2)</f>
        <v>0</v>
      </c>
      <c r="BL392" s="25" t="s">
        <v>171</v>
      </c>
      <c r="BM392" s="25" t="s">
        <v>510</v>
      </c>
    </row>
    <row r="393" spans="2:47" s="1" customFormat="1" ht="40.5">
      <c r="B393" s="42"/>
      <c r="C393" s="64"/>
      <c r="D393" s="215" t="s">
        <v>112</v>
      </c>
      <c r="E393" s="64"/>
      <c r="F393" s="216" t="s">
        <v>502</v>
      </c>
      <c r="G393" s="64"/>
      <c r="H393" s="64"/>
      <c r="I393" s="173"/>
      <c r="J393" s="64"/>
      <c r="K393" s="64"/>
      <c r="L393" s="62"/>
      <c r="M393" s="217"/>
      <c r="N393" s="43"/>
      <c r="O393" s="43"/>
      <c r="P393" s="43"/>
      <c r="Q393" s="43"/>
      <c r="R393" s="43"/>
      <c r="S393" s="43"/>
      <c r="T393" s="79"/>
      <c r="AT393" s="25" t="s">
        <v>112</v>
      </c>
      <c r="AU393" s="25" t="s">
        <v>89</v>
      </c>
    </row>
    <row r="394" spans="2:51" s="13" customFormat="1" ht="13.5">
      <c r="B394" s="230"/>
      <c r="C394" s="231"/>
      <c r="D394" s="215" t="s">
        <v>176</v>
      </c>
      <c r="E394" s="232" t="s">
        <v>24</v>
      </c>
      <c r="F394" s="233" t="s">
        <v>338</v>
      </c>
      <c r="G394" s="231"/>
      <c r="H394" s="234" t="s">
        <v>24</v>
      </c>
      <c r="I394" s="235"/>
      <c r="J394" s="231"/>
      <c r="K394" s="231"/>
      <c r="L394" s="236"/>
      <c r="M394" s="237"/>
      <c r="N394" s="238"/>
      <c r="O394" s="238"/>
      <c r="P394" s="238"/>
      <c r="Q394" s="238"/>
      <c r="R394" s="238"/>
      <c r="S394" s="238"/>
      <c r="T394" s="239"/>
      <c r="AT394" s="240" t="s">
        <v>176</v>
      </c>
      <c r="AU394" s="240" t="s">
        <v>89</v>
      </c>
      <c r="AV394" s="13" t="s">
        <v>25</v>
      </c>
      <c r="AW394" s="13" t="s">
        <v>44</v>
      </c>
      <c r="AX394" s="13" t="s">
        <v>80</v>
      </c>
      <c r="AY394" s="240" t="s">
        <v>165</v>
      </c>
    </row>
    <row r="395" spans="2:51" s="12" customFormat="1" ht="13.5">
      <c r="B395" s="218"/>
      <c r="C395" s="219"/>
      <c r="D395" s="215" t="s">
        <v>176</v>
      </c>
      <c r="E395" s="241" t="s">
        <v>24</v>
      </c>
      <c r="F395" s="242" t="s">
        <v>511</v>
      </c>
      <c r="G395" s="219"/>
      <c r="H395" s="243">
        <v>64.215</v>
      </c>
      <c r="I395" s="224"/>
      <c r="J395" s="219"/>
      <c r="K395" s="219"/>
      <c r="L395" s="225"/>
      <c r="M395" s="226"/>
      <c r="N395" s="227"/>
      <c r="O395" s="227"/>
      <c r="P395" s="227"/>
      <c r="Q395" s="227"/>
      <c r="R395" s="227"/>
      <c r="S395" s="227"/>
      <c r="T395" s="228"/>
      <c r="AT395" s="229" t="s">
        <v>176</v>
      </c>
      <c r="AU395" s="229" t="s">
        <v>89</v>
      </c>
      <c r="AV395" s="12" t="s">
        <v>89</v>
      </c>
      <c r="AW395" s="12" t="s">
        <v>44</v>
      </c>
      <c r="AX395" s="12" t="s">
        <v>80</v>
      </c>
      <c r="AY395" s="229" t="s">
        <v>165</v>
      </c>
    </row>
    <row r="396" spans="2:51" s="12" customFormat="1" ht="13.5">
      <c r="B396" s="218"/>
      <c r="C396" s="219"/>
      <c r="D396" s="215" t="s">
        <v>176</v>
      </c>
      <c r="E396" s="241" t="s">
        <v>24</v>
      </c>
      <c r="F396" s="242" t="s">
        <v>512</v>
      </c>
      <c r="G396" s="219"/>
      <c r="H396" s="243">
        <v>64.215</v>
      </c>
      <c r="I396" s="224"/>
      <c r="J396" s="219"/>
      <c r="K396" s="219"/>
      <c r="L396" s="225"/>
      <c r="M396" s="226"/>
      <c r="N396" s="227"/>
      <c r="O396" s="227"/>
      <c r="P396" s="227"/>
      <c r="Q396" s="227"/>
      <c r="R396" s="227"/>
      <c r="S396" s="227"/>
      <c r="T396" s="228"/>
      <c r="AT396" s="229" t="s">
        <v>176</v>
      </c>
      <c r="AU396" s="229" t="s">
        <v>89</v>
      </c>
      <c r="AV396" s="12" t="s">
        <v>89</v>
      </c>
      <c r="AW396" s="12" t="s">
        <v>44</v>
      </c>
      <c r="AX396" s="12" t="s">
        <v>80</v>
      </c>
      <c r="AY396" s="229" t="s">
        <v>165</v>
      </c>
    </row>
    <row r="397" spans="2:51" s="12" customFormat="1" ht="13.5">
      <c r="B397" s="218"/>
      <c r="C397" s="219"/>
      <c r="D397" s="215" t="s">
        <v>176</v>
      </c>
      <c r="E397" s="241" t="s">
        <v>24</v>
      </c>
      <c r="F397" s="242" t="s">
        <v>513</v>
      </c>
      <c r="G397" s="219"/>
      <c r="H397" s="243">
        <v>4.01</v>
      </c>
      <c r="I397" s="224"/>
      <c r="J397" s="219"/>
      <c r="K397" s="219"/>
      <c r="L397" s="225"/>
      <c r="M397" s="226"/>
      <c r="N397" s="227"/>
      <c r="O397" s="227"/>
      <c r="P397" s="227"/>
      <c r="Q397" s="227"/>
      <c r="R397" s="227"/>
      <c r="S397" s="227"/>
      <c r="T397" s="228"/>
      <c r="AT397" s="229" t="s">
        <v>176</v>
      </c>
      <c r="AU397" s="229" t="s">
        <v>89</v>
      </c>
      <c r="AV397" s="12" t="s">
        <v>89</v>
      </c>
      <c r="AW397" s="12" t="s">
        <v>44</v>
      </c>
      <c r="AX397" s="12" t="s">
        <v>80</v>
      </c>
      <c r="AY397" s="229" t="s">
        <v>165</v>
      </c>
    </row>
    <row r="398" spans="2:51" s="14" customFormat="1" ht="13.5">
      <c r="B398" s="244"/>
      <c r="C398" s="245"/>
      <c r="D398" s="215" t="s">
        <v>176</v>
      </c>
      <c r="E398" s="246" t="s">
        <v>24</v>
      </c>
      <c r="F398" s="247" t="s">
        <v>186</v>
      </c>
      <c r="G398" s="245"/>
      <c r="H398" s="248">
        <v>132.44</v>
      </c>
      <c r="I398" s="249"/>
      <c r="J398" s="245"/>
      <c r="K398" s="245"/>
      <c r="L398" s="250"/>
      <c r="M398" s="251"/>
      <c r="N398" s="252"/>
      <c r="O398" s="252"/>
      <c r="P398" s="252"/>
      <c r="Q398" s="252"/>
      <c r="R398" s="252"/>
      <c r="S398" s="252"/>
      <c r="T398" s="253"/>
      <c r="AT398" s="254" t="s">
        <v>176</v>
      </c>
      <c r="AU398" s="254" t="s">
        <v>89</v>
      </c>
      <c r="AV398" s="14" t="s">
        <v>187</v>
      </c>
      <c r="AW398" s="14" t="s">
        <v>44</v>
      </c>
      <c r="AX398" s="14" t="s">
        <v>80</v>
      </c>
      <c r="AY398" s="254" t="s">
        <v>165</v>
      </c>
    </row>
    <row r="399" spans="2:51" s="13" customFormat="1" ht="13.5">
      <c r="B399" s="230"/>
      <c r="C399" s="231"/>
      <c r="D399" s="215" t="s">
        <v>176</v>
      </c>
      <c r="E399" s="232" t="s">
        <v>24</v>
      </c>
      <c r="F399" s="233" t="s">
        <v>338</v>
      </c>
      <c r="G399" s="231"/>
      <c r="H399" s="234" t="s">
        <v>24</v>
      </c>
      <c r="I399" s="235"/>
      <c r="J399" s="231"/>
      <c r="K399" s="231"/>
      <c r="L399" s="236"/>
      <c r="M399" s="237"/>
      <c r="N399" s="238"/>
      <c r="O399" s="238"/>
      <c r="P399" s="238"/>
      <c r="Q399" s="238"/>
      <c r="R399" s="238"/>
      <c r="S399" s="238"/>
      <c r="T399" s="239"/>
      <c r="AT399" s="240" t="s">
        <v>176</v>
      </c>
      <c r="AU399" s="240" t="s">
        <v>89</v>
      </c>
      <c r="AV399" s="13" t="s">
        <v>25</v>
      </c>
      <c r="AW399" s="13" t="s">
        <v>44</v>
      </c>
      <c r="AX399" s="13" t="s">
        <v>80</v>
      </c>
      <c r="AY399" s="240" t="s">
        <v>165</v>
      </c>
    </row>
    <row r="400" spans="2:51" s="12" customFormat="1" ht="13.5">
      <c r="B400" s="218"/>
      <c r="C400" s="219"/>
      <c r="D400" s="215" t="s">
        <v>176</v>
      </c>
      <c r="E400" s="241" t="s">
        <v>24</v>
      </c>
      <c r="F400" s="242" t="s">
        <v>514</v>
      </c>
      <c r="G400" s="219"/>
      <c r="H400" s="243">
        <v>67.455</v>
      </c>
      <c r="I400" s="224"/>
      <c r="J400" s="219"/>
      <c r="K400" s="219"/>
      <c r="L400" s="225"/>
      <c r="M400" s="226"/>
      <c r="N400" s="227"/>
      <c r="O400" s="227"/>
      <c r="P400" s="227"/>
      <c r="Q400" s="227"/>
      <c r="R400" s="227"/>
      <c r="S400" s="227"/>
      <c r="T400" s="228"/>
      <c r="AT400" s="229" t="s">
        <v>176</v>
      </c>
      <c r="AU400" s="229" t="s">
        <v>89</v>
      </c>
      <c r="AV400" s="12" t="s">
        <v>89</v>
      </c>
      <c r="AW400" s="12" t="s">
        <v>44</v>
      </c>
      <c r="AX400" s="12" t="s">
        <v>80</v>
      </c>
      <c r="AY400" s="229" t="s">
        <v>165</v>
      </c>
    </row>
    <row r="401" spans="2:51" s="12" customFormat="1" ht="13.5">
      <c r="B401" s="218"/>
      <c r="C401" s="219"/>
      <c r="D401" s="215" t="s">
        <v>176</v>
      </c>
      <c r="E401" s="241" t="s">
        <v>24</v>
      </c>
      <c r="F401" s="242" t="s">
        <v>217</v>
      </c>
      <c r="G401" s="219"/>
      <c r="H401" s="243">
        <v>67.455</v>
      </c>
      <c r="I401" s="224"/>
      <c r="J401" s="219"/>
      <c r="K401" s="219"/>
      <c r="L401" s="225"/>
      <c r="M401" s="226"/>
      <c r="N401" s="227"/>
      <c r="O401" s="227"/>
      <c r="P401" s="227"/>
      <c r="Q401" s="227"/>
      <c r="R401" s="227"/>
      <c r="S401" s="227"/>
      <c r="T401" s="228"/>
      <c r="AT401" s="229" t="s">
        <v>176</v>
      </c>
      <c r="AU401" s="229" t="s">
        <v>89</v>
      </c>
      <c r="AV401" s="12" t="s">
        <v>89</v>
      </c>
      <c r="AW401" s="12" t="s">
        <v>44</v>
      </c>
      <c r="AX401" s="12" t="s">
        <v>80</v>
      </c>
      <c r="AY401" s="229" t="s">
        <v>165</v>
      </c>
    </row>
    <row r="402" spans="2:51" s="12" customFormat="1" ht="13.5">
      <c r="B402" s="218"/>
      <c r="C402" s="219"/>
      <c r="D402" s="215" t="s">
        <v>176</v>
      </c>
      <c r="E402" s="241" t="s">
        <v>24</v>
      </c>
      <c r="F402" s="242" t="s">
        <v>515</v>
      </c>
      <c r="G402" s="219"/>
      <c r="H402" s="243">
        <v>4.05</v>
      </c>
      <c r="I402" s="224"/>
      <c r="J402" s="219"/>
      <c r="K402" s="219"/>
      <c r="L402" s="225"/>
      <c r="M402" s="226"/>
      <c r="N402" s="227"/>
      <c r="O402" s="227"/>
      <c r="P402" s="227"/>
      <c r="Q402" s="227"/>
      <c r="R402" s="227"/>
      <c r="S402" s="227"/>
      <c r="T402" s="228"/>
      <c r="AT402" s="229" t="s">
        <v>176</v>
      </c>
      <c r="AU402" s="229" t="s">
        <v>89</v>
      </c>
      <c r="AV402" s="12" t="s">
        <v>89</v>
      </c>
      <c r="AW402" s="12" t="s">
        <v>44</v>
      </c>
      <c r="AX402" s="12" t="s">
        <v>80</v>
      </c>
      <c r="AY402" s="229" t="s">
        <v>165</v>
      </c>
    </row>
    <row r="403" spans="2:51" s="14" customFormat="1" ht="13.5">
      <c r="B403" s="244"/>
      <c r="C403" s="245"/>
      <c r="D403" s="215" t="s">
        <v>176</v>
      </c>
      <c r="E403" s="246" t="s">
        <v>24</v>
      </c>
      <c r="F403" s="247" t="s">
        <v>186</v>
      </c>
      <c r="G403" s="245"/>
      <c r="H403" s="248">
        <v>138.96</v>
      </c>
      <c r="I403" s="249"/>
      <c r="J403" s="245"/>
      <c r="K403" s="245"/>
      <c r="L403" s="250"/>
      <c r="M403" s="251"/>
      <c r="N403" s="252"/>
      <c r="O403" s="252"/>
      <c r="P403" s="252"/>
      <c r="Q403" s="252"/>
      <c r="R403" s="252"/>
      <c r="S403" s="252"/>
      <c r="T403" s="253"/>
      <c r="AT403" s="254" t="s">
        <v>176</v>
      </c>
      <c r="AU403" s="254" t="s">
        <v>89</v>
      </c>
      <c r="AV403" s="14" t="s">
        <v>187</v>
      </c>
      <c r="AW403" s="14" t="s">
        <v>44</v>
      </c>
      <c r="AX403" s="14" t="s">
        <v>80</v>
      </c>
      <c r="AY403" s="254" t="s">
        <v>165</v>
      </c>
    </row>
    <row r="404" spans="2:51" s="15" customFormat="1" ht="13.5">
      <c r="B404" s="255"/>
      <c r="C404" s="256"/>
      <c r="D404" s="220" t="s">
        <v>176</v>
      </c>
      <c r="E404" s="257" t="s">
        <v>24</v>
      </c>
      <c r="F404" s="258" t="s">
        <v>192</v>
      </c>
      <c r="G404" s="256"/>
      <c r="H404" s="259">
        <v>271.4</v>
      </c>
      <c r="I404" s="260"/>
      <c r="J404" s="256"/>
      <c r="K404" s="256"/>
      <c r="L404" s="261"/>
      <c r="M404" s="262"/>
      <c r="N404" s="263"/>
      <c r="O404" s="263"/>
      <c r="P404" s="263"/>
      <c r="Q404" s="263"/>
      <c r="R404" s="263"/>
      <c r="S404" s="263"/>
      <c r="T404" s="264"/>
      <c r="AT404" s="265" t="s">
        <v>176</v>
      </c>
      <c r="AU404" s="265" t="s">
        <v>89</v>
      </c>
      <c r="AV404" s="15" t="s">
        <v>171</v>
      </c>
      <c r="AW404" s="15" t="s">
        <v>44</v>
      </c>
      <c r="AX404" s="15" t="s">
        <v>25</v>
      </c>
      <c r="AY404" s="265" t="s">
        <v>165</v>
      </c>
    </row>
    <row r="405" spans="2:65" s="1" customFormat="1" ht="31.5" customHeight="1">
      <c r="B405" s="42"/>
      <c r="C405" s="203" t="s">
        <v>516</v>
      </c>
      <c r="D405" s="203" t="s">
        <v>166</v>
      </c>
      <c r="E405" s="204" t="s">
        <v>517</v>
      </c>
      <c r="F405" s="205" t="s">
        <v>518</v>
      </c>
      <c r="G405" s="206" t="s">
        <v>211</v>
      </c>
      <c r="H405" s="207">
        <v>48.12</v>
      </c>
      <c r="I405" s="208"/>
      <c r="J405" s="209">
        <f>ROUND(I405*H405,2)</f>
        <v>0</v>
      </c>
      <c r="K405" s="205" t="s">
        <v>170</v>
      </c>
      <c r="L405" s="62"/>
      <c r="M405" s="210" t="s">
        <v>24</v>
      </c>
      <c r="N405" s="211" t="s">
        <v>51</v>
      </c>
      <c r="O405" s="43"/>
      <c r="P405" s="212">
        <f>O405*H405</f>
        <v>0</v>
      </c>
      <c r="Q405" s="212">
        <v>5.52E-06</v>
      </c>
      <c r="R405" s="212">
        <f>Q405*H405</f>
        <v>0.00026562239999999995</v>
      </c>
      <c r="S405" s="212">
        <v>0</v>
      </c>
      <c r="T405" s="213">
        <f>S405*H405</f>
        <v>0</v>
      </c>
      <c r="AR405" s="25" t="s">
        <v>171</v>
      </c>
      <c r="AT405" s="25" t="s">
        <v>166</v>
      </c>
      <c r="AU405" s="25" t="s">
        <v>89</v>
      </c>
      <c r="AY405" s="25" t="s">
        <v>165</v>
      </c>
      <c r="BE405" s="214">
        <f>IF(N405="základní",J405,0)</f>
        <v>0</v>
      </c>
      <c r="BF405" s="214">
        <f>IF(N405="snížená",J405,0)</f>
        <v>0</v>
      </c>
      <c r="BG405" s="214">
        <f>IF(N405="zákl. přenesená",J405,0)</f>
        <v>0</v>
      </c>
      <c r="BH405" s="214">
        <f>IF(N405="sníž. přenesená",J405,0)</f>
        <v>0</v>
      </c>
      <c r="BI405" s="214">
        <f>IF(N405="nulová",J405,0)</f>
        <v>0</v>
      </c>
      <c r="BJ405" s="25" t="s">
        <v>25</v>
      </c>
      <c r="BK405" s="214">
        <f>ROUND(I405*H405,2)</f>
        <v>0</v>
      </c>
      <c r="BL405" s="25" t="s">
        <v>171</v>
      </c>
      <c r="BM405" s="25" t="s">
        <v>519</v>
      </c>
    </row>
    <row r="406" spans="2:47" s="1" customFormat="1" ht="27">
      <c r="B406" s="42"/>
      <c r="C406" s="64"/>
      <c r="D406" s="215" t="s">
        <v>173</v>
      </c>
      <c r="E406" s="64"/>
      <c r="F406" s="216" t="s">
        <v>520</v>
      </c>
      <c r="G406" s="64"/>
      <c r="H406" s="64"/>
      <c r="I406" s="173"/>
      <c r="J406" s="64"/>
      <c r="K406" s="64"/>
      <c r="L406" s="62"/>
      <c r="M406" s="217"/>
      <c r="N406" s="43"/>
      <c r="O406" s="43"/>
      <c r="P406" s="43"/>
      <c r="Q406" s="43"/>
      <c r="R406" s="43"/>
      <c r="S406" s="43"/>
      <c r="T406" s="79"/>
      <c r="AT406" s="25" t="s">
        <v>173</v>
      </c>
      <c r="AU406" s="25" t="s">
        <v>89</v>
      </c>
    </row>
    <row r="407" spans="2:47" s="1" customFormat="1" ht="40.5">
      <c r="B407" s="42"/>
      <c r="C407" s="64"/>
      <c r="D407" s="215" t="s">
        <v>112</v>
      </c>
      <c r="E407" s="64"/>
      <c r="F407" s="216" t="s">
        <v>391</v>
      </c>
      <c r="G407" s="64"/>
      <c r="H407" s="64"/>
      <c r="I407" s="173"/>
      <c r="J407" s="64"/>
      <c r="K407" s="64"/>
      <c r="L407" s="62"/>
      <c r="M407" s="217"/>
      <c r="N407" s="43"/>
      <c r="O407" s="43"/>
      <c r="P407" s="43"/>
      <c r="Q407" s="43"/>
      <c r="R407" s="43"/>
      <c r="S407" s="43"/>
      <c r="T407" s="79"/>
      <c r="AT407" s="25" t="s">
        <v>112</v>
      </c>
      <c r="AU407" s="25" t="s">
        <v>89</v>
      </c>
    </row>
    <row r="408" spans="2:51" s="13" customFormat="1" ht="13.5">
      <c r="B408" s="230"/>
      <c r="C408" s="231"/>
      <c r="D408" s="215" t="s">
        <v>176</v>
      </c>
      <c r="E408" s="232" t="s">
        <v>24</v>
      </c>
      <c r="F408" s="233" t="s">
        <v>338</v>
      </c>
      <c r="G408" s="231"/>
      <c r="H408" s="234" t="s">
        <v>24</v>
      </c>
      <c r="I408" s="235"/>
      <c r="J408" s="231"/>
      <c r="K408" s="231"/>
      <c r="L408" s="236"/>
      <c r="M408" s="237"/>
      <c r="N408" s="238"/>
      <c r="O408" s="238"/>
      <c r="P408" s="238"/>
      <c r="Q408" s="238"/>
      <c r="R408" s="238"/>
      <c r="S408" s="238"/>
      <c r="T408" s="239"/>
      <c r="AT408" s="240" t="s">
        <v>176</v>
      </c>
      <c r="AU408" s="240" t="s">
        <v>89</v>
      </c>
      <c r="AV408" s="13" t="s">
        <v>25</v>
      </c>
      <c r="AW408" s="13" t="s">
        <v>44</v>
      </c>
      <c r="AX408" s="13" t="s">
        <v>80</v>
      </c>
      <c r="AY408" s="240" t="s">
        <v>165</v>
      </c>
    </row>
    <row r="409" spans="2:51" s="12" customFormat="1" ht="13.5">
      <c r="B409" s="218"/>
      <c r="C409" s="219"/>
      <c r="D409" s="215" t="s">
        <v>176</v>
      </c>
      <c r="E409" s="241" t="s">
        <v>24</v>
      </c>
      <c r="F409" s="242" t="s">
        <v>521</v>
      </c>
      <c r="G409" s="219"/>
      <c r="H409" s="243">
        <v>24.06</v>
      </c>
      <c r="I409" s="224"/>
      <c r="J409" s="219"/>
      <c r="K409" s="219"/>
      <c r="L409" s="225"/>
      <c r="M409" s="226"/>
      <c r="N409" s="227"/>
      <c r="O409" s="227"/>
      <c r="P409" s="227"/>
      <c r="Q409" s="227"/>
      <c r="R409" s="227"/>
      <c r="S409" s="227"/>
      <c r="T409" s="228"/>
      <c r="AT409" s="229" t="s">
        <v>176</v>
      </c>
      <c r="AU409" s="229" t="s">
        <v>89</v>
      </c>
      <c r="AV409" s="12" t="s">
        <v>89</v>
      </c>
      <c r="AW409" s="12" t="s">
        <v>44</v>
      </c>
      <c r="AX409" s="12" t="s">
        <v>80</v>
      </c>
      <c r="AY409" s="229" t="s">
        <v>165</v>
      </c>
    </row>
    <row r="410" spans="2:51" s="13" customFormat="1" ht="13.5">
      <c r="B410" s="230"/>
      <c r="C410" s="231"/>
      <c r="D410" s="215" t="s">
        <v>176</v>
      </c>
      <c r="E410" s="232" t="s">
        <v>24</v>
      </c>
      <c r="F410" s="233" t="s">
        <v>341</v>
      </c>
      <c r="G410" s="231"/>
      <c r="H410" s="234" t="s">
        <v>24</v>
      </c>
      <c r="I410" s="235"/>
      <c r="J410" s="231"/>
      <c r="K410" s="231"/>
      <c r="L410" s="236"/>
      <c r="M410" s="237"/>
      <c r="N410" s="238"/>
      <c r="O410" s="238"/>
      <c r="P410" s="238"/>
      <c r="Q410" s="238"/>
      <c r="R410" s="238"/>
      <c r="S410" s="238"/>
      <c r="T410" s="239"/>
      <c r="AT410" s="240" t="s">
        <v>176</v>
      </c>
      <c r="AU410" s="240" t="s">
        <v>89</v>
      </c>
      <c r="AV410" s="13" t="s">
        <v>25</v>
      </c>
      <c r="AW410" s="13" t="s">
        <v>44</v>
      </c>
      <c r="AX410" s="13" t="s">
        <v>80</v>
      </c>
      <c r="AY410" s="240" t="s">
        <v>165</v>
      </c>
    </row>
    <row r="411" spans="2:51" s="12" customFormat="1" ht="13.5">
      <c r="B411" s="218"/>
      <c r="C411" s="219"/>
      <c r="D411" s="215" t="s">
        <v>176</v>
      </c>
      <c r="E411" s="241" t="s">
        <v>24</v>
      </c>
      <c r="F411" s="242" t="s">
        <v>521</v>
      </c>
      <c r="G411" s="219"/>
      <c r="H411" s="243">
        <v>24.06</v>
      </c>
      <c r="I411" s="224"/>
      <c r="J411" s="219"/>
      <c r="K411" s="219"/>
      <c r="L411" s="225"/>
      <c r="M411" s="226"/>
      <c r="N411" s="227"/>
      <c r="O411" s="227"/>
      <c r="P411" s="227"/>
      <c r="Q411" s="227"/>
      <c r="R411" s="227"/>
      <c r="S411" s="227"/>
      <c r="T411" s="228"/>
      <c r="AT411" s="229" t="s">
        <v>176</v>
      </c>
      <c r="AU411" s="229" t="s">
        <v>89</v>
      </c>
      <c r="AV411" s="12" t="s">
        <v>89</v>
      </c>
      <c r="AW411" s="12" t="s">
        <v>44</v>
      </c>
      <c r="AX411" s="12" t="s">
        <v>80</v>
      </c>
      <c r="AY411" s="229" t="s">
        <v>165</v>
      </c>
    </row>
    <row r="412" spans="2:51" s="15" customFormat="1" ht="13.5">
      <c r="B412" s="255"/>
      <c r="C412" s="256"/>
      <c r="D412" s="215" t="s">
        <v>176</v>
      </c>
      <c r="E412" s="277" t="s">
        <v>24</v>
      </c>
      <c r="F412" s="278" t="s">
        <v>192</v>
      </c>
      <c r="G412" s="256"/>
      <c r="H412" s="279">
        <v>48.12</v>
      </c>
      <c r="I412" s="260"/>
      <c r="J412" s="256"/>
      <c r="K412" s="256"/>
      <c r="L412" s="261"/>
      <c r="M412" s="262"/>
      <c r="N412" s="263"/>
      <c r="O412" s="263"/>
      <c r="P412" s="263"/>
      <c r="Q412" s="263"/>
      <c r="R412" s="263"/>
      <c r="S412" s="263"/>
      <c r="T412" s="264"/>
      <c r="AT412" s="265" t="s">
        <v>176</v>
      </c>
      <c r="AU412" s="265" t="s">
        <v>89</v>
      </c>
      <c r="AV412" s="15" t="s">
        <v>171</v>
      </c>
      <c r="AW412" s="15" t="s">
        <v>44</v>
      </c>
      <c r="AX412" s="15" t="s">
        <v>25</v>
      </c>
      <c r="AY412" s="265" t="s">
        <v>165</v>
      </c>
    </row>
    <row r="413" spans="2:63" s="11" customFormat="1" ht="29.85" customHeight="1">
      <c r="B413" s="186"/>
      <c r="C413" s="187"/>
      <c r="D413" s="200" t="s">
        <v>79</v>
      </c>
      <c r="E413" s="201" t="s">
        <v>232</v>
      </c>
      <c r="F413" s="201" t="s">
        <v>522</v>
      </c>
      <c r="G413" s="187"/>
      <c r="H413" s="187"/>
      <c r="I413" s="190"/>
      <c r="J413" s="202">
        <f>BK413</f>
        <v>0</v>
      </c>
      <c r="K413" s="187"/>
      <c r="L413" s="192"/>
      <c r="M413" s="193"/>
      <c r="N413" s="194"/>
      <c r="O413" s="194"/>
      <c r="P413" s="195">
        <f>SUM(P414:P429)</f>
        <v>0</v>
      </c>
      <c r="Q413" s="194"/>
      <c r="R413" s="195">
        <f>SUM(R414:R429)</f>
        <v>0.5059</v>
      </c>
      <c r="S413" s="194"/>
      <c r="T413" s="196">
        <f>SUM(T414:T429)</f>
        <v>0</v>
      </c>
      <c r="AR413" s="197" t="s">
        <v>25</v>
      </c>
      <c r="AT413" s="198" t="s">
        <v>79</v>
      </c>
      <c r="AU413" s="198" t="s">
        <v>25</v>
      </c>
      <c r="AY413" s="197" t="s">
        <v>165</v>
      </c>
      <c r="BK413" s="199">
        <f>SUM(BK414:BK429)</f>
        <v>0</v>
      </c>
    </row>
    <row r="414" spans="2:65" s="1" customFormat="1" ht="31.5" customHeight="1">
      <c r="B414" s="42"/>
      <c r="C414" s="203" t="s">
        <v>523</v>
      </c>
      <c r="D414" s="203" t="s">
        <v>166</v>
      </c>
      <c r="E414" s="204" t="s">
        <v>524</v>
      </c>
      <c r="F414" s="205" t="s">
        <v>525</v>
      </c>
      <c r="G414" s="206" t="s">
        <v>211</v>
      </c>
      <c r="H414" s="207">
        <v>21</v>
      </c>
      <c r="I414" s="208"/>
      <c r="J414" s="209">
        <f>ROUND(I414*H414,2)</f>
        <v>0</v>
      </c>
      <c r="K414" s="205" t="s">
        <v>170</v>
      </c>
      <c r="L414" s="62"/>
      <c r="M414" s="210" t="s">
        <v>24</v>
      </c>
      <c r="N414" s="211" t="s">
        <v>51</v>
      </c>
      <c r="O414" s="43"/>
      <c r="P414" s="212">
        <f>O414*H414</f>
        <v>0</v>
      </c>
      <c r="Q414" s="212">
        <v>0</v>
      </c>
      <c r="R414" s="212">
        <f>Q414*H414</f>
        <v>0</v>
      </c>
      <c r="S414" s="212">
        <v>0</v>
      </c>
      <c r="T414" s="213">
        <f>S414*H414</f>
        <v>0</v>
      </c>
      <c r="AR414" s="25" t="s">
        <v>171</v>
      </c>
      <c r="AT414" s="25" t="s">
        <v>166</v>
      </c>
      <c r="AU414" s="25" t="s">
        <v>89</v>
      </c>
      <c r="AY414" s="25" t="s">
        <v>165</v>
      </c>
      <c r="BE414" s="214">
        <f>IF(N414="základní",J414,0)</f>
        <v>0</v>
      </c>
      <c r="BF414" s="214">
        <f>IF(N414="snížená",J414,0)</f>
        <v>0</v>
      </c>
      <c r="BG414" s="214">
        <f>IF(N414="zákl. přenesená",J414,0)</f>
        <v>0</v>
      </c>
      <c r="BH414" s="214">
        <f>IF(N414="sníž. přenesená",J414,0)</f>
        <v>0</v>
      </c>
      <c r="BI414" s="214">
        <f>IF(N414="nulová",J414,0)</f>
        <v>0</v>
      </c>
      <c r="BJ414" s="25" t="s">
        <v>25</v>
      </c>
      <c r="BK414" s="214">
        <f>ROUND(I414*H414,2)</f>
        <v>0</v>
      </c>
      <c r="BL414" s="25" t="s">
        <v>171</v>
      </c>
      <c r="BM414" s="25" t="s">
        <v>526</v>
      </c>
    </row>
    <row r="415" spans="2:47" s="1" customFormat="1" ht="94.5">
      <c r="B415" s="42"/>
      <c r="C415" s="64"/>
      <c r="D415" s="215" t="s">
        <v>173</v>
      </c>
      <c r="E415" s="64"/>
      <c r="F415" s="216" t="s">
        <v>527</v>
      </c>
      <c r="G415" s="64"/>
      <c r="H415" s="64"/>
      <c r="I415" s="173"/>
      <c r="J415" s="64"/>
      <c r="K415" s="64"/>
      <c r="L415" s="62"/>
      <c r="M415" s="217"/>
      <c r="N415" s="43"/>
      <c r="O415" s="43"/>
      <c r="P415" s="43"/>
      <c r="Q415" s="43"/>
      <c r="R415" s="43"/>
      <c r="S415" s="43"/>
      <c r="T415" s="79"/>
      <c r="AT415" s="25" t="s">
        <v>173</v>
      </c>
      <c r="AU415" s="25" t="s">
        <v>89</v>
      </c>
    </row>
    <row r="416" spans="2:47" s="1" customFormat="1" ht="27">
      <c r="B416" s="42"/>
      <c r="C416" s="64"/>
      <c r="D416" s="215" t="s">
        <v>112</v>
      </c>
      <c r="E416" s="64"/>
      <c r="F416" s="216" t="s">
        <v>237</v>
      </c>
      <c r="G416" s="64"/>
      <c r="H416" s="64"/>
      <c r="I416" s="173"/>
      <c r="J416" s="64"/>
      <c r="K416" s="64"/>
      <c r="L416" s="62"/>
      <c r="M416" s="217"/>
      <c r="N416" s="43"/>
      <c r="O416" s="43"/>
      <c r="P416" s="43"/>
      <c r="Q416" s="43"/>
      <c r="R416" s="43"/>
      <c r="S416" s="43"/>
      <c r="T416" s="79"/>
      <c r="AT416" s="25" t="s">
        <v>112</v>
      </c>
      <c r="AU416" s="25" t="s">
        <v>89</v>
      </c>
    </row>
    <row r="417" spans="2:51" s="12" customFormat="1" ht="13.5">
      <c r="B417" s="218"/>
      <c r="C417" s="219"/>
      <c r="D417" s="215" t="s">
        <v>176</v>
      </c>
      <c r="E417" s="241" t="s">
        <v>24</v>
      </c>
      <c r="F417" s="242" t="s">
        <v>528</v>
      </c>
      <c r="G417" s="219"/>
      <c r="H417" s="243">
        <v>10.5</v>
      </c>
      <c r="I417" s="224"/>
      <c r="J417" s="219"/>
      <c r="K417" s="219"/>
      <c r="L417" s="225"/>
      <c r="M417" s="226"/>
      <c r="N417" s="227"/>
      <c r="O417" s="227"/>
      <c r="P417" s="227"/>
      <c r="Q417" s="227"/>
      <c r="R417" s="227"/>
      <c r="S417" s="227"/>
      <c r="T417" s="228"/>
      <c r="AT417" s="229" t="s">
        <v>176</v>
      </c>
      <c r="AU417" s="229" t="s">
        <v>89</v>
      </c>
      <c r="AV417" s="12" t="s">
        <v>89</v>
      </c>
      <c r="AW417" s="12" t="s">
        <v>44</v>
      </c>
      <c r="AX417" s="12" t="s">
        <v>80</v>
      </c>
      <c r="AY417" s="229" t="s">
        <v>165</v>
      </c>
    </row>
    <row r="418" spans="2:51" s="12" customFormat="1" ht="13.5">
      <c r="B418" s="218"/>
      <c r="C418" s="219"/>
      <c r="D418" s="215" t="s">
        <v>176</v>
      </c>
      <c r="E418" s="241" t="s">
        <v>24</v>
      </c>
      <c r="F418" s="242" t="s">
        <v>529</v>
      </c>
      <c r="G418" s="219"/>
      <c r="H418" s="243">
        <v>10.5</v>
      </c>
      <c r="I418" s="224"/>
      <c r="J418" s="219"/>
      <c r="K418" s="219"/>
      <c r="L418" s="225"/>
      <c r="M418" s="226"/>
      <c r="N418" s="227"/>
      <c r="O418" s="227"/>
      <c r="P418" s="227"/>
      <c r="Q418" s="227"/>
      <c r="R418" s="227"/>
      <c r="S418" s="227"/>
      <c r="T418" s="228"/>
      <c r="AT418" s="229" t="s">
        <v>176</v>
      </c>
      <c r="AU418" s="229" t="s">
        <v>89</v>
      </c>
      <c r="AV418" s="12" t="s">
        <v>89</v>
      </c>
      <c r="AW418" s="12" t="s">
        <v>44</v>
      </c>
      <c r="AX418" s="12" t="s">
        <v>80</v>
      </c>
      <c r="AY418" s="229" t="s">
        <v>165</v>
      </c>
    </row>
    <row r="419" spans="2:51" s="15" customFormat="1" ht="13.5">
      <c r="B419" s="255"/>
      <c r="C419" s="256"/>
      <c r="D419" s="220" t="s">
        <v>176</v>
      </c>
      <c r="E419" s="257" t="s">
        <v>24</v>
      </c>
      <c r="F419" s="258" t="s">
        <v>192</v>
      </c>
      <c r="G419" s="256"/>
      <c r="H419" s="259">
        <v>21</v>
      </c>
      <c r="I419" s="260"/>
      <c r="J419" s="256"/>
      <c r="K419" s="256"/>
      <c r="L419" s="261"/>
      <c r="M419" s="262"/>
      <c r="N419" s="263"/>
      <c r="O419" s="263"/>
      <c r="P419" s="263"/>
      <c r="Q419" s="263"/>
      <c r="R419" s="263"/>
      <c r="S419" s="263"/>
      <c r="T419" s="264"/>
      <c r="AT419" s="265" t="s">
        <v>176</v>
      </c>
      <c r="AU419" s="265" t="s">
        <v>89</v>
      </c>
      <c r="AV419" s="15" t="s">
        <v>171</v>
      </c>
      <c r="AW419" s="15" t="s">
        <v>44</v>
      </c>
      <c r="AX419" s="15" t="s">
        <v>25</v>
      </c>
      <c r="AY419" s="265" t="s">
        <v>165</v>
      </c>
    </row>
    <row r="420" spans="2:65" s="1" customFormat="1" ht="22.5" customHeight="1">
      <c r="B420" s="42"/>
      <c r="C420" s="267" t="s">
        <v>530</v>
      </c>
      <c r="D420" s="267" t="s">
        <v>259</v>
      </c>
      <c r="E420" s="268" t="s">
        <v>531</v>
      </c>
      <c r="F420" s="269" t="s">
        <v>532</v>
      </c>
      <c r="G420" s="270" t="s">
        <v>397</v>
      </c>
      <c r="H420" s="271">
        <v>6</v>
      </c>
      <c r="I420" s="272"/>
      <c r="J420" s="273">
        <f>ROUND(I420*H420,2)</f>
        <v>0</v>
      </c>
      <c r="K420" s="269" t="s">
        <v>170</v>
      </c>
      <c r="L420" s="274"/>
      <c r="M420" s="275" t="s">
        <v>24</v>
      </c>
      <c r="N420" s="276" t="s">
        <v>51</v>
      </c>
      <c r="O420" s="43"/>
      <c r="P420" s="212">
        <f>O420*H420</f>
        <v>0</v>
      </c>
      <c r="Q420" s="212">
        <v>0.013</v>
      </c>
      <c r="R420" s="212">
        <f>Q420*H420</f>
        <v>0.078</v>
      </c>
      <c r="S420" s="212">
        <v>0</v>
      </c>
      <c r="T420" s="213">
        <f>S420*H420</f>
        <v>0</v>
      </c>
      <c r="AR420" s="25" t="s">
        <v>232</v>
      </c>
      <c r="AT420" s="25" t="s">
        <v>259</v>
      </c>
      <c r="AU420" s="25" t="s">
        <v>89</v>
      </c>
      <c r="AY420" s="25" t="s">
        <v>165</v>
      </c>
      <c r="BE420" s="214">
        <f>IF(N420="základní",J420,0)</f>
        <v>0</v>
      </c>
      <c r="BF420" s="214">
        <f>IF(N420="snížená",J420,0)</f>
        <v>0</v>
      </c>
      <c r="BG420" s="214">
        <f>IF(N420="zákl. přenesená",J420,0)</f>
        <v>0</v>
      </c>
      <c r="BH420" s="214">
        <f>IF(N420="sníž. přenesená",J420,0)</f>
        <v>0</v>
      </c>
      <c r="BI420" s="214">
        <f>IF(N420="nulová",J420,0)</f>
        <v>0</v>
      </c>
      <c r="BJ420" s="25" t="s">
        <v>25</v>
      </c>
      <c r="BK420" s="214">
        <f>ROUND(I420*H420,2)</f>
        <v>0</v>
      </c>
      <c r="BL420" s="25" t="s">
        <v>171</v>
      </c>
      <c r="BM420" s="25" t="s">
        <v>533</v>
      </c>
    </row>
    <row r="421" spans="2:47" s="1" customFormat="1" ht="27">
      <c r="B421" s="42"/>
      <c r="C421" s="64"/>
      <c r="D421" s="215" t="s">
        <v>112</v>
      </c>
      <c r="E421" s="64"/>
      <c r="F421" s="216" t="s">
        <v>237</v>
      </c>
      <c r="G421" s="64"/>
      <c r="H421" s="64"/>
      <c r="I421" s="173"/>
      <c r="J421" s="64"/>
      <c r="K421" s="64"/>
      <c r="L421" s="62"/>
      <c r="M421" s="217"/>
      <c r="N421" s="43"/>
      <c r="O421" s="43"/>
      <c r="P421" s="43"/>
      <c r="Q421" s="43"/>
      <c r="R421" s="43"/>
      <c r="S421" s="43"/>
      <c r="T421" s="79"/>
      <c r="AT421" s="25" t="s">
        <v>112</v>
      </c>
      <c r="AU421" s="25" t="s">
        <v>89</v>
      </c>
    </row>
    <row r="422" spans="2:51" s="12" customFormat="1" ht="13.5">
      <c r="B422" s="218"/>
      <c r="C422" s="219"/>
      <c r="D422" s="215" t="s">
        <v>176</v>
      </c>
      <c r="E422" s="241" t="s">
        <v>24</v>
      </c>
      <c r="F422" s="242" t="s">
        <v>534</v>
      </c>
      <c r="G422" s="219"/>
      <c r="H422" s="243">
        <v>3</v>
      </c>
      <c r="I422" s="224"/>
      <c r="J422" s="219"/>
      <c r="K422" s="219"/>
      <c r="L422" s="225"/>
      <c r="M422" s="226"/>
      <c r="N422" s="227"/>
      <c r="O422" s="227"/>
      <c r="P422" s="227"/>
      <c r="Q422" s="227"/>
      <c r="R422" s="227"/>
      <c r="S422" s="227"/>
      <c r="T422" s="228"/>
      <c r="AT422" s="229" t="s">
        <v>176</v>
      </c>
      <c r="AU422" s="229" t="s">
        <v>89</v>
      </c>
      <c r="AV422" s="12" t="s">
        <v>89</v>
      </c>
      <c r="AW422" s="12" t="s">
        <v>44</v>
      </c>
      <c r="AX422" s="12" t="s">
        <v>80</v>
      </c>
      <c r="AY422" s="229" t="s">
        <v>165</v>
      </c>
    </row>
    <row r="423" spans="2:51" s="12" customFormat="1" ht="13.5">
      <c r="B423" s="218"/>
      <c r="C423" s="219"/>
      <c r="D423" s="215" t="s">
        <v>176</v>
      </c>
      <c r="E423" s="241" t="s">
        <v>24</v>
      </c>
      <c r="F423" s="242" t="s">
        <v>535</v>
      </c>
      <c r="G423" s="219"/>
      <c r="H423" s="243">
        <v>3</v>
      </c>
      <c r="I423" s="224"/>
      <c r="J423" s="219"/>
      <c r="K423" s="219"/>
      <c r="L423" s="225"/>
      <c r="M423" s="226"/>
      <c r="N423" s="227"/>
      <c r="O423" s="227"/>
      <c r="P423" s="227"/>
      <c r="Q423" s="227"/>
      <c r="R423" s="227"/>
      <c r="S423" s="227"/>
      <c r="T423" s="228"/>
      <c r="AT423" s="229" t="s">
        <v>176</v>
      </c>
      <c r="AU423" s="229" t="s">
        <v>89</v>
      </c>
      <c r="AV423" s="12" t="s">
        <v>89</v>
      </c>
      <c r="AW423" s="12" t="s">
        <v>44</v>
      </c>
      <c r="AX423" s="12" t="s">
        <v>80</v>
      </c>
      <c r="AY423" s="229" t="s">
        <v>165</v>
      </c>
    </row>
    <row r="424" spans="2:51" s="15" customFormat="1" ht="13.5">
      <c r="B424" s="255"/>
      <c r="C424" s="256"/>
      <c r="D424" s="220" t="s">
        <v>176</v>
      </c>
      <c r="E424" s="257" t="s">
        <v>24</v>
      </c>
      <c r="F424" s="258" t="s">
        <v>192</v>
      </c>
      <c r="G424" s="256"/>
      <c r="H424" s="259">
        <v>6</v>
      </c>
      <c r="I424" s="260"/>
      <c r="J424" s="256"/>
      <c r="K424" s="256"/>
      <c r="L424" s="261"/>
      <c r="M424" s="262"/>
      <c r="N424" s="263"/>
      <c r="O424" s="263"/>
      <c r="P424" s="263"/>
      <c r="Q424" s="263"/>
      <c r="R424" s="263"/>
      <c r="S424" s="263"/>
      <c r="T424" s="264"/>
      <c r="AT424" s="265" t="s">
        <v>176</v>
      </c>
      <c r="AU424" s="265" t="s">
        <v>89</v>
      </c>
      <c r="AV424" s="15" t="s">
        <v>171</v>
      </c>
      <c r="AW424" s="15" t="s">
        <v>44</v>
      </c>
      <c r="AX424" s="15" t="s">
        <v>25</v>
      </c>
      <c r="AY424" s="265" t="s">
        <v>165</v>
      </c>
    </row>
    <row r="425" spans="2:65" s="1" customFormat="1" ht="22.5" customHeight="1">
      <c r="B425" s="42"/>
      <c r="C425" s="203" t="s">
        <v>536</v>
      </c>
      <c r="D425" s="203" t="s">
        <v>166</v>
      </c>
      <c r="E425" s="204" t="s">
        <v>537</v>
      </c>
      <c r="F425" s="205" t="s">
        <v>538</v>
      </c>
      <c r="G425" s="206" t="s">
        <v>397</v>
      </c>
      <c r="H425" s="207">
        <v>1</v>
      </c>
      <c r="I425" s="208"/>
      <c r="J425" s="209">
        <f>ROUND(I425*H425,2)</f>
        <v>0</v>
      </c>
      <c r="K425" s="205" t="s">
        <v>170</v>
      </c>
      <c r="L425" s="62"/>
      <c r="M425" s="210" t="s">
        <v>24</v>
      </c>
      <c r="N425" s="211" t="s">
        <v>51</v>
      </c>
      <c r="O425" s="43"/>
      <c r="P425" s="212">
        <f>O425*H425</f>
        <v>0</v>
      </c>
      <c r="Q425" s="212">
        <v>0.3409</v>
      </c>
      <c r="R425" s="212">
        <f>Q425*H425</f>
        <v>0.3409</v>
      </c>
      <c r="S425" s="212">
        <v>0</v>
      </c>
      <c r="T425" s="213">
        <f>S425*H425</f>
        <v>0</v>
      </c>
      <c r="AR425" s="25" t="s">
        <v>171</v>
      </c>
      <c r="AT425" s="25" t="s">
        <v>166</v>
      </c>
      <c r="AU425" s="25" t="s">
        <v>89</v>
      </c>
      <c r="AY425" s="25" t="s">
        <v>165</v>
      </c>
      <c r="BE425" s="214">
        <f>IF(N425="základní",J425,0)</f>
        <v>0</v>
      </c>
      <c r="BF425" s="214">
        <f>IF(N425="snížená",J425,0)</f>
        <v>0</v>
      </c>
      <c r="BG425" s="214">
        <f>IF(N425="zákl. přenesená",J425,0)</f>
        <v>0</v>
      </c>
      <c r="BH425" s="214">
        <f>IF(N425="sníž. přenesená",J425,0)</f>
        <v>0</v>
      </c>
      <c r="BI425" s="214">
        <f>IF(N425="nulová",J425,0)</f>
        <v>0</v>
      </c>
      <c r="BJ425" s="25" t="s">
        <v>25</v>
      </c>
      <c r="BK425" s="214">
        <f>ROUND(I425*H425,2)</f>
        <v>0</v>
      </c>
      <c r="BL425" s="25" t="s">
        <v>171</v>
      </c>
      <c r="BM425" s="25" t="s">
        <v>539</v>
      </c>
    </row>
    <row r="426" spans="2:47" s="1" customFormat="1" ht="108">
      <c r="B426" s="42"/>
      <c r="C426" s="64"/>
      <c r="D426" s="215" t="s">
        <v>173</v>
      </c>
      <c r="E426" s="64"/>
      <c r="F426" s="216" t="s">
        <v>540</v>
      </c>
      <c r="G426" s="64"/>
      <c r="H426" s="64"/>
      <c r="I426" s="173"/>
      <c r="J426" s="64"/>
      <c r="K426" s="64"/>
      <c r="L426" s="62"/>
      <c r="M426" s="217"/>
      <c r="N426" s="43"/>
      <c r="O426" s="43"/>
      <c r="P426" s="43"/>
      <c r="Q426" s="43"/>
      <c r="R426" s="43"/>
      <c r="S426" s="43"/>
      <c r="T426" s="79"/>
      <c r="AT426" s="25" t="s">
        <v>173</v>
      </c>
      <c r="AU426" s="25" t="s">
        <v>89</v>
      </c>
    </row>
    <row r="427" spans="2:47" s="1" customFormat="1" ht="27">
      <c r="B427" s="42"/>
      <c r="C427" s="64"/>
      <c r="D427" s="220" t="s">
        <v>112</v>
      </c>
      <c r="E427" s="64"/>
      <c r="F427" s="266" t="s">
        <v>231</v>
      </c>
      <c r="G427" s="64"/>
      <c r="H427" s="64"/>
      <c r="I427" s="173"/>
      <c r="J427" s="64"/>
      <c r="K427" s="64"/>
      <c r="L427" s="62"/>
      <c r="M427" s="217"/>
      <c r="N427" s="43"/>
      <c r="O427" s="43"/>
      <c r="P427" s="43"/>
      <c r="Q427" s="43"/>
      <c r="R427" s="43"/>
      <c r="S427" s="43"/>
      <c r="T427" s="79"/>
      <c r="AT427" s="25" t="s">
        <v>112</v>
      </c>
      <c r="AU427" s="25" t="s">
        <v>89</v>
      </c>
    </row>
    <row r="428" spans="2:65" s="1" customFormat="1" ht="22.5" customHeight="1">
      <c r="B428" s="42"/>
      <c r="C428" s="267" t="s">
        <v>541</v>
      </c>
      <c r="D428" s="267" t="s">
        <v>259</v>
      </c>
      <c r="E428" s="268" t="s">
        <v>542</v>
      </c>
      <c r="F428" s="269" t="s">
        <v>543</v>
      </c>
      <c r="G428" s="270" t="s">
        <v>397</v>
      </c>
      <c r="H428" s="271">
        <v>1</v>
      </c>
      <c r="I428" s="272"/>
      <c r="J428" s="273">
        <f>ROUND(I428*H428,2)</f>
        <v>0</v>
      </c>
      <c r="K428" s="269" t="s">
        <v>170</v>
      </c>
      <c r="L428" s="274"/>
      <c r="M428" s="275" t="s">
        <v>24</v>
      </c>
      <c r="N428" s="276" t="s">
        <v>51</v>
      </c>
      <c r="O428" s="43"/>
      <c r="P428" s="212">
        <f>O428*H428</f>
        <v>0</v>
      </c>
      <c r="Q428" s="212">
        <v>0.087</v>
      </c>
      <c r="R428" s="212">
        <f>Q428*H428</f>
        <v>0.087</v>
      </c>
      <c r="S428" s="212">
        <v>0</v>
      </c>
      <c r="T428" s="213">
        <f>S428*H428</f>
        <v>0</v>
      </c>
      <c r="AR428" s="25" t="s">
        <v>232</v>
      </c>
      <c r="AT428" s="25" t="s">
        <v>259</v>
      </c>
      <c r="AU428" s="25" t="s">
        <v>89</v>
      </c>
      <c r="AY428" s="25" t="s">
        <v>165</v>
      </c>
      <c r="BE428" s="214">
        <f>IF(N428="základní",J428,0)</f>
        <v>0</v>
      </c>
      <c r="BF428" s="214">
        <f>IF(N428="snížená",J428,0)</f>
        <v>0</v>
      </c>
      <c r="BG428" s="214">
        <f>IF(N428="zákl. přenesená",J428,0)</f>
        <v>0</v>
      </c>
      <c r="BH428" s="214">
        <f>IF(N428="sníž. přenesená",J428,0)</f>
        <v>0</v>
      </c>
      <c r="BI428" s="214">
        <f>IF(N428="nulová",J428,0)</f>
        <v>0</v>
      </c>
      <c r="BJ428" s="25" t="s">
        <v>25</v>
      </c>
      <c r="BK428" s="214">
        <f>ROUND(I428*H428,2)</f>
        <v>0</v>
      </c>
      <c r="BL428" s="25" t="s">
        <v>171</v>
      </c>
      <c r="BM428" s="25" t="s">
        <v>544</v>
      </c>
    </row>
    <row r="429" spans="2:47" s="1" customFormat="1" ht="27">
      <c r="B429" s="42"/>
      <c r="C429" s="64"/>
      <c r="D429" s="215" t="s">
        <v>112</v>
      </c>
      <c r="E429" s="64"/>
      <c r="F429" s="216" t="s">
        <v>231</v>
      </c>
      <c r="G429" s="64"/>
      <c r="H429" s="64"/>
      <c r="I429" s="173"/>
      <c r="J429" s="64"/>
      <c r="K429" s="64"/>
      <c r="L429" s="62"/>
      <c r="M429" s="217"/>
      <c r="N429" s="43"/>
      <c r="O429" s="43"/>
      <c r="P429" s="43"/>
      <c r="Q429" s="43"/>
      <c r="R429" s="43"/>
      <c r="S429" s="43"/>
      <c r="T429" s="79"/>
      <c r="AT429" s="25" t="s">
        <v>112</v>
      </c>
      <c r="AU429" s="25" t="s">
        <v>89</v>
      </c>
    </row>
    <row r="430" spans="2:63" s="11" customFormat="1" ht="29.85" customHeight="1">
      <c r="B430" s="186"/>
      <c r="C430" s="187"/>
      <c r="D430" s="200" t="s">
        <v>79</v>
      </c>
      <c r="E430" s="201" t="s">
        <v>240</v>
      </c>
      <c r="F430" s="201" t="s">
        <v>545</v>
      </c>
      <c r="G430" s="187"/>
      <c r="H430" s="187"/>
      <c r="I430" s="190"/>
      <c r="J430" s="202">
        <f>BK430</f>
        <v>0</v>
      </c>
      <c r="K430" s="187"/>
      <c r="L430" s="192"/>
      <c r="M430" s="193"/>
      <c r="N430" s="194"/>
      <c r="O430" s="194"/>
      <c r="P430" s="195">
        <f>SUM(P431:P661)</f>
        <v>0</v>
      </c>
      <c r="Q430" s="194"/>
      <c r="R430" s="195">
        <f>SUM(R431:R661)</f>
        <v>73.814043189</v>
      </c>
      <c r="S430" s="194"/>
      <c r="T430" s="196">
        <f>SUM(T431:T661)</f>
        <v>44.59896</v>
      </c>
      <c r="AR430" s="197" t="s">
        <v>25</v>
      </c>
      <c r="AT430" s="198" t="s">
        <v>79</v>
      </c>
      <c r="AU430" s="198" t="s">
        <v>25</v>
      </c>
      <c r="AY430" s="197" t="s">
        <v>165</v>
      </c>
      <c r="BK430" s="199">
        <f>SUM(BK431:BK661)</f>
        <v>0</v>
      </c>
    </row>
    <row r="431" spans="2:65" s="1" customFormat="1" ht="22.5" customHeight="1">
      <c r="B431" s="42"/>
      <c r="C431" s="203" t="s">
        <v>546</v>
      </c>
      <c r="D431" s="203" t="s">
        <v>166</v>
      </c>
      <c r="E431" s="204" t="s">
        <v>547</v>
      </c>
      <c r="F431" s="205" t="s">
        <v>548</v>
      </c>
      <c r="G431" s="206" t="s">
        <v>397</v>
      </c>
      <c r="H431" s="207">
        <v>1</v>
      </c>
      <c r="I431" s="208"/>
      <c r="J431" s="209">
        <f>ROUND(I431*H431,2)</f>
        <v>0</v>
      </c>
      <c r="K431" s="205" t="s">
        <v>170</v>
      </c>
      <c r="L431" s="62"/>
      <c r="M431" s="210" t="s">
        <v>24</v>
      </c>
      <c r="N431" s="211" t="s">
        <v>51</v>
      </c>
      <c r="O431" s="43"/>
      <c r="P431" s="212">
        <f>O431*H431</f>
        <v>0</v>
      </c>
      <c r="Q431" s="212">
        <v>0</v>
      </c>
      <c r="R431" s="212">
        <f>Q431*H431</f>
        <v>0</v>
      </c>
      <c r="S431" s="212">
        <v>0</v>
      </c>
      <c r="T431" s="213">
        <f>S431*H431</f>
        <v>0</v>
      </c>
      <c r="AR431" s="25" t="s">
        <v>171</v>
      </c>
      <c r="AT431" s="25" t="s">
        <v>166</v>
      </c>
      <c r="AU431" s="25" t="s">
        <v>89</v>
      </c>
      <c r="AY431" s="25" t="s">
        <v>165</v>
      </c>
      <c r="BE431" s="214">
        <f>IF(N431="základní",J431,0)</f>
        <v>0</v>
      </c>
      <c r="BF431" s="214">
        <f>IF(N431="snížená",J431,0)</f>
        <v>0</v>
      </c>
      <c r="BG431" s="214">
        <f>IF(N431="zákl. přenesená",J431,0)</f>
        <v>0</v>
      </c>
      <c r="BH431" s="214">
        <f>IF(N431="sníž. přenesená",J431,0)</f>
        <v>0</v>
      </c>
      <c r="BI431" s="214">
        <f>IF(N431="nulová",J431,0)</f>
        <v>0</v>
      </c>
      <c r="BJ431" s="25" t="s">
        <v>25</v>
      </c>
      <c r="BK431" s="214">
        <f>ROUND(I431*H431,2)</f>
        <v>0</v>
      </c>
      <c r="BL431" s="25" t="s">
        <v>171</v>
      </c>
      <c r="BM431" s="25" t="s">
        <v>549</v>
      </c>
    </row>
    <row r="432" spans="2:47" s="1" customFormat="1" ht="175.5">
      <c r="B432" s="42"/>
      <c r="C432" s="64"/>
      <c r="D432" s="220" t="s">
        <v>173</v>
      </c>
      <c r="E432" s="64"/>
      <c r="F432" s="266" t="s">
        <v>550</v>
      </c>
      <c r="G432" s="64"/>
      <c r="H432" s="64"/>
      <c r="I432" s="173"/>
      <c r="J432" s="64"/>
      <c r="K432" s="64"/>
      <c r="L432" s="62"/>
      <c r="M432" s="217"/>
      <c r="N432" s="43"/>
      <c r="O432" s="43"/>
      <c r="P432" s="43"/>
      <c r="Q432" s="43"/>
      <c r="R432" s="43"/>
      <c r="S432" s="43"/>
      <c r="T432" s="79"/>
      <c r="AT432" s="25" t="s">
        <v>173</v>
      </c>
      <c r="AU432" s="25" t="s">
        <v>89</v>
      </c>
    </row>
    <row r="433" spans="2:65" s="1" customFormat="1" ht="22.5" customHeight="1">
      <c r="B433" s="42"/>
      <c r="C433" s="203" t="s">
        <v>551</v>
      </c>
      <c r="D433" s="203" t="s">
        <v>166</v>
      </c>
      <c r="E433" s="204" t="s">
        <v>552</v>
      </c>
      <c r="F433" s="205" t="s">
        <v>553</v>
      </c>
      <c r="G433" s="206" t="s">
        <v>397</v>
      </c>
      <c r="H433" s="207">
        <v>80</v>
      </c>
      <c r="I433" s="208"/>
      <c r="J433" s="209">
        <f>ROUND(I433*H433,2)</f>
        <v>0</v>
      </c>
      <c r="K433" s="205" t="s">
        <v>170</v>
      </c>
      <c r="L433" s="62"/>
      <c r="M433" s="210" t="s">
        <v>24</v>
      </c>
      <c r="N433" s="211" t="s">
        <v>51</v>
      </c>
      <c r="O433" s="43"/>
      <c r="P433" s="212">
        <f>O433*H433</f>
        <v>0</v>
      </c>
      <c r="Q433" s="212">
        <v>0</v>
      </c>
      <c r="R433" s="212">
        <f>Q433*H433</f>
        <v>0</v>
      </c>
      <c r="S433" s="212">
        <v>0</v>
      </c>
      <c r="T433" s="213">
        <f>S433*H433</f>
        <v>0</v>
      </c>
      <c r="AR433" s="25" t="s">
        <v>171</v>
      </c>
      <c r="AT433" s="25" t="s">
        <v>166</v>
      </c>
      <c r="AU433" s="25" t="s">
        <v>89</v>
      </c>
      <c r="AY433" s="25" t="s">
        <v>165</v>
      </c>
      <c r="BE433" s="214">
        <f>IF(N433="základní",J433,0)</f>
        <v>0</v>
      </c>
      <c r="BF433" s="214">
        <f>IF(N433="snížená",J433,0)</f>
        <v>0</v>
      </c>
      <c r="BG433" s="214">
        <f>IF(N433="zákl. přenesená",J433,0)</f>
        <v>0</v>
      </c>
      <c r="BH433" s="214">
        <f>IF(N433="sníž. přenesená",J433,0)</f>
        <v>0</v>
      </c>
      <c r="BI433" s="214">
        <f>IF(N433="nulová",J433,0)</f>
        <v>0</v>
      </c>
      <c r="BJ433" s="25" t="s">
        <v>25</v>
      </c>
      <c r="BK433" s="214">
        <f>ROUND(I433*H433,2)</f>
        <v>0</v>
      </c>
      <c r="BL433" s="25" t="s">
        <v>171</v>
      </c>
      <c r="BM433" s="25" t="s">
        <v>554</v>
      </c>
    </row>
    <row r="434" spans="2:47" s="1" customFormat="1" ht="175.5">
      <c r="B434" s="42"/>
      <c r="C434" s="64"/>
      <c r="D434" s="215" t="s">
        <v>173</v>
      </c>
      <c r="E434" s="64"/>
      <c r="F434" s="216" t="s">
        <v>550</v>
      </c>
      <c r="G434" s="64"/>
      <c r="H434" s="64"/>
      <c r="I434" s="173"/>
      <c r="J434" s="64"/>
      <c r="K434" s="64"/>
      <c r="L434" s="62"/>
      <c r="M434" s="217"/>
      <c r="N434" s="43"/>
      <c r="O434" s="43"/>
      <c r="P434" s="43"/>
      <c r="Q434" s="43"/>
      <c r="R434" s="43"/>
      <c r="S434" s="43"/>
      <c r="T434" s="79"/>
      <c r="AT434" s="25" t="s">
        <v>173</v>
      </c>
      <c r="AU434" s="25" t="s">
        <v>89</v>
      </c>
    </row>
    <row r="435" spans="2:51" s="12" customFormat="1" ht="13.5">
      <c r="B435" s="218"/>
      <c r="C435" s="219"/>
      <c r="D435" s="220" t="s">
        <v>176</v>
      </c>
      <c r="E435" s="221" t="s">
        <v>24</v>
      </c>
      <c r="F435" s="222" t="s">
        <v>555</v>
      </c>
      <c r="G435" s="219"/>
      <c r="H435" s="223">
        <v>80</v>
      </c>
      <c r="I435" s="224"/>
      <c r="J435" s="219"/>
      <c r="K435" s="219"/>
      <c r="L435" s="225"/>
      <c r="M435" s="226"/>
      <c r="N435" s="227"/>
      <c r="O435" s="227"/>
      <c r="P435" s="227"/>
      <c r="Q435" s="227"/>
      <c r="R435" s="227"/>
      <c r="S435" s="227"/>
      <c r="T435" s="228"/>
      <c r="AT435" s="229" t="s">
        <v>176</v>
      </c>
      <c r="AU435" s="229" t="s">
        <v>89</v>
      </c>
      <c r="AV435" s="12" t="s">
        <v>89</v>
      </c>
      <c r="AW435" s="12" t="s">
        <v>44</v>
      </c>
      <c r="AX435" s="12" t="s">
        <v>25</v>
      </c>
      <c r="AY435" s="229" t="s">
        <v>165</v>
      </c>
    </row>
    <row r="436" spans="2:65" s="1" customFormat="1" ht="22.5" customHeight="1">
      <c r="B436" s="42"/>
      <c r="C436" s="203" t="s">
        <v>556</v>
      </c>
      <c r="D436" s="203" t="s">
        <v>166</v>
      </c>
      <c r="E436" s="204" t="s">
        <v>557</v>
      </c>
      <c r="F436" s="205" t="s">
        <v>558</v>
      </c>
      <c r="G436" s="206" t="s">
        <v>397</v>
      </c>
      <c r="H436" s="207">
        <v>1</v>
      </c>
      <c r="I436" s="208"/>
      <c r="J436" s="209">
        <f>ROUND(I436*H436,2)</f>
        <v>0</v>
      </c>
      <c r="K436" s="205" t="s">
        <v>170</v>
      </c>
      <c r="L436" s="62"/>
      <c r="M436" s="210" t="s">
        <v>24</v>
      </c>
      <c r="N436" s="211" t="s">
        <v>51</v>
      </c>
      <c r="O436" s="43"/>
      <c r="P436" s="212">
        <f>O436*H436</f>
        <v>0</v>
      </c>
      <c r="Q436" s="212">
        <v>0</v>
      </c>
      <c r="R436" s="212">
        <f>Q436*H436</f>
        <v>0</v>
      </c>
      <c r="S436" s="212">
        <v>0</v>
      </c>
      <c r="T436" s="213">
        <f>S436*H436</f>
        <v>0</v>
      </c>
      <c r="AR436" s="25" t="s">
        <v>171</v>
      </c>
      <c r="AT436" s="25" t="s">
        <v>166</v>
      </c>
      <c r="AU436" s="25" t="s">
        <v>89</v>
      </c>
      <c r="AY436" s="25" t="s">
        <v>165</v>
      </c>
      <c r="BE436" s="214">
        <f>IF(N436="základní",J436,0)</f>
        <v>0</v>
      </c>
      <c r="BF436" s="214">
        <f>IF(N436="snížená",J436,0)</f>
        <v>0</v>
      </c>
      <c r="BG436" s="214">
        <f>IF(N436="zákl. přenesená",J436,0)</f>
        <v>0</v>
      </c>
      <c r="BH436" s="214">
        <f>IF(N436="sníž. přenesená",J436,0)</f>
        <v>0</v>
      </c>
      <c r="BI436" s="214">
        <f>IF(N436="nulová",J436,0)</f>
        <v>0</v>
      </c>
      <c r="BJ436" s="25" t="s">
        <v>25</v>
      </c>
      <c r="BK436" s="214">
        <f>ROUND(I436*H436,2)</f>
        <v>0</v>
      </c>
      <c r="BL436" s="25" t="s">
        <v>171</v>
      </c>
      <c r="BM436" s="25" t="s">
        <v>559</v>
      </c>
    </row>
    <row r="437" spans="2:47" s="1" customFormat="1" ht="175.5">
      <c r="B437" s="42"/>
      <c r="C437" s="64"/>
      <c r="D437" s="220" t="s">
        <v>173</v>
      </c>
      <c r="E437" s="64"/>
      <c r="F437" s="266" t="s">
        <v>550</v>
      </c>
      <c r="G437" s="64"/>
      <c r="H437" s="64"/>
      <c r="I437" s="173"/>
      <c r="J437" s="64"/>
      <c r="K437" s="64"/>
      <c r="L437" s="62"/>
      <c r="M437" s="217"/>
      <c r="N437" s="43"/>
      <c r="O437" s="43"/>
      <c r="P437" s="43"/>
      <c r="Q437" s="43"/>
      <c r="R437" s="43"/>
      <c r="S437" s="43"/>
      <c r="T437" s="79"/>
      <c r="AT437" s="25" t="s">
        <v>173</v>
      </c>
      <c r="AU437" s="25" t="s">
        <v>89</v>
      </c>
    </row>
    <row r="438" spans="2:65" s="1" customFormat="1" ht="31.5" customHeight="1">
      <c r="B438" s="42"/>
      <c r="C438" s="203" t="s">
        <v>560</v>
      </c>
      <c r="D438" s="203" t="s">
        <v>166</v>
      </c>
      <c r="E438" s="204" t="s">
        <v>561</v>
      </c>
      <c r="F438" s="205" t="s">
        <v>562</v>
      </c>
      <c r="G438" s="206" t="s">
        <v>563</v>
      </c>
      <c r="H438" s="207">
        <v>8107.856</v>
      </c>
      <c r="I438" s="208"/>
      <c r="J438" s="209">
        <f>ROUND(I438*H438,2)</f>
        <v>0</v>
      </c>
      <c r="K438" s="205" t="s">
        <v>170</v>
      </c>
      <c r="L438" s="62"/>
      <c r="M438" s="210" t="s">
        <v>24</v>
      </c>
      <c r="N438" s="211" t="s">
        <v>51</v>
      </c>
      <c r="O438" s="43"/>
      <c r="P438" s="212">
        <f>O438*H438</f>
        <v>0</v>
      </c>
      <c r="Q438" s="212">
        <v>0</v>
      </c>
      <c r="R438" s="212">
        <f>Q438*H438</f>
        <v>0</v>
      </c>
      <c r="S438" s="212">
        <v>0.001</v>
      </c>
      <c r="T438" s="213">
        <f>S438*H438</f>
        <v>8.107856</v>
      </c>
      <c r="AR438" s="25" t="s">
        <v>171</v>
      </c>
      <c r="AT438" s="25" t="s">
        <v>166</v>
      </c>
      <c r="AU438" s="25" t="s">
        <v>89</v>
      </c>
      <c r="AY438" s="25" t="s">
        <v>165</v>
      </c>
      <c r="BE438" s="214">
        <f>IF(N438="základní",J438,0)</f>
        <v>0</v>
      </c>
      <c r="BF438" s="214">
        <f>IF(N438="snížená",J438,0)</f>
        <v>0</v>
      </c>
      <c r="BG438" s="214">
        <f>IF(N438="zákl. přenesená",J438,0)</f>
        <v>0</v>
      </c>
      <c r="BH438" s="214">
        <f>IF(N438="sníž. přenesená",J438,0)</f>
        <v>0</v>
      </c>
      <c r="BI438" s="214">
        <f>IF(N438="nulová",J438,0)</f>
        <v>0</v>
      </c>
      <c r="BJ438" s="25" t="s">
        <v>25</v>
      </c>
      <c r="BK438" s="214">
        <f>ROUND(I438*H438,2)</f>
        <v>0</v>
      </c>
      <c r="BL438" s="25" t="s">
        <v>171</v>
      </c>
      <c r="BM438" s="25" t="s">
        <v>564</v>
      </c>
    </row>
    <row r="439" spans="2:47" s="1" customFormat="1" ht="54">
      <c r="B439" s="42"/>
      <c r="C439" s="64"/>
      <c r="D439" s="215" t="s">
        <v>112</v>
      </c>
      <c r="E439" s="64"/>
      <c r="F439" s="216" t="s">
        <v>565</v>
      </c>
      <c r="G439" s="64"/>
      <c r="H439" s="64"/>
      <c r="I439" s="173"/>
      <c r="J439" s="64"/>
      <c r="K439" s="64"/>
      <c r="L439" s="62"/>
      <c r="M439" s="217"/>
      <c r="N439" s="43"/>
      <c r="O439" s="43"/>
      <c r="P439" s="43"/>
      <c r="Q439" s="43"/>
      <c r="R439" s="43"/>
      <c r="S439" s="43"/>
      <c r="T439" s="79"/>
      <c r="AT439" s="25" t="s">
        <v>112</v>
      </c>
      <c r="AU439" s="25" t="s">
        <v>89</v>
      </c>
    </row>
    <row r="440" spans="2:51" s="13" customFormat="1" ht="13.5">
      <c r="B440" s="230"/>
      <c r="C440" s="231"/>
      <c r="D440" s="215" t="s">
        <v>176</v>
      </c>
      <c r="E440" s="232" t="s">
        <v>24</v>
      </c>
      <c r="F440" s="233" t="s">
        <v>566</v>
      </c>
      <c r="G440" s="231"/>
      <c r="H440" s="234" t="s">
        <v>24</v>
      </c>
      <c r="I440" s="235"/>
      <c r="J440" s="231"/>
      <c r="K440" s="231"/>
      <c r="L440" s="236"/>
      <c r="M440" s="237"/>
      <c r="N440" s="238"/>
      <c r="O440" s="238"/>
      <c r="P440" s="238"/>
      <c r="Q440" s="238"/>
      <c r="R440" s="238"/>
      <c r="S440" s="238"/>
      <c r="T440" s="239"/>
      <c r="AT440" s="240" t="s">
        <v>176</v>
      </c>
      <c r="AU440" s="240" t="s">
        <v>89</v>
      </c>
      <c r="AV440" s="13" t="s">
        <v>25</v>
      </c>
      <c r="AW440" s="13" t="s">
        <v>44</v>
      </c>
      <c r="AX440" s="13" t="s">
        <v>80</v>
      </c>
      <c r="AY440" s="240" t="s">
        <v>165</v>
      </c>
    </row>
    <row r="441" spans="2:51" s="12" customFormat="1" ht="13.5">
      <c r="B441" s="218"/>
      <c r="C441" s="219"/>
      <c r="D441" s="215" t="s">
        <v>176</v>
      </c>
      <c r="E441" s="241" t="s">
        <v>24</v>
      </c>
      <c r="F441" s="242" t="s">
        <v>567</v>
      </c>
      <c r="G441" s="219"/>
      <c r="H441" s="243">
        <v>745.3</v>
      </c>
      <c r="I441" s="224"/>
      <c r="J441" s="219"/>
      <c r="K441" s="219"/>
      <c r="L441" s="225"/>
      <c r="M441" s="226"/>
      <c r="N441" s="227"/>
      <c r="O441" s="227"/>
      <c r="P441" s="227"/>
      <c r="Q441" s="227"/>
      <c r="R441" s="227"/>
      <c r="S441" s="227"/>
      <c r="T441" s="228"/>
      <c r="AT441" s="229" t="s">
        <v>176</v>
      </c>
      <c r="AU441" s="229" t="s">
        <v>89</v>
      </c>
      <c r="AV441" s="12" t="s">
        <v>89</v>
      </c>
      <c r="AW441" s="12" t="s">
        <v>44</v>
      </c>
      <c r="AX441" s="12" t="s">
        <v>80</v>
      </c>
      <c r="AY441" s="229" t="s">
        <v>165</v>
      </c>
    </row>
    <row r="442" spans="2:51" s="12" customFormat="1" ht="13.5">
      <c r="B442" s="218"/>
      <c r="C442" s="219"/>
      <c r="D442" s="215" t="s">
        <v>176</v>
      </c>
      <c r="E442" s="241" t="s">
        <v>24</v>
      </c>
      <c r="F442" s="242" t="s">
        <v>568</v>
      </c>
      <c r="G442" s="219"/>
      <c r="H442" s="243">
        <v>771</v>
      </c>
      <c r="I442" s="224"/>
      <c r="J442" s="219"/>
      <c r="K442" s="219"/>
      <c r="L442" s="225"/>
      <c r="M442" s="226"/>
      <c r="N442" s="227"/>
      <c r="O442" s="227"/>
      <c r="P442" s="227"/>
      <c r="Q442" s="227"/>
      <c r="R442" s="227"/>
      <c r="S442" s="227"/>
      <c r="T442" s="228"/>
      <c r="AT442" s="229" t="s">
        <v>176</v>
      </c>
      <c r="AU442" s="229" t="s">
        <v>89</v>
      </c>
      <c r="AV442" s="12" t="s">
        <v>89</v>
      </c>
      <c r="AW442" s="12" t="s">
        <v>44</v>
      </c>
      <c r="AX442" s="12" t="s">
        <v>80</v>
      </c>
      <c r="AY442" s="229" t="s">
        <v>165</v>
      </c>
    </row>
    <row r="443" spans="2:51" s="12" customFormat="1" ht="13.5">
      <c r="B443" s="218"/>
      <c r="C443" s="219"/>
      <c r="D443" s="215" t="s">
        <v>176</v>
      </c>
      <c r="E443" s="241" t="s">
        <v>24</v>
      </c>
      <c r="F443" s="242" t="s">
        <v>569</v>
      </c>
      <c r="G443" s="219"/>
      <c r="H443" s="243">
        <v>822.4</v>
      </c>
      <c r="I443" s="224"/>
      <c r="J443" s="219"/>
      <c r="K443" s="219"/>
      <c r="L443" s="225"/>
      <c r="M443" s="226"/>
      <c r="N443" s="227"/>
      <c r="O443" s="227"/>
      <c r="P443" s="227"/>
      <c r="Q443" s="227"/>
      <c r="R443" s="227"/>
      <c r="S443" s="227"/>
      <c r="T443" s="228"/>
      <c r="AT443" s="229" t="s">
        <v>176</v>
      </c>
      <c r="AU443" s="229" t="s">
        <v>89</v>
      </c>
      <c r="AV443" s="12" t="s">
        <v>89</v>
      </c>
      <c r="AW443" s="12" t="s">
        <v>44</v>
      </c>
      <c r="AX443" s="12" t="s">
        <v>80</v>
      </c>
      <c r="AY443" s="229" t="s">
        <v>165</v>
      </c>
    </row>
    <row r="444" spans="2:51" s="12" customFormat="1" ht="13.5">
      <c r="B444" s="218"/>
      <c r="C444" s="219"/>
      <c r="D444" s="215" t="s">
        <v>176</v>
      </c>
      <c r="E444" s="241" t="s">
        <v>24</v>
      </c>
      <c r="F444" s="242" t="s">
        <v>570</v>
      </c>
      <c r="G444" s="219"/>
      <c r="H444" s="243">
        <v>848.1</v>
      </c>
      <c r="I444" s="224"/>
      <c r="J444" s="219"/>
      <c r="K444" s="219"/>
      <c r="L444" s="225"/>
      <c r="M444" s="226"/>
      <c r="N444" s="227"/>
      <c r="O444" s="227"/>
      <c r="P444" s="227"/>
      <c r="Q444" s="227"/>
      <c r="R444" s="227"/>
      <c r="S444" s="227"/>
      <c r="T444" s="228"/>
      <c r="AT444" s="229" t="s">
        <v>176</v>
      </c>
      <c r="AU444" s="229" t="s">
        <v>89</v>
      </c>
      <c r="AV444" s="12" t="s">
        <v>89</v>
      </c>
      <c r="AW444" s="12" t="s">
        <v>44</v>
      </c>
      <c r="AX444" s="12" t="s">
        <v>80</v>
      </c>
      <c r="AY444" s="229" t="s">
        <v>165</v>
      </c>
    </row>
    <row r="445" spans="2:51" s="14" customFormat="1" ht="13.5">
      <c r="B445" s="244"/>
      <c r="C445" s="245"/>
      <c r="D445" s="215" t="s">
        <v>176</v>
      </c>
      <c r="E445" s="246" t="s">
        <v>24</v>
      </c>
      <c r="F445" s="247" t="s">
        <v>186</v>
      </c>
      <c r="G445" s="245"/>
      <c r="H445" s="248">
        <v>3186.8</v>
      </c>
      <c r="I445" s="249"/>
      <c r="J445" s="245"/>
      <c r="K445" s="245"/>
      <c r="L445" s="250"/>
      <c r="M445" s="251"/>
      <c r="N445" s="252"/>
      <c r="O445" s="252"/>
      <c r="P445" s="252"/>
      <c r="Q445" s="252"/>
      <c r="R445" s="252"/>
      <c r="S445" s="252"/>
      <c r="T445" s="253"/>
      <c r="AT445" s="254" t="s">
        <v>176</v>
      </c>
      <c r="AU445" s="254" t="s">
        <v>89</v>
      </c>
      <c r="AV445" s="14" t="s">
        <v>187</v>
      </c>
      <c r="AW445" s="14" t="s">
        <v>44</v>
      </c>
      <c r="AX445" s="14" t="s">
        <v>80</v>
      </c>
      <c r="AY445" s="254" t="s">
        <v>165</v>
      </c>
    </row>
    <row r="446" spans="2:51" s="13" customFormat="1" ht="13.5">
      <c r="B446" s="230"/>
      <c r="C446" s="231"/>
      <c r="D446" s="215" t="s">
        <v>176</v>
      </c>
      <c r="E446" s="232" t="s">
        <v>24</v>
      </c>
      <c r="F446" s="233" t="s">
        <v>571</v>
      </c>
      <c r="G446" s="231"/>
      <c r="H446" s="234" t="s">
        <v>24</v>
      </c>
      <c r="I446" s="235"/>
      <c r="J446" s="231"/>
      <c r="K446" s="231"/>
      <c r="L446" s="236"/>
      <c r="M446" s="237"/>
      <c r="N446" s="238"/>
      <c r="O446" s="238"/>
      <c r="P446" s="238"/>
      <c r="Q446" s="238"/>
      <c r="R446" s="238"/>
      <c r="S446" s="238"/>
      <c r="T446" s="239"/>
      <c r="AT446" s="240" t="s">
        <v>176</v>
      </c>
      <c r="AU446" s="240" t="s">
        <v>89</v>
      </c>
      <c r="AV446" s="13" t="s">
        <v>25</v>
      </c>
      <c r="AW446" s="13" t="s">
        <v>44</v>
      </c>
      <c r="AX446" s="13" t="s">
        <v>80</v>
      </c>
      <c r="AY446" s="240" t="s">
        <v>165</v>
      </c>
    </row>
    <row r="447" spans="2:51" s="12" customFormat="1" ht="13.5">
      <c r="B447" s="218"/>
      <c r="C447" s="219"/>
      <c r="D447" s="215" t="s">
        <v>176</v>
      </c>
      <c r="E447" s="241" t="s">
        <v>24</v>
      </c>
      <c r="F447" s="242" t="s">
        <v>572</v>
      </c>
      <c r="G447" s="219"/>
      <c r="H447" s="243">
        <v>1163.232</v>
      </c>
      <c r="I447" s="224"/>
      <c r="J447" s="219"/>
      <c r="K447" s="219"/>
      <c r="L447" s="225"/>
      <c r="M447" s="226"/>
      <c r="N447" s="227"/>
      <c r="O447" s="227"/>
      <c r="P447" s="227"/>
      <c r="Q447" s="227"/>
      <c r="R447" s="227"/>
      <c r="S447" s="227"/>
      <c r="T447" s="228"/>
      <c r="AT447" s="229" t="s">
        <v>176</v>
      </c>
      <c r="AU447" s="229" t="s">
        <v>89</v>
      </c>
      <c r="AV447" s="12" t="s">
        <v>89</v>
      </c>
      <c r="AW447" s="12" t="s">
        <v>44</v>
      </c>
      <c r="AX447" s="12" t="s">
        <v>80</v>
      </c>
      <c r="AY447" s="229" t="s">
        <v>165</v>
      </c>
    </row>
    <row r="448" spans="2:51" s="12" customFormat="1" ht="13.5">
      <c r="B448" s="218"/>
      <c r="C448" s="219"/>
      <c r="D448" s="215" t="s">
        <v>176</v>
      </c>
      <c r="E448" s="241" t="s">
        <v>24</v>
      </c>
      <c r="F448" s="242" t="s">
        <v>573</v>
      </c>
      <c r="G448" s="219"/>
      <c r="H448" s="243">
        <v>1177.344</v>
      </c>
      <c r="I448" s="224"/>
      <c r="J448" s="219"/>
      <c r="K448" s="219"/>
      <c r="L448" s="225"/>
      <c r="M448" s="226"/>
      <c r="N448" s="227"/>
      <c r="O448" s="227"/>
      <c r="P448" s="227"/>
      <c r="Q448" s="227"/>
      <c r="R448" s="227"/>
      <c r="S448" s="227"/>
      <c r="T448" s="228"/>
      <c r="AT448" s="229" t="s">
        <v>176</v>
      </c>
      <c r="AU448" s="229" t="s">
        <v>89</v>
      </c>
      <c r="AV448" s="12" t="s">
        <v>89</v>
      </c>
      <c r="AW448" s="12" t="s">
        <v>44</v>
      </c>
      <c r="AX448" s="12" t="s">
        <v>80</v>
      </c>
      <c r="AY448" s="229" t="s">
        <v>165</v>
      </c>
    </row>
    <row r="449" spans="2:51" s="12" customFormat="1" ht="13.5">
      <c r="B449" s="218"/>
      <c r="C449" s="219"/>
      <c r="D449" s="215" t="s">
        <v>176</v>
      </c>
      <c r="E449" s="241" t="s">
        <v>24</v>
      </c>
      <c r="F449" s="242" t="s">
        <v>574</v>
      </c>
      <c r="G449" s="219"/>
      <c r="H449" s="243">
        <v>1284.192</v>
      </c>
      <c r="I449" s="224"/>
      <c r="J449" s="219"/>
      <c r="K449" s="219"/>
      <c r="L449" s="225"/>
      <c r="M449" s="226"/>
      <c r="N449" s="227"/>
      <c r="O449" s="227"/>
      <c r="P449" s="227"/>
      <c r="Q449" s="227"/>
      <c r="R449" s="227"/>
      <c r="S449" s="227"/>
      <c r="T449" s="228"/>
      <c r="AT449" s="229" t="s">
        <v>176</v>
      </c>
      <c r="AU449" s="229" t="s">
        <v>89</v>
      </c>
      <c r="AV449" s="12" t="s">
        <v>89</v>
      </c>
      <c r="AW449" s="12" t="s">
        <v>44</v>
      </c>
      <c r="AX449" s="12" t="s">
        <v>80</v>
      </c>
      <c r="AY449" s="229" t="s">
        <v>165</v>
      </c>
    </row>
    <row r="450" spans="2:51" s="12" customFormat="1" ht="13.5">
      <c r="B450" s="218"/>
      <c r="C450" s="219"/>
      <c r="D450" s="215" t="s">
        <v>176</v>
      </c>
      <c r="E450" s="241" t="s">
        <v>24</v>
      </c>
      <c r="F450" s="242" t="s">
        <v>575</v>
      </c>
      <c r="G450" s="219"/>
      <c r="H450" s="243">
        <v>1296.288</v>
      </c>
      <c r="I450" s="224"/>
      <c r="J450" s="219"/>
      <c r="K450" s="219"/>
      <c r="L450" s="225"/>
      <c r="M450" s="226"/>
      <c r="N450" s="227"/>
      <c r="O450" s="227"/>
      <c r="P450" s="227"/>
      <c r="Q450" s="227"/>
      <c r="R450" s="227"/>
      <c r="S450" s="227"/>
      <c r="T450" s="228"/>
      <c r="AT450" s="229" t="s">
        <v>176</v>
      </c>
      <c r="AU450" s="229" t="s">
        <v>89</v>
      </c>
      <c r="AV450" s="12" t="s">
        <v>89</v>
      </c>
      <c r="AW450" s="12" t="s">
        <v>44</v>
      </c>
      <c r="AX450" s="12" t="s">
        <v>80</v>
      </c>
      <c r="AY450" s="229" t="s">
        <v>165</v>
      </c>
    </row>
    <row r="451" spans="2:51" s="14" customFormat="1" ht="13.5">
      <c r="B451" s="244"/>
      <c r="C451" s="245"/>
      <c r="D451" s="215" t="s">
        <v>176</v>
      </c>
      <c r="E451" s="246" t="s">
        <v>24</v>
      </c>
      <c r="F451" s="247" t="s">
        <v>186</v>
      </c>
      <c r="G451" s="245"/>
      <c r="H451" s="248">
        <v>4921.056</v>
      </c>
      <c r="I451" s="249"/>
      <c r="J451" s="245"/>
      <c r="K451" s="245"/>
      <c r="L451" s="250"/>
      <c r="M451" s="251"/>
      <c r="N451" s="252"/>
      <c r="O451" s="252"/>
      <c r="P451" s="252"/>
      <c r="Q451" s="252"/>
      <c r="R451" s="252"/>
      <c r="S451" s="252"/>
      <c r="T451" s="253"/>
      <c r="AT451" s="254" t="s">
        <v>176</v>
      </c>
      <c r="AU451" s="254" t="s">
        <v>89</v>
      </c>
      <c r="AV451" s="14" t="s">
        <v>187</v>
      </c>
      <c r="AW451" s="14" t="s">
        <v>44</v>
      </c>
      <c r="AX451" s="14" t="s">
        <v>80</v>
      </c>
      <c r="AY451" s="254" t="s">
        <v>165</v>
      </c>
    </row>
    <row r="452" spans="2:51" s="15" customFormat="1" ht="13.5">
      <c r="B452" s="255"/>
      <c r="C452" s="256"/>
      <c r="D452" s="220" t="s">
        <v>176</v>
      </c>
      <c r="E452" s="257" t="s">
        <v>24</v>
      </c>
      <c r="F452" s="258" t="s">
        <v>192</v>
      </c>
      <c r="G452" s="256"/>
      <c r="H452" s="259">
        <v>8107.856</v>
      </c>
      <c r="I452" s="260"/>
      <c r="J452" s="256"/>
      <c r="K452" s="256"/>
      <c r="L452" s="261"/>
      <c r="M452" s="262"/>
      <c r="N452" s="263"/>
      <c r="O452" s="263"/>
      <c r="P452" s="263"/>
      <c r="Q452" s="263"/>
      <c r="R452" s="263"/>
      <c r="S452" s="263"/>
      <c r="T452" s="264"/>
      <c r="AT452" s="265" t="s">
        <v>176</v>
      </c>
      <c r="AU452" s="265" t="s">
        <v>89</v>
      </c>
      <c r="AV452" s="15" t="s">
        <v>171</v>
      </c>
      <c r="AW452" s="15" t="s">
        <v>44</v>
      </c>
      <c r="AX452" s="15" t="s">
        <v>25</v>
      </c>
      <c r="AY452" s="265" t="s">
        <v>165</v>
      </c>
    </row>
    <row r="453" spans="2:65" s="1" customFormat="1" ht="22.5" customHeight="1">
      <c r="B453" s="42"/>
      <c r="C453" s="203" t="s">
        <v>576</v>
      </c>
      <c r="D453" s="203" t="s">
        <v>166</v>
      </c>
      <c r="E453" s="204" t="s">
        <v>577</v>
      </c>
      <c r="F453" s="205" t="s">
        <v>578</v>
      </c>
      <c r="G453" s="206" t="s">
        <v>211</v>
      </c>
      <c r="H453" s="207">
        <v>893.5</v>
      </c>
      <c r="I453" s="208"/>
      <c r="J453" s="209">
        <f>ROUND(I453*H453,2)</f>
        <v>0</v>
      </c>
      <c r="K453" s="205" t="s">
        <v>170</v>
      </c>
      <c r="L453" s="62"/>
      <c r="M453" s="210" t="s">
        <v>24</v>
      </c>
      <c r="N453" s="211" t="s">
        <v>51</v>
      </c>
      <c r="O453" s="43"/>
      <c r="P453" s="212">
        <f>O453*H453</f>
        <v>0</v>
      </c>
      <c r="Q453" s="212">
        <v>0.000664</v>
      </c>
      <c r="R453" s="212">
        <f>Q453*H453</f>
        <v>0.593284</v>
      </c>
      <c r="S453" s="212">
        <v>0</v>
      </c>
      <c r="T453" s="213">
        <f>S453*H453</f>
        <v>0</v>
      </c>
      <c r="AR453" s="25" t="s">
        <v>171</v>
      </c>
      <c r="AT453" s="25" t="s">
        <v>166</v>
      </c>
      <c r="AU453" s="25" t="s">
        <v>89</v>
      </c>
      <c r="AY453" s="25" t="s">
        <v>165</v>
      </c>
      <c r="BE453" s="214">
        <f>IF(N453="základní",J453,0)</f>
        <v>0</v>
      </c>
      <c r="BF453" s="214">
        <f>IF(N453="snížená",J453,0)</f>
        <v>0</v>
      </c>
      <c r="BG453" s="214">
        <f>IF(N453="zákl. přenesená",J453,0)</f>
        <v>0</v>
      </c>
      <c r="BH453" s="214">
        <f>IF(N453="sníž. přenesená",J453,0)</f>
        <v>0</v>
      </c>
      <c r="BI453" s="214">
        <f>IF(N453="nulová",J453,0)</f>
        <v>0</v>
      </c>
      <c r="BJ453" s="25" t="s">
        <v>25</v>
      </c>
      <c r="BK453" s="214">
        <f>ROUND(I453*H453,2)</f>
        <v>0</v>
      </c>
      <c r="BL453" s="25" t="s">
        <v>171</v>
      </c>
      <c r="BM453" s="25" t="s">
        <v>579</v>
      </c>
    </row>
    <row r="454" spans="2:47" s="1" customFormat="1" ht="121.5">
      <c r="B454" s="42"/>
      <c r="C454" s="64"/>
      <c r="D454" s="215" t="s">
        <v>173</v>
      </c>
      <c r="E454" s="64"/>
      <c r="F454" s="216" t="s">
        <v>580</v>
      </c>
      <c r="G454" s="64"/>
      <c r="H454" s="64"/>
      <c r="I454" s="173"/>
      <c r="J454" s="64"/>
      <c r="K454" s="64"/>
      <c r="L454" s="62"/>
      <c r="M454" s="217"/>
      <c r="N454" s="43"/>
      <c r="O454" s="43"/>
      <c r="P454" s="43"/>
      <c r="Q454" s="43"/>
      <c r="R454" s="43"/>
      <c r="S454" s="43"/>
      <c r="T454" s="79"/>
      <c r="AT454" s="25" t="s">
        <v>173</v>
      </c>
      <c r="AU454" s="25" t="s">
        <v>89</v>
      </c>
    </row>
    <row r="455" spans="2:47" s="1" customFormat="1" ht="27">
      <c r="B455" s="42"/>
      <c r="C455" s="64"/>
      <c r="D455" s="215" t="s">
        <v>112</v>
      </c>
      <c r="E455" s="64"/>
      <c r="F455" s="216" t="s">
        <v>581</v>
      </c>
      <c r="G455" s="64"/>
      <c r="H455" s="64"/>
      <c r="I455" s="173"/>
      <c r="J455" s="64"/>
      <c r="K455" s="64"/>
      <c r="L455" s="62"/>
      <c r="M455" s="217"/>
      <c r="N455" s="43"/>
      <c r="O455" s="43"/>
      <c r="P455" s="43"/>
      <c r="Q455" s="43"/>
      <c r="R455" s="43"/>
      <c r="S455" s="43"/>
      <c r="T455" s="79"/>
      <c r="AT455" s="25" t="s">
        <v>112</v>
      </c>
      <c r="AU455" s="25" t="s">
        <v>89</v>
      </c>
    </row>
    <row r="456" spans="2:51" s="13" customFormat="1" ht="13.5">
      <c r="B456" s="230"/>
      <c r="C456" s="231"/>
      <c r="D456" s="215" t="s">
        <v>176</v>
      </c>
      <c r="E456" s="232" t="s">
        <v>24</v>
      </c>
      <c r="F456" s="233" t="s">
        <v>566</v>
      </c>
      <c r="G456" s="231"/>
      <c r="H456" s="234" t="s">
        <v>24</v>
      </c>
      <c r="I456" s="235"/>
      <c r="J456" s="231"/>
      <c r="K456" s="231"/>
      <c r="L456" s="236"/>
      <c r="M456" s="237"/>
      <c r="N456" s="238"/>
      <c r="O456" s="238"/>
      <c r="P456" s="238"/>
      <c r="Q456" s="238"/>
      <c r="R456" s="238"/>
      <c r="S456" s="238"/>
      <c r="T456" s="239"/>
      <c r="AT456" s="240" t="s">
        <v>176</v>
      </c>
      <c r="AU456" s="240" t="s">
        <v>89</v>
      </c>
      <c r="AV456" s="13" t="s">
        <v>25</v>
      </c>
      <c r="AW456" s="13" t="s">
        <v>44</v>
      </c>
      <c r="AX456" s="13" t="s">
        <v>80</v>
      </c>
      <c r="AY456" s="240" t="s">
        <v>165</v>
      </c>
    </row>
    <row r="457" spans="2:51" s="12" customFormat="1" ht="13.5">
      <c r="B457" s="218"/>
      <c r="C457" s="219"/>
      <c r="D457" s="215" t="s">
        <v>176</v>
      </c>
      <c r="E457" s="241" t="s">
        <v>24</v>
      </c>
      <c r="F457" s="242" t="s">
        <v>582</v>
      </c>
      <c r="G457" s="219"/>
      <c r="H457" s="243">
        <v>37.7</v>
      </c>
      <c r="I457" s="224"/>
      <c r="J457" s="219"/>
      <c r="K457" s="219"/>
      <c r="L457" s="225"/>
      <c r="M457" s="226"/>
      <c r="N457" s="227"/>
      <c r="O457" s="227"/>
      <c r="P457" s="227"/>
      <c r="Q457" s="227"/>
      <c r="R457" s="227"/>
      <c r="S457" s="227"/>
      <c r="T457" s="228"/>
      <c r="AT457" s="229" t="s">
        <v>176</v>
      </c>
      <c r="AU457" s="229" t="s">
        <v>89</v>
      </c>
      <c r="AV457" s="12" t="s">
        <v>89</v>
      </c>
      <c r="AW457" s="12" t="s">
        <v>44</v>
      </c>
      <c r="AX457" s="12" t="s">
        <v>80</v>
      </c>
      <c r="AY457" s="229" t="s">
        <v>165</v>
      </c>
    </row>
    <row r="458" spans="2:51" s="12" customFormat="1" ht="13.5">
      <c r="B458" s="218"/>
      <c r="C458" s="219"/>
      <c r="D458" s="215" t="s">
        <v>176</v>
      </c>
      <c r="E458" s="241" t="s">
        <v>24</v>
      </c>
      <c r="F458" s="242" t="s">
        <v>583</v>
      </c>
      <c r="G458" s="219"/>
      <c r="H458" s="243">
        <v>39</v>
      </c>
      <c r="I458" s="224"/>
      <c r="J458" s="219"/>
      <c r="K458" s="219"/>
      <c r="L458" s="225"/>
      <c r="M458" s="226"/>
      <c r="N458" s="227"/>
      <c r="O458" s="227"/>
      <c r="P458" s="227"/>
      <c r="Q458" s="227"/>
      <c r="R458" s="227"/>
      <c r="S458" s="227"/>
      <c r="T458" s="228"/>
      <c r="AT458" s="229" t="s">
        <v>176</v>
      </c>
      <c r="AU458" s="229" t="s">
        <v>89</v>
      </c>
      <c r="AV458" s="12" t="s">
        <v>89</v>
      </c>
      <c r="AW458" s="12" t="s">
        <v>44</v>
      </c>
      <c r="AX458" s="12" t="s">
        <v>80</v>
      </c>
      <c r="AY458" s="229" t="s">
        <v>165</v>
      </c>
    </row>
    <row r="459" spans="2:51" s="12" customFormat="1" ht="13.5">
      <c r="B459" s="218"/>
      <c r="C459" s="219"/>
      <c r="D459" s="215" t="s">
        <v>176</v>
      </c>
      <c r="E459" s="241" t="s">
        <v>24</v>
      </c>
      <c r="F459" s="242" t="s">
        <v>584</v>
      </c>
      <c r="G459" s="219"/>
      <c r="H459" s="243">
        <v>41.6</v>
      </c>
      <c r="I459" s="224"/>
      <c r="J459" s="219"/>
      <c r="K459" s="219"/>
      <c r="L459" s="225"/>
      <c r="M459" s="226"/>
      <c r="N459" s="227"/>
      <c r="O459" s="227"/>
      <c r="P459" s="227"/>
      <c r="Q459" s="227"/>
      <c r="R459" s="227"/>
      <c r="S459" s="227"/>
      <c r="T459" s="228"/>
      <c r="AT459" s="229" t="s">
        <v>176</v>
      </c>
      <c r="AU459" s="229" t="s">
        <v>89</v>
      </c>
      <c r="AV459" s="12" t="s">
        <v>89</v>
      </c>
      <c r="AW459" s="12" t="s">
        <v>44</v>
      </c>
      <c r="AX459" s="12" t="s">
        <v>80</v>
      </c>
      <c r="AY459" s="229" t="s">
        <v>165</v>
      </c>
    </row>
    <row r="460" spans="2:51" s="12" customFormat="1" ht="13.5">
      <c r="B460" s="218"/>
      <c r="C460" s="219"/>
      <c r="D460" s="215" t="s">
        <v>176</v>
      </c>
      <c r="E460" s="241" t="s">
        <v>24</v>
      </c>
      <c r="F460" s="242" t="s">
        <v>585</v>
      </c>
      <c r="G460" s="219"/>
      <c r="H460" s="243">
        <v>42.9</v>
      </c>
      <c r="I460" s="224"/>
      <c r="J460" s="219"/>
      <c r="K460" s="219"/>
      <c r="L460" s="225"/>
      <c r="M460" s="226"/>
      <c r="N460" s="227"/>
      <c r="O460" s="227"/>
      <c r="P460" s="227"/>
      <c r="Q460" s="227"/>
      <c r="R460" s="227"/>
      <c r="S460" s="227"/>
      <c r="T460" s="228"/>
      <c r="AT460" s="229" t="s">
        <v>176</v>
      </c>
      <c r="AU460" s="229" t="s">
        <v>89</v>
      </c>
      <c r="AV460" s="12" t="s">
        <v>89</v>
      </c>
      <c r="AW460" s="12" t="s">
        <v>44</v>
      </c>
      <c r="AX460" s="12" t="s">
        <v>80</v>
      </c>
      <c r="AY460" s="229" t="s">
        <v>165</v>
      </c>
    </row>
    <row r="461" spans="2:51" s="14" customFormat="1" ht="13.5">
      <c r="B461" s="244"/>
      <c r="C461" s="245"/>
      <c r="D461" s="215" t="s">
        <v>176</v>
      </c>
      <c r="E461" s="246" t="s">
        <v>24</v>
      </c>
      <c r="F461" s="247" t="s">
        <v>186</v>
      </c>
      <c r="G461" s="245"/>
      <c r="H461" s="248">
        <v>161.2</v>
      </c>
      <c r="I461" s="249"/>
      <c r="J461" s="245"/>
      <c r="K461" s="245"/>
      <c r="L461" s="250"/>
      <c r="M461" s="251"/>
      <c r="N461" s="252"/>
      <c r="O461" s="252"/>
      <c r="P461" s="252"/>
      <c r="Q461" s="252"/>
      <c r="R461" s="252"/>
      <c r="S461" s="252"/>
      <c r="T461" s="253"/>
      <c r="AT461" s="254" t="s">
        <v>176</v>
      </c>
      <c r="AU461" s="254" t="s">
        <v>89</v>
      </c>
      <c r="AV461" s="14" t="s">
        <v>187</v>
      </c>
      <c r="AW461" s="14" t="s">
        <v>44</v>
      </c>
      <c r="AX461" s="14" t="s">
        <v>80</v>
      </c>
      <c r="AY461" s="254" t="s">
        <v>165</v>
      </c>
    </row>
    <row r="462" spans="2:51" s="13" customFormat="1" ht="13.5">
      <c r="B462" s="230"/>
      <c r="C462" s="231"/>
      <c r="D462" s="215" t="s">
        <v>176</v>
      </c>
      <c r="E462" s="232" t="s">
        <v>24</v>
      </c>
      <c r="F462" s="233" t="s">
        <v>571</v>
      </c>
      <c r="G462" s="231"/>
      <c r="H462" s="234" t="s">
        <v>24</v>
      </c>
      <c r="I462" s="235"/>
      <c r="J462" s="231"/>
      <c r="K462" s="231"/>
      <c r="L462" s="236"/>
      <c r="M462" s="237"/>
      <c r="N462" s="238"/>
      <c r="O462" s="238"/>
      <c r="P462" s="238"/>
      <c r="Q462" s="238"/>
      <c r="R462" s="238"/>
      <c r="S462" s="238"/>
      <c r="T462" s="239"/>
      <c r="AT462" s="240" t="s">
        <v>176</v>
      </c>
      <c r="AU462" s="240" t="s">
        <v>89</v>
      </c>
      <c r="AV462" s="13" t="s">
        <v>25</v>
      </c>
      <c r="AW462" s="13" t="s">
        <v>44</v>
      </c>
      <c r="AX462" s="13" t="s">
        <v>80</v>
      </c>
      <c r="AY462" s="240" t="s">
        <v>165</v>
      </c>
    </row>
    <row r="463" spans="2:51" s="12" customFormat="1" ht="13.5">
      <c r="B463" s="218"/>
      <c r="C463" s="219"/>
      <c r="D463" s="215" t="s">
        <v>176</v>
      </c>
      <c r="E463" s="241" t="s">
        <v>24</v>
      </c>
      <c r="F463" s="242" t="s">
        <v>586</v>
      </c>
      <c r="G463" s="219"/>
      <c r="H463" s="243">
        <v>173.1</v>
      </c>
      <c r="I463" s="224"/>
      <c r="J463" s="219"/>
      <c r="K463" s="219"/>
      <c r="L463" s="225"/>
      <c r="M463" s="226"/>
      <c r="N463" s="227"/>
      <c r="O463" s="227"/>
      <c r="P463" s="227"/>
      <c r="Q463" s="227"/>
      <c r="R463" s="227"/>
      <c r="S463" s="227"/>
      <c r="T463" s="228"/>
      <c r="AT463" s="229" t="s">
        <v>176</v>
      </c>
      <c r="AU463" s="229" t="s">
        <v>89</v>
      </c>
      <c r="AV463" s="12" t="s">
        <v>89</v>
      </c>
      <c r="AW463" s="12" t="s">
        <v>44</v>
      </c>
      <c r="AX463" s="12" t="s">
        <v>80</v>
      </c>
      <c r="AY463" s="229" t="s">
        <v>165</v>
      </c>
    </row>
    <row r="464" spans="2:51" s="12" customFormat="1" ht="13.5">
      <c r="B464" s="218"/>
      <c r="C464" s="219"/>
      <c r="D464" s="215" t="s">
        <v>176</v>
      </c>
      <c r="E464" s="241" t="s">
        <v>24</v>
      </c>
      <c r="F464" s="242" t="s">
        <v>587</v>
      </c>
      <c r="G464" s="219"/>
      <c r="H464" s="243">
        <v>175.2</v>
      </c>
      <c r="I464" s="224"/>
      <c r="J464" s="219"/>
      <c r="K464" s="219"/>
      <c r="L464" s="225"/>
      <c r="M464" s="226"/>
      <c r="N464" s="227"/>
      <c r="O464" s="227"/>
      <c r="P464" s="227"/>
      <c r="Q464" s="227"/>
      <c r="R464" s="227"/>
      <c r="S464" s="227"/>
      <c r="T464" s="228"/>
      <c r="AT464" s="229" t="s">
        <v>176</v>
      </c>
      <c r="AU464" s="229" t="s">
        <v>89</v>
      </c>
      <c r="AV464" s="12" t="s">
        <v>89</v>
      </c>
      <c r="AW464" s="12" t="s">
        <v>44</v>
      </c>
      <c r="AX464" s="12" t="s">
        <v>80</v>
      </c>
      <c r="AY464" s="229" t="s">
        <v>165</v>
      </c>
    </row>
    <row r="465" spans="2:51" s="12" customFormat="1" ht="13.5">
      <c r="B465" s="218"/>
      <c r="C465" s="219"/>
      <c r="D465" s="215" t="s">
        <v>176</v>
      </c>
      <c r="E465" s="241" t="s">
        <v>24</v>
      </c>
      <c r="F465" s="242" t="s">
        <v>588</v>
      </c>
      <c r="G465" s="219"/>
      <c r="H465" s="243">
        <v>191.1</v>
      </c>
      <c r="I465" s="224"/>
      <c r="J465" s="219"/>
      <c r="K465" s="219"/>
      <c r="L465" s="225"/>
      <c r="M465" s="226"/>
      <c r="N465" s="227"/>
      <c r="O465" s="227"/>
      <c r="P465" s="227"/>
      <c r="Q465" s="227"/>
      <c r="R465" s="227"/>
      <c r="S465" s="227"/>
      <c r="T465" s="228"/>
      <c r="AT465" s="229" t="s">
        <v>176</v>
      </c>
      <c r="AU465" s="229" t="s">
        <v>89</v>
      </c>
      <c r="AV465" s="12" t="s">
        <v>89</v>
      </c>
      <c r="AW465" s="12" t="s">
        <v>44</v>
      </c>
      <c r="AX465" s="12" t="s">
        <v>80</v>
      </c>
      <c r="AY465" s="229" t="s">
        <v>165</v>
      </c>
    </row>
    <row r="466" spans="2:51" s="12" customFormat="1" ht="13.5">
      <c r="B466" s="218"/>
      <c r="C466" s="219"/>
      <c r="D466" s="215" t="s">
        <v>176</v>
      </c>
      <c r="E466" s="241" t="s">
        <v>24</v>
      </c>
      <c r="F466" s="242" t="s">
        <v>589</v>
      </c>
      <c r="G466" s="219"/>
      <c r="H466" s="243">
        <v>192.9</v>
      </c>
      <c r="I466" s="224"/>
      <c r="J466" s="219"/>
      <c r="K466" s="219"/>
      <c r="L466" s="225"/>
      <c r="M466" s="226"/>
      <c r="N466" s="227"/>
      <c r="O466" s="227"/>
      <c r="P466" s="227"/>
      <c r="Q466" s="227"/>
      <c r="R466" s="227"/>
      <c r="S466" s="227"/>
      <c r="T466" s="228"/>
      <c r="AT466" s="229" t="s">
        <v>176</v>
      </c>
      <c r="AU466" s="229" t="s">
        <v>89</v>
      </c>
      <c r="AV466" s="12" t="s">
        <v>89</v>
      </c>
      <c r="AW466" s="12" t="s">
        <v>44</v>
      </c>
      <c r="AX466" s="12" t="s">
        <v>80</v>
      </c>
      <c r="AY466" s="229" t="s">
        <v>165</v>
      </c>
    </row>
    <row r="467" spans="2:51" s="14" customFormat="1" ht="13.5">
      <c r="B467" s="244"/>
      <c r="C467" s="245"/>
      <c r="D467" s="215" t="s">
        <v>176</v>
      </c>
      <c r="E467" s="246" t="s">
        <v>24</v>
      </c>
      <c r="F467" s="247" t="s">
        <v>186</v>
      </c>
      <c r="G467" s="245"/>
      <c r="H467" s="248">
        <v>732.3</v>
      </c>
      <c r="I467" s="249"/>
      <c r="J467" s="245"/>
      <c r="K467" s="245"/>
      <c r="L467" s="250"/>
      <c r="M467" s="251"/>
      <c r="N467" s="252"/>
      <c r="O467" s="252"/>
      <c r="P467" s="252"/>
      <c r="Q467" s="252"/>
      <c r="R467" s="252"/>
      <c r="S467" s="252"/>
      <c r="T467" s="253"/>
      <c r="AT467" s="254" t="s">
        <v>176</v>
      </c>
      <c r="AU467" s="254" t="s">
        <v>89</v>
      </c>
      <c r="AV467" s="14" t="s">
        <v>187</v>
      </c>
      <c r="AW467" s="14" t="s">
        <v>44</v>
      </c>
      <c r="AX467" s="14" t="s">
        <v>80</v>
      </c>
      <c r="AY467" s="254" t="s">
        <v>165</v>
      </c>
    </row>
    <row r="468" spans="2:51" s="15" customFormat="1" ht="13.5">
      <c r="B468" s="255"/>
      <c r="C468" s="256"/>
      <c r="D468" s="220" t="s">
        <v>176</v>
      </c>
      <c r="E468" s="257" t="s">
        <v>24</v>
      </c>
      <c r="F468" s="258" t="s">
        <v>192</v>
      </c>
      <c r="G468" s="256"/>
      <c r="H468" s="259">
        <v>893.5</v>
      </c>
      <c r="I468" s="260"/>
      <c r="J468" s="256"/>
      <c r="K468" s="256"/>
      <c r="L468" s="261"/>
      <c r="M468" s="262"/>
      <c r="N468" s="263"/>
      <c r="O468" s="263"/>
      <c r="P468" s="263"/>
      <c r="Q468" s="263"/>
      <c r="R468" s="263"/>
      <c r="S468" s="263"/>
      <c r="T468" s="264"/>
      <c r="AT468" s="265" t="s">
        <v>176</v>
      </c>
      <c r="AU468" s="265" t="s">
        <v>89</v>
      </c>
      <c r="AV468" s="15" t="s">
        <v>171</v>
      </c>
      <c r="AW468" s="15" t="s">
        <v>44</v>
      </c>
      <c r="AX468" s="15" t="s">
        <v>25</v>
      </c>
      <c r="AY468" s="265" t="s">
        <v>165</v>
      </c>
    </row>
    <row r="469" spans="2:65" s="1" customFormat="1" ht="22.5" customHeight="1">
      <c r="B469" s="42"/>
      <c r="C469" s="267" t="s">
        <v>590</v>
      </c>
      <c r="D469" s="267" t="s">
        <v>259</v>
      </c>
      <c r="E469" s="268" t="s">
        <v>591</v>
      </c>
      <c r="F469" s="269" t="s">
        <v>592</v>
      </c>
      <c r="G469" s="270" t="s">
        <v>211</v>
      </c>
      <c r="H469" s="271">
        <v>732.3</v>
      </c>
      <c r="I469" s="272"/>
      <c r="J469" s="273">
        <f>ROUND(I469*H469,2)</f>
        <v>0</v>
      </c>
      <c r="K469" s="269" t="s">
        <v>170</v>
      </c>
      <c r="L469" s="274"/>
      <c r="M469" s="275" t="s">
        <v>24</v>
      </c>
      <c r="N469" s="276" t="s">
        <v>51</v>
      </c>
      <c r="O469" s="43"/>
      <c r="P469" s="212">
        <f>O469*H469</f>
        <v>0</v>
      </c>
      <c r="Q469" s="212">
        <v>0.00425</v>
      </c>
      <c r="R469" s="212">
        <f>Q469*H469</f>
        <v>3.112275</v>
      </c>
      <c r="S469" s="212">
        <v>0</v>
      </c>
      <c r="T469" s="213">
        <f>S469*H469</f>
        <v>0</v>
      </c>
      <c r="AR469" s="25" t="s">
        <v>232</v>
      </c>
      <c r="AT469" s="25" t="s">
        <v>259</v>
      </c>
      <c r="AU469" s="25" t="s">
        <v>89</v>
      </c>
      <c r="AY469" s="25" t="s">
        <v>165</v>
      </c>
      <c r="BE469" s="214">
        <f>IF(N469="základní",J469,0)</f>
        <v>0</v>
      </c>
      <c r="BF469" s="214">
        <f>IF(N469="snížená",J469,0)</f>
        <v>0</v>
      </c>
      <c r="BG469" s="214">
        <f>IF(N469="zákl. přenesená",J469,0)</f>
        <v>0</v>
      </c>
      <c r="BH469" s="214">
        <f>IF(N469="sníž. přenesená",J469,0)</f>
        <v>0</v>
      </c>
      <c r="BI469" s="214">
        <f>IF(N469="nulová",J469,0)</f>
        <v>0</v>
      </c>
      <c r="BJ469" s="25" t="s">
        <v>25</v>
      </c>
      <c r="BK469" s="214">
        <f>ROUND(I469*H469,2)</f>
        <v>0</v>
      </c>
      <c r="BL469" s="25" t="s">
        <v>171</v>
      </c>
      <c r="BM469" s="25" t="s">
        <v>593</v>
      </c>
    </row>
    <row r="470" spans="2:47" s="1" customFormat="1" ht="27">
      <c r="B470" s="42"/>
      <c r="C470" s="64"/>
      <c r="D470" s="215" t="s">
        <v>112</v>
      </c>
      <c r="E470" s="64"/>
      <c r="F470" s="216" t="s">
        <v>581</v>
      </c>
      <c r="G470" s="64"/>
      <c r="H470" s="64"/>
      <c r="I470" s="173"/>
      <c r="J470" s="64"/>
      <c r="K470" s="64"/>
      <c r="L470" s="62"/>
      <c r="M470" s="217"/>
      <c r="N470" s="43"/>
      <c r="O470" s="43"/>
      <c r="P470" s="43"/>
      <c r="Q470" s="43"/>
      <c r="R470" s="43"/>
      <c r="S470" s="43"/>
      <c r="T470" s="79"/>
      <c r="AT470" s="25" t="s">
        <v>112</v>
      </c>
      <c r="AU470" s="25" t="s">
        <v>89</v>
      </c>
    </row>
    <row r="471" spans="2:51" s="13" customFormat="1" ht="13.5">
      <c r="B471" s="230"/>
      <c r="C471" s="231"/>
      <c r="D471" s="215" t="s">
        <v>176</v>
      </c>
      <c r="E471" s="232" t="s">
        <v>24</v>
      </c>
      <c r="F471" s="233" t="s">
        <v>594</v>
      </c>
      <c r="G471" s="231"/>
      <c r="H471" s="234" t="s">
        <v>24</v>
      </c>
      <c r="I471" s="235"/>
      <c r="J471" s="231"/>
      <c r="K471" s="231"/>
      <c r="L471" s="236"/>
      <c r="M471" s="237"/>
      <c r="N471" s="238"/>
      <c r="O471" s="238"/>
      <c r="P471" s="238"/>
      <c r="Q471" s="238"/>
      <c r="R471" s="238"/>
      <c r="S471" s="238"/>
      <c r="T471" s="239"/>
      <c r="AT471" s="240" t="s">
        <v>176</v>
      </c>
      <c r="AU471" s="240" t="s">
        <v>89</v>
      </c>
      <c r="AV471" s="13" t="s">
        <v>25</v>
      </c>
      <c r="AW471" s="13" t="s">
        <v>44</v>
      </c>
      <c r="AX471" s="13" t="s">
        <v>80</v>
      </c>
      <c r="AY471" s="240" t="s">
        <v>165</v>
      </c>
    </row>
    <row r="472" spans="2:51" s="12" customFormat="1" ht="13.5">
      <c r="B472" s="218"/>
      <c r="C472" s="219"/>
      <c r="D472" s="215" t="s">
        <v>176</v>
      </c>
      <c r="E472" s="241" t="s">
        <v>24</v>
      </c>
      <c r="F472" s="242" t="s">
        <v>595</v>
      </c>
      <c r="G472" s="219"/>
      <c r="H472" s="243">
        <v>173.1</v>
      </c>
      <c r="I472" s="224"/>
      <c r="J472" s="219"/>
      <c r="K472" s="219"/>
      <c r="L472" s="225"/>
      <c r="M472" s="226"/>
      <c r="N472" s="227"/>
      <c r="O472" s="227"/>
      <c r="P472" s="227"/>
      <c r="Q472" s="227"/>
      <c r="R472" s="227"/>
      <c r="S472" s="227"/>
      <c r="T472" s="228"/>
      <c r="AT472" s="229" t="s">
        <v>176</v>
      </c>
      <c r="AU472" s="229" t="s">
        <v>89</v>
      </c>
      <c r="AV472" s="12" t="s">
        <v>89</v>
      </c>
      <c r="AW472" s="12" t="s">
        <v>44</v>
      </c>
      <c r="AX472" s="12" t="s">
        <v>80</v>
      </c>
      <c r="AY472" s="229" t="s">
        <v>165</v>
      </c>
    </row>
    <row r="473" spans="2:51" s="12" customFormat="1" ht="13.5">
      <c r="B473" s="218"/>
      <c r="C473" s="219"/>
      <c r="D473" s="215" t="s">
        <v>176</v>
      </c>
      <c r="E473" s="241" t="s">
        <v>24</v>
      </c>
      <c r="F473" s="242" t="s">
        <v>596</v>
      </c>
      <c r="G473" s="219"/>
      <c r="H473" s="243">
        <v>175.2</v>
      </c>
      <c r="I473" s="224"/>
      <c r="J473" s="219"/>
      <c r="K473" s="219"/>
      <c r="L473" s="225"/>
      <c r="M473" s="226"/>
      <c r="N473" s="227"/>
      <c r="O473" s="227"/>
      <c r="P473" s="227"/>
      <c r="Q473" s="227"/>
      <c r="R473" s="227"/>
      <c r="S473" s="227"/>
      <c r="T473" s="228"/>
      <c r="AT473" s="229" t="s">
        <v>176</v>
      </c>
      <c r="AU473" s="229" t="s">
        <v>89</v>
      </c>
      <c r="AV473" s="12" t="s">
        <v>89</v>
      </c>
      <c r="AW473" s="12" t="s">
        <v>44</v>
      </c>
      <c r="AX473" s="12" t="s">
        <v>80</v>
      </c>
      <c r="AY473" s="229" t="s">
        <v>165</v>
      </c>
    </row>
    <row r="474" spans="2:51" s="12" customFormat="1" ht="13.5">
      <c r="B474" s="218"/>
      <c r="C474" s="219"/>
      <c r="D474" s="215" t="s">
        <v>176</v>
      </c>
      <c r="E474" s="241" t="s">
        <v>24</v>
      </c>
      <c r="F474" s="242" t="s">
        <v>597</v>
      </c>
      <c r="G474" s="219"/>
      <c r="H474" s="243">
        <v>191.1</v>
      </c>
      <c r="I474" s="224"/>
      <c r="J474" s="219"/>
      <c r="K474" s="219"/>
      <c r="L474" s="225"/>
      <c r="M474" s="226"/>
      <c r="N474" s="227"/>
      <c r="O474" s="227"/>
      <c r="P474" s="227"/>
      <c r="Q474" s="227"/>
      <c r="R474" s="227"/>
      <c r="S474" s="227"/>
      <c r="T474" s="228"/>
      <c r="AT474" s="229" t="s">
        <v>176</v>
      </c>
      <c r="AU474" s="229" t="s">
        <v>89</v>
      </c>
      <c r="AV474" s="12" t="s">
        <v>89</v>
      </c>
      <c r="AW474" s="12" t="s">
        <v>44</v>
      </c>
      <c r="AX474" s="12" t="s">
        <v>80</v>
      </c>
      <c r="AY474" s="229" t="s">
        <v>165</v>
      </c>
    </row>
    <row r="475" spans="2:51" s="12" customFormat="1" ht="13.5">
      <c r="B475" s="218"/>
      <c r="C475" s="219"/>
      <c r="D475" s="215" t="s">
        <v>176</v>
      </c>
      <c r="E475" s="241" t="s">
        <v>24</v>
      </c>
      <c r="F475" s="242" t="s">
        <v>598</v>
      </c>
      <c r="G475" s="219"/>
      <c r="H475" s="243">
        <v>192.9</v>
      </c>
      <c r="I475" s="224"/>
      <c r="J475" s="219"/>
      <c r="K475" s="219"/>
      <c r="L475" s="225"/>
      <c r="M475" s="226"/>
      <c r="N475" s="227"/>
      <c r="O475" s="227"/>
      <c r="P475" s="227"/>
      <c r="Q475" s="227"/>
      <c r="R475" s="227"/>
      <c r="S475" s="227"/>
      <c r="T475" s="228"/>
      <c r="AT475" s="229" t="s">
        <v>176</v>
      </c>
      <c r="AU475" s="229" t="s">
        <v>89</v>
      </c>
      <c r="AV475" s="12" t="s">
        <v>89</v>
      </c>
      <c r="AW475" s="12" t="s">
        <v>44</v>
      </c>
      <c r="AX475" s="12" t="s">
        <v>80</v>
      </c>
      <c r="AY475" s="229" t="s">
        <v>165</v>
      </c>
    </row>
    <row r="476" spans="2:51" s="15" customFormat="1" ht="13.5">
      <c r="B476" s="255"/>
      <c r="C476" s="256"/>
      <c r="D476" s="220" t="s">
        <v>176</v>
      </c>
      <c r="E476" s="257" t="s">
        <v>24</v>
      </c>
      <c r="F476" s="258" t="s">
        <v>192</v>
      </c>
      <c r="G476" s="256"/>
      <c r="H476" s="259">
        <v>732.3</v>
      </c>
      <c r="I476" s="260"/>
      <c r="J476" s="256"/>
      <c r="K476" s="256"/>
      <c r="L476" s="261"/>
      <c r="M476" s="262"/>
      <c r="N476" s="263"/>
      <c r="O476" s="263"/>
      <c r="P476" s="263"/>
      <c r="Q476" s="263"/>
      <c r="R476" s="263"/>
      <c r="S476" s="263"/>
      <c r="T476" s="264"/>
      <c r="AT476" s="265" t="s">
        <v>176</v>
      </c>
      <c r="AU476" s="265" t="s">
        <v>89</v>
      </c>
      <c r="AV476" s="15" t="s">
        <v>171</v>
      </c>
      <c r="AW476" s="15" t="s">
        <v>44</v>
      </c>
      <c r="AX476" s="15" t="s">
        <v>25</v>
      </c>
      <c r="AY476" s="265" t="s">
        <v>165</v>
      </c>
    </row>
    <row r="477" spans="2:65" s="1" customFormat="1" ht="22.5" customHeight="1">
      <c r="B477" s="42"/>
      <c r="C477" s="203" t="s">
        <v>599</v>
      </c>
      <c r="D477" s="203" t="s">
        <v>166</v>
      </c>
      <c r="E477" s="204" t="s">
        <v>600</v>
      </c>
      <c r="F477" s="205" t="s">
        <v>601</v>
      </c>
      <c r="G477" s="206" t="s">
        <v>563</v>
      </c>
      <c r="H477" s="207">
        <v>51.4</v>
      </c>
      <c r="I477" s="208"/>
      <c r="J477" s="209">
        <f>ROUND(I477*H477,2)</f>
        <v>0</v>
      </c>
      <c r="K477" s="205" t="s">
        <v>24</v>
      </c>
      <c r="L477" s="62"/>
      <c r="M477" s="210" t="s">
        <v>24</v>
      </c>
      <c r="N477" s="211" t="s">
        <v>51</v>
      </c>
      <c r="O477" s="43"/>
      <c r="P477" s="212">
        <f>O477*H477</f>
        <v>0</v>
      </c>
      <c r="Q477" s="212">
        <v>0</v>
      </c>
      <c r="R477" s="212">
        <f>Q477*H477</f>
        <v>0</v>
      </c>
      <c r="S477" s="212">
        <v>0</v>
      </c>
      <c r="T477" s="213">
        <f>S477*H477</f>
        <v>0</v>
      </c>
      <c r="AR477" s="25" t="s">
        <v>171</v>
      </c>
      <c r="AT477" s="25" t="s">
        <v>166</v>
      </c>
      <c r="AU477" s="25" t="s">
        <v>89</v>
      </c>
      <c r="AY477" s="25" t="s">
        <v>165</v>
      </c>
      <c r="BE477" s="214">
        <f>IF(N477="základní",J477,0)</f>
        <v>0</v>
      </c>
      <c r="BF477" s="214">
        <f>IF(N477="snížená",J477,0)</f>
        <v>0</v>
      </c>
      <c r="BG477" s="214">
        <f>IF(N477="zákl. přenesená",J477,0)</f>
        <v>0</v>
      </c>
      <c r="BH477" s="214">
        <f>IF(N477="sníž. přenesená",J477,0)</f>
        <v>0</v>
      </c>
      <c r="BI477" s="214">
        <f>IF(N477="nulová",J477,0)</f>
        <v>0</v>
      </c>
      <c r="BJ477" s="25" t="s">
        <v>25</v>
      </c>
      <c r="BK477" s="214">
        <f>ROUND(I477*H477,2)</f>
        <v>0</v>
      </c>
      <c r="BL477" s="25" t="s">
        <v>171</v>
      </c>
      <c r="BM477" s="25" t="s">
        <v>602</v>
      </c>
    </row>
    <row r="478" spans="2:47" s="1" customFormat="1" ht="54">
      <c r="B478" s="42"/>
      <c r="C478" s="64"/>
      <c r="D478" s="215" t="s">
        <v>112</v>
      </c>
      <c r="E478" s="64"/>
      <c r="F478" s="216" t="s">
        <v>603</v>
      </c>
      <c r="G478" s="64"/>
      <c r="H478" s="64"/>
      <c r="I478" s="173"/>
      <c r="J478" s="64"/>
      <c r="K478" s="64"/>
      <c r="L478" s="62"/>
      <c r="M478" s="217"/>
      <c r="N478" s="43"/>
      <c r="O478" s="43"/>
      <c r="P478" s="43"/>
      <c r="Q478" s="43"/>
      <c r="R478" s="43"/>
      <c r="S478" s="43"/>
      <c r="T478" s="79"/>
      <c r="AT478" s="25" t="s">
        <v>112</v>
      </c>
      <c r="AU478" s="25" t="s">
        <v>89</v>
      </c>
    </row>
    <row r="479" spans="2:51" s="12" customFormat="1" ht="13.5">
      <c r="B479" s="218"/>
      <c r="C479" s="219"/>
      <c r="D479" s="220" t="s">
        <v>176</v>
      </c>
      <c r="E479" s="221" t="s">
        <v>24</v>
      </c>
      <c r="F479" s="222" t="s">
        <v>604</v>
      </c>
      <c r="G479" s="219"/>
      <c r="H479" s="223">
        <v>51.4</v>
      </c>
      <c r="I479" s="224"/>
      <c r="J479" s="219"/>
      <c r="K479" s="219"/>
      <c r="L479" s="225"/>
      <c r="M479" s="226"/>
      <c r="N479" s="227"/>
      <c r="O479" s="227"/>
      <c r="P479" s="227"/>
      <c r="Q479" s="227"/>
      <c r="R479" s="227"/>
      <c r="S479" s="227"/>
      <c r="T479" s="228"/>
      <c r="AT479" s="229" t="s">
        <v>176</v>
      </c>
      <c r="AU479" s="229" t="s">
        <v>89</v>
      </c>
      <c r="AV479" s="12" t="s">
        <v>89</v>
      </c>
      <c r="AW479" s="12" t="s">
        <v>44</v>
      </c>
      <c r="AX479" s="12" t="s">
        <v>25</v>
      </c>
      <c r="AY479" s="229" t="s">
        <v>165</v>
      </c>
    </row>
    <row r="480" spans="2:65" s="1" customFormat="1" ht="31.5" customHeight="1">
      <c r="B480" s="42"/>
      <c r="C480" s="203" t="s">
        <v>605</v>
      </c>
      <c r="D480" s="203" t="s">
        <v>166</v>
      </c>
      <c r="E480" s="204" t="s">
        <v>606</v>
      </c>
      <c r="F480" s="205" t="s">
        <v>607</v>
      </c>
      <c r="G480" s="206" t="s">
        <v>169</v>
      </c>
      <c r="H480" s="207">
        <v>643.076</v>
      </c>
      <c r="I480" s="208"/>
      <c r="J480" s="209">
        <f>ROUND(I480*H480,2)</f>
        <v>0</v>
      </c>
      <c r="K480" s="205" t="s">
        <v>170</v>
      </c>
      <c r="L480" s="62"/>
      <c r="M480" s="210" t="s">
        <v>24</v>
      </c>
      <c r="N480" s="211" t="s">
        <v>51</v>
      </c>
      <c r="O480" s="43"/>
      <c r="P480" s="212">
        <f>O480*H480</f>
        <v>0</v>
      </c>
      <c r="Q480" s="212">
        <v>0.0012375</v>
      </c>
      <c r="R480" s="212">
        <f>Q480*H480</f>
        <v>0.7958065500000001</v>
      </c>
      <c r="S480" s="212">
        <v>0</v>
      </c>
      <c r="T480" s="213">
        <f>S480*H480</f>
        <v>0</v>
      </c>
      <c r="AR480" s="25" t="s">
        <v>171</v>
      </c>
      <c r="AT480" s="25" t="s">
        <v>166</v>
      </c>
      <c r="AU480" s="25" t="s">
        <v>89</v>
      </c>
      <c r="AY480" s="25" t="s">
        <v>165</v>
      </c>
      <c r="BE480" s="214">
        <f>IF(N480="základní",J480,0)</f>
        <v>0</v>
      </c>
      <c r="BF480" s="214">
        <f>IF(N480="snížená",J480,0)</f>
        <v>0</v>
      </c>
      <c r="BG480" s="214">
        <f>IF(N480="zákl. přenesená",J480,0)</f>
        <v>0</v>
      </c>
      <c r="BH480" s="214">
        <f>IF(N480="sníž. přenesená",J480,0)</f>
        <v>0</v>
      </c>
      <c r="BI480" s="214">
        <f>IF(N480="nulová",J480,0)</f>
        <v>0</v>
      </c>
      <c r="BJ480" s="25" t="s">
        <v>25</v>
      </c>
      <c r="BK480" s="214">
        <f>ROUND(I480*H480,2)</f>
        <v>0</v>
      </c>
      <c r="BL480" s="25" t="s">
        <v>171</v>
      </c>
      <c r="BM480" s="25" t="s">
        <v>608</v>
      </c>
    </row>
    <row r="481" spans="2:47" s="1" customFormat="1" ht="27">
      <c r="B481" s="42"/>
      <c r="C481" s="64"/>
      <c r="D481" s="215" t="s">
        <v>173</v>
      </c>
      <c r="E481" s="64"/>
      <c r="F481" s="216" t="s">
        <v>609</v>
      </c>
      <c r="G481" s="64"/>
      <c r="H481" s="64"/>
      <c r="I481" s="173"/>
      <c r="J481" s="64"/>
      <c r="K481" s="64"/>
      <c r="L481" s="62"/>
      <c r="M481" s="217"/>
      <c r="N481" s="43"/>
      <c r="O481" s="43"/>
      <c r="P481" s="43"/>
      <c r="Q481" s="43"/>
      <c r="R481" s="43"/>
      <c r="S481" s="43"/>
      <c r="T481" s="79"/>
      <c r="AT481" s="25" t="s">
        <v>173</v>
      </c>
      <c r="AU481" s="25" t="s">
        <v>89</v>
      </c>
    </row>
    <row r="482" spans="2:47" s="1" customFormat="1" ht="27">
      <c r="B482" s="42"/>
      <c r="C482" s="64"/>
      <c r="D482" s="215" t="s">
        <v>112</v>
      </c>
      <c r="E482" s="64"/>
      <c r="F482" s="216" t="s">
        <v>610</v>
      </c>
      <c r="G482" s="64"/>
      <c r="H482" s="64"/>
      <c r="I482" s="173"/>
      <c r="J482" s="64"/>
      <c r="K482" s="64"/>
      <c r="L482" s="62"/>
      <c r="M482" s="217"/>
      <c r="N482" s="43"/>
      <c r="O482" s="43"/>
      <c r="P482" s="43"/>
      <c r="Q482" s="43"/>
      <c r="R482" s="43"/>
      <c r="S482" s="43"/>
      <c r="T482" s="79"/>
      <c r="AT482" s="25" t="s">
        <v>112</v>
      </c>
      <c r="AU482" s="25" t="s">
        <v>89</v>
      </c>
    </row>
    <row r="483" spans="2:51" s="13" customFormat="1" ht="13.5">
      <c r="B483" s="230"/>
      <c r="C483" s="231"/>
      <c r="D483" s="215" t="s">
        <v>176</v>
      </c>
      <c r="E483" s="232" t="s">
        <v>24</v>
      </c>
      <c r="F483" s="233" t="s">
        <v>338</v>
      </c>
      <c r="G483" s="231"/>
      <c r="H483" s="234" t="s">
        <v>24</v>
      </c>
      <c r="I483" s="235"/>
      <c r="J483" s="231"/>
      <c r="K483" s="231"/>
      <c r="L483" s="236"/>
      <c r="M483" s="237"/>
      <c r="N483" s="238"/>
      <c r="O483" s="238"/>
      <c r="P483" s="238"/>
      <c r="Q483" s="238"/>
      <c r="R483" s="238"/>
      <c r="S483" s="238"/>
      <c r="T483" s="239"/>
      <c r="AT483" s="240" t="s">
        <v>176</v>
      </c>
      <c r="AU483" s="240" t="s">
        <v>89</v>
      </c>
      <c r="AV483" s="13" t="s">
        <v>25</v>
      </c>
      <c r="AW483" s="13" t="s">
        <v>44</v>
      </c>
      <c r="AX483" s="13" t="s">
        <v>80</v>
      </c>
      <c r="AY483" s="240" t="s">
        <v>165</v>
      </c>
    </row>
    <row r="484" spans="2:51" s="12" customFormat="1" ht="13.5">
      <c r="B484" s="218"/>
      <c r="C484" s="219"/>
      <c r="D484" s="215" t="s">
        <v>176</v>
      </c>
      <c r="E484" s="241" t="s">
        <v>24</v>
      </c>
      <c r="F484" s="242" t="s">
        <v>611</v>
      </c>
      <c r="G484" s="219"/>
      <c r="H484" s="243">
        <v>313.626</v>
      </c>
      <c r="I484" s="224"/>
      <c r="J484" s="219"/>
      <c r="K484" s="219"/>
      <c r="L484" s="225"/>
      <c r="M484" s="226"/>
      <c r="N484" s="227"/>
      <c r="O484" s="227"/>
      <c r="P484" s="227"/>
      <c r="Q484" s="227"/>
      <c r="R484" s="227"/>
      <c r="S484" s="227"/>
      <c r="T484" s="228"/>
      <c r="AT484" s="229" t="s">
        <v>176</v>
      </c>
      <c r="AU484" s="229" t="s">
        <v>89</v>
      </c>
      <c r="AV484" s="12" t="s">
        <v>89</v>
      </c>
      <c r="AW484" s="12" t="s">
        <v>44</v>
      </c>
      <c r="AX484" s="12" t="s">
        <v>80</v>
      </c>
      <c r="AY484" s="229" t="s">
        <v>165</v>
      </c>
    </row>
    <row r="485" spans="2:51" s="13" customFormat="1" ht="13.5">
      <c r="B485" s="230"/>
      <c r="C485" s="231"/>
      <c r="D485" s="215" t="s">
        <v>176</v>
      </c>
      <c r="E485" s="232" t="s">
        <v>24</v>
      </c>
      <c r="F485" s="233" t="s">
        <v>341</v>
      </c>
      <c r="G485" s="231"/>
      <c r="H485" s="234" t="s">
        <v>24</v>
      </c>
      <c r="I485" s="235"/>
      <c r="J485" s="231"/>
      <c r="K485" s="231"/>
      <c r="L485" s="236"/>
      <c r="M485" s="237"/>
      <c r="N485" s="238"/>
      <c r="O485" s="238"/>
      <c r="P485" s="238"/>
      <c r="Q485" s="238"/>
      <c r="R485" s="238"/>
      <c r="S485" s="238"/>
      <c r="T485" s="239"/>
      <c r="AT485" s="240" t="s">
        <v>176</v>
      </c>
      <c r="AU485" s="240" t="s">
        <v>89</v>
      </c>
      <c r="AV485" s="13" t="s">
        <v>25</v>
      </c>
      <c r="AW485" s="13" t="s">
        <v>44</v>
      </c>
      <c r="AX485" s="13" t="s">
        <v>80</v>
      </c>
      <c r="AY485" s="240" t="s">
        <v>165</v>
      </c>
    </row>
    <row r="486" spans="2:51" s="12" customFormat="1" ht="13.5">
      <c r="B486" s="218"/>
      <c r="C486" s="219"/>
      <c r="D486" s="215" t="s">
        <v>176</v>
      </c>
      <c r="E486" s="241" t="s">
        <v>24</v>
      </c>
      <c r="F486" s="242" t="s">
        <v>612</v>
      </c>
      <c r="G486" s="219"/>
      <c r="H486" s="243">
        <v>329.45</v>
      </c>
      <c r="I486" s="224"/>
      <c r="J486" s="219"/>
      <c r="K486" s="219"/>
      <c r="L486" s="225"/>
      <c r="M486" s="226"/>
      <c r="N486" s="227"/>
      <c r="O486" s="227"/>
      <c r="P486" s="227"/>
      <c r="Q486" s="227"/>
      <c r="R486" s="227"/>
      <c r="S486" s="227"/>
      <c r="T486" s="228"/>
      <c r="AT486" s="229" t="s">
        <v>176</v>
      </c>
      <c r="AU486" s="229" t="s">
        <v>89</v>
      </c>
      <c r="AV486" s="12" t="s">
        <v>89</v>
      </c>
      <c r="AW486" s="12" t="s">
        <v>44</v>
      </c>
      <c r="AX486" s="12" t="s">
        <v>80</v>
      </c>
      <c r="AY486" s="229" t="s">
        <v>165</v>
      </c>
    </row>
    <row r="487" spans="2:51" s="15" customFormat="1" ht="13.5">
      <c r="B487" s="255"/>
      <c r="C487" s="256"/>
      <c r="D487" s="220" t="s">
        <v>176</v>
      </c>
      <c r="E487" s="257" t="s">
        <v>24</v>
      </c>
      <c r="F487" s="258" t="s">
        <v>192</v>
      </c>
      <c r="G487" s="256"/>
      <c r="H487" s="259">
        <v>643.076</v>
      </c>
      <c r="I487" s="260"/>
      <c r="J487" s="256"/>
      <c r="K487" s="256"/>
      <c r="L487" s="261"/>
      <c r="M487" s="262"/>
      <c r="N487" s="263"/>
      <c r="O487" s="263"/>
      <c r="P487" s="263"/>
      <c r="Q487" s="263"/>
      <c r="R487" s="263"/>
      <c r="S487" s="263"/>
      <c r="T487" s="264"/>
      <c r="AT487" s="265" t="s">
        <v>176</v>
      </c>
      <c r="AU487" s="265" t="s">
        <v>89</v>
      </c>
      <c r="AV487" s="15" t="s">
        <v>171</v>
      </c>
      <c r="AW487" s="15" t="s">
        <v>44</v>
      </c>
      <c r="AX487" s="15" t="s">
        <v>25</v>
      </c>
      <c r="AY487" s="265" t="s">
        <v>165</v>
      </c>
    </row>
    <row r="488" spans="2:65" s="1" customFormat="1" ht="31.5" customHeight="1">
      <c r="B488" s="42"/>
      <c r="C488" s="203" t="s">
        <v>613</v>
      </c>
      <c r="D488" s="203" t="s">
        <v>166</v>
      </c>
      <c r="E488" s="204" t="s">
        <v>614</v>
      </c>
      <c r="F488" s="205" t="s">
        <v>615</v>
      </c>
      <c r="G488" s="206" t="s">
        <v>211</v>
      </c>
      <c r="H488" s="207">
        <v>131.67</v>
      </c>
      <c r="I488" s="208"/>
      <c r="J488" s="209">
        <f>ROUND(I488*H488,2)</f>
        <v>0</v>
      </c>
      <c r="K488" s="205" t="s">
        <v>170</v>
      </c>
      <c r="L488" s="62"/>
      <c r="M488" s="210" t="s">
        <v>24</v>
      </c>
      <c r="N488" s="211" t="s">
        <v>51</v>
      </c>
      <c r="O488" s="43"/>
      <c r="P488" s="212">
        <f>O488*H488</f>
        <v>0</v>
      </c>
      <c r="Q488" s="212">
        <v>0.0001773</v>
      </c>
      <c r="R488" s="212">
        <f>Q488*H488</f>
        <v>0.023345091</v>
      </c>
      <c r="S488" s="212">
        <v>0</v>
      </c>
      <c r="T488" s="213">
        <f>S488*H488</f>
        <v>0</v>
      </c>
      <c r="AR488" s="25" t="s">
        <v>171</v>
      </c>
      <c r="AT488" s="25" t="s">
        <v>166</v>
      </c>
      <c r="AU488" s="25" t="s">
        <v>89</v>
      </c>
      <c r="AY488" s="25" t="s">
        <v>165</v>
      </c>
      <c r="BE488" s="214">
        <f>IF(N488="základní",J488,0)</f>
        <v>0</v>
      </c>
      <c r="BF488" s="214">
        <f>IF(N488="snížená",J488,0)</f>
        <v>0</v>
      </c>
      <c r="BG488" s="214">
        <f>IF(N488="zákl. přenesená",J488,0)</f>
        <v>0</v>
      </c>
      <c r="BH488" s="214">
        <f>IF(N488="sníž. přenesená",J488,0)</f>
        <v>0</v>
      </c>
      <c r="BI488" s="214">
        <f>IF(N488="nulová",J488,0)</f>
        <v>0</v>
      </c>
      <c r="BJ488" s="25" t="s">
        <v>25</v>
      </c>
      <c r="BK488" s="214">
        <f>ROUND(I488*H488,2)</f>
        <v>0</v>
      </c>
      <c r="BL488" s="25" t="s">
        <v>171</v>
      </c>
      <c r="BM488" s="25" t="s">
        <v>616</v>
      </c>
    </row>
    <row r="489" spans="2:47" s="1" customFormat="1" ht="310.5">
      <c r="B489" s="42"/>
      <c r="C489" s="64"/>
      <c r="D489" s="215" t="s">
        <v>173</v>
      </c>
      <c r="E489" s="64"/>
      <c r="F489" s="216" t="s">
        <v>617</v>
      </c>
      <c r="G489" s="64"/>
      <c r="H489" s="64"/>
      <c r="I489" s="173"/>
      <c r="J489" s="64"/>
      <c r="K489" s="64"/>
      <c r="L489" s="62"/>
      <c r="M489" s="217"/>
      <c r="N489" s="43"/>
      <c r="O489" s="43"/>
      <c r="P489" s="43"/>
      <c r="Q489" s="43"/>
      <c r="R489" s="43"/>
      <c r="S489" s="43"/>
      <c r="T489" s="79"/>
      <c r="AT489" s="25" t="s">
        <v>173</v>
      </c>
      <c r="AU489" s="25" t="s">
        <v>89</v>
      </c>
    </row>
    <row r="490" spans="2:47" s="1" customFormat="1" ht="27">
      <c r="B490" s="42"/>
      <c r="C490" s="64"/>
      <c r="D490" s="215" t="s">
        <v>112</v>
      </c>
      <c r="E490" s="64"/>
      <c r="F490" s="216" t="s">
        <v>618</v>
      </c>
      <c r="G490" s="64"/>
      <c r="H490" s="64"/>
      <c r="I490" s="173"/>
      <c r="J490" s="64"/>
      <c r="K490" s="64"/>
      <c r="L490" s="62"/>
      <c r="M490" s="217"/>
      <c r="N490" s="43"/>
      <c r="O490" s="43"/>
      <c r="P490" s="43"/>
      <c r="Q490" s="43"/>
      <c r="R490" s="43"/>
      <c r="S490" s="43"/>
      <c r="T490" s="79"/>
      <c r="AT490" s="25" t="s">
        <v>112</v>
      </c>
      <c r="AU490" s="25" t="s">
        <v>89</v>
      </c>
    </row>
    <row r="491" spans="2:51" s="12" customFormat="1" ht="13.5">
      <c r="B491" s="218"/>
      <c r="C491" s="219"/>
      <c r="D491" s="215" t="s">
        <v>176</v>
      </c>
      <c r="E491" s="241" t="s">
        <v>24</v>
      </c>
      <c r="F491" s="242" t="s">
        <v>619</v>
      </c>
      <c r="G491" s="219"/>
      <c r="H491" s="243">
        <v>64.215</v>
      </c>
      <c r="I491" s="224"/>
      <c r="J491" s="219"/>
      <c r="K491" s="219"/>
      <c r="L491" s="225"/>
      <c r="M491" s="226"/>
      <c r="N491" s="227"/>
      <c r="O491" s="227"/>
      <c r="P491" s="227"/>
      <c r="Q491" s="227"/>
      <c r="R491" s="227"/>
      <c r="S491" s="227"/>
      <c r="T491" s="228"/>
      <c r="AT491" s="229" t="s">
        <v>176</v>
      </c>
      <c r="AU491" s="229" t="s">
        <v>89</v>
      </c>
      <c r="AV491" s="12" t="s">
        <v>89</v>
      </c>
      <c r="AW491" s="12" t="s">
        <v>44</v>
      </c>
      <c r="AX491" s="12" t="s">
        <v>80</v>
      </c>
      <c r="AY491" s="229" t="s">
        <v>165</v>
      </c>
    </row>
    <row r="492" spans="2:51" s="12" customFormat="1" ht="13.5">
      <c r="B492" s="218"/>
      <c r="C492" s="219"/>
      <c r="D492" s="215" t="s">
        <v>176</v>
      </c>
      <c r="E492" s="241" t="s">
        <v>24</v>
      </c>
      <c r="F492" s="242" t="s">
        <v>620</v>
      </c>
      <c r="G492" s="219"/>
      <c r="H492" s="243">
        <v>67.455</v>
      </c>
      <c r="I492" s="224"/>
      <c r="J492" s="219"/>
      <c r="K492" s="219"/>
      <c r="L492" s="225"/>
      <c r="M492" s="226"/>
      <c r="N492" s="227"/>
      <c r="O492" s="227"/>
      <c r="P492" s="227"/>
      <c r="Q492" s="227"/>
      <c r="R492" s="227"/>
      <c r="S492" s="227"/>
      <c r="T492" s="228"/>
      <c r="AT492" s="229" t="s">
        <v>176</v>
      </c>
      <c r="AU492" s="229" t="s">
        <v>89</v>
      </c>
      <c r="AV492" s="12" t="s">
        <v>89</v>
      </c>
      <c r="AW492" s="12" t="s">
        <v>44</v>
      </c>
      <c r="AX492" s="12" t="s">
        <v>80</v>
      </c>
      <c r="AY492" s="229" t="s">
        <v>165</v>
      </c>
    </row>
    <row r="493" spans="2:51" s="15" customFormat="1" ht="13.5">
      <c r="B493" s="255"/>
      <c r="C493" s="256"/>
      <c r="D493" s="220" t="s">
        <v>176</v>
      </c>
      <c r="E493" s="257" t="s">
        <v>24</v>
      </c>
      <c r="F493" s="258" t="s">
        <v>192</v>
      </c>
      <c r="G493" s="256"/>
      <c r="H493" s="259">
        <v>131.67</v>
      </c>
      <c r="I493" s="260"/>
      <c r="J493" s="256"/>
      <c r="K493" s="256"/>
      <c r="L493" s="261"/>
      <c r="M493" s="262"/>
      <c r="N493" s="263"/>
      <c r="O493" s="263"/>
      <c r="P493" s="263"/>
      <c r="Q493" s="263"/>
      <c r="R493" s="263"/>
      <c r="S493" s="263"/>
      <c r="T493" s="264"/>
      <c r="AT493" s="265" t="s">
        <v>176</v>
      </c>
      <c r="AU493" s="265" t="s">
        <v>89</v>
      </c>
      <c r="AV493" s="15" t="s">
        <v>171</v>
      </c>
      <c r="AW493" s="15" t="s">
        <v>44</v>
      </c>
      <c r="AX493" s="15" t="s">
        <v>25</v>
      </c>
      <c r="AY493" s="265" t="s">
        <v>165</v>
      </c>
    </row>
    <row r="494" spans="2:65" s="1" customFormat="1" ht="22.5" customHeight="1">
      <c r="B494" s="42"/>
      <c r="C494" s="203" t="s">
        <v>621</v>
      </c>
      <c r="D494" s="203" t="s">
        <v>166</v>
      </c>
      <c r="E494" s="204" t="s">
        <v>622</v>
      </c>
      <c r="F494" s="205" t="s">
        <v>623</v>
      </c>
      <c r="G494" s="206" t="s">
        <v>397</v>
      </c>
      <c r="H494" s="207">
        <v>14</v>
      </c>
      <c r="I494" s="208"/>
      <c r="J494" s="209">
        <f>ROUND(I494*H494,2)</f>
        <v>0</v>
      </c>
      <c r="K494" s="205" t="s">
        <v>170</v>
      </c>
      <c r="L494" s="62"/>
      <c r="M494" s="210" t="s">
        <v>24</v>
      </c>
      <c r="N494" s="211" t="s">
        <v>51</v>
      </c>
      <c r="O494" s="43"/>
      <c r="P494" s="212">
        <f>O494*H494</f>
        <v>0</v>
      </c>
      <c r="Q494" s="212">
        <v>0.009418</v>
      </c>
      <c r="R494" s="212">
        <f>Q494*H494</f>
        <v>0.131852</v>
      </c>
      <c r="S494" s="212">
        <v>0</v>
      </c>
      <c r="T494" s="213">
        <f>S494*H494</f>
        <v>0</v>
      </c>
      <c r="AR494" s="25" t="s">
        <v>171</v>
      </c>
      <c r="AT494" s="25" t="s">
        <v>166</v>
      </c>
      <c r="AU494" s="25" t="s">
        <v>89</v>
      </c>
      <c r="AY494" s="25" t="s">
        <v>165</v>
      </c>
      <c r="BE494" s="214">
        <f>IF(N494="základní",J494,0)</f>
        <v>0</v>
      </c>
      <c r="BF494" s="214">
        <f>IF(N494="snížená",J494,0)</f>
        <v>0</v>
      </c>
      <c r="BG494" s="214">
        <f>IF(N494="zákl. přenesená",J494,0)</f>
        <v>0</v>
      </c>
      <c r="BH494" s="214">
        <f>IF(N494="sníž. přenesená",J494,0)</f>
        <v>0</v>
      </c>
      <c r="BI494" s="214">
        <f>IF(N494="nulová",J494,0)</f>
        <v>0</v>
      </c>
      <c r="BJ494" s="25" t="s">
        <v>25</v>
      </c>
      <c r="BK494" s="214">
        <f>ROUND(I494*H494,2)</f>
        <v>0</v>
      </c>
      <c r="BL494" s="25" t="s">
        <v>171</v>
      </c>
      <c r="BM494" s="25" t="s">
        <v>624</v>
      </c>
    </row>
    <row r="495" spans="2:47" s="1" customFormat="1" ht="189">
      <c r="B495" s="42"/>
      <c r="C495" s="64"/>
      <c r="D495" s="215" t="s">
        <v>173</v>
      </c>
      <c r="E495" s="64"/>
      <c r="F495" s="216" t="s">
        <v>625</v>
      </c>
      <c r="G495" s="64"/>
      <c r="H495" s="64"/>
      <c r="I495" s="173"/>
      <c r="J495" s="64"/>
      <c r="K495" s="64"/>
      <c r="L495" s="62"/>
      <c r="M495" s="217"/>
      <c r="N495" s="43"/>
      <c r="O495" s="43"/>
      <c r="P495" s="43"/>
      <c r="Q495" s="43"/>
      <c r="R495" s="43"/>
      <c r="S495" s="43"/>
      <c r="T495" s="79"/>
      <c r="AT495" s="25" t="s">
        <v>173</v>
      </c>
      <c r="AU495" s="25" t="s">
        <v>89</v>
      </c>
    </row>
    <row r="496" spans="2:51" s="12" customFormat="1" ht="13.5">
      <c r="B496" s="218"/>
      <c r="C496" s="219"/>
      <c r="D496" s="215" t="s">
        <v>176</v>
      </c>
      <c r="E496" s="241" t="s">
        <v>24</v>
      </c>
      <c r="F496" s="242" t="s">
        <v>626</v>
      </c>
      <c r="G496" s="219"/>
      <c r="H496" s="243">
        <v>7</v>
      </c>
      <c r="I496" s="224"/>
      <c r="J496" s="219"/>
      <c r="K496" s="219"/>
      <c r="L496" s="225"/>
      <c r="M496" s="226"/>
      <c r="N496" s="227"/>
      <c r="O496" s="227"/>
      <c r="P496" s="227"/>
      <c r="Q496" s="227"/>
      <c r="R496" s="227"/>
      <c r="S496" s="227"/>
      <c r="T496" s="228"/>
      <c r="AT496" s="229" t="s">
        <v>176</v>
      </c>
      <c r="AU496" s="229" t="s">
        <v>89</v>
      </c>
      <c r="AV496" s="12" t="s">
        <v>89</v>
      </c>
      <c r="AW496" s="12" t="s">
        <v>44</v>
      </c>
      <c r="AX496" s="12" t="s">
        <v>80</v>
      </c>
      <c r="AY496" s="229" t="s">
        <v>165</v>
      </c>
    </row>
    <row r="497" spans="2:51" s="12" customFormat="1" ht="13.5">
      <c r="B497" s="218"/>
      <c r="C497" s="219"/>
      <c r="D497" s="215" t="s">
        <v>176</v>
      </c>
      <c r="E497" s="241" t="s">
        <v>24</v>
      </c>
      <c r="F497" s="242" t="s">
        <v>627</v>
      </c>
      <c r="G497" s="219"/>
      <c r="H497" s="243">
        <v>7</v>
      </c>
      <c r="I497" s="224"/>
      <c r="J497" s="219"/>
      <c r="K497" s="219"/>
      <c r="L497" s="225"/>
      <c r="M497" s="226"/>
      <c r="N497" s="227"/>
      <c r="O497" s="227"/>
      <c r="P497" s="227"/>
      <c r="Q497" s="227"/>
      <c r="R497" s="227"/>
      <c r="S497" s="227"/>
      <c r="T497" s="228"/>
      <c r="AT497" s="229" t="s">
        <v>176</v>
      </c>
      <c r="AU497" s="229" t="s">
        <v>89</v>
      </c>
      <c r="AV497" s="12" t="s">
        <v>89</v>
      </c>
      <c r="AW497" s="12" t="s">
        <v>44</v>
      </c>
      <c r="AX497" s="12" t="s">
        <v>80</v>
      </c>
      <c r="AY497" s="229" t="s">
        <v>165</v>
      </c>
    </row>
    <row r="498" spans="2:51" s="15" customFormat="1" ht="13.5">
      <c r="B498" s="255"/>
      <c r="C498" s="256"/>
      <c r="D498" s="220" t="s">
        <v>176</v>
      </c>
      <c r="E498" s="257" t="s">
        <v>24</v>
      </c>
      <c r="F498" s="258" t="s">
        <v>192</v>
      </c>
      <c r="G498" s="256"/>
      <c r="H498" s="259">
        <v>14</v>
      </c>
      <c r="I498" s="260"/>
      <c r="J498" s="256"/>
      <c r="K498" s="256"/>
      <c r="L498" s="261"/>
      <c r="M498" s="262"/>
      <c r="N498" s="263"/>
      <c r="O498" s="263"/>
      <c r="P498" s="263"/>
      <c r="Q498" s="263"/>
      <c r="R498" s="263"/>
      <c r="S498" s="263"/>
      <c r="T498" s="264"/>
      <c r="AT498" s="265" t="s">
        <v>176</v>
      </c>
      <c r="AU498" s="265" t="s">
        <v>89</v>
      </c>
      <c r="AV498" s="15" t="s">
        <v>171</v>
      </c>
      <c r="AW498" s="15" t="s">
        <v>44</v>
      </c>
      <c r="AX498" s="15" t="s">
        <v>25</v>
      </c>
      <c r="AY498" s="265" t="s">
        <v>165</v>
      </c>
    </row>
    <row r="499" spans="2:65" s="1" customFormat="1" ht="22.5" customHeight="1">
      <c r="B499" s="42"/>
      <c r="C499" s="267" t="s">
        <v>628</v>
      </c>
      <c r="D499" s="267" t="s">
        <v>259</v>
      </c>
      <c r="E499" s="268" t="s">
        <v>629</v>
      </c>
      <c r="F499" s="269" t="s">
        <v>630</v>
      </c>
      <c r="G499" s="270" t="s">
        <v>397</v>
      </c>
      <c r="H499" s="271">
        <v>14</v>
      </c>
      <c r="I499" s="272"/>
      <c r="J499" s="273">
        <f>ROUND(I499*H499,2)</f>
        <v>0</v>
      </c>
      <c r="K499" s="269" t="s">
        <v>24</v>
      </c>
      <c r="L499" s="274"/>
      <c r="M499" s="275" t="s">
        <v>24</v>
      </c>
      <c r="N499" s="276" t="s">
        <v>51</v>
      </c>
      <c r="O499" s="43"/>
      <c r="P499" s="212">
        <f>O499*H499</f>
        <v>0</v>
      </c>
      <c r="Q499" s="212">
        <v>0</v>
      </c>
      <c r="R499" s="212">
        <f>Q499*H499</f>
        <v>0</v>
      </c>
      <c r="S499" s="212">
        <v>0</v>
      </c>
      <c r="T499" s="213">
        <f>S499*H499</f>
        <v>0</v>
      </c>
      <c r="AR499" s="25" t="s">
        <v>232</v>
      </c>
      <c r="AT499" s="25" t="s">
        <v>259</v>
      </c>
      <c r="AU499" s="25" t="s">
        <v>89</v>
      </c>
      <c r="AY499" s="25" t="s">
        <v>165</v>
      </c>
      <c r="BE499" s="214">
        <f>IF(N499="základní",J499,0)</f>
        <v>0</v>
      </c>
      <c r="BF499" s="214">
        <f>IF(N499="snížená",J499,0)</f>
        <v>0</v>
      </c>
      <c r="BG499" s="214">
        <f>IF(N499="zákl. přenesená",J499,0)</f>
        <v>0</v>
      </c>
      <c r="BH499" s="214">
        <f>IF(N499="sníž. přenesená",J499,0)</f>
        <v>0</v>
      </c>
      <c r="BI499" s="214">
        <f>IF(N499="nulová",J499,0)</f>
        <v>0</v>
      </c>
      <c r="BJ499" s="25" t="s">
        <v>25</v>
      </c>
      <c r="BK499" s="214">
        <f>ROUND(I499*H499,2)</f>
        <v>0</v>
      </c>
      <c r="BL499" s="25" t="s">
        <v>171</v>
      </c>
      <c r="BM499" s="25" t="s">
        <v>631</v>
      </c>
    </row>
    <row r="500" spans="2:51" s="12" customFormat="1" ht="13.5">
      <c r="B500" s="218"/>
      <c r="C500" s="219"/>
      <c r="D500" s="215" t="s">
        <v>176</v>
      </c>
      <c r="E500" s="241" t="s">
        <v>24</v>
      </c>
      <c r="F500" s="242" t="s">
        <v>626</v>
      </c>
      <c r="G500" s="219"/>
      <c r="H500" s="243">
        <v>7</v>
      </c>
      <c r="I500" s="224"/>
      <c r="J500" s="219"/>
      <c r="K500" s="219"/>
      <c r="L500" s="225"/>
      <c r="M500" s="226"/>
      <c r="N500" s="227"/>
      <c r="O500" s="227"/>
      <c r="P500" s="227"/>
      <c r="Q500" s="227"/>
      <c r="R500" s="227"/>
      <c r="S500" s="227"/>
      <c r="T500" s="228"/>
      <c r="AT500" s="229" t="s">
        <v>176</v>
      </c>
      <c r="AU500" s="229" t="s">
        <v>89</v>
      </c>
      <c r="AV500" s="12" t="s">
        <v>89</v>
      </c>
      <c r="AW500" s="12" t="s">
        <v>44</v>
      </c>
      <c r="AX500" s="12" t="s">
        <v>80</v>
      </c>
      <c r="AY500" s="229" t="s">
        <v>165</v>
      </c>
    </row>
    <row r="501" spans="2:51" s="12" customFormat="1" ht="13.5">
      <c r="B501" s="218"/>
      <c r="C501" s="219"/>
      <c r="D501" s="215" t="s">
        <v>176</v>
      </c>
      <c r="E501" s="241" t="s">
        <v>24</v>
      </c>
      <c r="F501" s="242" t="s">
        <v>627</v>
      </c>
      <c r="G501" s="219"/>
      <c r="H501" s="243">
        <v>7</v>
      </c>
      <c r="I501" s="224"/>
      <c r="J501" s="219"/>
      <c r="K501" s="219"/>
      <c r="L501" s="225"/>
      <c r="M501" s="226"/>
      <c r="N501" s="227"/>
      <c r="O501" s="227"/>
      <c r="P501" s="227"/>
      <c r="Q501" s="227"/>
      <c r="R501" s="227"/>
      <c r="S501" s="227"/>
      <c r="T501" s="228"/>
      <c r="AT501" s="229" t="s">
        <v>176</v>
      </c>
      <c r="AU501" s="229" t="s">
        <v>89</v>
      </c>
      <c r="AV501" s="12" t="s">
        <v>89</v>
      </c>
      <c r="AW501" s="12" t="s">
        <v>44</v>
      </c>
      <c r="AX501" s="12" t="s">
        <v>80</v>
      </c>
      <c r="AY501" s="229" t="s">
        <v>165</v>
      </c>
    </row>
    <row r="502" spans="2:51" s="15" customFormat="1" ht="13.5">
      <c r="B502" s="255"/>
      <c r="C502" s="256"/>
      <c r="D502" s="220" t="s">
        <v>176</v>
      </c>
      <c r="E502" s="257" t="s">
        <v>24</v>
      </c>
      <c r="F502" s="258" t="s">
        <v>192</v>
      </c>
      <c r="G502" s="256"/>
      <c r="H502" s="259">
        <v>14</v>
      </c>
      <c r="I502" s="260"/>
      <c r="J502" s="256"/>
      <c r="K502" s="256"/>
      <c r="L502" s="261"/>
      <c r="M502" s="262"/>
      <c r="N502" s="263"/>
      <c r="O502" s="263"/>
      <c r="P502" s="263"/>
      <c r="Q502" s="263"/>
      <c r="R502" s="263"/>
      <c r="S502" s="263"/>
      <c r="T502" s="264"/>
      <c r="AT502" s="265" t="s">
        <v>176</v>
      </c>
      <c r="AU502" s="265" t="s">
        <v>89</v>
      </c>
      <c r="AV502" s="15" t="s">
        <v>171</v>
      </c>
      <c r="AW502" s="15" t="s">
        <v>44</v>
      </c>
      <c r="AX502" s="15" t="s">
        <v>25</v>
      </c>
      <c r="AY502" s="265" t="s">
        <v>165</v>
      </c>
    </row>
    <row r="503" spans="2:65" s="1" customFormat="1" ht="22.5" customHeight="1">
      <c r="B503" s="42"/>
      <c r="C503" s="267" t="s">
        <v>632</v>
      </c>
      <c r="D503" s="267" t="s">
        <v>259</v>
      </c>
      <c r="E503" s="268" t="s">
        <v>633</v>
      </c>
      <c r="F503" s="269" t="s">
        <v>634</v>
      </c>
      <c r="G503" s="270" t="s">
        <v>635</v>
      </c>
      <c r="H503" s="271">
        <v>56</v>
      </c>
      <c r="I503" s="272"/>
      <c r="J503" s="273">
        <f>ROUND(I503*H503,2)</f>
        <v>0</v>
      </c>
      <c r="K503" s="269" t="s">
        <v>24</v>
      </c>
      <c r="L503" s="274"/>
      <c r="M503" s="275" t="s">
        <v>24</v>
      </c>
      <c r="N503" s="276" t="s">
        <v>51</v>
      </c>
      <c r="O503" s="43"/>
      <c r="P503" s="212">
        <f>O503*H503</f>
        <v>0</v>
      </c>
      <c r="Q503" s="212">
        <v>0</v>
      </c>
      <c r="R503" s="212">
        <f>Q503*H503</f>
        <v>0</v>
      </c>
      <c r="S503" s="212">
        <v>0</v>
      </c>
      <c r="T503" s="213">
        <f>S503*H503</f>
        <v>0</v>
      </c>
      <c r="AR503" s="25" t="s">
        <v>232</v>
      </c>
      <c r="AT503" s="25" t="s">
        <v>259</v>
      </c>
      <c r="AU503" s="25" t="s">
        <v>89</v>
      </c>
      <c r="AY503" s="25" t="s">
        <v>165</v>
      </c>
      <c r="BE503" s="214">
        <f>IF(N503="základní",J503,0)</f>
        <v>0</v>
      </c>
      <c r="BF503" s="214">
        <f>IF(N503="snížená",J503,0)</f>
        <v>0</v>
      </c>
      <c r="BG503" s="214">
        <f>IF(N503="zákl. přenesená",J503,0)</f>
        <v>0</v>
      </c>
      <c r="BH503" s="214">
        <f>IF(N503="sníž. přenesená",J503,0)</f>
        <v>0</v>
      </c>
      <c r="BI503" s="214">
        <f>IF(N503="nulová",J503,0)</f>
        <v>0</v>
      </c>
      <c r="BJ503" s="25" t="s">
        <v>25</v>
      </c>
      <c r="BK503" s="214">
        <f>ROUND(I503*H503,2)</f>
        <v>0</v>
      </c>
      <c r="BL503" s="25" t="s">
        <v>171</v>
      </c>
      <c r="BM503" s="25" t="s">
        <v>636</v>
      </c>
    </row>
    <row r="504" spans="2:51" s="12" customFormat="1" ht="13.5">
      <c r="B504" s="218"/>
      <c r="C504" s="219"/>
      <c r="D504" s="220" t="s">
        <v>176</v>
      </c>
      <c r="E504" s="221" t="s">
        <v>24</v>
      </c>
      <c r="F504" s="222" t="s">
        <v>637</v>
      </c>
      <c r="G504" s="219"/>
      <c r="H504" s="223">
        <v>56</v>
      </c>
      <c r="I504" s="224"/>
      <c r="J504" s="219"/>
      <c r="K504" s="219"/>
      <c r="L504" s="225"/>
      <c r="M504" s="226"/>
      <c r="N504" s="227"/>
      <c r="O504" s="227"/>
      <c r="P504" s="227"/>
      <c r="Q504" s="227"/>
      <c r="R504" s="227"/>
      <c r="S504" s="227"/>
      <c r="T504" s="228"/>
      <c r="AT504" s="229" t="s">
        <v>176</v>
      </c>
      <c r="AU504" s="229" t="s">
        <v>89</v>
      </c>
      <c r="AV504" s="12" t="s">
        <v>89</v>
      </c>
      <c r="AW504" s="12" t="s">
        <v>44</v>
      </c>
      <c r="AX504" s="12" t="s">
        <v>25</v>
      </c>
      <c r="AY504" s="229" t="s">
        <v>165</v>
      </c>
    </row>
    <row r="505" spans="2:65" s="1" customFormat="1" ht="22.5" customHeight="1">
      <c r="B505" s="42"/>
      <c r="C505" s="267" t="s">
        <v>638</v>
      </c>
      <c r="D505" s="267" t="s">
        <v>259</v>
      </c>
      <c r="E505" s="268" t="s">
        <v>639</v>
      </c>
      <c r="F505" s="269" t="s">
        <v>640</v>
      </c>
      <c r="G505" s="270" t="s">
        <v>397</v>
      </c>
      <c r="H505" s="271">
        <v>56</v>
      </c>
      <c r="I505" s="272"/>
      <c r="J505" s="273">
        <f>ROUND(I505*H505,2)</f>
        <v>0</v>
      </c>
      <c r="K505" s="269" t="s">
        <v>24</v>
      </c>
      <c r="L505" s="274"/>
      <c r="M505" s="275" t="s">
        <v>24</v>
      </c>
      <c r="N505" s="276" t="s">
        <v>51</v>
      </c>
      <c r="O505" s="43"/>
      <c r="P505" s="212">
        <f>O505*H505</f>
        <v>0</v>
      </c>
      <c r="Q505" s="212">
        <v>0</v>
      </c>
      <c r="R505" s="212">
        <f>Q505*H505</f>
        <v>0</v>
      </c>
      <c r="S505" s="212">
        <v>0</v>
      </c>
      <c r="T505" s="213">
        <f>S505*H505</f>
        <v>0</v>
      </c>
      <c r="AR505" s="25" t="s">
        <v>232</v>
      </c>
      <c r="AT505" s="25" t="s">
        <v>259</v>
      </c>
      <c r="AU505" s="25" t="s">
        <v>89</v>
      </c>
      <c r="AY505" s="25" t="s">
        <v>165</v>
      </c>
      <c r="BE505" s="214">
        <f>IF(N505="základní",J505,0)</f>
        <v>0</v>
      </c>
      <c r="BF505" s="214">
        <f>IF(N505="snížená",J505,0)</f>
        <v>0</v>
      </c>
      <c r="BG505" s="214">
        <f>IF(N505="zákl. přenesená",J505,0)</f>
        <v>0</v>
      </c>
      <c r="BH505" s="214">
        <f>IF(N505="sníž. přenesená",J505,0)</f>
        <v>0</v>
      </c>
      <c r="BI505" s="214">
        <f>IF(N505="nulová",J505,0)</f>
        <v>0</v>
      </c>
      <c r="BJ505" s="25" t="s">
        <v>25</v>
      </c>
      <c r="BK505" s="214">
        <f>ROUND(I505*H505,2)</f>
        <v>0</v>
      </c>
      <c r="BL505" s="25" t="s">
        <v>171</v>
      </c>
      <c r="BM505" s="25" t="s">
        <v>641</v>
      </c>
    </row>
    <row r="506" spans="2:51" s="12" customFormat="1" ht="13.5">
      <c r="B506" s="218"/>
      <c r="C506" s="219"/>
      <c r="D506" s="220" t="s">
        <v>176</v>
      </c>
      <c r="E506" s="221" t="s">
        <v>24</v>
      </c>
      <c r="F506" s="222" t="s">
        <v>637</v>
      </c>
      <c r="G506" s="219"/>
      <c r="H506" s="223">
        <v>56</v>
      </c>
      <c r="I506" s="224"/>
      <c r="J506" s="219"/>
      <c r="K506" s="219"/>
      <c r="L506" s="225"/>
      <c r="M506" s="226"/>
      <c r="N506" s="227"/>
      <c r="O506" s="227"/>
      <c r="P506" s="227"/>
      <c r="Q506" s="227"/>
      <c r="R506" s="227"/>
      <c r="S506" s="227"/>
      <c r="T506" s="228"/>
      <c r="AT506" s="229" t="s">
        <v>176</v>
      </c>
      <c r="AU506" s="229" t="s">
        <v>89</v>
      </c>
      <c r="AV506" s="12" t="s">
        <v>89</v>
      </c>
      <c r="AW506" s="12" t="s">
        <v>44</v>
      </c>
      <c r="AX506" s="12" t="s">
        <v>25</v>
      </c>
      <c r="AY506" s="229" t="s">
        <v>165</v>
      </c>
    </row>
    <row r="507" spans="2:65" s="1" customFormat="1" ht="22.5" customHeight="1">
      <c r="B507" s="42"/>
      <c r="C507" s="203" t="s">
        <v>642</v>
      </c>
      <c r="D507" s="203" t="s">
        <v>166</v>
      </c>
      <c r="E507" s="204" t="s">
        <v>643</v>
      </c>
      <c r="F507" s="205" t="s">
        <v>644</v>
      </c>
      <c r="G507" s="206" t="s">
        <v>211</v>
      </c>
      <c r="H507" s="207">
        <v>4.2</v>
      </c>
      <c r="I507" s="208"/>
      <c r="J507" s="209">
        <f>ROUND(I507*H507,2)</f>
        <v>0</v>
      </c>
      <c r="K507" s="205" t="s">
        <v>170</v>
      </c>
      <c r="L507" s="62"/>
      <c r="M507" s="210" t="s">
        <v>24</v>
      </c>
      <c r="N507" s="211" t="s">
        <v>51</v>
      </c>
      <c r="O507" s="43"/>
      <c r="P507" s="212">
        <f>O507*H507</f>
        <v>0</v>
      </c>
      <c r="Q507" s="212">
        <v>0</v>
      </c>
      <c r="R507" s="212">
        <f>Q507*H507</f>
        <v>0</v>
      </c>
      <c r="S507" s="212">
        <v>0</v>
      </c>
      <c r="T507" s="213">
        <f>S507*H507</f>
        <v>0</v>
      </c>
      <c r="AR507" s="25" t="s">
        <v>171</v>
      </c>
      <c r="AT507" s="25" t="s">
        <v>166</v>
      </c>
      <c r="AU507" s="25" t="s">
        <v>89</v>
      </c>
      <c r="AY507" s="25" t="s">
        <v>165</v>
      </c>
      <c r="BE507" s="214">
        <f>IF(N507="základní",J507,0)</f>
        <v>0</v>
      </c>
      <c r="BF507" s="214">
        <f>IF(N507="snížená",J507,0)</f>
        <v>0</v>
      </c>
      <c r="BG507" s="214">
        <f>IF(N507="zákl. přenesená",J507,0)</f>
        <v>0</v>
      </c>
      <c r="BH507" s="214">
        <f>IF(N507="sníž. přenesená",J507,0)</f>
        <v>0</v>
      </c>
      <c r="BI507" s="214">
        <f>IF(N507="nulová",J507,0)</f>
        <v>0</v>
      </c>
      <c r="BJ507" s="25" t="s">
        <v>25</v>
      </c>
      <c r="BK507" s="214">
        <f>ROUND(I507*H507,2)</f>
        <v>0</v>
      </c>
      <c r="BL507" s="25" t="s">
        <v>171</v>
      </c>
      <c r="BM507" s="25" t="s">
        <v>645</v>
      </c>
    </row>
    <row r="508" spans="2:47" s="1" customFormat="1" ht="270">
      <c r="B508" s="42"/>
      <c r="C508" s="64"/>
      <c r="D508" s="215" t="s">
        <v>173</v>
      </c>
      <c r="E508" s="64"/>
      <c r="F508" s="216" t="s">
        <v>646</v>
      </c>
      <c r="G508" s="64"/>
      <c r="H508" s="64"/>
      <c r="I508" s="173"/>
      <c r="J508" s="64"/>
      <c r="K508" s="64"/>
      <c r="L508" s="62"/>
      <c r="M508" s="217"/>
      <c r="N508" s="43"/>
      <c r="O508" s="43"/>
      <c r="P508" s="43"/>
      <c r="Q508" s="43"/>
      <c r="R508" s="43"/>
      <c r="S508" s="43"/>
      <c r="T508" s="79"/>
      <c r="AT508" s="25" t="s">
        <v>173</v>
      </c>
      <c r="AU508" s="25" t="s">
        <v>89</v>
      </c>
    </row>
    <row r="509" spans="2:51" s="12" customFormat="1" ht="13.5">
      <c r="B509" s="218"/>
      <c r="C509" s="219"/>
      <c r="D509" s="220" t="s">
        <v>176</v>
      </c>
      <c r="E509" s="221" t="s">
        <v>24</v>
      </c>
      <c r="F509" s="222" t="s">
        <v>647</v>
      </c>
      <c r="G509" s="219"/>
      <c r="H509" s="223">
        <v>4.2</v>
      </c>
      <c r="I509" s="224"/>
      <c r="J509" s="219"/>
      <c r="K509" s="219"/>
      <c r="L509" s="225"/>
      <c r="M509" s="226"/>
      <c r="N509" s="227"/>
      <c r="O509" s="227"/>
      <c r="P509" s="227"/>
      <c r="Q509" s="227"/>
      <c r="R509" s="227"/>
      <c r="S509" s="227"/>
      <c r="T509" s="228"/>
      <c r="AT509" s="229" t="s">
        <v>176</v>
      </c>
      <c r="AU509" s="229" t="s">
        <v>89</v>
      </c>
      <c r="AV509" s="12" t="s">
        <v>89</v>
      </c>
      <c r="AW509" s="12" t="s">
        <v>44</v>
      </c>
      <c r="AX509" s="12" t="s">
        <v>25</v>
      </c>
      <c r="AY509" s="229" t="s">
        <v>165</v>
      </c>
    </row>
    <row r="510" spans="2:65" s="1" customFormat="1" ht="22.5" customHeight="1">
      <c r="B510" s="42"/>
      <c r="C510" s="267" t="s">
        <v>648</v>
      </c>
      <c r="D510" s="267" t="s">
        <v>259</v>
      </c>
      <c r="E510" s="268" t="s">
        <v>649</v>
      </c>
      <c r="F510" s="269" t="s">
        <v>650</v>
      </c>
      <c r="G510" s="270" t="s">
        <v>397</v>
      </c>
      <c r="H510" s="271">
        <v>14</v>
      </c>
      <c r="I510" s="272"/>
      <c r="J510" s="273">
        <f>ROUND(I510*H510,2)</f>
        <v>0</v>
      </c>
      <c r="K510" s="269" t="s">
        <v>24</v>
      </c>
      <c r="L510" s="274"/>
      <c r="M510" s="275" t="s">
        <v>24</v>
      </c>
      <c r="N510" s="276" t="s">
        <v>51</v>
      </c>
      <c r="O510" s="43"/>
      <c r="P510" s="212">
        <f>O510*H510</f>
        <v>0</v>
      </c>
      <c r="Q510" s="212">
        <v>0</v>
      </c>
      <c r="R510" s="212">
        <f>Q510*H510</f>
        <v>0</v>
      </c>
      <c r="S510" s="212">
        <v>0</v>
      </c>
      <c r="T510" s="213">
        <f>S510*H510</f>
        <v>0</v>
      </c>
      <c r="AR510" s="25" t="s">
        <v>232</v>
      </c>
      <c r="AT510" s="25" t="s">
        <v>259</v>
      </c>
      <c r="AU510" s="25" t="s">
        <v>89</v>
      </c>
      <c r="AY510" s="25" t="s">
        <v>165</v>
      </c>
      <c r="BE510" s="214">
        <f>IF(N510="základní",J510,0)</f>
        <v>0</v>
      </c>
      <c r="BF510" s="214">
        <f>IF(N510="snížená",J510,0)</f>
        <v>0</v>
      </c>
      <c r="BG510" s="214">
        <f>IF(N510="zákl. přenesená",J510,0)</f>
        <v>0</v>
      </c>
      <c r="BH510" s="214">
        <f>IF(N510="sníž. přenesená",J510,0)</f>
        <v>0</v>
      </c>
      <c r="BI510" s="214">
        <f>IF(N510="nulová",J510,0)</f>
        <v>0</v>
      </c>
      <c r="BJ510" s="25" t="s">
        <v>25</v>
      </c>
      <c r="BK510" s="214">
        <f>ROUND(I510*H510,2)</f>
        <v>0</v>
      </c>
      <c r="BL510" s="25" t="s">
        <v>171</v>
      </c>
      <c r="BM510" s="25" t="s">
        <v>651</v>
      </c>
    </row>
    <row r="511" spans="2:65" s="1" customFormat="1" ht="31.5" customHeight="1">
      <c r="B511" s="42"/>
      <c r="C511" s="203" t="s">
        <v>652</v>
      </c>
      <c r="D511" s="203" t="s">
        <v>166</v>
      </c>
      <c r="E511" s="204" t="s">
        <v>653</v>
      </c>
      <c r="F511" s="205" t="s">
        <v>654</v>
      </c>
      <c r="G511" s="206" t="s">
        <v>397</v>
      </c>
      <c r="H511" s="207">
        <v>14</v>
      </c>
      <c r="I511" s="208"/>
      <c r="J511" s="209">
        <f>ROUND(I511*H511,2)</f>
        <v>0</v>
      </c>
      <c r="K511" s="205" t="s">
        <v>170</v>
      </c>
      <c r="L511" s="62"/>
      <c r="M511" s="210" t="s">
        <v>24</v>
      </c>
      <c r="N511" s="211" t="s">
        <v>51</v>
      </c>
      <c r="O511" s="43"/>
      <c r="P511" s="212">
        <f>O511*H511</f>
        <v>0</v>
      </c>
      <c r="Q511" s="212">
        <v>0</v>
      </c>
      <c r="R511" s="212">
        <f>Q511*H511</f>
        <v>0</v>
      </c>
      <c r="S511" s="212">
        <v>0</v>
      </c>
      <c r="T511" s="213">
        <f>S511*H511</f>
        <v>0</v>
      </c>
      <c r="AR511" s="25" t="s">
        <v>171</v>
      </c>
      <c r="AT511" s="25" t="s">
        <v>166</v>
      </c>
      <c r="AU511" s="25" t="s">
        <v>89</v>
      </c>
      <c r="AY511" s="25" t="s">
        <v>165</v>
      </c>
      <c r="BE511" s="214">
        <f>IF(N511="základní",J511,0)</f>
        <v>0</v>
      </c>
      <c r="BF511" s="214">
        <f>IF(N511="snížená",J511,0)</f>
        <v>0</v>
      </c>
      <c r="BG511" s="214">
        <f>IF(N511="zákl. přenesená",J511,0)</f>
        <v>0</v>
      </c>
      <c r="BH511" s="214">
        <f>IF(N511="sníž. přenesená",J511,0)</f>
        <v>0</v>
      </c>
      <c r="BI511" s="214">
        <f>IF(N511="nulová",J511,0)</f>
        <v>0</v>
      </c>
      <c r="BJ511" s="25" t="s">
        <v>25</v>
      </c>
      <c r="BK511" s="214">
        <f>ROUND(I511*H511,2)</f>
        <v>0</v>
      </c>
      <c r="BL511" s="25" t="s">
        <v>171</v>
      </c>
      <c r="BM511" s="25" t="s">
        <v>655</v>
      </c>
    </row>
    <row r="512" spans="2:47" s="1" customFormat="1" ht="270">
      <c r="B512" s="42"/>
      <c r="C512" s="64"/>
      <c r="D512" s="220" t="s">
        <v>173</v>
      </c>
      <c r="E512" s="64"/>
      <c r="F512" s="266" t="s">
        <v>646</v>
      </c>
      <c r="G512" s="64"/>
      <c r="H512" s="64"/>
      <c r="I512" s="173"/>
      <c r="J512" s="64"/>
      <c r="K512" s="64"/>
      <c r="L512" s="62"/>
      <c r="M512" s="217"/>
      <c r="N512" s="43"/>
      <c r="O512" s="43"/>
      <c r="P512" s="43"/>
      <c r="Q512" s="43"/>
      <c r="R512" s="43"/>
      <c r="S512" s="43"/>
      <c r="T512" s="79"/>
      <c r="AT512" s="25" t="s">
        <v>173</v>
      </c>
      <c r="AU512" s="25" t="s">
        <v>89</v>
      </c>
    </row>
    <row r="513" spans="2:65" s="1" customFormat="1" ht="31.5" customHeight="1">
      <c r="B513" s="42"/>
      <c r="C513" s="203" t="s">
        <v>656</v>
      </c>
      <c r="D513" s="203" t="s">
        <v>166</v>
      </c>
      <c r="E513" s="204" t="s">
        <v>657</v>
      </c>
      <c r="F513" s="205" t="s">
        <v>658</v>
      </c>
      <c r="G513" s="206" t="s">
        <v>211</v>
      </c>
      <c r="H513" s="207">
        <v>9</v>
      </c>
      <c r="I513" s="208"/>
      <c r="J513" s="209">
        <f>ROUND(I513*H513,2)</f>
        <v>0</v>
      </c>
      <c r="K513" s="205" t="s">
        <v>170</v>
      </c>
      <c r="L513" s="62"/>
      <c r="M513" s="210" t="s">
        <v>24</v>
      </c>
      <c r="N513" s="211" t="s">
        <v>51</v>
      </c>
      <c r="O513" s="43"/>
      <c r="P513" s="212">
        <f>O513*H513</f>
        <v>0</v>
      </c>
      <c r="Q513" s="212">
        <v>0</v>
      </c>
      <c r="R513" s="212">
        <f>Q513*H513</f>
        <v>0</v>
      </c>
      <c r="S513" s="212">
        <v>0</v>
      </c>
      <c r="T513" s="213">
        <f>S513*H513</f>
        <v>0</v>
      </c>
      <c r="AR513" s="25" t="s">
        <v>171</v>
      </c>
      <c r="AT513" s="25" t="s">
        <v>166</v>
      </c>
      <c r="AU513" s="25" t="s">
        <v>89</v>
      </c>
      <c r="AY513" s="25" t="s">
        <v>165</v>
      </c>
      <c r="BE513" s="214">
        <f>IF(N513="základní",J513,0)</f>
        <v>0</v>
      </c>
      <c r="BF513" s="214">
        <f>IF(N513="snížená",J513,0)</f>
        <v>0</v>
      </c>
      <c r="BG513" s="214">
        <f>IF(N513="zákl. přenesená",J513,0)</f>
        <v>0</v>
      </c>
      <c r="BH513" s="214">
        <f>IF(N513="sníž. přenesená",J513,0)</f>
        <v>0</v>
      </c>
      <c r="BI513" s="214">
        <f>IF(N513="nulová",J513,0)</f>
        <v>0</v>
      </c>
      <c r="BJ513" s="25" t="s">
        <v>25</v>
      </c>
      <c r="BK513" s="214">
        <f>ROUND(I513*H513,2)</f>
        <v>0</v>
      </c>
      <c r="BL513" s="25" t="s">
        <v>171</v>
      </c>
      <c r="BM513" s="25" t="s">
        <v>659</v>
      </c>
    </row>
    <row r="514" spans="2:47" s="1" customFormat="1" ht="202.5">
      <c r="B514" s="42"/>
      <c r="C514" s="64"/>
      <c r="D514" s="215" t="s">
        <v>173</v>
      </c>
      <c r="E514" s="64"/>
      <c r="F514" s="216" t="s">
        <v>660</v>
      </c>
      <c r="G514" s="64"/>
      <c r="H514" s="64"/>
      <c r="I514" s="173"/>
      <c r="J514" s="64"/>
      <c r="K514" s="64"/>
      <c r="L514" s="62"/>
      <c r="M514" s="217"/>
      <c r="N514" s="43"/>
      <c r="O514" s="43"/>
      <c r="P514" s="43"/>
      <c r="Q514" s="43"/>
      <c r="R514" s="43"/>
      <c r="S514" s="43"/>
      <c r="T514" s="79"/>
      <c r="AT514" s="25" t="s">
        <v>173</v>
      </c>
      <c r="AU514" s="25" t="s">
        <v>89</v>
      </c>
    </row>
    <row r="515" spans="2:47" s="1" customFormat="1" ht="27">
      <c r="B515" s="42"/>
      <c r="C515" s="64"/>
      <c r="D515" s="215" t="s">
        <v>112</v>
      </c>
      <c r="E515" s="64"/>
      <c r="F515" s="216" t="s">
        <v>661</v>
      </c>
      <c r="G515" s="64"/>
      <c r="H515" s="64"/>
      <c r="I515" s="173"/>
      <c r="J515" s="64"/>
      <c r="K515" s="64"/>
      <c r="L515" s="62"/>
      <c r="M515" s="217"/>
      <c r="N515" s="43"/>
      <c r="O515" s="43"/>
      <c r="P515" s="43"/>
      <c r="Q515" s="43"/>
      <c r="R515" s="43"/>
      <c r="S515" s="43"/>
      <c r="T515" s="79"/>
      <c r="AT515" s="25" t="s">
        <v>112</v>
      </c>
      <c r="AU515" s="25" t="s">
        <v>89</v>
      </c>
    </row>
    <row r="516" spans="2:51" s="13" customFormat="1" ht="13.5">
      <c r="B516" s="230"/>
      <c r="C516" s="231"/>
      <c r="D516" s="215" t="s">
        <v>176</v>
      </c>
      <c r="E516" s="232" t="s">
        <v>24</v>
      </c>
      <c r="F516" s="233" t="s">
        <v>662</v>
      </c>
      <c r="G516" s="231"/>
      <c r="H516" s="234" t="s">
        <v>24</v>
      </c>
      <c r="I516" s="235"/>
      <c r="J516" s="231"/>
      <c r="K516" s="231"/>
      <c r="L516" s="236"/>
      <c r="M516" s="237"/>
      <c r="N516" s="238"/>
      <c r="O516" s="238"/>
      <c r="P516" s="238"/>
      <c r="Q516" s="238"/>
      <c r="R516" s="238"/>
      <c r="S516" s="238"/>
      <c r="T516" s="239"/>
      <c r="AT516" s="240" t="s">
        <v>176</v>
      </c>
      <c r="AU516" s="240" t="s">
        <v>89</v>
      </c>
      <c r="AV516" s="13" t="s">
        <v>25</v>
      </c>
      <c r="AW516" s="13" t="s">
        <v>44</v>
      </c>
      <c r="AX516" s="13" t="s">
        <v>80</v>
      </c>
      <c r="AY516" s="240" t="s">
        <v>165</v>
      </c>
    </row>
    <row r="517" spans="2:51" s="12" customFormat="1" ht="13.5">
      <c r="B517" s="218"/>
      <c r="C517" s="219"/>
      <c r="D517" s="215" t="s">
        <v>176</v>
      </c>
      <c r="E517" s="241" t="s">
        <v>24</v>
      </c>
      <c r="F517" s="242" t="s">
        <v>663</v>
      </c>
      <c r="G517" s="219"/>
      <c r="H517" s="243">
        <v>6</v>
      </c>
      <c r="I517" s="224"/>
      <c r="J517" s="219"/>
      <c r="K517" s="219"/>
      <c r="L517" s="225"/>
      <c r="M517" s="226"/>
      <c r="N517" s="227"/>
      <c r="O517" s="227"/>
      <c r="P517" s="227"/>
      <c r="Q517" s="227"/>
      <c r="R517" s="227"/>
      <c r="S517" s="227"/>
      <c r="T517" s="228"/>
      <c r="AT517" s="229" t="s">
        <v>176</v>
      </c>
      <c r="AU517" s="229" t="s">
        <v>89</v>
      </c>
      <c r="AV517" s="12" t="s">
        <v>89</v>
      </c>
      <c r="AW517" s="12" t="s">
        <v>44</v>
      </c>
      <c r="AX517" s="12" t="s">
        <v>80</v>
      </c>
      <c r="AY517" s="229" t="s">
        <v>165</v>
      </c>
    </row>
    <row r="518" spans="2:51" s="13" customFormat="1" ht="13.5">
      <c r="B518" s="230"/>
      <c r="C518" s="231"/>
      <c r="D518" s="215" t="s">
        <v>176</v>
      </c>
      <c r="E518" s="232" t="s">
        <v>24</v>
      </c>
      <c r="F518" s="233" t="s">
        <v>664</v>
      </c>
      <c r="G518" s="231"/>
      <c r="H518" s="234" t="s">
        <v>24</v>
      </c>
      <c r="I518" s="235"/>
      <c r="J518" s="231"/>
      <c r="K518" s="231"/>
      <c r="L518" s="236"/>
      <c r="M518" s="237"/>
      <c r="N518" s="238"/>
      <c r="O518" s="238"/>
      <c r="P518" s="238"/>
      <c r="Q518" s="238"/>
      <c r="R518" s="238"/>
      <c r="S518" s="238"/>
      <c r="T518" s="239"/>
      <c r="AT518" s="240" t="s">
        <v>176</v>
      </c>
      <c r="AU518" s="240" t="s">
        <v>89</v>
      </c>
      <c r="AV518" s="13" t="s">
        <v>25</v>
      </c>
      <c r="AW518" s="13" t="s">
        <v>44</v>
      </c>
      <c r="AX518" s="13" t="s">
        <v>80</v>
      </c>
      <c r="AY518" s="240" t="s">
        <v>165</v>
      </c>
    </row>
    <row r="519" spans="2:51" s="12" customFormat="1" ht="13.5">
      <c r="B519" s="218"/>
      <c r="C519" s="219"/>
      <c r="D519" s="215" t="s">
        <v>176</v>
      </c>
      <c r="E519" s="241" t="s">
        <v>24</v>
      </c>
      <c r="F519" s="242" t="s">
        <v>187</v>
      </c>
      <c r="G519" s="219"/>
      <c r="H519" s="243">
        <v>3</v>
      </c>
      <c r="I519" s="224"/>
      <c r="J519" s="219"/>
      <c r="K519" s="219"/>
      <c r="L519" s="225"/>
      <c r="M519" s="226"/>
      <c r="N519" s="227"/>
      <c r="O519" s="227"/>
      <c r="P519" s="227"/>
      <c r="Q519" s="227"/>
      <c r="R519" s="227"/>
      <c r="S519" s="227"/>
      <c r="T519" s="228"/>
      <c r="AT519" s="229" t="s">
        <v>176</v>
      </c>
      <c r="AU519" s="229" t="s">
        <v>89</v>
      </c>
      <c r="AV519" s="12" t="s">
        <v>89</v>
      </c>
      <c r="AW519" s="12" t="s">
        <v>44</v>
      </c>
      <c r="AX519" s="12" t="s">
        <v>80</v>
      </c>
      <c r="AY519" s="229" t="s">
        <v>165</v>
      </c>
    </row>
    <row r="520" spans="2:51" s="15" customFormat="1" ht="13.5">
      <c r="B520" s="255"/>
      <c r="C520" s="256"/>
      <c r="D520" s="220" t="s">
        <v>176</v>
      </c>
      <c r="E520" s="257" t="s">
        <v>24</v>
      </c>
      <c r="F520" s="258" t="s">
        <v>192</v>
      </c>
      <c r="G520" s="256"/>
      <c r="H520" s="259">
        <v>9</v>
      </c>
      <c r="I520" s="260"/>
      <c r="J520" s="256"/>
      <c r="K520" s="256"/>
      <c r="L520" s="261"/>
      <c r="M520" s="262"/>
      <c r="N520" s="263"/>
      <c r="O520" s="263"/>
      <c r="P520" s="263"/>
      <c r="Q520" s="263"/>
      <c r="R520" s="263"/>
      <c r="S520" s="263"/>
      <c r="T520" s="264"/>
      <c r="AT520" s="265" t="s">
        <v>176</v>
      </c>
      <c r="AU520" s="265" t="s">
        <v>89</v>
      </c>
      <c r="AV520" s="15" t="s">
        <v>171</v>
      </c>
      <c r="AW520" s="15" t="s">
        <v>44</v>
      </c>
      <c r="AX520" s="15" t="s">
        <v>25</v>
      </c>
      <c r="AY520" s="265" t="s">
        <v>165</v>
      </c>
    </row>
    <row r="521" spans="2:65" s="1" customFormat="1" ht="22.5" customHeight="1">
      <c r="B521" s="42"/>
      <c r="C521" s="267" t="s">
        <v>665</v>
      </c>
      <c r="D521" s="267" t="s">
        <v>259</v>
      </c>
      <c r="E521" s="268" t="s">
        <v>666</v>
      </c>
      <c r="F521" s="269" t="s">
        <v>667</v>
      </c>
      <c r="G521" s="270" t="s">
        <v>397</v>
      </c>
      <c r="H521" s="271">
        <v>3</v>
      </c>
      <c r="I521" s="272"/>
      <c r="J521" s="273">
        <f>ROUND(I521*H521,2)</f>
        <v>0</v>
      </c>
      <c r="K521" s="269" t="s">
        <v>170</v>
      </c>
      <c r="L521" s="274"/>
      <c r="M521" s="275" t="s">
        <v>24</v>
      </c>
      <c r="N521" s="276" t="s">
        <v>51</v>
      </c>
      <c r="O521" s="43"/>
      <c r="P521" s="212">
        <f>O521*H521</f>
        <v>0</v>
      </c>
      <c r="Q521" s="212">
        <v>0.00611</v>
      </c>
      <c r="R521" s="212">
        <f>Q521*H521</f>
        <v>0.01833</v>
      </c>
      <c r="S521" s="212">
        <v>0</v>
      </c>
      <c r="T521" s="213">
        <f>S521*H521</f>
        <v>0</v>
      </c>
      <c r="AR521" s="25" t="s">
        <v>232</v>
      </c>
      <c r="AT521" s="25" t="s">
        <v>259</v>
      </c>
      <c r="AU521" s="25" t="s">
        <v>89</v>
      </c>
      <c r="AY521" s="25" t="s">
        <v>165</v>
      </c>
      <c r="BE521" s="214">
        <f>IF(N521="základní",J521,0)</f>
        <v>0</v>
      </c>
      <c r="BF521" s="214">
        <f>IF(N521="snížená",J521,0)</f>
        <v>0</v>
      </c>
      <c r="BG521" s="214">
        <f>IF(N521="zákl. přenesená",J521,0)</f>
        <v>0</v>
      </c>
      <c r="BH521" s="214">
        <f>IF(N521="sníž. přenesená",J521,0)</f>
        <v>0</v>
      </c>
      <c r="BI521" s="214">
        <f>IF(N521="nulová",J521,0)</f>
        <v>0</v>
      </c>
      <c r="BJ521" s="25" t="s">
        <v>25</v>
      </c>
      <c r="BK521" s="214">
        <f>ROUND(I521*H521,2)</f>
        <v>0</v>
      </c>
      <c r="BL521" s="25" t="s">
        <v>171</v>
      </c>
      <c r="BM521" s="25" t="s">
        <v>668</v>
      </c>
    </row>
    <row r="522" spans="2:51" s="12" customFormat="1" ht="13.5">
      <c r="B522" s="218"/>
      <c r="C522" s="219"/>
      <c r="D522" s="215" t="s">
        <v>176</v>
      </c>
      <c r="E522" s="241" t="s">
        <v>24</v>
      </c>
      <c r="F522" s="242" t="s">
        <v>669</v>
      </c>
      <c r="G522" s="219"/>
      <c r="H522" s="243">
        <v>2</v>
      </c>
      <c r="I522" s="224"/>
      <c r="J522" s="219"/>
      <c r="K522" s="219"/>
      <c r="L522" s="225"/>
      <c r="M522" s="226"/>
      <c r="N522" s="227"/>
      <c r="O522" s="227"/>
      <c r="P522" s="227"/>
      <c r="Q522" s="227"/>
      <c r="R522" s="227"/>
      <c r="S522" s="227"/>
      <c r="T522" s="228"/>
      <c r="AT522" s="229" t="s">
        <v>176</v>
      </c>
      <c r="AU522" s="229" t="s">
        <v>89</v>
      </c>
      <c r="AV522" s="12" t="s">
        <v>89</v>
      </c>
      <c r="AW522" s="12" t="s">
        <v>44</v>
      </c>
      <c r="AX522" s="12" t="s">
        <v>80</v>
      </c>
      <c r="AY522" s="229" t="s">
        <v>165</v>
      </c>
    </row>
    <row r="523" spans="2:51" s="12" customFormat="1" ht="13.5">
      <c r="B523" s="218"/>
      <c r="C523" s="219"/>
      <c r="D523" s="215" t="s">
        <v>176</v>
      </c>
      <c r="E523" s="241" t="s">
        <v>24</v>
      </c>
      <c r="F523" s="242" t="s">
        <v>670</v>
      </c>
      <c r="G523" s="219"/>
      <c r="H523" s="243">
        <v>1</v>
      </c>
      <c r="I523" s="224"/>
      <c r="J523" s="219"/>
      <c r="K523" s="219"/>
      <c r="L523" s="225"/>
      <c r="M523" s="226"/>
      <c r="N523" s="227"/>
      <c r="O523" s="227"/>
      <c r="P523" s="227"/>
      <c r="Q523" s="227"/>
      <c r="R523" s="227"/>
      <c r="S523" s="227"/>
      <c r="T523" s="228"/>
      <c r="AT523" s="229" t="s">
        <v>176</v>
      </c>
      <c r="AU523" s="229" t="s">
        <v>89</v>
      </c>
      <c r="AV523" s="12" t="s">
        <v>89</v>
      </c>
      <c r="AW523" s="12" t="s">
        <v>44</v>
      </c>
      <c r="AX523" s="12" t="s">
        <v>80</v>
      </c>
      <c r="AY523" s="229" t="s">
        <v>165</v>
      </c>
    </row>
    <row r="524" spans="2:51" s="15" customFormat="1" ht="13.5">
      <c r="B524" s="255"/>
      <c r="C524" s="256"/>
      <c r="D524" s="220" t="s">
        <v>176</v>
      </c>
      <c r="E524" s="257" t="s">
        <v>24</v>
      </c>
      <c r="F524" s="258" t="s">
        <v>192</v>
      </c>
      <c r="G524" s="256"/>
      <c r="H524" s="259">
        <v>3</v>
      </c>
      <c r="I524" s="260"/>
      <c r="J524" s="256"/>
      <c r="K524" s="256"/>
      <c r="L524" s="261"/>
      <c r="M524" s="262"/>
      <c r="N524" s="263"/>
      <c r="O524" s="263"/>
      <c r="P524" s="263"/>
      <c r="Q524" s="263"/>
      <c r="R524" s="263"/>
      <c r="S524" s="263"/>
      <c r="T524" s="264"/>
      <c r="AT524" s="265" t="s">
        <v>176</v>
      </c>
      <c r="AU524" s="265" t="s">
        <v>89</v>
      </c>
      <c r="AV524" s="15" t="s">
        <v>171</v>
      </c>
      <c r="AW524" s="15" t="s">
        <v>44</v>
      </c>
      <c r="AX524" s="15" t="s">
        <v>25</v>
      </c>
      <c r="AY524" s="265" t="s">
        <v>165</v>
      </c>
    </row>
    <row r="525" spans="2:65" s="1" customFormat="1" ht="31.5" customHeight="1">
      <c r="B525" s="42"/>
      <c r="C525" s="203" t="s">
        <v>671</v>
      </c>
      <c r="D525" s="203" t="s">
        <v>166</v>
      </c>
      <c r="E525" s="204" t="s">
        <v>672</v>
      </c>
      <c r="F525" s="205" t="s">
        <v>673</v>
      </c>
      <c r="G525" s="206" t="s">
        <v>397</v>
      </c>
      <c r="H525" s="207">
        <v>6</v>
      </c>
      <c r="I525" s="208"/>
      <c r="J525" s="209">
        <f>ROUND(I525*H525,2)</f>
        <v>0</v>
      </c>
      <c r="K525" s="205" t="s">
        <v>170</v>
      </c>
      <c r="L525" s="62"/>
      <c r="M525" s="210" t="s">
        <v>24</v>
      </c>
      <c r="N525" s="211" t="s">
        <v>51</v>
      </c>
      <c r="O525" s="43"/>
      <c r="P525" s="212">
        <f>O525*H525</f>
        <v>0</v>
      </c>
      <c r="Q525" s="212">
        <v>0</v>
      </c>
      <c r="R525" s="212">
        <f>Q525*H525</f>
        <v>0</v>
      </c>
      <c r="S525" s="212">
        <v>0</v>
      </c>
      <c r="T525" s="213">
        <f>S525*H525</f>
        <v>0</v>
      </c>
      <c r="AR525" s="25" t="s">
        <v>171</v>
      </c>
      <c r="AT525" s="25" t="s">
        <v>166</v>
      </c>
      <c r="AU525" s="25" t="s">
        <v>89</v>
      </c>
      <c r="AY525" s="25" t="s">
        <v>165</v>
      </c>
      <c r="BE525" s="214">
        <f>IF(N525="základní",J525,0)</f>
        <v>0</v>
      </c>
      <c r="BF525" s="214">
        <f>IF(N525="snížená",J525,0)</f>
        <v>0</v>
      </c>
      <c r="BG525" s="214">
        <f>IF(N525="zákl. přenesená",J525,0)</f>
        <v>0</v>
      </c>
      <c r="BH525" s="214">
        <f>IF(N525="sníž. přenesená",J525,0)</f>
        <v>0</v>
      </c>
      <c r="BI525" s="214">
        <f>IF(N525="nulová",J525,0)</f>
        <v>0</v>
      </c>
      <c r="BJ525" s="25" t="s">
        <v>25</v>
      </c>
      <c r="BK525" s="214">
        <f>ROUND(I525*H525,2)</f>
        <v>0</v>
      </c>
      <c r="BL525" s="25" t="s">
        <v>171</v>
      </c>
      <c r="BM525" s="25" t="s">
        <v>674</v>
      </c>
    </row>
    <row r="526" spans="2:47" s="1" customFormat="1" ht="202.5">
      <c r="B526" s="42"/>
      <c r="C526" s="64"/>
      <c r="D526" s="215" t="s">
        <v>173</v>
      </c>
      <c r="E526" s="64"/>
      <c r="F526" s="216" t="s">
        <v>660</v>
      </c>
      <c r="G526" s="64"/>
      <c r="H526" s="64"/>
      <c r="I526" s="173"/>
      <c r="J526" s="64"/>
      <c r="K526" s="64"/>
      <c r="L526" s="62"/>
      <c r="M526" s="217"/>
      <c r="N526" s="43"/>
      <c r="O526" s="43"/>
      <c r="P526" s="43"/>
      <c r="Q526" s="43"/>
      <c r="R526" s="43"/>
      <c r="S526" s="43"/>
      <c r="T526" s="79"/>
      <c r="AT526" s="25" t="s">
        <v>173</v>
      </c>
      <c r="AU526" s="25" t="s">
        <v>89</v>
      </c>
    </row>
    <row r="527" spans="2:51" s="12" customFormat="1" ht="13.5">
      <c r="B527" s="218"/>
      <c r="C527" s="219"/>
      <c r="D527" s="215" t="s">
        <v>176</v>
      </c>
      <c r="E527" s="241" t="s">
        <v>24</v>
      </c>
      <c r="F527" s="242" t="s">
        <v>675</v>
      </c>
      <c r="G527" s="219"/>
      <c r="H527" s="243">
        <v>2</v>
      </c>
      <c r="I527" s="224"/>
      <c r="J527" s="219"/>
      <c r="K527" s="219"/>
      <c r="L527" s="225"/>
      <c r="M527" s="226"/>
      <c r="N527" s="227"/>
      <c r="O527" s="227"/>
      <c r="P527" s="227"/>
      <c r="Q527" s="227"/>
      <c r="R527" s="227"/>
      <c r="S527" s="227"/>
      <c r="T527" s="228"/>
      <c r="AT527" s="229" t="s">
        <v>176</v>
      </c>
      <c r="AU527" s="229" t="s">
        <v>89</v>
      </c>
      <c r="AV527" s="12" t="s">
        <v>89</v>
      </c>
      <c r="AW527" s="12" t="s">
        <v>44</v>
      </c>
      <c r="AX527" s="12" t="s">
        <v>80</v>
      </c>
      <c r="AY527" s="229" t="s">
        <v>165</v>
      </c>
    </row>
    <row r="528" spans="2:51" s="12" customFormat="1" ht="13.5">
      <c r="B528" s="218"/>
      <c r="C528" s="219"/>
      <c r="D528" s="215" t="s">
        <v>176</v>
      </c>
      <c r="E528" s="241" t="s">
        <v>24</v>
      </c>
      <c r="F528" s="242" t="s">
        <v>676</v>
      </c>
      <c r="G528" s="219"/>
      <c r="H528" s="243">
        <v>4</v>
      </c>
      <c r="I528" s="224"/>
      <c r="J528" s="219"/>
      <c r="K528" s="219"/>
      <c r="L528" s="225"/>
      <c r="M528" s="226"/>
      <c r="N528" s="227"/>
      <c r="O528" s="227"/>
      <c r="P528" s="227"/>
      <c r="Q528" s="227"/>
      <c r="R528" s="227"/>
      <c r="S528" s="227"/>
      <c r="T528" s="228"/>
      <c r="AT528" s="229" t="s">
        <v>176</v>
      </c>
      <c r="AU528" s="229" t="s">
        <v>89</v>
      </c>
      <c r="AV528" s="12" t="s">
        <v>89</v>
      </c>
      <c r="AW528" s="12" t="s">
        <v>44</v>
      </c>
      <c r="AX528" s="12" t="s">
        <v>80</v>
      </c>
      <c r="AY528" s="229" t="s">
        <v>165</v>
      </c>
    </row>
    <row r="529" spans="2:51" s="15" customFormat="1" ht="13.5">
      <c r="B529" s="255"/>
      <c r="C529" s="256"/>
      <c r="D529" s="220" t="s">
        <v>176</v>
      </c>
      <c r="E529" s="257" t="s">
        <v>24</v>
      </c>
      <c r="F529" s="258" t="s">
        <v>192</v>
      </c>
      <c r="G529" s="256"/>
      <c r="H529" s="259">
        <v>6</v>
      </c>
      <c r="I529" s="260"/>
      <c r="J529" s="256"/>
      <c r="K529" s="256"/>
      <c r="L529" s="261"/>
      <c r="M529" s="262"/>
      <c r="N529" s="263"/>
      <c r="O529" s="263"/>
      <c r="P529" s="263"/>
      <c r="Q529" s="263"/>
      <c r="R529" s="263"/>
      <c r="S529" s="263"/>
      <c r="T529" s="264"/>
      <c r="AT529" s="265" t="s">
        <v>176</v>
      </c>
      <c r="AU529" s="265" t="s">
        <v>89</v>
      </c>
      <c r="AV529" s="15" t="s">
        <v>171</v>
      </c>
      <c r="AW529" s="15" t="s">
        <v>44</v>
      </c>
      <c r="AX529" s="15" t="s">
        <v>25</v>
      </c>
      <c r="AY529" s="265" t="s">
        <v>165</v>
      </c>
    </row>
    <row r="530" spans="2:65" s="1" customFormat="1" ht="22.5" customHeight="1">
      <c r="B530" s="42"/>
      <c r="C530" s="267" t="s">
        <v>677</v>
      </c>
      <c r="D530" s="267" t="s">
        <v>259</v>
      </c>
      <c r="E530" s="268" t="s">
        <v>678</v>
      </c>
      <c r="F530" s="269" t="s">
        <v>679</v>
      </c>
      <c r="G530" s="270" t="s">
        <v>397</v>
      </c>
      <c r="H530" s="271">
        <v>3</v>
      </c>
      <c r="I530" s="272"/>
      <c r="J530" s="273">
        <f>ROUND(I530*H530,2)</f>
        <v>0</v>
      </c>
      <c r="K530" s="269" t="s">
        <v>170</v>
      </c>
      <c r="L530" s="274"/>
      <c r="M530" s="275" t="s">
        <v>24</v>
      </c>
      <c r="N530" s="276" t="s">
        <v>51</v>
      </c>
      <c r="O530" s="43"/>
      <c r="P530" s="212">
        <f>O530*H530</f>
        <v>0</v>
      </c>
      <c r="Q530" s="212">
        <v>0.00088</v>
      </c>
      <c r="R530" s="212">
        <f>Q530*H530</f>
        <v>0.00264</v>
      </c>
      <c r="S530" s="212">
        <v>0</v>
      </c>
      <c r="T530" s="213">
        <f>S530*H530</f>
        <v>0</v>
      </c>
      <c r="AR530" s="25" t="s">
        <v>232</v>
      </c>
      <c r="AT530" s="25" t="s">
        <v>259</v>
      </c>
      <c r="AU530" s="25" t="s">
        <v>89</v>
      </c>
      <c r="AY530" s="25" t="s">
        <v>165</v>
      </c>
      <c r="BE530" s="214">
        <f>IF(N530="základní",J530,0)</f>
        <v>0</v>
      </c>
      <c r="BF530" s="214">
        <f>IF(N530="snížená",J530,0)</f>
        <v>0</v>
      </c>
      <c r="BG530" s="214">
        <f>IF(N530="zákl. přenesená",J530,0)</f>
        <v>0</v>
      </c>
      <c r="BH530" s="214">
        <f>IF(N530="sníž. přenesená",J530,0)</f>
        <v>0</v>
      </c>
      <c r="BI530" s="214">
        <f>IF(N530="nulová",J530,0)</f>
        <v>0</v>
      </c>
      <c r="BJ530" s="25" t="s">
        <v>25</v>
      </c>
      <c r="BK530" s="214">
        <f>ROUND(I530*H530,2)</f>
        <v>0</v>
      </c>
      <c r="BL530" s="25" t="s">
        <v>171</v>
      </c>
      <c r="BM530" s="25" t="s">
        <v>680</v>
      </c>
    </row>
    <row r="531" spans="2:65" s="1" customFormat="1" ht="22.5" customHeight="1">
      <c r="B531" s="42"/>
      <c r="C531" s="267" t="s">
        <v>681</v>
      </c>
      <c r="D531" s="267" t="s">
        <v>259</v>
      </c>
      <c r="E531" s="268" t="s">
        <v>682</v>
      </c>
      <c r="F531" s="269" t="s">
        <v>683</v>
      </c>
      <c r="G531" s="270" t="s">
        <v>397</v>
      </c>
      <c r="H531" s="271">
        <v>3</v>
      </c>
      <c r="I531" s="272"/>
      <c r="J531" s="273">
        <f>ROUND(I531*H531,2)</f>
        <v>0</v>
      </c>
      <c r="K531" s="269" t="s">
        <v>170</v>
      </c>
      <c r="L531" s="274"/>
      <c r="M531" s="275" t="s">
        <v>24</v>
      </c>
      <c r="N531" s="276" t="s">
        <v>51</v>
      </c>
      <c r="O531" s="43"/>
      <c r="P531" s="212">
        <f>O531*H531</f>
        <v>0</v>
      </c>
      <c r="Q531" s="212">
        <v>0.00154</v>
      </c>
      <c r="R531" s="212">
        <f>Q531*H531</f>
        <v>0.00462</v>
      </c>
      <c r="S531" s="212">
        <v>0</v>
      </c>
      <c r="T531" s="213">
        <f>S531*H531</f>
        <v>0</v>
      </c>
      <c r="AR531" s="25" t="s">
        <v>232</v>
      </c>
      <c r="AT531" s="25" t="s">
        <v>259</v>
      </c>
      <c r="AU531" s="25" t="s">
        <v>89</v>
      </c>
      <c r="AY531" s="25" t="s">
        <v>165</v>
      </c>
      <c r="BE531" s="214">
        <f>IF(N531="základní",J531,0)</f>
        <v>0</v>
      </c>
      <c r="BF531" s="214">
        <f>IF(N531="snížená",J531,0)</f>
        <v>0</v>
      </c>
      <c r="BG531" s="214">
        <f>IF(N531="zákl. přenesená",J531,0)</f>
        <v>0</v>
      </c>
      <c r="BH531" s="214">
        <f>IF(N531="sníž. přenesená",J531,0)</f>
        <v>0</v>
      </c>
      <c r="BI531" s="214">
        <f>IF(N531="nulová",J531,0)</f>
        <v>0</v>
      </c>
      <c r="BJ531" s="25" t="s">
        <v>25</v>
      </c>
      <c r="BK531" s="214">
        <f>ROUND(I531*H531,2)</f>
        <v>0</v>
      </c>
      <c r="BL531" s="25" t="s">
        <v>171</v>
      </c>
      <c r="BM531" s="25" t="s">
        <v>684</v>
      </c>
    </row>
    <row r="532" spans="2:65" s="1" customFormat="1" ht="31.5" customHeight="1">
      <c r="B532" s="42"/>
      <c r="C532" s="203" t="s">
        <v>685</v>
      </c>
      <c r="D532" s="203" t="s">
        <v>166</v>
      </c>
      <c r="E532" s="204" t="s">
        <v>686</v>
      </c>
      <c r="F532" s="205" t="s">
        <v>687</v>
      </c>
      <c r="G532" s="206" t="s">
        <v>397</v>
      </c>
      <c r="H532" s="207">
        <v>3</v>
      </c>
      <c r="I532" s="208"/>
      <c r="J532" s="209">
        <f>ROUND(I532*H532,2)</f>
        <v>0</v>
      </c>
      <c r="K532" s="205" t="s">
        <v>170</v>
      </c>
      <c r="L532" s="62"/>
      <c r="M532" s="210" t="s">
        <v>24</v>
      </c>
      <c r="N532" s="211" t="s">
        <v>51</v>
      </c>
      <c r="O532" s="43"/>
      <c r="P532" s="212">
        <f>O532*H532</f>
        <v>0</v>
      </c>
      <c r="Q532" s="212">
        <v>0</v>
      </c>
      <c r="R532" s="212">
        <f>Q532*H532</f>
        <v>0</v>
      </c>
      <c r="S532" s="212">
        <v>0</v>
      </c>
      <c r="T532" s="213">
        <f>S532*H532</f>
        <v>0</v>
      </c>
      <c r="AR532" s="25" t="s">
        <v>171</v>
      </c>
      <c r="AT532" s="25" t="s">
        <v>166</v>
      </c>
      <c r="AU532" s="25" t="s">
        <v>89</v>
      </c>
      <c r="AY532" s="25" t="s">
        <v>165</v>
      </c>
      <c r="BE532" s="214">
        <f>IF(N532="základní",J532,0)</f>
        <v>0</v>
      </c>
      <c r="BF532" s="214">
        <f>IF(N532="snížená",J532,0)</f>
        <v>0</v>
      </c>
      <c r="BG532" s="214">
        <f>IF(N532="zákl. přenesená",J532,0)</f>
        <v>0</v>
      </c>
      <c r="BH532" s="214">
        <f>IF(N532="sníž. přenesená",J532,0)</f>
        <v>0</v>
      </c>
      <c r="BI532" s="214">
        <f>IF(N532="nulová",J532,0)</f>
        <v>0</v>
      </c>
      <c r="BJ532" s="25" t="s">
        <v>25</v>
      </c>
      <c r="BK532" s="214">
        <f>ROUND(I532*H532,2)</f>
        <v>0</v>
      </c>
      <c r="BL532" s="25" t="s">
        <v>171</v>
      </c>
      <c r="BM532" s="25" t="s">
        <v>688</v>
      </c>
    </row>
    <row r="533" spans="2:47" s="1" customFormat="1" ht="202.5">
      <c r="B533" s="42"/>
      <c r="C533" s="64"/>
      <c r="D533" s="220" t="s">
        <v>173</v>
      </c>
      <c r="E533" s="64"/>
      <c r="F533" s="266" t="s">
        <v>660</v>
      </c>
      <c r="G533" s="64"/>
      <c r="H533" s="64"/>
      <c r="I533" s="173"/>
      <c r="J533" s="64"/>
      <c r="K533" s="64"/>
      <c r="L533" s="62"/>
      <c r="M533" s="217"/>
      <c r="N533" s="43"/>
      <c r="O533" s="43"/>
      <c r="P533" s="43"/>
      <c r="Q533" s="43"/>
      <c r="R533" s="43"/>
      <c r="S533" s="43"/>
      <c r="T533" s="79"/>
      <c r="AT533" s="25" t="s">
        <v>173</v>
      </c>
      <c r="AU533" s="25" t="s">
        <v>89</v>
      </c>
    </row>
    <row r="534" spans="2:65" s="1" customFormat="1" ht="31.5" customHeight="1">
      <c r="B534" s="42"/>
      <c r="C534" s="203" t="s">
        <v>689</v>
      </c>
      <c r="D534" s="203" t="s">
        <v>166</v>
      </c>
      <c r="E534" s="204" t="s">
        <v>690</v>
      </c>
      <c r="F534" s="205" t="s">
        <v>691</v>
      </c>
      <c r="G534" s="206" t="s">
        <v>397</v>
      </c>
      <c r="H534" s="207">
        <v>10</v>
      </c>
      <c r="I534" s="208"/>
      <c r="J534" s="209">
        <f>ROUND(I534*H534,2)</f>
        <v>0</v>
      </c>
      <c r="K534" s="205" t="s">
        <v>170</v>
      </c>
      <c r="L534" s="62"/>
      <c r="M534" s="210" t="s">
        <v>24</v>
      </c>
      <c r="N534" s="211" t="s">
        <v>51</v>
      </c>
      <c r="O534" s="43"/>
      <c r="P534" s="212">
        <f>O534*H534</f>
        <v>0</v>
      </c>
      <c r="Q534" s="212">
        <v>0</v>
      </c>
      <c r="R534" s="212">
        <f>Q534*H534</f>
        <v>0</v>
      </c>
      <c r="S534" s="212">
        <v>0.0657</v>
      </c>
      <c r="T534" s="213">
        <f>S534*H534</f>
        <v>0.6569999999999999</v>
      </c>
      <c r="AR534" s="25" t="s">
        <v>171</v>
      </c>
      <c r="AT534" s="25" t="s">
        <v>166</v>
      </c>
      <c r="AU534" s="25" t="s">
        <v>89</v>
      </c>
      <c r="AY534" s="25" t="s">
        <v>165</v>
      </c>
      <c r="BE534" s="214">
        <f>IF(N534="základní",J534,0)</f>
        <v>0</v>
      </c>
      <c r="BF534" s="214">
        <f>IF(N534="snížená",J534,0)</f>
        <v>0</v>
      </c>
      <c r="BG534" s="214">
        <f>IF(N534="zákl. přenesená",J534,0)</f>
        <v>0</v>
      </c>
      <c r="BH534" s="214">
        <f>IF(N534="sníž. přenesená",J534,0)</f>
        <v>0</v>
      </c>
      <c r="BI534" s="214">
        <f>IF(N534="nulová",J534,0)</f>
        <v>0</v>
      </c>
      <c r="BJ534" s="25" t="s">
        <v>25</v>
      </c>
      <c r="BK534" s="214">
        <f>ROUND(I534*H534,2)</f>
        <v>0</v>
      </c>
      <c r="BL534" s="25" t="s">
        <v>171</v>
      </c>
      <c r="BM534" s="25" t="s">
        <v>692</v>
      </c>
    </row>
    <row r="535" spans="2:47" s="1" customFormat="1" ht="27">
      <c r="B535" s="42"/>
      <c r="C535" s="64"/>
      <c r="D535" s="220" t="s">
        <v>112</v>
      </c>
      <c r="E535" s="64"/>
      <c r="F535" s="266" t="s">
        <v>400</v>
      </c>
      <c r="G535" s="64"/>
      <c r="H535" s="64"/>
      <c r="I535" s="173"/>
      <c r="J535" s="64"/>
      <c r="K535" s="64"/>
      <c r="L535" s="62"/>
      <c r="M535" s="217"/>
      <c r="N535" s="43"/>
      <c r="O535" s="43"/>
      <c r="P535" s="43"/>
      <c r="Q535" s="43"/>
      <c r="R535" s="43"/>
      <c r="S535" s="43"/>
      <c r="T535" s="79"/>
      <c r="AT535" s="25" t="s">
        <v>112</v>
      </c>
      <c r="AU535" s="25" t="s">
        <v>89</v>
      </c>
    </row>
    <row r="536" spans="2:65" s="1" customFormat="1" ht="22.5" customHeight="1">
      <c r="B536" s="42"/>
      <c r="C536" s="203" t="s">
        <v>693</v>
      </c>
      <c r="D536" s="203" t="s">
        <v>166</v>
      </c>
      <c r="E536" s="204" t="s">
        <v>694</v>
      </c>
      <c r="F536" s="205" t="s">
        <v>695</v>
      </c>
      <c r="G536" s="206" t="s">
        <v>211</v>
      </c>
      <c r="H536" s="207">
        <v>25</v>
      </c>
      <c r="I536" s="208"/>
      <c r="J536" s="209">
        <f>ROUND(I536*H536,2)</f>
        <v>0</v>
      </c>
      <c r="K536" s="205" t="s">
        <v>170</v>
      </c>
      <c r="L536" s="62"/>
      <c r="M536" s="210" t="s">
        <v>24</v>
      </c>
      <c r="N536" s="211" t="s">
        <v>51</v>
      </c>
      <c r="O536" s="43"/>
      <c r="P536" s="212">
        <f>O536*H536</f>
        <v>0</v>
      </c>
      <c r="Q536" s="212">
        <v>0</v>
      </c>
      <c r="R536" s="212">
        <f>Q536*H536</f>
        <v>0</v>
      </c>
      <c r="S536" s="212">
        <v>0.00248</v>
      </c>
      <c r="T536" s="213">
        <f>S536*H536</f>
        <v>0.062</v>
      </c>
      <c r="AR536" s="25" t="s">
        <v>171</v>
      </c>
      <c r="AT536" s="25" t="s">
        <v>166</v>
      </c>
      <c r="AU536" s="25" t="s">
        <v>89</v>
      </c>
      <c r="AY536" s="25" t="s">
        <v>165</v>
      </c>
      <c r="BE536" s="214">
        <f>IF(N536="základní",J536,0)</f>
        <v>0</v>
      </c>
      <c r="BF536" s="214">
        <f>IF(N536="snížená",J536,0)</f>
        <v>0</v>
      </c>
      <c r="BG536" s="214">
        <f>IF(N536="zákl. přenesená",J536,0)</f>
        <v>0</v>
      </c>
      <c r="BH536" s="214">
        <f>IF(N536="sníž. přenesená",J536,0)</f>
        <v>0</v>
      </c>
      <c r="BI536" s="214">
        <f>IF(N536="nulová",J536,0)</f>
        <v>0</v>
      </c>
      <c r="BJ536" s="25" t="s">
        <v>25</v>
      </c>
      <c r="BK536" s="214">
        <f>ROUND(I536*H536,2)</f>
        <v>0</v>
      </c>
      <c r="BL536" s="25" t="s">
        <v>171</v>
      </c>
      <c r="BM536" s="25" t="s">
        <v>696</v>
      </c>
    </row>
    <row r="537" spans="2:47" s="1" customFormat="1" ht="27">
      <c r="B537" s="42"/>
      <c r="C537" s="64"/>
      <c r="D537" s="215" t="s">
        <v>173</v>
      </c>
      <c r="E537" s="64"/>
      <c r="F537" s="216" t="s">
        <v>697</v>
      </c>
      <c r="G537" s="64"/>
      <c r="H537" s="64"/>
      <c r="I537" s="173"/>
      <c r="J537" s="64"/>
      <c r="K537" s="64"/>
      <c r="L537" s="62"/>
      <c r="M537" s="217"/>
      <c r="N537" s="43"/>
      <c r="O537" s="43"/>
      <c r="P537" s="43"/>
      <c r="Q537" s="43"/>
      <c r="R537" s="43"/>
      <c r="S537" s="43"/>
      <c r="T537" s="79"/>
      <c r="AT537" s="25" t="s">
        <v>173</v>
      </c>
      <c r="AU537" s="25" t="s">
        <v>89</v>
      </c>
    </row>
    <row r="538" spans="2:47" s="1" customFormat="1" ht="27">
      <c r="B538" s="42"/>
      <c r="C538" s="64"/>
      <c r="D538" s="220" t="s">
        <v>112</v>
      </c>
      <c r="E538" s="64"/>
      <c r="F538" s="266" t="s">
        <v>400</v>
      </c>
      <c r="G538" s="64"/>
      <c r="H538" s="64"/>
      <c r="I538" s="173"/>
      <c r="J538" s="64"/>
      <c r="K538" s="64"/>
      <c r="L538" s="62"/>
      <c r="M538" s="217"/>
      <c r="N538" s="43"/>
      <c r="O538" s="43"/>
      <c r="P538" s="43"/>
      <c r="Q538" s="43"/>
      <c r="R538" s="43"/>
      <c r="S538" s="43"/>
      <c r="T538" s="79"/>
      <c r="AT538" s="25" t="s">
        <v>112</v>
      </c>
      <c r="AU538" s="25" t="s">
        <v>89</v>
      </c>
    </row>
    <row r="539" spans="2:65" s="1" customFormat="1" ht="31.5" customHeight="1">
      <c r="B539" s="42"/>
      <c r="C539" s="203" t="s">
        <v>698</v>
      </c>
      <c r="D539" s="203" t="s">
        <v>166</v>
      </c>
      <c r="E539" s="204" t="s">
        <v>699</v>
      </c>
      <c r="F539" s="205" t="s">
        <v>700</v>
      </c>
      <c r="G539" s="206" t="s">
        <v>397</v>
      </c>
      <c r="H539" s="207">
        <v>6</v>
      </c>
      <c r="I539" s="208"/>
      <c r="J539" s="209">
        <f>ROUND(I539*H539,2)</f>
        <v>0</v>
      </c>
      <c r="K539" s="205" t="s">
        <v>24</v>
      </c>
      <c r="L539" s="62"/>
      <c r="M539" s="210" t="s">
        <v>24</v>
      </c>
      <c r="N539" s="211" t="s">
        <v>51</v>
      </c>
      <c r="O539" s="43"/>
      <c r="P539" s="212">
        <f>O539*H539</f>
        <v>0</v>
      </c>
      <c r="Q539" s="212">
        <v>0</v>
      </c>
      <c r="R539" s="212">
        <f>Q539*H539</f>
        <v>0</v>
      </c>
      <c r="S539" s="212">
        <v>0.1</v>
      </c>
      <c r="T539" s="213">
        <f>S539*H539</f>
        <v>0.6000000000000001</v>
      </c>
      <c r="AR539" s="25" t="s">
        <v>171</v>
      </c>
      <c r="AT539" s="25" t="s">
        <v>166</v>
      </c>
      <c r="AU539" s="25" t="s">
        <v>89</v>
      </c>
      <c r="AY539" s="25" t="s">
        <v>165</v>
      </c>
      <c r="BE539" s="214">
        <f>IF(N539="základní",J539,0)</f>
        <v>0</v>
      </c>
      <c r="BF539" s="214">
        <f>IF(N539="snížená",J539,0)</f>
        <v>0</v>
      </c>
      <c r="BG539" s="214">
        <f>IF(N539="zákl. přenesená",J539,0)</f>
        <v>0</v>
      </c>
      <c r="BH539" s="214">
        <f>IF(N539="sníž. přenesená",J539,0)</f>
        <v>0</v>
      </c>
      <c r="BI539" s="214">
        <f>IF(N539="nulová",J539,0)</f>
        <v>0</v>
      </c>
      <c r="BJ539" s="25" t="s">
        <v>25</v>
      </c>
      <c r="BK539" s="214">
        <f>ROUND(I539*H539,2)</f>
        <v>0</v>
      </c>
      <c r="BL539" s="25" t="s">
        <v>171</v>
      </c>
      <c r="BM539" s="25" t="s">
        <v>701</v>
      </c>
    </row>
    <row r="540" spans="2:47" s="1" customFormat="1" ht="54">
      <c r="B540" s="42"/>
      <c r="C540" s="64"/>
      <c r="D540" s="215" t="s">
        <v>112</v>
      </c>
      <c r="E540" s="64"/>
      <c r="F540" s="216" t="s">
        <v>702</v>
      </c>
      <c r="G540" s="64"/>
      <c r="H540" s="64"/>
      <c r="I540" s="173"/>
      <c r="J540" s="64"/>
      <c r="K540" s="64"/>
      <c r="L540" s="62"/>
      <c r="M540" s="217"/>
      <c r="N540" s="43"/>
      <c r="O540" s="43"/>
      <c r="P540" s="43"/>
      <c r="Q540" s="43"/>
      <c r="R540" s="43"/>
      <c r="S540" s="43"/>
      <c r="T540" s="79"/>
      <c r="AT540" s="25" t="s">
        <v>112</v>
      </c>
      <c r="AU540" s="25" t="s">
        <v>89</v>
      </c>
    </row>
    <row r="541" spans="2:51" s="12" customFormat="1" ht="13.5">
      <c r="B541" s="218"/>
      <c r="C541" s="219"/>
      <c r="D541" s="215" t="s">
        <v>176</v>
      </c>
      <c r="E541" s="241" t="s">
        <v>24</v>
      </c>
      <c r="F541" s="242" t="s">
        <v>703</v>
      </c>
      <c r="G541" s="219"/>
      <c r="H541" s="243">
        <v>3</v>
      </c>
      <c r="I541" s="224"/>
      <c r="J541" s="219"/>
      <c r="K541" s="219"/>
      <c r="L541" s="225"/>
      <c r="M541" s="226"/>
      <c r="N541" s="227"/>
      <c r="O541" s="227"/>
      <c r="P541" s="227"/>
      <c r="Q541" s="227"/>
      <c r="R541" s="227"/>
      <c r="S541" s="227"/>
      <c r="T541" s="228"/>
      <c r="AT541" s="229" t="s">
        <v>176</v>
      </c>
      <c r="AU541" s="229" t="s">
        <v>89</v>
      </c>
      <c r="AV541" s="12" t="s">
        <v>89</v>
      </c>
      <c r="AW541" s="12" t="s">
        <v>44</v>
      </c>
      <c r="AX541" s="12" t="s">
        <v>80</v>
      </c>
      <c r="AY541" s="229" t="s">
        <v>165</v>
      </c>
    </row>
    <row r="542" spans="2:51" s="12" customFormat="1" ht="13.5">
      <c r="B542" s="218"/>
      <c r="C542" s="219"/>
      <c r="D542" s="215" t="s">
        <v>176</v>
      </c>
      <c r="E542" s="241" t="s">
        <v>24</v>
      </c>
      <c r="F542" s="242" t="s">
        <v>704</v>
      </c>
      <c r="G542" s="219"/>
      <c r="H542" s="243">
        <v>3</v>
      </c>
      <c r="I542" s="224"/>
      <c r="J542" s="219"/>
      <c r="K542" s="219"/>
      <c r="L542" s="225"/>
      <c r="M542" s="226"/>
      <c r="N542" s="227"/>
      <c r="O542" s="227"/>
      <c r="P542" s="227"/>
      <c r="Q542" s="227"/>
      <c r="R542" s="227"/>
      <c r="S542" s="227"/>
      <c r="T542" s="228"/>
      <c r="AT542" s="229" t="s">
        <v>176</v>
      </c>
      <c r="AU542" s="229" t="s">
        <v>89</v>
      </c>
      <c r="AV542" s="12" t="s">
        <v>89</v>
      </c>
      <c r="AW542" s="12" t="s">
        <v>44</v>
      </c>
      <c r="AX542" s="12" t="s">
        <v>80</v>
      </c>
      <c r="AY542" s="229" t="s">
        <v>165</v>
      </c>
    </row>
    <row r="543" spans="2:51" s="15" customFormat="1" ht="13.5">
      <c r="B543" s="255"/>
      <c r="C543" s="256"/>
      <c r="D543" s="220" t="s">
        <v>176</v>
      </c>
      <c r="E543" s="257" t="s">
        <v>24</v>
      </c>
      <c r="F543" s="258" t="s">
        <v>192</v>
      </c>
      <c r="G543" s="256"/>
      <c r="H543" s="259">
        <v>6</v>
      </c>
      <c r="I543" s="260"/>
      <c r="J543" s="256"/>
      <c r="K543" s="256"/>
      <c r="L543" s="261"/>
      <c r="M543" s="262"/>
      <c r="N543" s="263"/>
      <c r="O543" s="263"/>
      <c r="P543" s="263"/>
      <c r="Q543" s="263"/>
      <c r="R543" s="263"/>
      <c r="S543" s="263"/>
      <c r="T543" s="264"/>
      <c r="AT543" s="265" t="s">
        <v>176</v>
      </c>
      <c r="AU543" s="265" t="s">
        <v>89</v>
      </c>
      <c r="AV543" s="15" t="s">
        <v>171</v>
      </c>
      <c r="AW543" s="15" t="s">
        <v>44</v>
      </c>
      <c r="AX543" s="15" t="s">
        <v>25</v>
      </c>
      <c r="AY543" s="265" t="s">
        <v>165</v>
      </c>
    </row>
    <row r="544" spans="2:65" s="1" customFormat="1" ht="31.5" customHeight="1">
      <c r="B544" s="42"/>
      <c r="C544" s="203" t="s">
        <v>705</v>
      </c>
      <c r="D544" s="203" t="s">
        <v>166</v>
      </c>
      <c r="E544" s="204" t="s">
        <v>706</v>
      </c>
      <c r="F544" s="205" t="s">
        <v>707</v>
      </c>
      <c r="G544" s="206" t="s">
        <v>397</v>
      </c>
      <c r="H544" s="207">
        <v>2</v>
      </c>
      <c r="I544" s="208"/>
      <c r="J544" s="209">
        <f>ROUND(I544*H544,2)</f>
        <v>0</v>
      </c>
      <c r="K544" s="205" t="s">
        <v>24</v>
      </c>
      <c r="L544" s="62"/>
      <c r="M544" s="210" t="s">
        <v>24</v>
      </c>
      <c r="N544" s="211" t="s">
        <v>51</v>
      </c>
      <c r="O544" s="43"/>
      <c r="P544" s="212">
        <f>O544*H544</f>
        <v>0</v>
      </c>
      <c r="Q544" s="212">
        <v>0</v>
      </c>
      <c r="R544" s="212">
        <f>Q544*H544</f>
        <v>0</v>
      </c>
      <c r="S544" s="212">
        <v>0.1</v>
      </c>
      <c r="T544" s="213">
        <f>S544*H544</f>
        <v>0.2</v>
      </c>
      <c r="AR544" s="25" t="s">
        <v>171</v>
      </c>
      <c r="AT544" s="25" t="s">
        <v>166</v>
      </c>
      <c r="AU544" s="25" t="s">
        <v>89</v>
      </c>
      <c r="AY544" s="25" t="s">
        <v>165</v>
      </c>
      <c r="BE544" s="214">
        <f>IF(N544="základní",J544,0)</f>
        <v>0</v>
      </c>
      <c r="BF544" s="214">
        <f>IF(N544="snížená",J544,0)</f>
        <v>0</v>
      </c>
      <c r="BG544" s="214">
        <f>IF(N544="zákl. přenesená",J544,0)</f>
        <v>0</v>
      </c>
      <c r="BH544" s="214">
        <f>IF(N544="sníž. přenesená",J544,0)</f>
        <v>0</v>
      </c>
      <c r="BI544" s="214">
        <f>IF(N544="nulová",J544,0)</f>
        <v>0</v>
      </c>
      <c r="BJ544" s="25" t="s">
        <v>25</v>
      </c>
      <c r="BK544" s="214">
        <f>ROUND(I544*H544,2)</f>
        <v>0</v>
      </c>
      <c r="BL544" s="25" t="s">
        <v>171</v>
      </c>
      <c r="BM544" s="25" t="s">
        <v>708</v>
      </c>
    </row>
    <row r="545" spans="2:47" s="1" customFormat="1" ht="40.5">
      <c r="B545" s="42"/>
      <c r="C545" s="64"/>
      <c r="D545" s="215" t="s">
        <v>112</v>
      </c>
      <c r="E545" s="64"/>
      <c r="F545" s="216" t="s">
        <v>709</v>
      </c>
      <c r="G545" s="64"/>
      <c r="H545" s="64"/>
      <c r="I545" s="173"/>
      <c r="J545" s="64"/>
      <c r="K545" s="64"/>
      <c r="L545" s="62"/>
      <c r="M545" s="217"/>
      <c r="N545" s="43"/>
      <c r="O545" s="43"/>
      <c r="P545" s="43"/>
      <c r="Q545" s="43"/>
      <c r="R545" s="43"/>
      <c r="S545" s="43"/>
      <c r="T545" s="79"/>
      <c r="AT545" s="25" t="s">
        <v>112</v>
      </c>
      <c r="AU545" s="25" t="s">
        <v>89</v>
      </c>
    </row>
    <row r="546" spans="2:51" s="12" customFormat="1" ht="13.5">
      <c r="B546" s="218"/>
      <c r="C546" s="219"/>
      <c r="D546" s="215" t="s">
        <v>176</v>
      </c>
      <c r="E546" s="241" t="s">
        <v>24</v>
      </c>
      <c r="F546" s="242" t="s">
        <v>710</v>
      </c>
      <c r="G546" s="219"/>
      <c r="H546" s="243">
        <v>1</v>
      </c>
      <c r="I546" s="224"/>
      <c r="J546" s="219"/>
      <c r="K546" s="219"/>
      <c r="L546" s="225"/>
      <c r="M546" s="226"/>
      <c r="N546" s="227"/>
      <c r="O546" s="227"/>
      <c r="P546" s="227"/>
      <c r="Q546" s="227"/>
      <c r="R546" s="227"/>
      <c r="S546" s="227"/>
      <c r="T546" s="228"/>
      <c r="AT546" s="229" t="s">
        <v>176</v>
      </c>
      <c r="AU546" s="229" t="s">
        <v>89</v>
      </c>
      <c r="AV546" s="12" t="s">
        <v>89</v>
      </c>
      <c r="AW546" s="12" t="s">
        <v>44</v>
      </c>
      <c r="AX546" s="12" t="s">
        <v>80</v>
      </c>
      <c r="AY546" s="229" t="s">
        <v>165</v>
      </c>
    </row>
    <row r="547" spans="2:51" s="12" customFormat="1" ht="13.5">
      <c r="B547" s="218"/>
      <c r="C547" s="219"/>
      <c r="D547" s="215" t="s">
        <v>176</v>
      </c>
      <c r="E547" s="241" t="s">
        <v>24</v>
      </c>
      <c r="F547" s="242" t="s">
        <v>711</v>
      </c>
      <c r="G547" s="219"/>
      <c r="H547" s="243">
        <v>1</v>
      </c>
      <c r="I547" s="224"/>
      <c r="J547" s="219"/>
      <c r="K547" s="219"/>
      <c r="L547" s="225"/>
      <c r="M547" s="226"/>
      <c r="N547" s="227"/>
      <c r="O547" s="227"/>
      <c r="P547" s="227"/>
      <c r="Q547" s="227"/>
      <c r="R547" s="227"/>
      <c r="S547" s="227"/>
      <c r="T547" s="228"/>
      <c r="AT547" s="229" t="s">
        <v>176</v>
      </c>
      <c r="AU547" s="229" t="s">
        <v>89</v>
      </c>
      <c r="AV547" s="12" t="s">
        <v>89</v>
      </c>
      <c r="AW547" s="12" t="s">
        <v>44</v>
      </c>
      <c r="AX547" s="12" t="s">
        <v>80</v>
      </c>
      <c r="AY547" s="229" t="s">
        <v>165</v>
      </c>
    </row>
    <row r="548" spans="2:51" s="15" customFormat="1" ht="13.5">
      <c r="B548" s="255"/>
      <c r="C548" s="256"/>
      <c r="D548" s="220" t="s">
        <v>176</v>
      </c>
      <c r="E548" s="257" t="s">
        <v>24</v>
      </c>
      <c r="F548" s="258" t="s">
        <v>192</v>
      </c>
      <c r="G548" s="256"/>
      <c r="H548" s="259">
        <v>2</v>
      </c>
      <c r="I548" s="260"/>
      <c r="J548" s="256"/>
      <c r="K548" s="256"/>
      <c r="L548" s="261"/>
      <c r="M548" s="262"/>
      <c r="N548" s="263"/>
      <c r="O548" s="263"/>
      <c r="P548" s="263"/>
      <c r="Q548" s="263"/>
      <c r="R548" s="263"/>
      <c r="S548" s="263"/>
      <c r="T548" s="264"/>
      <c r="AT548" s="265" t="s">
        <v>176</v>
      </c>
      <c r="AU548" s="265" t="s">
        <v>89</v>
      </c>
      <c r="AV548" s="15" t="s">
        <v>171</v>
      </c>
      <c r="AW548" s="15" t="s">
        <v>44</v>
      </c>
      <c r="AX548" s="15" t="s">
        <v>25</v>
      </c>
      <c r="AY548" s="265" t="s">
        <v>165</v>
      </c>
    </row>
    <row r="549" spans="2:65" s="1" customFormat="1" ht="31.5" customHeight="1">
      <c r="B549" s="42"/>
      <c r="C549" s="203" t="s">
        <v>712</v>
      </c>
      <c r="D549" s="203" t="s">
        <v>166</v>
      </c>
      <c r="E549" s="204" t="s">
        <v>713</v>
      </c>
      <c r="F549" s="205" t="s">
        <v>714</v>
      </c>
      <c r="G549" s="206" t="s">
        <v>211</v>
      </c>
      <c r="H549" s="207">
        <v>16.8</v>
      </c>
      <c r="I549" s="208"/>
      <c r="J549" s="209">
        <f>ROUND(I549*H549,2)</f>
        <v>0</v>
      </c>
      <c r="K549" s="205" t="s">
        <v>170</v>
      </c>
      <c r="L549" s="62"/>
      <c r="M549" s="210" t="s">
        <v>24</v>
      </c>
      <c r="N549" s="211" t="s">
        <v>51</v>
      </c>
      <c r="O549" s="43"/>
      <c r="P549" s="212">
        <f>O549*H549</f>
        <v>0</v>
      </c>
      <c r="Q549" s="212">
        <v>0.00282</v>
      </c>
      <c r="R549" s="212">
        <f>Q549*H549</f>
        <v>0.047376</v>
      </c>
      <c r="S549" s="212">
        <v>0.101</v>
      </c>
      <c r="T549" s="213">
        <f>S549*H549</f>
        <v>1.6968</v>
      </c>
      <c r="AR549" s="25" t="s">
        <v>171</v>
      </c>
      <c r="AT549" s="25" t="s">
        <v>166</v>
      </c>
      <c r="AU549" s="25" t="s">
        <v>89</v>
      </c>
      <c r="AY549" s="25" t="s">
        <v>165</v>
      </c>
      <c r="BE549" s="214">
        <f>IF(N549="základní",J549,0)</f>
        <v>0</v>
      </c>
      <c r="BF549" s="214">
        <f>IF(N549="snížená",J549,0)</f>
        <v>0</v>
      </c>
      <c r="BG549" s="214">
        <f>IF(N549="zákl. přenesená",J549,0)</f>
        <v>0</v>
      </c>
      <c r="BH549" s="214">
        <f>IF(N549="sníž. přenesená",J549,0)</f>
        <v>0</v>
      </c>
      <c r="BI549" s="214">
        <f>IF(N549="nulová",J549,0)</f>
        <v>0</v>
      </c>
      <c r="BJ549" s="25" t="s">
        <v>25</v>
      </c>
      <c r="BK549" s="214">
        <f>ROUND(I549*H549,2)</f>
        <v>0</v>
      </c>
      <c r="BL549" s="25" t="s">
        <v>171</v>
      </c>
      <c r="BM549" s="25" t="s">
        <v>715</v>
      </c>
    </row>
    <row r="550" spans="2:47" s="1" customFormat="1" ht="54">
      <c r="B550" s="42"/>
      <c r="C550" s="64"/>
      <c r="D550" s="215" t="s">
        <v>173</v>
      </c>
      <c r="E550" s="64"/>
      <c r="F550" s="216" t="s">
        <v>716</v>
      </c>
      <c r="G550" s="64"/>
      <c r="H550" s="64"/>
      <c r="I550" s="173"/>
      <c r="J550" s="64"/>
      <c r="K550" s="64"/>
      <c r="L550" s="62"/>
      <c r="M550" s="217"/>
      <c r="N550" s="43"/>
      <c r="O550" s="43"/>
      <c r="P550" s="43"/>
      <c r="Q550" s="43"/>
      <c r="R550" s="43"/>
      <c r="S550" s="43"/>
      <c r="T550" s="79"/>
      <c r="AT550" s="25" t="s">
        <v>173</v>
      </c>
      <c r="AU550" s="25" t="s">
        <v>89</v>
      </c>
    </row>
    <row r="551" spans="2:47" s="1" customFormat="1" ht="27">
      <c r="B551" s="42"/>
      <c r="C551" s="64"/>
      <c r="D551" s="215" t="s">
        <v>112</v>
      </c>
      <c r="E551" s="64"/>
      <c r="F551" s="216" t="s">
        <v>717</v>
      </c>
      <c r="G551" s="64"/>
      <c r="H551" s="64"/>
      <c r="I551" s="173"/>
      <c r="J551" s="64"/>
      <c r="K551" s="64"/>
      <c r="L551" s="62"/>
      <c r="M551" s="217"/>
      <c r="N551" s="43"/>
      <c r="O551" s="43"/>
      <c r="P551" s="43"/>
      <c r="Q551" s="43"/>
      <c r="R551" s="43"/>
      <c r="S551" s="43"/>
      <c r="T551" s="79"/>
      <c r="AT551" s="25" t="s">
        <v>112</v>
      </c>
      <c r="AU551" s="25" t="s">
        <v>89</v>
      </c>
    </row>
    <row r="552" spans="2:51" s="13" customFormat="1" ht="13.5">
      <c r="B552" s="230"/>
      <c r="C552" s="231"/>
      <c r="D552" s="215" t="s">
        <v>176</v>
      </c>
      <c r="E552" s="232" t="s">
        <v>24</v>
      </c>
      <c r="F552" s="233" t="s">
        <v>338</v>
      </c>
      <c r="G552" s="231"/>
      <c r="H552" s="234" t="s">
        <v>24</v>
      </c>
      <c r="I552" s="235"/>
      <c r="J552" s="231"/>
      <c r="K552" s="231"/>
      <c r="L552" s="236"/>
      <c r="M552" s="237"/>
      <c r="N552" s="238"/>
      <c r="O552" s="238"/>
      <c r="P552" s="238"/>
      <c r="Q552" s="238"/>
      <c r="R552" s="238"/>
      <c r="S552" s="238"/>
      <c r="T552" s="239"/>
      <c r="AT552" s="240" t="s">
        <v>176</v>
      </c>
      <c r="AU552" s="240" t="s">
        <v>89</v>
      </c>
      <c r="AV552" s="13" t="s">
        <v>25</v>
      </c>
      <c r="AW552" s="13" t="s">
        <v>44</v>
      </c>
      <c r="AX552" s="13" t="s">
        <v>80</v>
      </c>
      <c r="AY552" s="240" t="s">
        <v>165</v>
      </c>
    </row>
    <row r="553" spans="2:51" s="12" customFormat="1" ht="13.5">
      <c r="B553" s="218"/>
      <c r="C553" s="219"/>
      <c r="D553" s="215" t="s">
        <v>176</v>
      </c>
      <c r="E553" s="241" t="s">
        <v>24</v>
      </c>
      <c r="F553" s="242" t="s">
        <v>718</v>
      </c>
      <c r="G553" s="219"/>
      <c r="H553" s="243">
        <v>8.4</v>
      </c>
      <c r="I553" s="224"/>
      <c r="J553" s="219"/>
      <c r="K553" s="219"/>
      <c r="L553" s="225"/>
      <c r="M553" s="226"/>
      <c r="N553" s="227"/>
      <c r="O553" s="227"/>
      <c r="P553" s="227"/>
      <c r="Q553" s="227"/>
      <c r="R553" s="227"/>
      <c r="S553" s="227"/>
      <c r="T553" s="228"/>
      <c r="AT553" s="229" t="s">
        <v>176</v>
      </c>
      <c r="AU553" s="229" t="s">
        <v>89</v>
      </c>
      <c r="AV553" s="12" t="s">
        <v>89</v>
      </c>
      <c r="AW553" s="12" t="s">
        <v>44</v>
      </c>
      <c r="AX553" s="12" t="s">
        <v>80</v>
      </c>
      <c r="AY553" s="229" t="s">
        <v>165</v>
      </c>
    </row>
    <row r="554" spans="2:51" s="13" customFormat="1" ht="13.5">
      <c r="B554" s="230"/>
      <c r="C554" s="231"/>
      <c r="D554" s="215" t="s">
        <v>176</v>
      </c>
      <c r="E554" s="232" t="s">
        <v>24</v>
      </c>
      <c r="F554" s="233" t="s">
        <v>341</v>
      </c>
      <c r="G554" s="231"/>
      <c r="H554" s="234" t="s">
        <v>24</v>
      </c>
      <c r="I554" s="235"/>
      <c r="J554" s="231"/>
      <c r="K554" s="231"/>
      <c r="L554" s="236"/>
      <c r="M554" s="237"/>
      <c r="N554" s="238"/>
      <c r="O554" s="238"/>
      <c r="P554" s="238"/>
      <c r="Q554" s="238"/>
      <c r="R554" s="238"/>
      <c r="S554" s="238"/>
      <c r="T554" s="239"/>
      <c r="AT554" s="240" t="s">
        <v>176</v>
      </c>
      <c r="AU554" s="240" t="s">
        <v>89</v>
      </c>
      <c r="AV554" s="13" t="s">
        <v>25</v>
      </c>
      <c r="AW554" s="13" t="s">
        <v>44</v>
      </c>
      <c r="AX554" s="13" t="s">
        <v>80</v>
      </c>
      <c r="AY554" s="240" t="s">
        <v>165</v>
      </c>
    </row>
    <row r="555" spans="2:51" s="12" customFormat="1" ht="13.5">
      <c r="B555" s="218"/>
      <c r="C555" s="219"/>
      <c r="D555" s="215" t="s">
        <v>176</v>
      </c>
      <c r="E555" s="241" t="s">
        <v>24</v>
      </c>
      <c r="F555" s="242" t="s">
        <v>718</v>
      </c>
      <c r="G555" s="219"/>
      <c r="H555" s="243">
        <v>8.4</v>
      </c>
      <c r="I555" s="224"/>
      <c r="J555" s="219"/>
      <c r="K555" s="219"/>
      <c r="L555" s="225"/>
      <c r="M555" s="226"/>
      <c r="N555" s="227"/>
      <c r="O555" s="227"/>
      <c r="P555" s="227"/>
      <c r="Q555" s="227"/>
      <c r="R555" s="227"/>
      <c r="S555" s="227"/>
      <c r="T555" s="228"/>
      <c r="AT555" s="229" t="s">
        <v>176</v>
      </c>
      <c r="AU555" s="229" t="s">
        <v>89</v>
      </c>
      <c r="AV555" s="12" t="s">
        <v>89</v>
      </c>
      <c r="AW555" s="12" t="s">
        <v>44</v>
      </c>
      <c r="AX555" s="12" t="s">
        <v>80</v>
      </c>
      <c r="AY555" s="229" t="s">
        <v>165</v>
      </c>
    </row>
    <row r="556" spans="2:51" s="15" customFormat="1" ht="13.5">
      <c r="B556" s="255"/>
      <c r="C556" s="256"/>
      <c r="D556" s="220" t="s">
        <v>176</v>
      </c>
      <c r="E556" s="257" t="s">
        <v>24</v>
      </c>
      <c r="F556" s="258" t="s">
        <v>192</v>
      </c>
      <c r="G556" s="256"/>
      <c r="H556" s="259">
        <v>16.8</v>
      </c>
      <c r="I556" s="260"/>
      <c r="J556" s="256"/>
      <c r="K556" s="256"/>
      <c r="L556" s="261"/>
      <c r="M556" s="262"/>
      <c r="N556" s="263"/>
      <c r="O556" s="263"/>
      <c r="P556" s="263"/>
      <c r="Q556" s="263"/>
      <c r="R556" s="263"/>
      <c r="S556" s="263"/>
      <c r="T556" s="264"/>
      <c r="AT556" s="265" t="s">
        <v>176</v>
      </c>
      <c r="AU556" s="265" t="s">
        <v>89</v>
      </c>
      <c r="AV556" s="15" t="s">
        <v>171</v>
      </c>
      <c r="AW556" s="15" t="s">
        <v>44</v>
      </c>
      <c r="AX556" s="15" t="s">
        <v>25</v>
      </c>
      <c r="AY556" s="265" t="s">
        <v>165</v>
      </c>
    </row>
    <row r="557" spans="2:65" s="1" customFormat="1" ht="22.5" customHeight="1">
      <c r="B557" s="42"/>
      <c r="C557" s="203" t="s">
        <v>719</v>
      </c>
      <c r="D557" s="203" t="s">
        <v>166</v>
      </c>
      <c r="E557" s="204" t="s">
        <v>720</v>
      </c>
      <c r="F557" s="205" t="s">
        <v>721</v>
      </c>
      <c r="G557" s="206" t="s">
        <v>222</v>
      </c>
      <c r="H557" s="207">
        <v>9.02</v>
      </c>
      <c r="I557" s="208"/>
      <c r="J557" s="209">
        <f>ROUND(I557*H557,2)</f>
        <v>0</v>
      </c>
      <c r="K557" s="205" t="s">
        <v>170</v>
      </c>
      <c r="L557" s="62"/>
      <c r="M557" s="210" t="s">
        <v>24</v>
      </c>
      <c r="N557" s="211" t="s">
        <v>51</v>
      </c>
      <c r="O557" s="43"/>
      <c r="P557" s="212">
        <f>O557*H557</f>
        <v>0</v>
      </c>
      <c r="Q557" s="212">
        <v>0</v>
      </c>
      <c r="R557" s="212">
        <f>Q557*H557</f>
        <v>0</v>
      </c>
      <c r="S557" s="212">
        <v>2.5</v>
      </c>
      <c r="T557" s="213">
        <f>S557*H557</f>
        <v>22.549999999999997</v>
      </c>
      <c r="AR557" s="25" t="s">
        <v>171</v>
      </c>
      <c r="AT557" s="25" t="s">
        <v>166</v>
      </c>
      <c r="AU557" s="25" t="s">
        <v>89</v>
      </c>
      <c r="AY557" s="25" t="s">
        <v>165</v>
      </c>
      <c r="BE557" s="214">
        <f>IF(N557="základní",J557,0)</f>
        <v>0</v>
      </c>
      <c r="BF557" s="214">
        <f>IF(N557="snížená",J557,0)</f>
        <v>0</v>
      </c>
      <c r="BG557" s="214">
        <f>IF(N557="zákl. přenesená",J557,0)</f>
        <v>0</v>
      </c>
      <c r="BH557" s="214">
        <f>IF(N557="sníž. přenesená",J557,0)</f>
        <v>0</v>
      </c>
      <c r="BI557" s="214">
        <f>IF(N557="nulová",J557,0)</f>
        <v>0</v>
      </c>
      <c r="BJ557" s="25" t="s">
        <v>25</v>
      </c>
      <c r="BK557" s="214">
        <f>ROUND(I557*H557,2)</f>
        <v>0</v>
      </c>
      <c r="BL557" s="25" t="s">
        <v>171</v>
      </c>
      <c r="BM557" s="25" t="s">
        <v>722</v>
      </c>
    </row>
    <row r="558" spans="2:47" s="1" customFormat="1" ht="27">
      <c r="B558" s="42"/>
      <c r="C558" s="64"/>
      <c r="D558" s="215" t="s">
        <v>173</v>
      </c>
      <c r="E558" s="64"/>
      <c r="F558" s="216" t="s">
        <v>723</v>
      </c>
      <c r="G558" s="64"/>
      <c r="H558" s="64"/>
      <c r="I558" s="173"/>
      <c r="J558" s="64"/>
      <c r="K558" s="64"/>
      <c r="L558" s="62"/>
      <c r="M558" s="217"/>
      <c r="N558" s="43"/>
      <c r="O558" s="43"/>
      <c r="P558" s="43"/>
      <c r="Q558" s="43"/>
      <c r="R558" s="43"/>
      <c r="S558" s="43"/>
      <c r="T558" s="79"/>
      <c r="AT558" s="25" t="s">
        <v>173</v>
      </c>
      <c r="AU558" s="25" t="s">
        <v>89</v>
      </c>
    </row>
    <row r="559" spans="2:47" s="1" customFormat="1" ht="40.5">
      <c r="B559" s="42"/>
      <c r="C559" s="64"/>
      <c r="D559" s="215" t="s">
        <v>112</v>
      </c>
      <c r="E559" s="64"/>
      <c r="F559" s="216" t="s">
        <v>724</v>
      </c>
      <c r="G559" s="64"/>
      <c r="H559" s="64"/>
      <c r="I559" s="173"/>
      <c r="J559" s="64"/>
      <c r="K559" s="64"/>
      <c r="L559" s="62"/>
      <c r="M559" s="217"/>
      <c r="N559" s="43"/>
      <c r="O559" s="43"/>
      <c r="P559" s="43"/>
      <c r="Q559" s="43"/>
      <c r="R559" s="43"/>
      <c r="S559" s="43"/>
      <c r="T559" s="79"/>
      <c r="AT559" s="25" t="s">
        <v>112</v>
      </c>
      <c r="AU559" s="25" t="s">
        <v>89</v>
      </c>
    </row>
    <row r="560" spans="2:51" s="13" customFormat="1" ht="13.5">
      <c r="B560" s="230"/>
      <c r="C560" s="231"/>
      <c r="D560" s="215" t="s">
        <v>176</v>
      </c>
      <c r="E560" s="232" t="s">
        <v>24</v>
      </c>
      <c r="F560" s="233" t="s">
        <v>725</v>
      </c>
      <c r="G560" s="231"/>
      <c r="H560" s="234" t="s">
        <v>24</v>
      </c>
      <c r="I560" s="235"/>
      <c r="J560" s="231"/>
      <c r="K560" s="231"/>
      <c r="L560" s="236"/>
      <c r="M560" s="237"/>
      <c r="N560" s="238"/>
      <c r="O560" s="238"/>
      <c r="P560" s="238"/>
      <c r="Q560" s="238"/>
      <c r="R560" s="238"/>
      <c r="S560" s="238"/>
      <c r="T560" s="239"/>
      <c r="AT560" s="240" t="s">
        <v>176</v>
      </c>
      <c r="AU560" s="240" t="s">
        <v>89</v>
      </c>
      <c r="AV560" s="13" t="s">
        <v>25</v>
      </c>
      <c r="AW560" s="13" t="s">
        <v>44</v>
      </c>
      <c r="AX560" s="13" t="s">
        <v>80</v>
      </c>
      <c r="AY560" s="240" t="s">
        <v>165</v>
      </c>
    </row>
    <row r="561" spans="2:51" s="12" customFormat="1" ht="13.5">
      <c r="B561" s="218"/>
      <c r="C561" s="219"/>
      <c r="D561" s="215" t="s">
        <v>176</v>
      </c>
      <c r="E561" s="241" t="s">
        <v>24</v>
      </c>
      <c r="F561" s="242" t="s">
        <v>726</v>
      </c>
      <c r="G561" s="219"/>
      <c r="H561" s="243">
        <v>1.32</v>
      </c>
      <c r="I561" s="224"/>
      <c r="J561" s="219"/>
      <c r="K561" s="219"/>
      <c r="L561" s="225"/>
      <c r="M561" s="226"/>
      <c r="N561" s="227"/>
      <c r="O561" s="227"/>
      <c r="P561" s="227"/>
      <c r="Q561" s="227"/>
      <c r="R561" s="227"/>
      <c r="S561" s="227"/>
      <c r="T561" s="228"/>
      <c r="AT561" s="229" t="s">
        <v>176</v>
      </c>
      <c r="AU561" s="229" t="s">
        <v>89</v>
      </c>
      <c r="AV561" s="12" t="s">
        <v>89</v>
      </c>
      <c r="AW561" s="12" t="s">
        <v>44</v>
      </c>
      <c r="AX561" s="12" t="s">
        <v>80</v>
      </c>
      <c r="AY561" s="229" t="s">
        <v>165</v>
      </c>
    </row>
    <row r="562" spans="2:51" s="12" customFormat="1" ht="13.5">
      <c r="B562" s="218"/>
      <c r="C562" s="219"/>
      <c r="D562" s="215" t="s">
        <v>176</v>
      </c>
      <c r="E562" s="241" t="s">
        <v>24</v>
      </c>
      <c r="F562" s="242" t="s">
        <v>727</v>
      </c>
      <c r="G562" s="219"/>
      <c r="H562" s="243">
        <v>1.32</v>
      </c>
      <c r="I562" s="224"/>
      <c r="J562" s="219"/>
      <c r="K562" s="219"/>
      <c r="L562" s="225"/>
      <c r="M562" s="226"/>
      <c r="N562" s="227"/>
      <c r="O562" s="227"/>
      <c r="P562" s="227"/>
      <c r="Q562" s="227"/>
      <c r="R562" s="227"/>
      <c r="S562" s="227"/>
      <c r="T562" s="228"/>
      <c r="AT562" s="229" t="s">
        <v>176</v>
      </c>
      <c r="AU562" s="229" t="s">
        <v>89</v>
      </c>
      <c r="AV562" s="12" t="s">
        <v>89</v>
      </c>
      <c r="AW562" s="12" t="s">
        <v>44</v>
      </c>
      <c r="AX562" s="12" t="s">
        <v>80</v>
      </c>
      <c r="AY562" s="229" t="s">
        <v>165</v>
      </c>
    </row>
    <row r="563" spans="2:51" s="12" customFormat="1" ht="13.5">
      <c r="B563" s="218"/>
      <c r="C563" s="219"/>
      <c r="D563" s="215" t="s">
        <v>176</v>
      </c>
      <c r="E563" s="241" t="s">
        <v>24</v>
      </c>
      <c r="F563" s="242" t="s">
        <v>728</v>
      </c>
      <c r="G563" s="219"/>
      <c r="H563" s="243">
        <v>1.5</v>
      </c>
      <c r="I563" s="224"/>
      <c r="J563" s="219"/>
      <c r="K563" s="219"/>
      <c r="L563" s="225"/>
      <c r="M563" s="226"/>
      <c r="N563" s="227"/>
      <c r="O563" s="227"/>
      <c r="P563" s="227"/>
      <c r="Q563" s="227"/>
      <c r="R563" s="227"/>
      <c r="S563" s="227"/>
      <c r="T563" s="228"/>
      <c r="AT563" s="229" t="s">
        <v>176</v>
      </c>
      <c r="AU563" s="229" t="s">
        <v>89</v>
      </c>
      <c r="AV563" s="12" t="s">
        <v>89</v>
      </c>
      <c r="AW563" s="12" t="s">
        <v>44</v>
      </c>
      <c r="AX563" s="12" t="s">
        <v>80</v>
      </c>
      <c r="AY563" s="229" t="s">
        <v>165</v>
      </c>
    </row>
    <row r="564" spans="2:51" s="12" customFormat="1" ht="13.5">
      <c r="B564" s="218"/>
      <c r="C564" s="219"/>
      <c r="D564" s="215" t="s">
        <v>176</v>
      </c>
      <c r="E564" s="241" t="s">
        <v>24</v>
      </c>
      <c r="F564" s="242" t="s">
        <v>729</v>
      </c>
      <c r="G564" s="219"/>
      <c r="H564" s="243">
        <v>1.5</v>
      </c>
      <c r="I564" s="224"/>
      <c r="J564" s="219"/>
      <c r="K564" s="219"/>
      <c r="L564" s="225"/>
      <c r="M564" s="226"/>
      <c r="N564" s="227"/>
      <c r="O564" s="227"/>
      <c r="P564" s="227"/>
      <c r="Q564" s="227"/>
      <c r="R564" s="227"/>
      <c r="S564" s="227"/>
      <c r="T564" s="228"/>
      <c r="AT564" s="229" t="s">
        <v>176</v>
      </c>
      <c r="AU564" s="229" t="s">
        <v>89</v>
      </c>
      <c r="AV564" s="12" t="s">
        <v>89</v>
      </c>
      <c r="AW564" s="12" t="s">
        <v>44</v>
      </c>
      <c r="AX564" s="12" t="s">
        <v>80</v>
      </c>
      <c r="AY564" s="229" t="s">
        <v>165</v>
      </c>
    </row>
    <row r="565" spans="2:51" s="12" customFormat="1" ht="27">
      <c r="B565" s="218"/>
      <c r="C565" s="219"/>
      <c r="D565" s="215" t="s">
        <v>176</v>
      </c>
      <c r="E565" s="241" t="s">
        <v>24</v>
      </c>
      <c r="F565" s="242" t="s">
        <v>730</v>
      </c>
      <c r="G565" s="219"/>
      <c r="H565" s="243">
        <v>3.38</v>
      </c>
      <c r="I565" s="224"/>
      <c r="J565" s="219"/>
      <c r="K565" s="219"/>
      <c r="L565" s="225"/>
      <c r="M565" s="226"/>
      <c r="N565" s="227"/>
      <c r="O565" s="227"/>
      <c r="P565" s="227"/>
      <c r="Q565" s="227"/>
      <c r="R565" s="227"/>
      <c r="S565" s="227"/>
      <c r="T565" s="228"/>
      <c r="AT565" s="229" t="s">
        <v>176</v>
      </c>
      <c r="AU565" s="229" t="s">
        <v>89</v>
      </c>
      <c r="AV565" s="12" t="s">
        <v>89</v>
      </c>
      <c r="AW565" s="12" t="s">
        <v>44</v>
      </c>
      <c r="AX565" s="12" t="s">
        <v>80</v>
      </c>
      <c r="AY565" s="229" t="s">
        <v>165</v>
      </c>
    </row>
    <row r="566" spans="2:51" s="15" customFormat="1" ht="13.5">
      <c r="B566" s="255"/>
      <c r="C566" s="256"/>
      <c r="D566" s="220" t="s">
        <v>176</v>
      </c>
      <c r="E566" s="257" t="s">
        <v>24</v>
      </c>
      <c r="F566" s="258" t="s">
        <v>192</v>
      </c>
      <c r="G566" s="256"/>
      <c r="H566" s="259">
        <v>9.02</v>
      </c>
      <c r="I566" s="260"/>
      <c r="J566" s="256"/>
      <c r="K566" s="256"/>
      <c r="L566" s="261"/>
      <c r="M566" s="262"/>
      <c r="N566" s="263"/>
      <c r="O566" s="263"/>
      <c r="P566" s="263"/>
      <c r="Q566" s="263"/>
      <c r="R566" s="263"/>
      <c r="S566" s="263"/>
      <c r="T566" s="264"/>
      <c r="AT566" s="265" t="s">
        <v>176</v>
      </c>
      <c r="AU566" s="265" t="s">
        <v>89</v>
      </c>
      <c r="AV566" s="15" t="s">
        <v>171</v>
      </c>
      <c r="AW566" s="15" t="s">
        <v>44</v>
      </c>
      <c r="AX566" s="15" t="s">
        <v>25</v>
      </c>
      <c r="AY566" s="265" t="s">
        <v>165</v>
      </c>
    </row>
    <row r="567" spans="2:65" s="1" customFormat="1" ht="31.5" customHeight="1">
      <c r="B567" s="42"/>
      <c r="C567" s="203" t="s">
        <v>731</v>
      </c>
      <c r="D567" s="203" t="s">
        <v>166</v>
      </c>
      <c r="E567" s="204" t="s">
        <v>732</v>
      </c>
      <c r="F567" s="205" t="s">
        <v>733</v>
      </c>
      <c r="G567" s="206" t="s">
        <v>211</v>
      </c>
      <c r="H567" s="207">
        <v>338.45</v>
      </c>
      <c r="I567" s="208"/>
      <c r="J567" s="209">
        <f>ROUND(I567*H567,2)</f>
        <v>0</v>
      </c>
      <c r="K567" s="205" t="s">
        <v>170</v>
      </c>
      <c r="L567" s="62"/>
      <c r="M567" s="210" t="s">
        <v>24</v>
      </c>
      <c r="N567" s="211" t="s">
        <v>51</v>
      </c>
      <c r="O567" s="43"/>
      <c r="P567" s="212">
        <f>O567*H567</f>
        <v>0</v>
      </c>
      <c r="Q567" s="212">
        <v>0.11163</v>
      </c>
      <c r="R567" s="212">
        <f>Q567*H567</f>
        <v>37.781173499999994</v>
      </c>
      <c r="S567" s="212">
        <v>0</v>
      </c>
      <c r="T567" s="213">
        <f>S567*H567</f>
        <v>0</v>
      </c>
      <c r="AR567" s="25" t="s">
        <v>171</v>
      </c>
      <c r="AT567" s="25" t="s">
        <v>166</v>
      </c>
      <c r="AU567" s="25" t="s">
        <v>89</v>
      </c>
      <c r="AY567" s="25" t="s">
        <v>165</v>
      </c>
      <c r="BE567" s="214">
        <f>IF(N567="základní",J567,0)</f>
        <v>0</v>
      </c>
      <c r="BF567" s="214">
        <f>IF(N567="snížená",J567,0)</f>
        <v>0</v>
      </c>
      <c r="BG567" s="214">
        <f>IF(N567="zákl. přenesená",J567,0)</f>
        <v>0</v>
      </c>
      <c r="BH567" s="214">
        <f>IF(N567="sníž. přenesená",J567,0)</f>
        <v>0</v>
      </c>
      <c r="BI567" s="214">
        <f>IF(N567="nulová",J567,0)</f>
        <v>0</v>
      </c>
      <c r="BJ567" s="25" t="s">
        <v>25</v>
      </c>
      <c r="BK567" s="214">
        <f>ROUND(I567*H567,2)</f>
        <v>0</v>
      </c>
      <c r="BL567" s="25" t="s">
        <v>171</v>
      </c>
      <c r="BM567" s="25" t="s">
        <v>734</v>
      </c>
    </row>
    <row r="568" spans="2:47" s="1" customFormat="1" ht="108">
      <c r="B568" s="42"/>
      <c r="C568" s="64"/>
      <c r="D568" s="215" t="s">
        <v>173</v>
      </c>
      <c r="E568" s="64"/>
      <c r="F568" s="216" t="s">
        <v>735</v>
      </c>
      <c r="G568" s="64"/>
      <c r="H568" s="64"/>
      <c r="I568" s="173"/>
      <c r="J568" s="64"/>
      <c r="K568" s="64"/>
      <c r="L568" s="62"/>
      <c r="M568" s="217"/>
      <c r="N568" s="43"/>
      <c r="O568" s="43"/>
      <c r="P568" s="43"/>
      <c r="Q568" s="43"/>
      <c r="R568" s="43"/>
      <c r="S568" s="43"/>
      <c r="T568" s="79"/>
      <c r="AT568" s="25" t="s">
        <v>173</v>
      </c>
      <c r="AU568" s="25" t="s">
        <v>89</v>
      </c>
    </row>
    <row r="569" spans="2:51" s="13" customFormat="1" ht="13.5">
      <c r="B569" s="230"/>
      <c r="C569" s="231"/>
      <c r="D569" s="215" t="s">
        <v>176</v>
      </c>
      <c r="E569" s="232" t="s">
        <v>24</v>
      </c>
      <c r="F569" s="233" t="s">
        <v>182</v>
      </c>
      <c r="G569" s="231"/>
      <c r="H569" s="234" t="s">
        <v>24</v>
      </c>
      <c r="I569" s="235"/>
      <c r="J569" s="231"/>
      <c r="K569" s="231"/>
      <c r="L569" s="236"/>
      <c r="M569" s="237"/>
      <c r="N569" s="238"/>
      <c r="O569" s="238"/>
      <c r="P569" s="238"/>
      <c r="Q569" s="238"/>
      <c r="R569" s="238"/>
      <c r="S569" s="238"/>
      <c r="T569" s="239"/>
      <c r="AT569" s="240" t="s">
        <v>176</v>
      </c>
      <c r="AU569" s="240" t="s">
        <v>89</v>
      </c>
      <c r="AV569" s="13" t="s">
        <v>25</v>
      </c>
      <c r="AW569" s="13" t="s">
        <v>44</v>
      </c>
      <c r="AX569" s="13" t="s">
        <v>80</v>
      </c>
      <c r="AY569" s="240" t="s">
        <v>165</v>
      </c>
    </row>
    <row r="570" spans="2:51" s="12" customFormat="1" ht="13.5">
      <c r="B570" s="218"/>
      <c r="C570" s="219"/>
      <c r="D570" s="215" t="s">
        <v>176</v>
      </c>
      <c r="E570" s="241" t="s">
        <v>24</v>
      </c>
      <c r="F570" s="242" t="s">
        <v>512</v>
      </c>
      <c r="G570" s="219"/>
      <c r="H570" s="243">
        <v>64.215</v>
      </c>
      <c r="I570" s="224"/>
      <c r="J570" s="219"/>
      <c r="K570" s="219"/>
      <c r="L570" s="225"/>
      <c r="M570" s="226"/>
      <c r="N570" s="227"/>
      <c r="O570" s="227"/>
      <c r="P570" s="227"/>
      <c r="Q570" s="227"/>
      <c r="R570" s="227"/>
      <c r="S570" s="227"/>
      <c r="T570" s="228"/>
      <c r="AT570" s="229" t="s">
        <v>176</v>
      </c>
      <c r="AU570" s="229" t="s">
        <v>89</v>
      </c>
      <c r="AV570" s="12" t="s">
        <v>89</v>
      </c>
      <c r="AW570" s="12" t="s">
        <v>44</v>
      </c>
      <c r="AX570" s="12" t="s">
        <v>80</v>
      </c>
      <c r="AY570" s="229" t="s">
        <v>165</v>
      </c>
    </row>
    <row r="571" spans="2:51" s="12" customFormat="1" ht="13.5">
      <c r="B571" s="218"/>
      <c r="C571" s="219"/>
      <c r="D571" s="215" t="s">
        <v>176</v>
      </c>
      <c r="E571" s="241" t="s">
        <v>24</v>
      </c>
      <c r="F571" s="242" t="s">
        <v>511</v>
      </c>
      <c r="G571" s="219"/>
      <c r="H571" s="243">
        <v>64.215</v>
      </c>
      <c r="I571" s="224"/>
      <c r="J571" s="219"/>
      <c r="K571" s="219"/>
      <c r="L571" s="225"/>
      <c r="M571" s="226"/>
      <c r="N571" s="227"/>
      <c r="O571" s="227"/>
      <c r="P571" s="227"/>
      <c r="Q571" s="227"/>
      <c r="R571" s="227"/>
      <c r="S571" s="227"/>
      <c r="T571" s="228"/>
      <c r="AT571" s="229" t="s">
        <v>176</v>
      </c>
      <c r="AU571" s="229" t="s">
        <v>89</v>
      </c>
      <c r="AV571" s="12" t="s">
        <v>89</v>
      </c>
      <c r="AW571" s="12" t="s">
        <v>44</v>
      </c>
      <c r="AX571" s="12" t="s">
        <v>80</v>
      </c>
      <c r="AY571" s="229" t="s">
        <v>165</v>
      </c>
    </row>
    <row r="572" spans="2:51" s="14" customFormat="1" ht="13.5">
      <c r="B572" s="244"/>
      <c r="C572" s="245"/>
      <c r="D572" s="215" t="s">
        <v>176</v>
      </c>
      <c r="E572" s="246" t="s">
        <v>24</v>
      </c>
      <c r="F572" s="247" t="s">
        <v>186</v>
      </c>
      <c r="G572" s="245"/>
      <c r="H572" s="248">
        <v>128.43</v>
      </c>
      <c r="I572" s="249"/>
      <c r="J572" s="245"/>
      <c r="K572" s="245"/>
      <c r="L572" s="250"/>
      <c r="M572" s="251"/>
      <c r="N572" s="252"/>
      <c r="O572" s="252"/>
      <c r="P572" s="252"/>
      <c r="Q572" s="252"/>
      <c r="R572" s="252"/>
      <c r="S572" s="252"/>
      <c r="T572" s="253"/>
      <c r="AT572" s="254" t="s">
        <v>176</v>
      </c>
      <c r="AU572" s="254" t="s">
        <v>89</v>
      </c>
      <c r="AV572" s="14" t="s">
        <v>187</v>
      </c>
      <c r="AW572" s="14" t="s">
        <v>44</v>
      </c>
      <c r="AX572" s="14" t="s">
        <v>80</v>
      </c>
      <c r="AY572" s="254" t="s">
        <v>165</v>
      </c>
    </row>
    <row r="573" spans="2:51" s="13" customFormat="1" ht="13.5">
      <c r="B573" s="230"/>
      <c r="C573" s="231"/>
      <c r="D573" s="215" t="s">
        <v>176</v>
      </c>
      <c r="E573" s="232" t="s">
        <v>24</v>
      </c>
      <c r="F573" s="233" t="s">
        <v>188</v>
      </c>
      <c r="G573" s="231"/>
      <c r="H573" s="234" t="s">
        <v>24</v>
      </c>
      <c r="I573" s="235"/>
      <c r="J573" s="231"/>
      <c r="K573" s="231"/>
      <c r="L573" s="236"/>
      <c r="M573" s="237"/>
      <c r="N573" s="238"/>
      <c r="O573" s="238"/>
      <c r="P573" s="238"/>
      <c r="Q573" s="238"/>
      <c r="R573" s="238"/>
      <c r="S573" s="238"/>
      <c r="T573" s="239"/>
      <c r="AT573" s="240" t="s">
        <v>176</v>
      </c>
      <c r="AU573" s="240" t="s">
        <v>89</v>
      </c>
      <c r="AV573" s="13" t="s">
        <v>25</v>
      </c>
      <c r="AW573" s="13" t="s">
        <v>44</v>
      </c>
      <c r="AX573" s="13" t="s">
        <v>80</v>
      </c>
      <c r="AY573" s="240" t="s">
        <v>165</v>
      </c>
    </row>
    <row r="574" spans="2:51" s="12" customFormat="1" ht="13.5">
      <c r="B574" s="218"/>
      <c r="C574" s="219"/>
      <c r="D574" s="215" t="s">
        <v>176</v>
      </c>
      <c r="E574" s="241" t="s">
        <v>24</v>
      </c>
      <c r="F574" s="242" t="s">
        <v>217</v>
      </c>
      <c r="G574" s="219"/>
      <c r="H574" s="243">
        <v>67.455</v>
      </c>
      <c r="I574" s="224"/>
      <c r="J574" s="219"/>
      <c r="K574" s="219"/>
      <c r="L574" s="225"/>
      <c r="M574" s="226"/>
      <c r="N574" s="227"/>
      <c r="O574" s="227"/>
      <c r="P574" s="227"/>
      <c r="Q574" s="227"/>
      <c r="R574" s="227"/>
      <c r="S574" s="227"/>
      <c r="T574" s="228"/>
      <c r="AT574" s="229" t="s">
        <v>176</v>
      </c>
      <c r="AU574" s="229" t="s">
        <v>89</v>
      </c>
      <c r="AV574" s="12" t="s">
        <v>89</v>
      </c>
      <c r="AW574" s="12" t="s">
        <v>44</v>
      </c>
      <c r="AX574" s="12" t="s">
        <v>80</v>
      </c>
      <c r="AY574" s="229" t="s">
        <v>165</v>
      </c>
    </row>
    <row r="575" spans="2:51" s="12" customFormat="1" ht="13.5">
      <c r="B575" s="218"/>
      <c r="C575" s="219"/>
      <c r="D575" s="215" t="s">
        <v>176</v>
      </c>
      <c r="E575" s="241" t="s">
        <v>24</v>
      </c>
      <c r="F575" s="242" t="s">
        <v>218</v>
      </c>
      <c r="G575" s="219"/>
      <c r="H575" s="243">
        <v>67.455</v>
      </c>
      <c r="I575" s="224"/>
      <c r="J575" s="219"/>
      <c r="K575" s="219"/>
      <c r="L575" s="225"/>
      <c r="M575" s="226"/>
      <c r="N575" s="227"/>
      <c r="O575" s="227"/>
      <c r="P575" s="227"/>
      <c r="Q575" s="227"/>
      <c r="R575" s="227"/>
      <c r="S575" s="227"/>
      <c r="T575" s="228"/>
      <c r="AT575" s="229" t="s">
        <v>176</v>
      </c>
      <c r="AU575" s="229" t="s">
        <v>89</v>
      </c>
      <c r="AV575" s="12" t="s">
        <v>89</v>
      </c>
      <c r="AW575" s="12" t="s">
        <v>44</v>
      </c>
      <c r="AX575" s="12" t="s">
        <v>80</v>
      </c>
      <c r="AY575" s="229" t="s">
        <v>165</v>
      </c>
    </row>
    <row r="576" spans="2:51" s="12" customFormat="1" ht="13.5">
      <c r="B576" s="218"/>
      <c r="C576" s="219"/>
      <c r="D576" s="215" t="s">
        <v>176</v>
      </c>
      <c r="E576" s="241" t="s">
        <v>24</v>
      </c>
      <c r="F576" s="242" t="s">
        <v>736</v>
      </c>
      <c r="G576" s="219"/>
      <c r="H576" s="243">
        <v>3.97</v>
      </c>
      <c r="I576" s="224"/>
      <c r="J576" s="219"/>
      <c r="K576" s="219"/>
      <c r="L576" s="225"/>
      <c r="M576" s="226"/>
      <c r="N576" s="227"/>
      <c r="O576" s="227"/>
      <c r="P576" s="227"/>
      <c r="Q576" s="227"/>
      <c r="R576" s="227"/>
      <c r="S576" s="227"/>
      <c r="T576" s="228"/>
      <c r="AT576" s="229" t="s">
        <v>176</v>
      </c>
      <c r="AU576" s="229" t="s">
        <v>89</v>
      </c>
      <c r="AV576" s="12" t="s">
        <v>89</v>
      </c>
      <c r="AW576" s="12" t="s">
        <v>44</v>
      </c>
      <c r="AX576" s="12" t="s">
        <v>80</v>
      </c>
      <c r="AY576" s="229" t="s">
        <v>165</v>
      </c>
    </row>
    <row r="577" spans="2:51" s="14" customFormat="1" ht="13.5">
      <c r="B577" s="244"/>
      <c r="C577" s="245"/>
      <c r="D577" s="215" t="s">
        <v>176</v>
      </c>
      <c r="E577" s="246" t="s">
        <v>24</v>
      </c>
      <c r="F577" s="247" t="s">
        <v>186</v>
      </c>
      <c r="G577" s="245"/>
      <c r="H577" s="248">
        <v>138.88</v>
      </c>
      <c r="I577" s="249"/>
      <c r="J577" s="245"/>
      <c r="K577" s="245"/>
      <c r="L577" s="250"/>
      <c r="M577" s="251"/>
      <c r="N577" s="252"/>
      <c r="O577" s="252"/>
      <c r="P577" s="252"/>
      <c r="Q577" s="252"/>
      <c r="R577" s="252"/>
      <c r="S577" s="252"/>
      <c r="T577" s="253"/>
      <c r="AT577" s="254" t="s">
        <v>176</v>
      </c>
      <c r="AU577" s="254" t="s">
        <v>89</v>
      </c>
      <c r="AV577" s="14" t="s">
        <v>187</v>
      </c>
      <c r="AW577" s="14" t="s">
        <v>44</v>
      </c>
      <c r="AX577" s="14" t="s">
        <v>80</v>
      </c>
      <c r="AY577" s="254" t="s">
        <v>165</v>
      </c>
    </row>
    <row r="578" spans="2:51" s="12" customFormat="1" ht="13.5">
      <c r="B578" s="218"/>
      <c r="C578" s="219"/>
      <c r="D578" s="215" t="s">
        <v>176</v>
      </c>
      <c r="E578" s="241" t="s">
        <v>24</v>
      </c>
      <c r="F578" s="242" t="s">
        <v>737</v>
      </c>
      <c r="G578" s="219"/>
      <c r="H578" s="243">
        <v>46.14</v>
      </c>
      <c r="I578" s="224"/>
      <c r="J578" s="219"/>
      <c r="K578" s="219"/>
      <c r="L578" s="225"/>
      <c r="M578" s="226"/>
      <c r="N578" s="227"/>
      <c r="O578" s="227"/>
      <c r="P578" s="227"/>
      <c r="Q578" s="227"/>
      <c r="R578" s="227"/>
      <c r="S578" s="227"/>
      <c r="T578" s="228"/>
      <c r="AT578" s="229" t="s">
        <v>176</v>
      </c>
      <c r="AU578" s="229" t="s">
        <v>89</v>
      </c>
      <c r="AV578" s="12" t="s">
        <v>89</v>
      </c>
      <c r="AW578" s="12" t="s">
        <v>44</v>
      </c>
      <c r="AX578" s="12" t="s">
        <v>80</v>
      </c>
      <c r="AY578" s="229" t="s">
        <v>165</v>
      </c>
    </row>
    <row r="579" spans="2:51" s="12" customFormat="1" ht="13.5">
      <c r="B579" s="218"/>
      <c r="C579" s="219"/>
      <c r="D579" s="215" t="s">
        <v>176</v>
      </c>
      <c r="E579" s="241" t="s">
        <v>24</v>
      </c>
      <c r="F579" s="242" t="s">
        <v>738</v>
      </c>
      <c r="G579" s="219"/>
      <c r="H579" s="243">
        <v>25</v>
      </c>
      <c r="I579" s="224"/>
      <c r="J579" s="219"/>
      <c r="K579" s="219"/>
      <c r="L579" s="225"/>
      <c r="M579" s="226"/>
      <c r="N579" s="227"/>
      <c r="O579" s="227"/>
      <c r="P579" s="227"/>
      <c r="Q579" s="227"/>
      <c r="R579" s="227"/>
      <c r="S579" s="227"/>
      <c r="T579" s="228"/>
      <c r="AT579" s="229" t="s">
        <v>176</v>
      </c>
      <c r="AU579" s="229" t="s">
        <v>89</v>
      </c>
      <c r="AV579" s="12" t="s">
        <v>89</v>
      </c>
      <c r="AW579" s="12" t="s">
        <v>44</v>
      </c>
      <c r="AX579" s="12" t="s">
        <v>80</v>
      </c>
      <c r="AY579" s="229" t="s">
        <v>165</v>
      </c>
    </row>
    <row r="580" spans="2:51" s="15" customFormat="1" ht="13.5">
      <c r="B580" s="255"/>
      <c r="C580" s="256"/>
      <c r="D580" s="220" t="s">
        <v>176</v>
      </c>
      <c r="E580" s="257" t="s">
        <v>24</v>
      </c>
      <c r="F580" s="258" t="s">
        <v>192</v>
      </c>
      <c r="G580" s="256"/>
      <c r="H580" s="259">
        <v>338.45</v>
      </c>
      <c r="I580" s="260"/>
      <c r="J580" s="256"/>
      <c r="K580" s="256"/>
      <c r="L580" s="261"/>
      <c r="M580" s="262"/>
      <c r="N580" s="263"/>
      <c r="O580" s="263"/>
      <c r="P580" s="263"/>
      <c r="Q580" s="263"/>
      <c r="R580" s="263"/>
      <c r="S580" s="263"/>
      <c r="T580" s="264"/>
      <c r="AT580" s="265" t="s">
        <v>176</v>
      </c>
      <c r="AU580" s="265" t="s">
        <v>89</v>
      </c>
      <c r="AV580" s="15" t="s">
        <v>171</v>
      </c>
      <c r="AW580" s="15" t="s">
        <v>44</v>
      </c>
      <c r="AX580" s="15" t="s">
        <v>25</v>
      </c>
      <c r="AY580" s="265" t="s">
        <v>165</v>
      </c>
    </row>
    <row r="581" spans="2:65" s="1" customFormat="1" ht="22.5" customHeight="1">
      <c r="B581" s="42"/>
      <c r="C581" s="267" t="s">
        <v>739</v>
      </c>
      <c r="D581" s="267" t="s">
        <v>259</v>
      </c>
      <c r="E581" s="268" t="s">
        <v>740</v>
      </c>
      <c r="F581" s="269" t="s">
        <v>741</v>
      </c>
      <c r="G581" s="270" t="s">
        <v>211</v>
      </c>
      <c r="H581" s="271">
        <v>90.55</v>
      </c>
      <c r="I581" s="272"/>
      <c r="J581" s="273">
        <f>ROUND(I581*H581,2)</f>
        <v>0</v>
      </c>
      <c r="K581" s="269" t="s">
        <v>24</v>
      </c>
      <c r="L581" s="274"/>
      <c r="M581" s="275" t="s">
        <v>24</v>
      </c>
      <c r="N581" s="276" t="s">
        <v>51</v>
      </c>
      <c r="O581" s="43"/>
      <c r="P581" s="212">
        <f>O581*H581</f>
        <v>0</v>
      </c>
      <c r="Q581" s="212">
        <v>0.065</v>
      </c>
      <c r="R581" s="212">
        <f>Q581*H581</f>
        <v>5.88575</v>
      </c>
      <c r="S581" s="212">
        <v>0</v>
      </c>
      <c r="T581" s="213">
        <f>S581*H581</f>
        <v>0</v>
      </c>
      <c r="AR581" s="25" t="s">
        <v>232</v>
      </c>
      <c r="AT581" s="25" t="s">
        <v>259</v>
      </c>
      <c r="AU581" s="25" t="s">
        <v>89</v>
      </c>
      <c r="AY581" s="25" t="s">
        <v>165</v>
      </c>
      <c r="BE581" s="214">
        <f>IF(N581="základní",J581,0)</f>
        <v>0</v>
      </c>
      <c r="BF581" s="214">
        <f>IF(N581="snížená",J581,0)</f>
        <v>0</v>
      </c>
      <c r="BG581" s="214">
        <f>IF(N581="zákl. přenesená",J581,0)</f>
        <v>0</v>
      </c>
      <c r="BH581" s="214">
        <f>IF(N581="sníž. přenesená",J581,0)</f>
        <v>0</v>
      </c>
      <c r="BI581" s="214">
        <f>IF(N581="nulová",J581,0)</f>
        <v>0</v>
      </c>
      <c r="BJ581" s="25" t="s">
        <v>25</v>
      </c>
      <c r="BK581" s="214">
        <f>ROUND(I581*H581,2)</f>
        <v>0</v>
      </c>
      <c r="BL581" s="25" t="s">
        <v>171</v>
      </c>
      <c r="BM581" s="25" t="s">
        <v>742</v>
      </c>
    </row>
    <row r="582" spans="2:51" s="12" customFormat="1" ht="13.5">
      <c r="B582" s="218"/>
      <c r="C582" s="219"/>
      <c r="D582" s="215" t="s">
        <v>176</v>
      </c>
      <c r="E582" s="241" t="s">
        <v>24</v>
      </c>
      <c r="F582" s="242" t="s">
        <v>743</v>
      </c>
      <c r="G582" s="219"/>
      <c r="H582" s="243">
        <v>5.44</v>
      </c>
      <c r="I582" s="224"/>
      <c r="J582" s="219"/>
      <c r="K582" s="219"/>
      <c r="L582" s="225"/>
      <c r="M582" s="226"/>
      <c r="N582" s="227"/>
      <c r="O582" s="227"/>
      <c r="P582" s="227"/>
      <c r="Q582" s="227"/>
      <c r="R582" s="227"/>
      <c r="S582" s="227"/>
      <c r="T582" s="228"/>
      <c r="AT582" s="229" t="s">
        <v>176</v>
      </c>
      <c r="AU582" s="229" t="s">
        <v>89</v>
      </c>
      <c r="AV582" s="12" t="s">
        <v>89</v>
      </c>
      <c r="AW582" s="12" t="s">
        <v>44</v>
      </c>
      <c r="AX582" s="12" t="s">
        <v>80</v>
      </c>
      <c r="AY582" s="229" t="s">
        <v>165</v>
      </c>
    </row>
    <row r="583" spans="2:51" s="12" customFormat="1" ht="13.5">
      <c r="B583" s="218"/>
      <c r="C583" s="219"/>
      <c r="D583" s="215" t="s">
        <v>176</v>
      </c>
      <c r="E583" s="241" t="s">
        <v>24</v>
      </c>
      <c r="F583" s="242" t="s">
        <v>744</v>
      </c>
      <c r="G583" s="219"/>
      <c r="H583" s="243">
        <v>3.97</v>
      </c>
      <c r="I583" s="224"/>
      <c r="J583" s="219"/>
      <c r="K583" s="219"/>
      <c r="L583" s="225"/>
      <c r="M583" s="226"/>
      <c r="N583" s="227"/>
      <c r="O583" s="227"/>
      <c r="P583" s="227"/>
      <c r="Q583" s="227"/>
      <c r="R583" s="227"/>
      <c r="S583" s="227"/>
      <c r="T583" s="228"/>
      <c r="AT583" s="229" t="s">
        <v>176</v>
      </c>
      <c r="AU583" s="229" t="s">
        <v>89</v>
      </c>
      <c r="AV583" s="12" t="s">
        <v>89</v>
      </c>
      <c r="AW583" s="12" t="s">
        <v>44</v>
      </c>
      <c r="AX583" s="12" t="s">
        <v>80</v>
      </c>
      <c r="AY583" s="229" t="s">
        <v>165</v>
      </c>
    </row>
    <row r="584" spans="2:51" s="12" customFormat="1" ht="13.5">
      <c r="B584" s="218"/>
      <c r="C584" s="219"/>
      <c r="D584" s="215" t="s">
        <v>176</v>
      </c>
      <c r="E584" s="241" t="s">
        <v>24</v>
      </c>
      <c r="F584" s="242" t="s">
        <v>737</v>
      </c>
      <c r="G584" s="219"/>
      <c r="H584" s="243">
        <v>46.14</v>
      </c>
      <c r="I584" s="224"/>
      <c r="J584" s="219"/>
      <c r="K584" s="219"/>
      <c r="L584" s="225"/>
      <c r="M584" s="226"/>
      <c r="N584" s="227"/>
      <c r="O584" s="227"/>
      <c r="P584" s="227"/>
      <c r="Q584" s="227"/>
      <c r="R584" s="227"/>
      <c r="S584" s="227"/>
      <c r="T584" s="228"/>
      <c r="AT584" s="229" t="s">
        <v>176</v>
      </c>
      <c r="AU584" s="229" t="s">
        <v>89</v>
      </c>
      <c r="AV584" s="12" t="s">
        <v>89</v>
      </c>
      <c r="AW584" s="12" t="s">
        <v>44</v>
      </c>
      <c r="AX584" s="12" t="s">
        <v>80</v>
      </c>
      <c r="AY584" s="229" t="s">
        <v>165</v>
      </c>
    </row>
    <row r="585" spans="2:51" s="12" customFormat="1" ht="13.5">
      <c r="B585" s="218"/>
      <c r="C585" s="219"/>
      <c r="D585" s="215" t="s">
        <v>176</v>
      </c>
      <c r="E585" s="241" t="s">
        <v>24</v>
      </c>
      <c r="F585" s="242" t="s">
        <v>745</v>
      </c>
      <c r="G585" s="219"/>
      <c r="H585" s="243">
        <v>10</v>
      </c>
      <c r="I585" s="224"/>
      <c r="J585" s="219"/>
      <c r="K585" s="219"/>
      <c r="L585" s="225"/>
      <c r="M585" s="226"/>
      <c r="N585" s="227"/>
      <c r="O585" s="227"/>
      <c r="P585" s="227"/>
      <c r="Q585" s="227"/>
      <c r="R585" s="227"/>
      <c r="S585" s="227"/>
      <c r="T585" s="228"/>
      <c r="AT585" s="229" t="s">
        <v>176</v>
      </c>
      <c r="AU585" s="229" t="s">
        <v>89</v>
      </c>
      <c r="AV585" s="12" t="s">
        <v>89</v>
      </c>
      <c r="AW585" s="12" t="s">
        <v>44</v>
      </c>
      <c r="AX585" s="12" t="s">
        <v>80</v>
      </c>
      <c r="AY585" s="229" t="s">
        <v>165</v>
      </c>
    </row>
    <row r="586" spans="2:51" s="12" customFormat="1" ht="13.5">
      <c r="B586" s="218"/>
      <c r="C586" s="219"/>
      <c r="D586" s="215" t="s">
        <v>176</v>
      </c>
      <c r="E586" s="241" t="s">
        <v>24</v>
      </c>
      <c r="F586" s="242" t="s">
        <v>738</v>
      </c>
      <c r="G586" s="219"/>
      <c r="H586" s="243">
        <v>25</v>
      </c>
      <c r="I586" s="224"/>
      <c r="J586" s="219"/>
      <c r="K586" s="219"/>
      <c r="L586" s="225"/>
      <c r="M586" s="226"/>
      <c r="N586" s="227"/>
      <c r="O586" s="227"/>
      <c r="P586" s="227"/>
      <c r="Q586" s="227"/>
      <c r="R586" s="227"/>
      <c r="S586" s="227"/>
      <c r="T586" s="228"/>
      <c r="AT586" s="229" t="s">
        <v>176</v>
      </c>
      <c r="AU586" s="229" t="s">
        <v>89</v>
      </c>
      <c r="AV586" s="12" t="s">
        <v>89</v>
      </c>
      <c r="AW586" s="12" t="s">
        <v>44</v>
      </c>
      <c r="AX586" s="12" t="s">
        <v>80</v>
      </c>
      <c r="AY586" s="229" t="s">
        <v>165</v>
      </c>
    </row>
    <row r="587" spans="2:51" s="15" customFormat="1" ht="13.5">
      <c r="B587" s="255"/>
      <c r="C587" s="256"/>
      <c r="D587" s="220" t="s">
        <v>176</v>
      </c>
      <c r="E587" s="257" t="s">
        <v>24</v>
      </c>
      <c r="F587" s="258" t="s">
        <v>192</v>
      </c>
      <c r="G587" s="256"/>
      <c r="H587" s="259">
        <v>90.55</v>
      </c>
      <c r="I587" s="260"/>
      <c r="J587" s="256"/>
      <c r="K587" s="256"/>
      <c r="L587" s="261"/>
      <c r="M587" s="262"/>
      <c r="N587" s="263"/>
      <c r="O587" s="263"/>
      <c r="P587" s="263"/>
      <c r="Q587" s="263"/>
      <c r="R587" s="263"/>
      <c r="S587" s="263"/>
      <c r="T587" s="264"/>
      <c r="AT587" s="265" t="s">
        <v>176</v>
      </c>
      <c r="AU587" s="265" t="s">
        <v>89</v>
      </c>
      <c r="AV587" s="15" t="s">
        <v>171</v>
      </c>
      <c r="AW587" s="15" t="s">
        <v>44</v>
      </c>
      <c r="AX587" s="15" t="s">
        <v>25</v>
      </c>
      <c r="AY587" s="265" t="s">
        <v>165</v>
      </c>
    </row>
    <row r="588" spans="2:65" s="1" customFormat="1" ht="31.5" customHeight="1">
      <c r="B588" s="42"/>
      <c r="C588" s="203" t="s">
        <v>746</v>
      </c>
      <c r="D588" s="203" t="s">
        <v>166</v>
      </c>
      <c r="E588" s="204" t="s">
        <v>747</v>
      </c>
      <c r="F588" s="205" t="s">
        <v>748</v>
      </c>
      <c r="G588" s="206" t="s">
        <v>222</v>
      </c>
      <c r="H588" s="207">
        <v>9.925</v>
      </c>
      <c r="I588" s="208"/>
      <c r="J588" s="209">
        <f>ROUND(I588*H588,2)</f>
        <v>0</v>
      </c>
      <c r="K588" s="205" t="s">
        <v>170</v>
      </c>
      <c r="L588" s="62"/>
      <c r="M588" s="210" t="s">
        <v>24</v>
      </c>
      <c r="N588" s="211" t="s">
        <v>51</v>
      </c>
      <c r="O588" s="43"/>
      <c r="P588" s="212">
        <f>O588*H588</f>
        <v>0</v>
      </c>
      <c r="Q588" s="212">
        <v>2.25634</v>
      </c>
      <c r="R588" s="212">
        <f>Q588*H588</f>
        <v>22.3941745</v>
      </c>
      <c r="S588" s="212">
        <v>0</v>
      </c>
      <c r="T588" s="213">
        <f>S588*H588</f>
        <v>0</v>
      </c>
      <c r="AR588" s="25" t="s">
        <v>171</v>
      </c>
      <c r="AT588" s="25" t="s">
        <v>166</v>
      </c>
      <c r="AU588" s="25" t="s">
        <v>89</v>
      </c>
      <c r="AY588" s="25" t="s">
        <v>165</v>
      </c>
      <c r="BE588" s="214">
        <f>IF(N588="základní",J588,0)</f>
        <v>0</v>
      </c>
      <c r="BF588" s="214">
        <f>IF(N588="snížená",J588,0)</f>
        <v>0</v>
      </c>
      <c r="BG588" s="214">
        <f>IF(N588="zákl. přenesená",J588,0)</f>
        <v>0</v>
      </c>
      <c r="BH588" s="214">
        <f>IF(N588="sníž. přenesená",J588,0)</f>
        <v>0</v>
      </c>
      <c r="BI588" s="214">
        <f>IF(N588="nulová",J588,0)</f>
        <v>0</v>
      </c>
      <c r="BJ588" s="25" t="s">
        <v>25</v>
      </c>
      <c r="BK588" s="214">
        <f>ROUND(I588*H588,2)</f>
        <v>0</v>
      </c>
      <c r="BL588" s="25" t="s">
        <v>171</v>
      </c>
      <c r="BM588" s="25" t="s">
        <v>749</v>
      </c>
    </row>
    <row r="589" spans="2:51" s="13" customFormat="1" ht="13.5">
      <c r="B589" s="230"/>
      <c r="C589" s="231"/>
      <c r="D589" s="215" t="s">
        <v>176</v>
      </c>
      <c r="E589" s="232" t="s">
        <v>24</v>
      </c>
      <c r="F589" s="233" t="s">
        <v>188</v>
      </c>
      <c r="G589" s="231"/>
      <c r="H589" s="234" t="s">
        <v>24</v>
      </c>
      <c r="I589" s="235"/>
      <c r="J589" s="231"/>
      <c r="K589" s="231"/>
      <c r="L589" s="236"/>
      <c r="M589" s="237"/>
      <c r="N589" s="238"/>
      <c r="O589" s="238"/>
      <c r="P589" s="238"/>
      <c r="Q589" s="238"/>
      <c r="R589" s="238"/>
      <c r="S589" s="238"/>
      <c r="T589" s="239"/>
      <c r="AT589" s="240" t="s">
        <v>176</v>
      </c>
      <c r="AU589" s="240" t="s">
        <v>89</v>
      </c>
      <c r="AV589" s="13" t="s">
        <v>25</v>
      </c>
      <c r="AW589" s="13" t="s">
        <v>44</v>
      </c>
      <c r="AX589" s="13" t="s">
        <v>80</v>
      </c>
      <c r="AY589" s="240" t="s">
        <v>165</v>
      </c>
    </row>
    <row r="590" spans="2:51" s="12" customFormat="1" ht="13.5">
      <c r="B590" s="218"/>
      <c r="C590" s="219"/>
      <c r="D590" s="215" t="s">
        <v>176</v>
      </c>
      <c r="E590" s="241" t="s">
        <v>24</v>
      </c>
      <c r="F590" s="242" t="s">
        <v>750</v>
      </c>
      <c r="G590" s="219"/>
      <c r="H590" s="243">
        <v>3.395</v>
      </c>
      <c r="I590" s="224"/>
      <c r="J590" s="219"/>
      <c r="K590" s="219"/>
      <c r="L590" s="225"/>
      <c r="M590" s="226"/>
      <c r="N590" s="227"/>
      <c r="O590" s="227"/>
      <c r="P590" s="227"/>
      <c r="Q590" s="227"/>
      <c r="R590" s="227"/>
      <c r="S590" s="227"/>
      <c r="T590" s="228"/>
      <c r="AT590" s="229" t="s">
        <v>176</v>
      </c>
      <c r="AU590" s="229" t="s">
        <v>89</v>
      </c>
      <c r="AV590" s="12" t="s">
        <v>89</v>
      </c>
      <c r="AW590" s="12" t="s">
        <v>44</v>
      </c>
      <c r="AX590" s="12" t="s">
        <v>80</v>
      </c>
      <c r="AY590" s="229" t="s">
        <v>165</v>
      </c>
    </row>
    <row r="591" spans="2:51" s="13" customFormat="1" ht="13.5">
      <c r="B591" s="230"/>
      <c r="C591" s="231"/>
      <c r="D591" s="215" t="s">
        <v>176</v>
      </c>
      <c r="E591" s="232" t="s">
        <v>24</v>
      </c>
      <c r="F591" s="233" t="s">
        <v>751</v>
      </c>
      <c r="G591" s="231"/>
      <c r="H591" s="234" t="s">
        <v>24</v>
      </c>
      <c r="I591" s="235"/>
      <c r="J591" s="231"/>
      <c r="K591" s="231"/>
      <c r="L591" s="236"/>
      <c r="M591" s="237"/>
      <c r="N591" s="238"/>
      <c r="O591" s="238"/>
      <c r="P591" s="238"/>
      <c r="Q591" s="238"/>
      <c r="R591" s="238"/>
      <c r="S591" s="238"/>
      <c r="T591" s="239"/>
      <c r="AT591" s="240" t="s">
        <v>176</v>
      </c>
      <c r="AU591" s="240" t="s">
        <v>89</v>
      </c>
      <c r="AV591" s="13" t="s">
        <v>25</v>
      </c>
      <c r="AW591" s="13" t="s">
        <v>44</v>
      </c>
      <c r="AX591" s="13" t="s">
        <v>80</v>
      </c>
      <c r="AY591" s="240" t="s">
        <v>165</v>
      </c>
    </row>
    <row r="592" spans="2:51" s="12" customFormat="1" ht="13.5">
      <c r="B592" s="218"/>
      <c r="C592" s="219"/>
      <c r="D592" s="215" t="s">
        <v>176</v>
      </c>
      <c r="E592" s="241" t="s">
        <v>24</v>
      </c>
      <c r="F592" s="242" t="s">
        <v>752</v>
      </c>
      <c r="G592" s="219"/>
      <c r="H592" s="243">
        <v>2.03</v>
      </c>
      <c r="I592" s="224"/>
      <c r="J592" s="219"/>
      <c r="K592" s="219"/>
      <c r="L592" s="225"/>
      <c r="M592" s="226"/>
      <c r="N592" s="227"/>
      <c r="O592" s="227"/>
      <c r="P592" s="227"/>
      <c r="Q592" s="227"/>
      <c r="R592" s="227"/>
      <c r="S592" s="227"/>
      <c r="T592" s="228"/>
      <c r="AT592" s="229" t="s">
        <v>176</v>
      </c>
      <c r="AU592" s="229" t="s">
        <v>89</v>
      </c>
      <c r="AV592" s="12" t="s">
        <v>89</v>
      </c>
      <c r="AW592" s="12" t="s">
        <v>44</v>
      </c>
      <c r="AX592" s="12" t="s">
        <v>80</v>
      </c>
      <c r="AY592" s="229" t="s">
        <v>165</v>
      </c>
    </row>
    <row r="593" spans="2:51" s="12" customFormat="1" ht="13.5">
      <c r="B593" s="218"/>
      <c r="C593" s="219"/>
      <c r="D593" s="215" t="s">
        <v>176</v>
      </c>
      <c r="E593" s="241" t="s">
        <v>24</v>
      </c>
      <c r="F593" s="242" t="s">
        <v>753</v>
      </c>
      <c r="G593" s="219"/>
      <c r="H593" s="243">
        <v>4.5</v>
      </c>
      <c r="I593" s="224"/>
      <c r="J593" s="219"/>
      <c r="K593" s="219"/>
      <c r="L593" s="225"/>
      <c r="M593" s="226"/>
      <c r="N593" s="227"/>
      <c r="O593" s="227"/>
      <c r="P593" s="227"/>
      <c r="Q593" s="227"/>
      <c r="R593" s="227"/>
      <c r="S593" s="227"/>
      <c r="T593" s="228"/>
      <c r="AT593" s="229" t="s">
        <v>176</v>
      </c>
      <c r="AU593" s="229" t="s">
        <v>89</v>
      </c>
      <c r="AV593" s="12" t="s">
        <v>89</v>
      </c>
      <c r="AW593" s="12" t="s">
        <v>44</v>
      </c>
      <c r="AX593" s="12" t="s">
        <v>80</v>
      </c>
      <c r="AY593" s="229" t="s">
        <v>165</v>
      </c>
    </row>
    <row r="594" spans="2:51" s="15" customFormat="1" ht="13.5">
      <c r="B594" s="255"/>
      <c r="C594" s="256"/>
      <c r="D594" s="220" t="s">
        <v>176</v>
      </c>
      <c r="E594" s="257" t="s">
        <v>24</v>
      </c>
      <c r="F594" s="258" t="s">
        <v>192</v>
      </c>
      <c r="G594" s="256"/>
      <c r="H594" s="259">
        <v>9.925</v>
      </c>
      <c r="I594" s="260"/>
      <c r="J594" s="256"/>
      <c r="K594" s="256"/>
      <c r="L594" s="261"/>
      <c r="M594" s="262"/>
      <c r="N594" s="263"/>
      <c r="O594" s="263"/>
      <c r="P594" s="263"/>
      <c r="Q594" s="263"/>
      <c r="R594" s="263"/>
      <c r="S594" s="263"/>
      <c r="T594" s="264"/>
      <c r="AT594" s="265" t="s">
        <v>176</v>
      </c>
      <c r="AU594" s="265" t="s">
        <v>89</v>
      </c>
      <c r="AV594" s="15" t="s">
        <v>171</v>
      </c>
      <c r="AW594" s="15" t="s">
        <v>44</v>
      </c>
      <c r="AX594" s="15" t="s">
        <v>25</v>
      </c>
      <c r="AY594" s="265" t="s">
        <v>165</v>
      </c>
    </row>
    <row r="595" spans="2:65" s="1" customFormat="1" ht="31.5" customHeight="1">
      <c r="B595" s="42"/>
      <c r="C595" s="203" t="s">
        <v>754</v>
      </c>
      <c r="D595" s="203" t="s">
        <v>166</v>
      </c>
      <c r="E595" s="204" t="s">
        <v>755</v>
      </c>
      <c r="F595" s="205" t="s">
        <v>756</v>
      </c>
      <c r="G595" s="206" t="s">
        <v>397</v>
      </c>
      <c r="H595" s="207">
        <v>2460</v>
      </c>
      <c r="I595" s="208"/>
      <c r="J595" s="209">
        <f>ROUND(I595*H595,2)</f>
        <v>0</v>
      </c>
      <c r="K595" s="205" t="s">
        <v>24</v>
      </c>
      <c r="L595" s="62"/>
      <c r="M595" s="210" t="s">
        <v>24</v>
      </c>
      <c r="N595" s="211" t="s">
        <v>51</v>
      </c>
      <c r="O595" s="43"/>
      <c r="P595" s="212">
        <f>O595*H595</f>
        <v>0</v>
      </c>
      <c r="Q595" s="212">
        <v>1E-05</v>
      </c>
      <c r="R595" s="212">
        <f>Q595*H595</f>
        <v>0.0246</v>
      </c>
      <c r="S595" s="212">
        <v>0</v>
      </c>
      <c r="T595" s="213">
        <f>S595*H595</f>
        <v>0</v>
      </c>
      <c r="AR595" s="25" t="s">
        <v>171</v>
      </c>
      <c r="AT595" s="25" t="s">
        <v>166</v>
      </c>
      <c r="AU595" s="25" t="s">
        <v>89</v>
      </c>
      <c r="AY595" s="25" t="s">
        <v>165</v>
      </c>
      <c r="BE595" s="214">
        <f>IF(N595="základní",J595,0)</f>
        <v>0</v>
      </c>
      <c r="BF595" s="214">
        <f>IF(N595="snížená",J595,0)</f>
        <v>0</v>
      </c>
      <c r="BG595" s="214">
        <f>IF(N595="zákl. přenesená",J595,0)</f>
        <v>0</v>
      </c>
      <c r="BH595" s="214">
        <f>IF(N595="sníž. přenesená",J595,0)</f>
        <v>0</v>
      </c>
      <c r="BI595" s="214">
        <f>IF(N595="nulová",J595,0)</f>
        <v>0</v>
      </c>
      <c r="BJ595" s="25" t="s">
        <v>25</v>
      </c>
      <c r="BK595" s="214">
        <f>ROUND(I595*H595,2)</f>
        <v>0</v>
      </c>
      <c r="BL595" s="25" t="s">
        <v>171</v>
      </c>
      <c r="BM595" s="25" t="s">
        <v>757</v>
      </c>
    </row>
    <row r="596" spans="2:47" s="1" customFormat="1" ht="94.5">
      <c r="B596" s="42"/>
      <c r="C596" s="64"/>
      <c r="D596" s="215" t="s">
        <v>173</v>
      </c>
      <c r="E596" s="64"/>
      <c r="F596" s="216" t="s">
        <v>758</v>
      </c>
      <c r="G596" s="64"/>
      <c r="H596" s="64"/>
      <c r="I596" s="173"/>
      <c r="J596" s="64"/>
      <c r="K596" s="64"/>
      <c r="L596" s="62"/>
      <c r="M596" s="217"/>
      <c r="N596" s="43"/>
      <c r="O596" s="43"/>
      <c r="P596" s="43"/>
      <c r="Q596" s="43"/>
      <c r="R596" s="43"/>
      <c r="S596" s="43"/>
      <c r="T596" s="79"/>
      <c r="AT596" s="25" t="s">
        <v>173</v>
      </c>
      <c r="AU596" s="25" t="s">
        <v>89</v>
      </c>
    </row>
    <row r="597" spans="2:47" s="1" customFormat="1" ht="94.5">
      <c r="B597" s="42"/>
      <c r="C597" s="64"/>
      <c r="D597" s="215" t="s">
        <v>112</v>
      </c>
      <c r="E597" s="64"/>
      <c r="F597" s="216" t="s">
        <v>759</v>
      </c>
      <c r="G597" s="64"/>
      <c r="H597" s="64"/>
      <c r="I597" s="173"/>
      <c r="J597" s="64"/>
      <c r="K597" s="64"/>
      <c r="L597" s="62"/>
      <c r="M597" s="217"/>
      <c r="N597" s="43"/>
      <c r="O597" s="43"/>
      <c r="P597" s="43"/>
      <c r="Q597" s="43"/>
      <c r="R597" s="43"/>
      <c r="S597" s="43"/>
      <c r="T597" s="79"/>
      <c r="AT597" s="25" t="s">
        <v>112</v>
      </c>
      <c r="AU597" s="25" t="s">
        <v>89</v>
      </c>
    </row>
    <row r="598" spans="2:51" s="13" customFormat="1" ht="13.5">
      <c r="B598" s="230"/>
      <c r="C598" s="231"/>
      <c r="D598" s="215" t="s">
        <v>176</v>
      </c>
      <c r="E598" s="232" t="s">
        <v>24</v>
      </c>
      <c r="F598" s="233" t="s">
        <v>182</v>
      </c>
      <c r="G598" s="231"/>
      <c r="H598" s="234" t="s">
        <v>24</v>
      </c>
      <c r="I598" s="235"/>
      <c r="J598" s="231"/>
      <c r="K598" s="231"/>
      <c r="L598" s="236"/>
      <c r="M598" s="237"/>
      <c r="N598" s="238"/>
      <c r="O598" s="238"/>
      <c r="P598" s="238"/>
      <c r="Q598" s="238"/>
      <c r="R598" s="238"/>
      <c r="S598" s="238"/>
      <c r="T598" s="239"/>
      <c r="AT598" s="240" t="s">
        <v>176</v>
      </c>
      <c r="AU598" s="240" t="s">
        <v>89</v>
      </c>
      <c r="AV598" s="13" t="s">
        <v>25</v>
      </c>
      <c r="AW598" s="13" t="s">
        <v>44</v>
      </c>
      <c r="AX598" s="13" t="s">
        <v>80</v>
      </c>
      <c r="AY598" s="240" t="s">
        <v>165</v>
      </c>
    </row>
    <row r="599" spans="2:51" s="12" customFormat="1" ht="13.5">
      <c r="B599" s="218"/>
      <c r="C599" s="219"/>
      <c r="D599" s="215" t="s">
        <v>176</v>
      </c>
      <c r="E599" s="241" t="s">
        <v>24</v>
      </c>
      <c r="F599" s="242" t="s">
        <v>760</v>
      </c>
      <c r="G599" s="219"/>
      <c r="H599" s="243">
        <v>1006</v>
      </c>
      <c r="I599" s="224"/>
      <c r="J599" s="219"/>
      <c r="K599" s="219"/>
      <c r="L599" s="225"/>
      <c r="M599" s="226"/>
      <c r="N599" s="227"/>
      <c r="O599" s="227"/>
      <c r="P599" s="227"/>
      <c r="Q599" s="227"/>
      <c r="R599" s="227"/>
      <c r="S599" s="227"/>
      <c r="T599" s="228"/>
      <c r="AT599" s="229" t="s">
        <v>176</v>
      </c>
      <c r="AU599" s="229" t="s">
        <v>89</v>
      </c>
      <c r="AV599" s="12" t="s">
        <v>89</v>
      </c>
      <c r="AW599" s="12" t="s">
        <v>44</v>
      </c>
      <c r="AX599" s="12" t="s">
        <v>80</v>
      </c>
      <c r="AY599" s="229" t="s">
        <v>165</v>
      </c>
    </row>
    <row r="600" spans="2:51" s="12" customFormat="1" ht="13.5">
      <c r="B600" s="218"/>
      <c r="C600" s="219"/>
      <c r="D600" s="215" t="s">
        <v>176</v>
      </c>
      <c r="E600" s="241" t="s">
        <v>24</v>
      </c>
      <c r="F600" s="242" t="s">
        <v>761</v>
      </c>
      <c r="G600" s="219"/>
      <c r="H600" s="243">
        <v>192</v>
      </c>
      <c r="I600" s="224"/>
      <c r="J600" s="219"/>
      <c r="K600" s="219"/>
      <c r="L600" s="225"/>
      <c r="M600" s="226"/>
      <c r="N600" s="227"/>
      <c r="O600" s="227"/>
      <c r="P600" s="227"/>
      <c r="Q600" s="227"/>
      <c r="R600" s="227"/>
      <c r="S600" s="227"/>
      <c r="T600" s="228"/>
      <c r="AT600" s="229" t="s">
        <v>176</v>
      </c>
      <c r="AU600" s="229" t="s">
        <v>89</v>
      </c>
      <c r="AV600" s="12" t="s">
        <v>89</v>
      </c>
      <c r="AW600" s="12" t="s">
        <v>44</v>
      </c>
      <c r="AX600" s="12" t="s">
        <v>80</v>
      </c>
      <c r="AY600" s="229" t="s">
        <v>165</v>
      </c>
    </row>
    <row r="601" spans="2:51" s="14" customFormat="1" ht="13.5">
      <c r="B601" s="244"/>
      <c r="C601" s="245"/>
      <c r="D601" s="215" t="s">
        <v>176</v>
      </c>
      <c r="E601" s="246" t="s">
        <v>24</v>
      </c>
      <c r="F601" s="247" t="s">
        <v>186</v>
      </c>
      <c r="G601" s="245"/>
      <c r="H601" s="248">
        <v>1198</v>
      </c>
      <c r="I601" s="249"/>
      <c r="J601" s="245"/>
      <c r="K601" s="245"/>
      <c r="L601" s="250"/>
      <c r="M601" s="251"/>
      <c r="N601" s="252"/>
      <c r="O601" s="252"/>
      <c r="P601" s="252"/>
      <c r="Q601" s="252"/>
      <c r="R601" s="252"/>
      <c r="S601" s="252"/>
      <c r="T601" s="253"/>
      <c r="AT601" s="254" t="s">
        <v>176</v>
      </c>
      <c r="AU601" s="254" t="s">
        <v>89</v>
      </c>
      <c r="AV601" s="14" t="s">
        <v>187</v>
      </c>
      <c r="AW601" s="14" t="s">
        <v>44</v>
      </c>
      <c r="AX601" s="14" t="s">
        <v>80</v>
      </c>
      <c r="AY601" s="254" t="s">
        <v>165</v>
      </c>
    </row>
    <row r="602" spans="2:51" s="13" customFormat="1" ht="13.5">
      <c r="B602" s="230"/>
      <c r="C602" s="231"/>
      <c r="D602" s="215" t="s">
        <v>176</v>
      </c>
      <c r="E602" s="232" t="s">
        <v>24</v>
      </c>
      <c r="F602" s="233" t="s">
        <v>188</v>
      </c>
      <c r="G602" s="231"/>
      <c r="H602" s="234" t="s">
        <v>24</v>
      </c>
      <c r="I602" s="235"/>
      <c r="J602" s="231"/>
      <c r="K602" s="231"/>
      <c r="L602" s="236"/>
      <c r="M602" s="237"/>
      <c r="N602" s="238"/>
      <c r="O602" s="238"/>
      <c r="P602" s="238"/>
      <c r="Q602" s="238"/>
      <c r="R602" s="238"/>
      <c r="S602" s="238"/>
      <c r="T602" s="239"/>
      <c r="AT602" s="240" t="s">
        <v>176</v>
      </c>
      <c r="AU602" s="240" t="s">
        <v>89</v>
      </c>
      <c r="AV602" s="13" t="s">
        <v>25</v>
      </c>
      <c r="AW602" s="13" t="s">
        <v>44</v>
      </c>
      <c r="AX602" s="13" t="s">
        <v>80</v>
      </c>
      <c r="AY602" s="240" t="s">
        <v>165</v>
      </c>
    </row>
    <row r="603" spans="2:51" s="12" customFormat="1" ht="13.5">
      <c r="B603" s="218"/>
      <c r="C603" s="219"/>
      <c r="D603" s="215" t="s">
        <v>176</v>
      </c>
      <c r="E603" s="241" t="s">
        <v>24</v>
      </c>
      <c r="F603" s="242" t="s">
        <v>762</v>
      </c>
      <c r="G603" s="219"/>
      <c r="H603" s="243">
        <v>1058</v>
      </c>
      <c r="I603" s="224"/>
      <c r="J603" s="219"/>
      <c r="K603" s="219"/>
      <c r="L603" s="225"/>
      <c r="M603" s="226"/>
      <c r="N603" s="227"/>
      <c r="O603" s="227"/>
      <c r="P603" s="227"/>
      <c r="Q603" s="227"/>
      <c r="R603" s="227"/>
      <c r="S603" s="227"/>
      <c r="T603" s="228"/>
      <c r="AT603" s="229" t="s">
        <v>176</v>
      </c>
      <c r="AU603" s="229" t="s">
        <v>89</v>
      </c>
      <c r="AV603" s="12" t="s">
        <v>89</v>
      </c>
      <c r="AW603" s="12" t="s">
        <v>44</v>
      </c>
      <c r="AX603" s="12" t="s">
        <v>80</v>
      </c>
      <c r="AY603" s="229" t="s">
        <v>165</v>
      </c>
    </row>
    <row r="604" spans="2:51" s="12" customFormat="1" ht="13.5">
      <c r="B604" s="218"/>
      <c r="C604" s="219"/>
      <c r="D604" s="215" t="s">
        <v>176</v>
      </c>
      <c r="E604" s="241" t="s">
        <v>24</v>
      </c>
      <c r="F604" s="242" t="s">
        <v>763</v>
      </c>
      <c r="G604" s="219"/>
      <c r="H604" s="243">
        <v>204</v>
      </c>
      <c r="I604" s="224"/>
      <c r="J604" s="219"/>
      <c r="K604" s="219"/>
      <c r="L604" s="225"/>
      <c r="M604" s="226"/>
      <c r="N604" s="227"/>
      <c r="O604" s="227"/>
      <c r="P604" s="227"/>
      <c r="Q604" s="227"/>
      <c r="R604" s="227"/>
      <c r="S604" s="227"/>
      <c r="T604" s="228"/>
      <c r="AT604" s="229" t="s">
        <v>176</v>
      </c>
      <c r="AU604" s="229" t="s">
        <v>89</v>
      </c>
      <c r="AV604" s="12" t="s">
        <v>89</v>
      </c>
      <c r="AW604" s="12" t="s">
        <v>44</v>
      </c>
      <c r="AX604" s="12" t="s">
        <v>80</v>
      </c>
      <c r="AY604" s="229" t="s">
        <v>165</v>
      </c>
    </row>
    <row r="605" spans="2:51" s="14" customFormat="1" ht="13.5">
      <c r="B605" s="244"/>
      <c r="C605" s="245"/>
      <c r="D605" s="215" t="s">
        <v>176</v>
      </c>
      <c r="E605" s="246" t="s">
        <v>24</v>
      </c>
      <c r="F605" s="247" t="s">
        <v>186</v>
      </c>
      <c r="G605" s="245"/>
      <c r="H605" s="248">
        <v>1262</v>
      </c>
      <c r="I605" s="249"/>
      <c r="J605" s="245"/>
      <c r="K605" s="245"/>
      <c r="L605" s="250"/>
      <c r="M605" s="251"/>
      <c r="N605" s="252"/>
      <c r="O605" s="252"/>
      <c r="P605" s="252"/>
      <c r="Q605" s="252"/>
      <c r="R605" s="252"/>
      <c r="S605" s="252"/>
      <c r="T605" s="253"/>
      <c r="AT605" s="254" t="s">
        <v>176</v>
      </c>
      <c r="AU605" s="254" t="s">
        <v>89</v>
      </c>
      <c r="AV605" s="14" t="s">
        <v>187</v>
      </c>
      <c r="AW605" s="14" t="s">
        <v>44</v>
      </c>
      <c r="AX605" s="14" t="s">
        <v>80</v>
      </c>
      <c r="AY605" s="254" t="s">
        <v>165</v>
      </c>
    </row>
    <row r="606" spans="2:51" s="15" customFormat="1" ht="13.5">
      <c r="B606" s="255"/>
      <c r="C606" s="256"/>
      <c r="D606" s="220" t="s">
        <v>176</v>
      </c>
      <c r="E606" s="257" t="s">
        <v>24</v>
      </c>
      <c r="F606" s="258" t="s">
        <v>192</v>
      </c>
      <c r="G606" s="256"/>
      <c r="H606" s="259">
        <v>2460</v>
      </c>
      <c r="I606" s="260"/>
      <c r="J606" s="256"/>
      <c r="K606" s="256"/>
      <c r="L606" s="261"/>
      <c r="M606" s="262"/>
      <c r="N606" s="263"/>
      <c r="O606" s="263"/>
      <c r="P606" s="263"/>
      <c r="Q606" s="263"/>
      <c r="R606" s="263"/>
      <c r="S606" s="263"/>
      <c r="T606" s="264"/>
      <c r="AT606" s="265" t="s">
        <v>176</v>
      </c>
      <c r="AU606" s="265" t="s">
        <v>89</v>
      </c>
      <c r="AV606" s="15" t="s">
        <v>171</v>
      </c>
      <c r="AW606" s="15" t="s">
        <v>44</v>
      </c>
      <c r="AX606" s="15" t="s">
        <v>25</v>
      </c>
      <c r="AY606" s="265" t="s">
        <v>165</v>
      </c>
    </row>
    <row r="607" spans="2:65" s="1" customFormat="1" ht="31.5" customHeight="1">
      <c r="B607" s="42"/>
      <c r="C607" s="203" t="s">
        <v>764</v>
      </c>
      <c r="D607" s="203" t="s">
        <v>166</v>
      </c>
      <c r="E607" s="204" t="s">
        <v>765</v>
      </c>
      <c r="F607" s="205" t="s">
        <v>766</v>
      </c>
      <c r="G607" s="206" t="s">
        <v>222</v>
      </c>
      <c r="H607" s="207">
        <v>3.199</v>
      </c>
      <c r="I607" s="208"/>
      <c r="J607" s="209">
        <f>ROUND(I607*H607,2)</f>
        <v>0</v>
      </c>
      <c r="K607" s="205" t="s">
        <v>170</v>
      </c>
      <c r="L607" s="62"/>
      <c r="M607" s="210" t="s">
        <v>24</v>
      </c>
      <c r="N607" s="211" t="s">
        <v>51</v>
      </c>
      <c r="O607" s="43"/>
      <c r="P607" s="212">
        <f>O607*H607</f>
        <v>0</v>
      </c>
      <c r="Q607" s="212">
        <v>0</v>
      </c>
      <c r="R607" s="212">
        <f>Q607*H607</f>
        <v>0</v>
      </c>
      <c r="S607" s="212">
        <v>2.5</v>
      </c>
      <c r="T607" s="213">
        <f>S607*H607</f>
        <v>7.9975</v>
      </c>
      <c r="AR607" s="25" t="s">
        <v>171</v>
      </c>
      <c r="AT607" s="25" t="s">
        <v>166</v>
      </c>
      <c r="AU607" s="25" t="s">
        <v>89</v>
      </c>
      <c r="AY607" s="25" t="s">
        <v>165</v>
      </c>
      <c r="BE607" s="214">
        <f>IF(N607="základní",J607,0)</f>
        <v>0</v>
      </c>
      <c r="BF607" s="214">
        <f>IF(N607="snížená",J607,0)</f>
        <v>0</v>
      </c>
      <c r="BG607" s="214">
        <f>IF(N607="zákl. přenesená",J607,0)</f>
        <v>0</v>
      </c>
      <c r="BH607" s="214">
        <f>IF(N607="sníž. přenesená",J607,0)</f>
        <v>0</v>
      </c>
      <c r="BI607" s="214">
        <f>IF(N607="nulová",J607,0)</f>
        <v>0</v>
      </c>
      <c r="BJ607" s="25" t="s">
        <v>25</v>
      </c>
      <c r="BK607" s="214">
        <f>ROUND(I607*H607,2)</f>
        <v>0</v>
      </c>
      <c r="BL607" s="25" t="s">
        <v>171</v>
      </c>
      <c r="BM607" s="25" t="s">
        <v>767</v>
      </c>
    </row>
    <row r="608" spans="2:47" s="1" customFormat="1" ht="40.5">
      <c r="B608" s="42"/>
      <c r="C608" s="64"/>
      <c r="D608" s="215" t="s">
        <v>173</v>
      </c>
      <c r="E608" s="64"/>
      <c r="F608" s="216" t="s">
        <v>768</v>
      </c>
      <c r="G608" s="64"/>
      <c r="H608" s="64"/>
      <c r="I608" s="173"/>
      <c r="J608" s="64"/>
      <c r="K608" s="64"/>
      <c r="L608" s="62"/>
      <c r="M608" s="217"/>
      <c r="N608" s="43"/>
      <c r="O608" s="43"/>
      <c r="P608" s="43"/>
      <c r="Q608" s="43"/>
      <c r="R608" s="43"/>
      <c r="S608" s="43"/>
      <c r="T608" s="79"/>
      <c r="AT608" s="25" t="s">
        <v>173</v>
      </c>
      <c r="AU608" s="25" t="s">
        <v>89</v>
      </c>
    </row>
    <row r="609" spans="2:51" s="13" customFormat="1" ht="13.5">
      <c r="B609" s="230"/>
      <c r="C609" s="231"/>
      <c r="D609" s="215" t="s">
        <v>176</v>
      </c>
      <c r="E609" s="232" t="s">
        <v>24</v>
      </c>
      <c r="F609" s="233" t="s">
        <v>769</v>
      </c>
      <c r="G609" s="231"/>
      <c r="H609" s="234" t="s">
        <v>24</v>
      </c>
      <c r="I609" s="235"/>
      <c r="J609" s="231"/>
      <c r="K609" s="231"/>
      <c r="L609" s="236"/>
      <c r="M609" s="237"/>
      <c r="N609" s="238"/>
      <c r="O609" s="238"/>
      <c r="P609" s="238"/>
      <c r="Q609" s="238"/>
      <c r="R609" s="238"/>
      <c r="S609" s="238"/>
      <c r="T609" s="239"/>
      <c r="AT609" s="240" t="s">
        <v>176</v>
      </c>
      <c r="AU609" s="240" t="s">
        <v>89</v>
      </c>
      <c r="AV609" s="13" t="s">
        <v>25</v>
      </c>
      <c r="AW609" s="13" t="s">
        <v>44</v>
      </c>
      <c r="AX609" s="13" t="s">
        <v>80</v>
      </c>
      <c r="AY609" s="240" t="s">
        <v>165</v>
      </c>
    </row>
    <row r="610" spans="2:51" s="12" customFormat="1" ht="13.5">
      <c r="B610" s="218"/>
      <c r="C610" s="219"/>
      <c r="D610" s="215" t="s">
        <v>176</v>
      </c>
      <c r="E610" s="241" t="s">
        <v>24</v>
      </c>
      <c r="F610" s="242" t="s">
        <v>770</v>
      </c>
      <c r="G610" s="219"/>
      <c r="H610" s="243">
        <v>0.699</v>
      </c>
      <c r="I610" s="224"/>
      <c r="J610" s="219"/>
      <c r="K610" s="219"/>
      <c r="L610" s="225"/>
      <c r="M610" s="226"/>
      <c r="N610" s="227"/>
      <c r="O610" s="227"/>
      <c r="P610" s="227"/>
      <c r="Q610" s="227"/>
      <c r="R610" s="227"/>
      <c r="S610" s="227"/>
      <c r="T610" s="228"/>
      <c r="AT610" s="229" t="s">
        <v>176</v>
      </c>
      <c r="AU610" s="229" t="s">
        <v>89</v>
      </c>
      <c r="AV610" s="12" t="s">
        <v>89</v>
      </c>
      <c r="AW610" s="12" t="s">
        <v>44</v>
      </c>
      <c r="AX610" s="12" t="s">
        <v>80</v>
      </c>
      <c r="AY610" s="229" t="s">
        <v>165</v>
      </c>
    </row>
    <row r="611" spans="2:51" s="12" customFormat="1" ht="13.5">
      <c r="B611" s="218"/>
      <c r="C611" s="219"/>
      <c r="D611" s="215" t="s">
        <v>176</v>
      </c>
      <c r="E611" s="241" t="s">
        <v>24</v>
      </c>
      <c r="F611" s="242" t="s">
        <v>771</v>
      </c>
      <c r="G611" s="219"/>
      <c r="H611" s="243">
        <v>0.699</v>
      </c>
      <c r="I611" s="224"/>
      <c r="J611" s="219"/>
      <c r="K611" s="219"/>
      <c r="L611" s="225"/>
      <c r="M611" s="226"/>
      <c r="N611" s="227"/>
      <c r="O611" s="227"/>
      <c r="P611" s="227"/>
      <c r="Q611" s="227"/>
      <c r="R611" s="227"/>
      <c r="S611" s="227"/>
      <c r="T611" s="228"/>
      <c r="AT611" s="229" t="s">
        <v>176</v>
      </c>
      <c r="AU611" s="229" t="s">
        <v>89</v>
      </c>
      <c r="AV611" s="12" t="s">
        <v>89</v>
      </c>
      <c r="AW611" s="12" t="s">
        <v>44</v>
      </c>
      <c r="AX611" s="12" t="s">
        <v>80</v>
      </c>
      <c r="AY611" s="229" t="s">
        <v>165</v>
      </c>
    </row>
    <row r="612" spans="2:51" s="13" customFormat="1" ht="13.5">
      <c r="B612" s="230"/>
      <c r="C612" s="231"/>
      <c r="D612" s="215" t="s">
        <v>176</v>
      </c>
      <c r="E612" s="232" t="s">
        <v>24</v>
      </c>
      <c r="F612" s="233" t="s">
        <v>772</v>
      </c>
      <c r="G612" s="231"/>
      <c r="H612" s="234" t="s">
        <v>24</v>
      </c>
      <c r="I612" s="235"/>
      <c r="J612" s="231"/>
      <c r="K612" s="231"/>
      <c r="L612" s="236"/>
      <c r="M612" s="237"/>
      <c r="N612" s="238"/>
      <c r="O612" s="238"/>
      <c r="P612" s="238"/>
      <c r="Q612" s="238"/>
      <c r="R612" s="238"/>
      <c r="S612" s="238"/>
      <c r="T612" s="239"/>
      <c r="AT612" s="240" t="s">
        <v>176</v>
      </c>
      <c r="AU612" s="240" t="s">
        <v>89</v>
      </c>
      <c r="AV612" s="13" t="s">
        <v>25</v>
      </c>
      <c r="AW612" s="13" t="s">
        <v>44</v>
      </c>
      <c r="AX612" s="13" t="s">
        <v>80</v>
      </c>
      <c r="AY612" s="240" t="s">
        <v>165</v>
      </c>
    </row>
    <row r="613" spans="2:51" s="12" customFormat="1" ht="13.5">
      <c r="B613" s="218"/>
      <c r="C613" s="219"/>
      <c r="D613" s="215" t="s">
        <v>176</v>
      </c>
      <c r="E613" s="241" t="s">
        <v>24</v>
      </c>
      <c r="F613" s="242" t="s">
        <v>773</v>
      </c>
      <c r="G613" s="219"/>
      <c r="H613" s="243">
        <v>0.642</v>
      </c>
      <c r="I613" s="224"/>
      <c r="J613" s="219"/>
      <c r="K613" s="219"/>
      <c r="L613" s="225"/>
      <c r="M613" s="226"/>
      <c r="N613" s="227"/>
      <c r="O613" s="227"/>
      <c r="P613" s="227"/>
      <c r="Q613" s="227"/>
      <c r="R613" s="227"/>
      <c r="S613" s="227"/>
      <c r="T613" s="228"/>
      <c r="AT613" s="229" t="s">
        <v>176</v>
      </c>
      <c r="AU613" s="229" t="s">
        <v>89</v>
      </c>
      <c r="AV613" s="12" t="s">
        <v>89</v>
      </c>
      <c r="AW613" s="12" t="s">
        <v>44</v>
      </c>
      <c r="AX613" s="12" t="s">
        <v>80</v>
      </c>
      <c r="AY613" s="229" t="s">
        <v>165</v>
      </c>
    </row>
    <row r="614" spans="2:51" s="12" customFormat="1" ht="13.5">
      <c r="B614" s="218"/>
      <c r="C614" s="219"/>
      <c r="D614" s="215" t="s">
        <v>176</v>
      </c>
      <c r="E614" s="241" t="s">
        <v>24</v>
      </c>
      <c r="F614" s="242" t="s">
        <v>774</v>
      </c>
      <c r="G614" s="219"/>
      <c r="H614" s="243">
        <v>0.675</v>
      </c>
      <c r="I614" s="224"/>
      <c r="J614" s="219"/>
      <c r="K614" s="219"/>
      <c r="L614" s="225"/>
      <c r="M614" s="226"/>
      <c r="N614" s="227"/>
      <c r="O614" s="227"/>
      <c r="P614" s="227"/>
      <c r="Q614" s="227"/>
      <c r="R614" s="227"/>
      <c r="S614" s="227"/>
      <c r="T614" s="228"/>
      <c r="AT614" s="229" t="s">
        <v>176</v>
      </c>
      <c r="AU614" s="229" t="s">
        <v>89</v>
      </c>
      <c r="AV614" s="12" t="s">
        <v>89</v>
      </c>
      <c r="AW614" s="12" t="s">
        <v>44</v>
      </c>
      <c r="AX614" s="12" t="s">
        <v>80</v>
      </c>
      <c r="AY614" s="229" t="s">
        <v>165</v>
      </c>
    </row>
    <row r="615" spans="2:51" s="13" customFormat="1" ht="13.5">
      <c r="B615" s="230"/>
      <c r="C615" s="231"/>
      <c r="D615" s="215" t="s">
        <v>176</v>
      </c>
      <c r="E615" s="232" t="s">
        <v>24</v>
      </c>
      <c r="F615" s="233" t="s">
        <v>775</v>
      </c>
      <c r="G615" s="231"/>
      <c r="H615" s="234" t="s">
        <v>24</v>
      </c>
      <c r="I615" s="235"/>
      <c r="J615" s="231"/>
      <c r="K615" s="231"/>
      <c r="L615" s="236"/>
      <c r="M615" s="237"/>
      <c r="N615" s="238"/>
      <c r="O615" s="238"/>
      <c r="P615" s="238"/>
      <c r="Q615" s="238"/>
      <c r="R615" s="238"/>
      <c r="S615" s="238"/>
      <c r="T615" s="239"/>
      <c r="AT615" s="240" t="s">
        <v>176</v>
      </c>
      <c r="AU615" s="240" t="s">
        <v>89</v>
      </c>
      <c r="AV615" s="13" t="s">
        <v>25</v>
      </c>
      <c r="AW615" s="13" t="s">
        <v>44</v>
      </c>
      <c r="AX615" s="13" t="s">
        <v>80</v>
      </c>
      <c r="AY615" s="240" t="s">
        <v>165</v>
      </c>
    </row>
    <row r="616" spans="2:51" s="12" customFormat="1" ht="13.5">
      <c r="B616" s="218"/>
      <c r="C616" s="219"/>
      <c r="D616" s="215" t="s">
        <v>176</v>
      </c>
      <c r="E616" s="241" t="s">
        <v>24</v>
      </c>
      <c r="F616" s="242" t="s">
        <v>776</v>
      </c>
      <c r="G616" s="219"/>
      <c r="H616" s="243">
        <v>0.484</v>
      </c>
      <c r="I616" s="224"/>
      <c r="J616" s="219"/>
      <c r="K616" s="219"/>
      <c r="L616" s="225"/>
      <c r="M616" s="226"/>
      <c r="N616" s="227"/>
      <c r="O616" s="227"/>
      <c r="P616" s="227"/>
      <c r="Q616" s="227"/>
      <c r="R616" s="227"/>
      <c r="S616" s="227"/>
      <c r="T616" s="228"/>
      <c r="AT616" s="229" t="s">
        <v>176</v>
      </c>
      <c r="AU616" s="229" t="s">
        <v>89</v>
      </c>
      <c r="AV616" s="12" t="s">
        <v>89</v>
      </c>
      <c r="AW616" s="12" t="s">
        <v>44</v>
      </c>
      <c r="AX616" s="12" t="s">
        <v>80</v>
      </c>
      <c r="AY616" s="229" t="s">
        <v>165</v>
      </c>
    </row>
    <row r="617" spans="2:51" s="15" customFormat="1" ht="13.5">
      <c r="B617" s="255"/>
      <c r="C617" s="256"/>
      <c r="D617" s="220" t="s">
        <v>176</v>
      </c>
      <c r="E617" s="257" t="s">
        <v>24</v>
      </c>
      <c r="F617" s="258" t="s">
        <v>192</v>
      </c>
      <c r="G617" s="256"/>
      <c r="H617" s="259">
        <v>3.199</v>
      </c>
      <c r="I617" s="260"/>
      <c r="J617" s="256"/>
      <c r="K617" s="256"/>
      <c r="L617" s="261"/>
      <c r="M617" s="262"/>
      <c r="N617" s="263"/>
      <c r="O617" s="263"/>
      <c r="P617" s="263"/>
      <c r="Q617" s="263"/>
      <c r="R617" s="263"/>
      <c r="S617" s="263"/>
      <c r="T617" s="264"/>
      <c r="AT617" s="265" t="s">
        <v>176</v>
      </c>
      <c r="AU617" s="265" t="s">
        <v>89</v>
      </c>
      <c r="AV617" s="15" t="s">
        <v>171</v>
      </c>
      <c r="AW617" s="15" t="s">
        <v>44</v>
      </c>
      <c r="AX617" s="15" t="s">
        <v>25</v>
      </c>
      <c r="AY617" s="265" t="s">
        <v>165</v>
      </c>
    </row>
    <row r="618" spans="2:65" s="1" customFormat="1" ht="57" customHeight="1">
      <c r="B618" s="42"/>
      <c r="C618" s="203" t="s">
        <v>777</v>
      </c>
      <c r="D618" s="203" t="s">
        <v>166</v>
      </c>
      <c r="E618" s="204" t="s">
        <v>778</v>
      </c>
      <c r="F618" s="205" t="s">
        <v>779</v>
      </c>
      <c r="G618" s="206" t="s">
        <v>211</v>
      </c>
      <c r="H618" s="207">
        <v>257.9</v>
      </c>
      <c r="I618" s="208"/>
      <c r="J618" s="209">
        <f>ROUND(I618*H618,2)</f>
        <v>0</v>
      </c>
      <c r="K618" s="205" t="s">
        <v>170</v>
      </c>
      <c r="L618" s="62"/>
      <c r="M618" s="210" t="s">
        <v>24</v>
      </c>
      <c r="N618" s="211" t="s">
        <v>51</v>
      </c>
      <c r="O618" s="43"/>
      <c r="P618" s="212">
        <f>O618*H618</f>
        <v>0</v>
      </c>
      <c r="Q618" s="212">
        <v>0</v>
      </c>
      <c r="R618" s="212">
        <f>Q618*H618</f>
        <v>0</v>
      </c>
      <c r="S618" s="212">
        <v>0</v>
      </c>
      <c r="T618" s="213">
        <f>S618*H618</f>
        <v>0</v>
      </c>
      <c r="AR618" s="25" t="s">
        <v>171</v>
      </c>
      <c r="AT618" s="25" t="s">
        <v>166</v>
      </c>
      <c r="AU618" s="25" t="s">
        <v>89</v>
      </c>
      <c r="AY618" s="25" t="s">
        <v>165</v>
      </c>
      <c r="BE618" s="214">
        <f>IF(N618="základní",J618,0)</f>
        <v>0</v>
      </c>
      <c r="BF618" s="214">
        <f>IF(N618="snížená",J618,0)</f>
        <v>0</v>
      </c>
      <c r="BG618" s="214">
        <f>IF(N618="zákl. přenesená",J618,0)</f>
        <v>0</v>
      </c>
      <c r="BH618" s="214">
        <f>IF(N618="sníž. přenesená",J618,0)</f>
        <v>0</v>
      </c>
      <c r="BI618" s="214">
        <f>IF(N618="nulová",J618,0)</f>
        <v>0</v>
      </c>
      <c r="BJ618" s="25" t="s">
        <v>25</v>
      </c>
      <c r="BK618" s="214">
        <f>ROUND(I618*H618,2)</f>
        <v>0</v>
      </c>
      <c r="BL618" s="25" t="s">
        <v>171</v>
      </c>
      <c r="BM618" s="25" t="s">
        <v>780</v>
      </c>
    </row>
    <row r="619" spans="2:47" s="1" customFormat="1" ht="67.5">
      <c r="B619" s="42"/>
      <c r="C619" s="64"/>
      <c r="D619" s="220" t="s">
        <v>173</v>
      </c>
      <c r="E619" s="64"/>
      <c r="F619" s="266" t="s">
        <v>781</v>
      </c>
      <c r="G619" s="64"/>
      <c r="H619" s="64"/>
      <c r="I619" s="173"/>
      <c r="J619" s="64"/>
      <c r="K619" s="64"/>
      <c r="L619" s="62"/>
      <c r="M619" s="217"/>
      <c r="N619" s="43"/>
      <c r="O619" s="43"/>
      <c r="P619" s="43"/>
      <c r="Q619" s="43"/>
      <c r="R619" s="43"/>
      <c r="S619" s="43"/>
      <c r="T619" s="79"/>
      <c r="AT619" s="25" t="s">
        <v>173</v>
      </c>
      <c r="AU619" s="25" t="s">
        <v>89</v>
      </c>
    </row>
    <row r="620" spans="2:65" s="1" customFormat="1" ht="57" customHeight="1">
      <c r="B620" s="42"/>
      <c r="C620" s="203" t="s">
        <v>782</v>
      </c>
      <c r="D620" s="203" t="s">
        <v>166</v>
      </c>
      <c r="E620" s="204" t="s">
        <v>783</v>
      </c>
      <c r="F620" s="205" t="s">
        <v>784</v>
      </c>
      <c r="G620" s="206" t="s">
        <v>169</v>
      </c>
      <c r="H620" s="207">
        <v>390.522</v>
      </c>
      <c r="I620" s="208"/>
      <c r="J620" s="209">
        <f>ROUND(I620*H620,2)</f>
        <v>0</v>
      </c>
      <c r="K620" s="205" t="s">
        <v>170</v>
      </c>
      <c r="L620" s="62"/>
      <c r="M620" s="210" t="s">
        <v>24</v>
      </c>
      <c r="N620" s="211" t="s">
        <v>51</v>
      </c>
      <c r="O620" s="43"/>
      <c r="P620" s="212">
        <f>O620*H620</f>
        <v>0</v>
      </c>
      <c r="Q620" s="212">
        <v>0</v>
      </c>
      <c r="R620" s="212">
        <f>Q620*H620</f>
        <v>0</v>
      </c>
      <c r="S620" s="212">
        <v>0</v>
      </c>
      <c r="T620" s="213">
        <f>S620*H620</f>
        <v>0</v>
      </c>
      <c r="AR620" s="25" t="s">
        <v>171</v>
      </c>
      <c r="AT620" s="25" t="s">
        <v>166</v>
      </c>
      <c r="AU620" s="25" t="s">
        <v>89</v>
      </c>
      <c r="AY620" s="25" t="s">
        <v>165</v>
      </c>
      <c r="BE620" s="214">
        <f>IF(N620="základní",J620,0)</f>
        <v>0</v>
      </c>
      <c r="BF620" s="214">
        <f>IF(N620="snížená",J620,0)</f>
        <v>0</v>
      </c>
      <c r="BG620" s="214">
        <f>IF(N620="zákl. přenesená",J620,0)</f>
        <v>0</v>
      </c>
      <c r="BH620" s="214">
        <f>IF(N620="sníž. přenesená",J620,0)</f>
        <v>0</v>
      </c>
      <c r="BI620" s="214">
        <f>IF(N620="nulová",J620,0)</f>
        <v>0</v>
      </c>
      <c r="BJ620" s="25" t="s">
        <v>25</v>
      </c>
      <c r="BK620" s="214">
        <f>ROUND(I620*H620,2)</f>
        <v>0</v>
      </c>
      <c r="BL620" s="25" t="s">
        <v>171</v>
      </c>
      <c r="BM620" s="25" t="s">
        <v>785</v>
      </c>
    </row>
    <row r="621" spans="2:47" s="1" customFormat="1" ht="54">
      <c r="B621" s="42"/>
      <c r="C621" s="64"/>
      <c r="D621" s="220" t="s">
        <v>173</v>
      </c>
      <c r="E621" s="64"/>
      <c r="F621" s="266" t="s">
        <v>786</v>
      </c>
      <c r="G621" s="64"/>
      <c r="H621" s="64"/>
      <c r="I621" s="173"/>
      <c r="J621" s="64"/>
      <c r="K621" s="64"/>
      <c r="L621" s="62"/>
      <c r="M621" s="217"/>
      <c r="N621" s="43"/>
      <c r="O621" s="43"/>
      <c r="P621" s="43"/>
      <c r="Q621" s="43"/>
      <c r="R621" s="43"/>
      <c r="S621" s="43"/>
      <c r="T621" s="79"/>
      <c r="AT621" s="25" t="s">
        <v>173</v>
      </c>
      <c r="AU621" s="25" t="s">
        <v>89</v>
      </c>
    </row>
    <row r="622" spans="2:65" s="1" customFormat="1" ht="22.5" customHeight="1">
      <c r="B622" s="42"/>
      <c r="C622" s="203" t="s">
        <v>787</v>
      </c>
      <c r="D622" s="203" t="s">
        <v>166</v>
      </c>
      <c r="E622" s="204" t="s">
        <v>788</v>
      </c>
      <c r="F622" s="205" t="s">
        <v>789</v>
      </c>
      <c r="G622" s="206" t="s">
        <v>169</v>
      </c>
      <c r="H622" s="207">
        <v>564.861</v>
      </c>
      <c r="I622" s="208"/>
      <c r="J622" s="209">
        <f>ROUND(I622*H622,2)</f>
        <v>0</v>
      </c>
      <c r="K622" s="205" t="s">
        <v>170</v>
      </c>
      <c r="L622" s="62"/>
      <c r="M622" s="210" t="s">
        <v>24</v>
      </c>
      <c r="N622" s="211" t="s">
        <v>51</v>
      </c>
      <c r="O622" s="43"/>
      <c r="P622" s="212">
        <f>O622*H622</f>
        <v>0</v>
      </c>
      <c r="Q622" s="212">
        <v>0</v>
      </c>
      <c r="R622" s="212">
        <f>Q622*H622</f>
        <v>0</v>
      </c>
      <c r="S622" s="212">
        <v>0</v>
      </c>
      <c r="T622" s="213">
        <f>S622*H622</f>
        <v>0</v>
      </c>
      <c r="AR622" s="25" t="s">
        <v>171</v>
      </c>
      <c r="AT622" s="25" t="s">
        <v>166</v>
      </c>
      <c r="AU622" s="25" t="s">
        <v>89</v>
      </c>
      <c r="AY622" s="25" t="s">
        <v>165</v>
      </c>
      <c r="BE622" s="214">
        <f>IF(N622="základní",J622,0)</f>
        <v>0</v>
      </c>
      <c r="BF622" s="214">
        <f>IF(N622="snížená",J622,0)</f>
        <v>0</v>
      </c>
      <c r="BG622" s="214">
        <f>IF(N622="zákl. přenesená",J622,0)</f>
        <v>0</v>
      </c>
      <c r="BH622" s="214">
        <f>IF(N622="sníž. přenesená",J622,0)</f>
        <v>0</v>
      </c>
      <c r="BI622" s="214">
        <f>IF(N622="nulová",J622,0)</f>
        <v>0</v>
      </c>
      <c r="BJ622" s="25" t="s">
        <v>25</v>
      </c>
      <c r="BK622" s="214">
        <f>ROUND(I622*H622,2)</f>
        <v>0</v>
      </c>
      <c r="BL622" s="25" t="s">
        <v>171</v>
      </c>
      <c r="BM622" s="25" t="s">
        <v>790</v>
      </c>
    </row>
    <row r="623" spans="2:47" s="1" customFormat="1" ht="67.5">
      <c r="B623" s="42"/>
      <c r="C623" s="64"/>
      <c r="D623" s="215" t="s">
        <v>173</v>
      </c>
      <c r="E623" s="64"/>
      <c r="F623" s="216" t="s">
        <v>791</v>
      </c>
      <c r="G623" s="64"/>
      <c r="H623" s="64"/>
      <c r="I623" s="173"/>
      <c r="J623" s="64"/>
      <c r="K623" s="64"/>
      <c r="L623" s="62"/>
      <c r="M623" s="217"/>
      <c r="N623" s="43"/>
      <c r="O623" s="43"/>
      <c r="P623" s="43"/>
      <c r="Q623" s="43"/>
      <c r="R623" s="43"/>
      <c r="S623" s="43"/>
      <c r="T623" s="79"/>
      <c r="AT623" s="25" t="s">
        <v>173</v>
      </c>
      <c r="AU623" s="25" t="s">
        <v>89</v>
      </c>
    </row>
    <row r="624" spans="2:51" s="13" customFormat="1" ht="13.5">
      <c r="B624" s="230"/>
      <c r="C624" s="231"/>
      <c r="D624" s="215" t="s">
        <v>176</v>
      </c>
      <c r="E624" s="232" t="s">
        <v>24</v>
      </c>
      <c r="F624" s="233" t="s">
        <v>338</v>
      </c>
      <c r="G624" s="231"/>
      <c r="H624" s="234" t="s">
        <v>24</v>
      </c>
      <c r="I624" s="235"/>
      <c r="J624" s="231"/>
      <c r="K624" s="231"/>
      <c r="L624" s="236"/>
      <c r="M624" s="237"/>
      <c r="N624" s="238"/>
      <c r="O624" s="238"/>
      <c r="P624" s="238"/>
      <c r="Q624" s="238"/>
      <c r="R624" s="238"/>
      <c r="S624" s="238"/>
      <c r="T624" s="239"/>
      <c r="AT624" s="240" t="s">
        <v>176</v>
      </c>
      <c r="AU624" s="240" t="s">
        <v>89</v>
      </c>
      <c r="AV624" s="13" t="s">
        <v>25</v>
      </c>
      <c r="AW624" s="13" t="s">
        <v>44</v>
      </c>
      <c r="AX624" s="13" t="s">
        <v>80</v>
      </c>
      <c r="AY624" s="240" t="s">
        <v>165</v>
      </c>
    </row>
    <row r="625" spans="2:51" s="12" customFormat="1" ht="13.5">
      <c r="B625" s="218"/>
      <c r="C625" s="219"/>
      <c r="D625" s="215" t="s">
        <v>176</v>
      </c>
      <c r="E625" s="241" t="s">
        <v>24</v>
      </c>
      <c r="F625" s="242" t="s">
        <v>792</v>
      </c>
      <c r="G625" s="219"/>
      <c r="H625" s="243">
        <v>275.319</v>
      </c>
      <c r="I625" s="224"/>
      <c r="J625" s="219"/>
      <c r="K625" s="219"/>
      <c r="L625" s="225"/>
      <c r="M625" s="226"/>
      <c r="N625" s="227"/>
      <c r="O625" s="227"/>
      <c r="P625" s="227"/>
      <c r="Q625" s="227"/>
      <c r="R625" s="227"/>
      <c r="S625" s="227"/>
      <c r="T625" s="228"/>
      <c r="AT625" s="229" t="s">
        <v>176</v>
      </c>
      <c r="AU625" s="229" t="s">
        <v>89</v>
      </c>
      <c r="AV625" s="12" t="s">
        <v>89</v>
      </c>
      <c r="AW625" s="12" t="s">
        <v>44</v>
      </c>
      <c r="AX625" s="12" t="s">
        <v>80</v>
      </c>
      <c r="AY625" s="229" t="s">
        <v>165</v>
      </c>
    </row>
    <row r="626" spans="2:51" s="13" customFormat="1" ht="13.5">
      <c r="B626" s="230"/>
      <c r="C626" s="231"/>
      <c r="D626" s="215" t="s">
        <v>176</v>
      </c>
      <c r="E626" s="232" t="s">
        <v>24</v>
      </c>
      <c r="F626" s="233" t="s">
        <v>341</v>
      </c>
      <c r="G626" s="231"/>
      <c r="H626" s="234" t="s">
        <v>24</v>
      </c>
      <c r="I626" s="235"/>
      <c r="J626" s="231"/>
      <c r="K626" s="231"/>
      <c r="L626" s="236"/>
      <c r="M626" s="237"/>
      <c r="N626" s="238"/>
      <c r="O626" s="238"/>
      <c r="P626" s="238"/>
      <c r="Q626" s="238"/>
      <c r="R626" s="238"/>
      <c r="S626" s="238"/>
      <c r="T626" s="239"/>
      <c r="AT626" s="240" t="s">
        <v>176</v>
      </c>
      <c r="AU626" s="240" t="s">
        <v>89</v>
      </c>
      <c r="AV626" s="13" t="s">
        <v>25</v>
      </c>
      <c r="AW626" s="13" t="s">
        <v>44</v>
      </c>
      <c r="AX626" s="13" t="s">
        <v>80</v>
      </c>
      <c r="AY626" s="240" t="s">
        <v>165</v>
      </c>
    </row>
    <row r="627" spans="2:51" s="12" customFormat="1" ht="13.5">
      <c r="B627" s="218"/>
      <c r="C627" s="219"/>
      <c r="D627" s="215" t="s">
        <v>176</v>
      </c>
      <c r="E627" s="241" t="s">
        <v>24</v>
      </c>
      <c r="F627" s="242" t="s">
        <v>793</v>
      </c>
      <c r="G627" s="219"/>
      <c r="H627" s="243">
        <v>289.542</v>
      </c>
      <c r="I627" s="224"/>
      <c r="J627" s="219"/>
      <c r="K627" s="219"/>
      <c r="L627" s="225"/>
      <c r="M627" s="226"/>
      <c r="N627" s="227"/>
      <c r="O627" s="227"/>
      <c r="P627" s="227"/>
      <c r="Q627" s="227"/>
      <c r="R627" s="227"/>
      <c r="S627" s="227"/>
      <c r="T627" s="228"/>
      <c r="AT627" s="229" t="s">
        <v>176</v>
      </c>
      <c r="AU627" s="229" t="s">
        <v>89</v>
      </c>
      <c r="AV627" s="12" t="s">
        <v>89</v>
      </c>
      <c r="AW627" s="12" t="s">
        <v>44</v>
      </c>
      <c r="AX627" s="12" t="s">
        <v>80</v>
      </c>
      <c r="AY627" s="229" t="s">
        <v>165</v>
      </c>
    </row>
    <row r="628" spans="2:51" s="15" customFormat="1" ht="13.5">
      <c r="B628" s="255"/>
      <c r="C628" s="256"/>
      <c r="D628" s="220" t="s">
        <v>176</v>
      </c>
      <c r="E628" s="257" t="s">
        <v>24</v>
      </c>
      <c r="F628" s="258" t="s">
        <v>192</v>
      </c>
      <c r="G628" s="256"/>
      <c r="H628" s="259">
        <v>564.861</v>
      </c>
      <c r="I628" s="260"/>
      <c r="J628" s="256"/>
      <c r="K628" s="256"/>
      <c r="L628" s="261"/>
      <c r="M628" s="262"/>
      <c r="N628" s="263"/>
      <c r="O628" s="263"/>
      <c r="P628" s="263"/>
      <c r="Q628" s="263"/>
      <c r="R628" s="263"/>
      <c r="S628" s="263"/>
      <c r="T628" s="264"/>
      <c r="AT628" s="265" t="s">
        <v>176</v>
      </c>
      <c r="AU628" s="265" t="s">
        <v>89</v>
      </c>
      <c r="AV628" s="15" t="s">
        <v>171</v>
      </c>
      <c r="AW628" s="15" t="s">
        <v>44</v>
      </c>
      <c r="AX628" s="15" t="s">
        <v>25</v>
      </c>
      <c r="AY628" s="265" t="s">
        <v>165</v>
      </c>
    </row>
    <row r="629" spans="2:65" s="1" customFormat="1" ht="31.5" customHeight="1">
      <c r="B629" s="42"/>
      <c r="C629" s="203" t="s">
        <v>794</v>
      </c>
      <c r="D629" s="203" t="s">
        <v>166</v>
      </c>
      <c r="E629" s="204" t="s">
        <v>795</v>
      </c>
      <c r="F629" s="205" t="s">
        <v>796</v>
      </c>
      <c r="G629" s="206" t="s">
        <v>169</v>
      </c>
      <c r="H629" s="207">
        <v>257.34</v>
      </c>
      <c r="I629" s="208"/>
      <c r="J629" s="209">
        <f>ROUND(I629*H629,2)</f>
        <v>0</v>
      </c>
      <c r="K629" s="205" t="s">
        <v>170</v>
      </c>
      <c r="L629" s="62"/>
      <c r="M629" s="210" t="s">
        <v>24</v>
      </c>
      <c r="N629" s="211" t="s">
        <v>51</v>
      </c>
      <c r="O629" s="43"/>
      <c r="P629" s="212">
        <f>O629*H629</f>
        <v>0</v>
      </c>
      <c r="Q629" s="212">
        <v>0</v>
      </c>
      <c r="R629" s="212">
        <f>Q629*H629</f>
        <v>0</v>
      </c>
      <c r="S629" s="212">
        <v>0.0106</v>
      </c>
      <c r="T629" s="213">
        <f>S629*H629</f>
        <v>2.727804</v>
      </c>
      <c r="AR629" s="25" t="s">
        <v>171</v>
      </c>
      <c r="AT629" s="25" t="s">
        <v>166</v>
      </c>
      <c r="AU629" s="25" t="s">
        <v>89</v>
      </c>
      <c r="AY629" s="25" t="s">
        <v>165</v>
      </c>
      <c r="BE629" s="214">
        <f>IF(N629="základní",J629,0)</f>
        <v>0</v>
      </c>
      <c r="BF629" s="214">
        <f>IF(N629="snížená",J629,0)</f>
        <v>0</v>
      </c>
      <c r="BG629" s="214">
        <f>IF(N629="zákl. přenesená",J629,0)</f>
        <v>0</v>
      </c>
      <c r="BH629" s="214">
        <f>IF(N629="sníž. přenesená",J629,0)</f>
        <v>0</v>
      </c>
      <c r="BI629" s="214">
        <f>IF(N629="nulová",J629,0)</f>
        <v>0</v>
      </c>
      <c r="BJ629" s="25" t="s">
        <v>25</v>
      </c>
      <c r="BK629" s="214">
        <f>ROUND(I629*H629,2)</f>
        <v>0</v>
      </c>
      <c r="BL629" s="25" t="s">
        <v>171</v>
      </c>
      <c r="BM629" s="25" t="s">
        <v>797</v>
      </c>
    </row>
    <row r="630" spans="2:47" s="1" customFormat="1" ht="81">
      <c r="B630" s="42"/>
      <c r="C630" s="64"/>
      <c r="D630" s="215" t="s">
        <v>173</v>
      </c>
      <c r="E630" s="64"/>
      <c r="F630" s="216" t="s">
        <v>798</v>
      </c>
      <c r="G630" s="64"/>
      <c r="H630" s="64"/>
      <c r="I630" s="173"/>
      <c r="J630" s="64"/>
      <c r="K630" s="64"/>
      <c r="L630" s="62"/>
      <c r="M630" s="217"/>
      <c r="N630" s="43"/>
      <c r="O630" s="43"/>
      <c r="P630" s="43"/>
      <c r="Q630" s="43"/>
      <c r="R630" s="43"/>
      <c r="S630" s="43"/>
      <c r="T630" s="79"/>
      <c r="AT630" s="25" t="s">
        <v>173</v>
      </c>
      <c r="AU630" s="25" t="s">
        <v>89</v>
      </c>
    </row>
    <row r="631" spans="2:47" s="1" customFormat="1" ht="27">
      <c r="B631" s="42"/>
      <c r="C631" s="64"/>
      <c r="D631" s="220" t="s">
        <v>112</v>
      </c>
      <c r="E631" s="64"/>
      <c r="F631" s="266" t="s">
        <v>799</v>
      </c>
      <c r="G631" s="64"/>
      <c r="H631" s="64"/>
      <c r="I631" s="173"/>
      <c r="J631" s="64"/>
      <c r="K631" s="64"/>
      <c r="L631" s="62"/>
      <c r="M631" s="217"/>
      <c r="N631" s="43"/>
      <c r="O631" s="43"/>
      <c r="P631" s="43"/>
      <c r="Q631" s="43"/>
      <c r="R631" s="43"/>
      <c r="S631" s="43"/>
      <c r="T631" s="79"/>
      <c r="AT631" s="25" t="s">
        <v>112</v>
      </c>
      <c r="AU631" s="25" t="s">
        <v>89</v>
      </c>
    </row>
    <row r="632" spans="2:65" s="1" customFormat="1" ht="22.5" customHeight="1">
      <c r="B632" s="42"/>
      <c r="C632" s="203" t="s">
        <v>800</v>
      </c>
      <c r="D632" s="203" t="s">
        <v>166</v>
      </c>
      <c r="E632" s="204" t="s">
        <v>801</v>
      </c>
      <c r="F632" s="205" t="s">
        <v>802</v>
      </c>
      <c r="G632" s="206" t="s">
        <v>169</v>
      </c>
      <c r="H632" s="207">
        <v>257.34</v>
      </c>
      <c r="I632" s="208"/>
      <c r="J632" s="209">
        <f>ROUND(I632*H632,2)</f>
        <v>0</v>
      </c>
      <c r="K632" s="205" t="s">
        <v>170</v>
      </c>
      <c r="L632" s="62"/>
      <c r="M632" s="210" t="s">
        <v>24</v>
      </c>
      <c r="N632" s="211" t="s">
        <v>51</v>
      </c>
      <c r="O632" s="43"/>
      <c r="P632" s="212">
        <f>O632*H632</f>
        <v>0</v>
      </c>
      <c r="Q632" s="212">
        <v>0</v>
      </c>
      <c r="R632" s="212">
        <f>Q632*H632</f>
        <v>0</v>
      </c>
      <c r="S632" s="212">
        <v>0</v>
      </c>
      <c r="T632" s="213">
        <f>S632*H632</f>
        <v>0</v>
      </c>
      <c r="AR632" s="25" t="s">
        <v>171</v>
      </c>
      <c r="AT632" s="25" t="s">
        <v>166</v>
      </c>
      <c r="AU632" s="25" t="s">
        <v>89</v>
      </c>
      <c r="AY632" s="25" t="s">
        <v>165</v>
      </c>
      <c r="BE632" s="214">
        <f>IF(N632="základní",J632,0)</f>
        <v>0</v>
      </c>
      <c r="BF632" s="214">
        <f>IF(N632="snížená",J632,0)</f>
        <v>0</v>
      </c>
      <c r="BG632" s="214">
        <f>IF(N632="zákl. přenesená",J632,0)</f>
        <v>0</v>
      </c>
      <c r="BH632" s="214">
        <f>IF(N632="sníž. přenesená",J632,0)</f>
        <v>0</v>
      </c>
      <c r="BI632" s="214">
        <f>IF(N632="nulová",J632,0)</f>
        <v>0</v>
      </c>
      <c r="BJ632" s="25" t="s">
        <v>25</v>
      </c>
      <c r="BK632" s="214">
        <f>ROUND(I632*H632,2)</f>
        <v>0</v>
      </c>
      <c r="BL632" s="25" t="s">
        <v>171</v>
      </c>
      <c r="BM632" s="25" t="s">
        <v>803</v>
      </c>
    </row>
    <row r="633" spans="2:47" s="1" customFormat="1" ht="67.5">
      <c r="B633" s="42"/>
      <c r="C633" s="64"/>
      <c r="D633" s="215" t="s">
        <v>173</v>
      </c>
      <c r="E633" s="64"/>
      <c r="F633" s="216" t="s">
        <v>791</v>
      </c>
      <c r="G633" s="64"/>
      <c r="H633" s="64"/>
      <c r="I633" s="173"/>
      <c r="J633" s="64"/>
      <c r="K633" s="64"/>
      <c r="L633" s="62"/>
      <c r="M633" s="217"/>
      <c r="N633" s="43"/>
      <c r="O633" s="43"/>
      <c r="P633" s="43"/>
      <c r="Q633" s="43"/>
      <c r="R633" s="43"/>
      <c r="S633" s="43"/>
      <c r="T633" s="79"/>
      <c r="AT633" s="25" t="s">
        <v>173</v>
      </c>
      <c r="AU633" s="25" t="s">
        <v>89</v>
      </c>
    </row>
    <row r="634" spans="2:47" s="1" customFormat="1" ht="27">
      <c r="B634" s="42"/>
      <c r="C634" s="64"/>
      <c r="D634" s="215" t="s">
        <v>112</v>
      </c>
      <c r="E634" s="64"/>
      <c r="F634" s="216" t="s">
        <v>799</v>
      </c>
      <c r="G634" s="64"/>
      <c r="H634" s="64"/>
      <c r="I634" s="173"/>
      <c r="J634" s="64"/>
      <c r="K634" s="64"/>
      <c r="L634" s="62"/>
      <c r="M634" s="217"/>
      <c r="N634" s="43"/>
      <c r="O634" s="43"/>
      <c r="P634" s="43"/>
      <c r="Q634" s="43"/>
      <c r="R634" s="43"/>
      <c r="S634" s="43"/>
      <c r="T634" s="79"/>
      <c r="AT634" s="25" t="s">
        <v>112</v>
      </c>
      <c r="AU634" s="25" t="s">
        <v>89</v>
      </c>
    </row>
    <row r="635" spans="2:51" s="13" customFormat="1" ht="13.5">
      <c r="B635" s="230"/>
      <c r="C635" s="231"/>
      <c r="D635" s="215" t="s">
        <v>176</v>
      </c>
      <c r="E635" s="232" t="s">
        <v>24</v>
      </c>
      <c r="F635" s="233" t="s">
        <v>804</v>
      </c>
      <c r="G635" s="231"/>
      <c r="H635" s="234" t="s">
        <v>24</v>
      </c>
      <c r="I635" s="235"/>
      <c r="J635" s="231"/>
      <c r="K635" s="231"/>
      <c r="L635" s="236"/>
      <c r="M635" s="237"/>
      <c r="N635" s="238"/>
      <c r="O635" s="238"/>
      <c r="P635" s="238"/>
      <c r="Q635" s="238"/>
      <c r="R635" s="238"/>
      <c r="S635" s="238"/>
      <c r="T635" s="239"/>
      <c r="AT635" s="240" t="s">
        <v>176</v>
      </c>
      <c r="AU635" s="240" t="s">
        <v>89</v>
      </c>
      <c r="AV635" s="13" t="s">
        <v>25</v>
      </c>
      <c r="AW635" s="13" t="s">
        <v>44</v>
      </c>
      <c r="AX635" s="13" t="s">
        <v>80</v>
      </c>
      <c r="AY635" s="240" t="s">
        <v>165</v>
      </c>
    </row>
    <row r="636" spans="2:51" s="13" customFormat="1" ht="13.5">
      <c r="B636" s="230"/>
      <c r="C636" s="231"/>
      <c r="D636" s="215" t="s">
        <v>176</v>
      </c>
      <c r="E636" s="232" t="s">
        <v>24</v>
      </c>
      <c r="F636" s="233" t="s">
        <v>805</v>
      </c>
      <c r="G636" s="231"/>
      <c r="H636" s="234" t="s">
        <v>24</v>
      </c>
      <c r="I636" s="235"/>
      <c r="J636" s="231"/>
      <c r="K636" s="231"/>
      <c r="L636" s="236"/>
      <c r="M636" s="237"/>
      <c r="N636" s="238"/>
      <c r="O636" s="238"/>
      <c r="P636" s="238"/>
      <c r="Q636" s="238"/>
      <c r="R636" s="238"/>
      <c r="S636" s="238"/>
      <c r="T636" s="239"/>
      <c r="AT636" s="240" t="s">
        <v>176</v>
      </c>
      <c r="AU636" s="240" t="s">
        <v>89</v>
      </c>
      <c r="AV636" s="13" t="s">
        <v>25</v>
      </c>
      <c r="AW636" s="13" t="s">
        <v>44</v>
      </c>
      <c r="AX636" s="13" t="s">
        <v>80</v>
      </c>
      <c r="AY636" s="240" t="s">
        <v>165</v>
      </c>
    </row>
    <row r="637" spans="2:51" s="12" customFormat="1" ht="13.5">
      <c r="B637" s="218"/>
      <c r="C637" s="219"/>
      <c r="D637" s="215" t="s">
        <v>176</v>
      </c>
      <c r="E637" s="241" t="s">
        <v>24</v>
      </c>
      <c r="F637" s="242" t="s">
        <v>806</v>
      </c>
      <c r="G637" s="219"/>
      <c r="H637" s="243">
        <v>62.715</v>
      </c>
      <c r="I637" s="224"/>
      <c r="J637" s="219"/>
      <c r="K637" s="219"/>
      <c r="L637" s="225"/>
      <c r="M637" s="226"/>
      <c r="N637" s="227"/>
      <c r="O637" s="227"/>
      <c r="P637" s="227"/>
      <c r="Q637" s="227"/>
      <c r="R637" s="227"/>
      <c r="S637" s="227"/>
      <c r="T637" s="228"/>
      <c r="AT637" s="229" t="s">
        <v>176</v>
      </c>
      <c r="AU637" s="229" t="s">
        <v>89</v>
      </c>
      <c r="AV637" s="12" t="s">
        <v>89</v>
      </c>
      <c r="AW637" s="12" t="s">
        <v>44</v>
      </c>
      <c r="AX637" s="12" t="s">
        <v>80</v>
      </c>
      <c r="AY637" s="229" t="s">
        <v>165</v>
      </c>
    </row>
    <row r="638" spans="2:51" s="12" customFormat="1" ht="13.5">
      <c r="B638" s="218"/>
      <c r="C638" s="219"/>
      <c r="D638" s="215" t="s">
        <v>176</v>
      </c>
      <c r="E638" s="241" t="s">
        <v>24</v>
      </c>
      <c r="F638" s="242" t="s">
        <v>807</v>
      </c>
      <c r="G638" s="219"/>
      <c r="H638" s="243">
        <v>62.715</v>
      </c>
      <c r="I638" s="224"/>
      <c r="J638" s="219"/>
      <c r="K638" s="219"/>
      <c r="L638" s="225"/>
      <c r="M638" s="226"/>
      <c r="N638" s="227"/>
      <c r="O638" s="227"/>
      <c r="P638" s="227"/>
      <c r="Q638" s="227"/>
      <c r="R638" s="227"/>
      <c r="S638" s="227"/>
      <c r="T638" s="228"/>
      <c r="AT638" s="229" t="s">
        <v>176</v>
      </c>
      <c r="AU638" s="229" t="s">
        <v>89</v>
      </c>
      <c r="AV638" s="12" t="s">
        <v>89</v>
      </c>
      <c r="AW638" s="12" t="s">
        <v>44</v>
      </c>
      <c r="AX638" s="12" t="s">
        <v>80</v>
      </c>
      <c r="AY638" s="229" t="s">
        <v>165</v>
      </c>
    </row>
    <row r="639" spans="2:51" s="13" customFormat="1" ht="13.5">
      <c r="B639" s="230"/>
      <c r="C639" s="231"/>
      <c r="D639" s="215" t="s">
        <v>176</v>
      </c>
      <c r="E639" s="232" t="s">
        <v>24</v>
      </c>
      <c r="F639" s="233" t="s">
        <v>808</v>
      </c>
      <c r="G639" s="231"/>
      <c r="H639" s="234" t="s">
        <v>24</v>
      </c>
      <c r="I639" s="235"/>
      <c r="J639" s="231"/>
      <c r="K639" s="231"/>
      <c r="L639" s="236"/>
      <c r="M639" s="237"/>
      <c r="N639" s="238"/>
      <c r="O639" s="238"/>
      <c r="P639" s="238"/>
      <c r="Q639" s="238"/>
      <c r="R639" s="238"/>
      <c r="S639" s="238"/>
      <c r="T639" s="239"/>
      <c r="AT639" s="240" t="s">
        <v>176</v>
      </c>
      <c r="AU639" s="240" t="s">
        <v>89</v>
      </c>
      <c r="AV639" s="13" t="s">
        <v>25</v>
      </c>
      <c r="AW639" s="13" t="s">
        <v>44</v>
      </c>
      <c r="AX639" s="13" t="s">
        <v>80</v>
      </c>
      <c r="AY639" s="240" t="s">
        <v>165</v>
      </c>
    </row>
    <row r="640" spans="2:51" s="12" customFormat="1" ht="13.5">
      <c r="B640" s="218"/>
      <c r="C640" s="219"/>
      <c r="D640" s="215" t="s">
        <v>176</v>
      </c>
      <c r="E640" s="241" t="s">
        <v>24</v>
      </c>
      <c r="F640" s="242" t="s">
        <v>809</v>
      </c>
      <c r="G640" s="219"/>
      <c r="H640" s="243">
        <v>65.955</v>
      </c>
      <c r="I640" s="224"/>
      <c r="J640" s="219"/>
      <c r="K640" s="219"/>
      <c r="L640" s="225"/>
      <c r="M640" s="226"/>
      <c r="N640" s="227"/>
      <c r="O640" s="227"/>
      <c r="P640" s="227"/>
      <c r="Q640" s="227"/>
      <c r="R640" s="227"/>
      <c r="S640" s="227"/>
      <c r="T640" s="228"/>
      <c r="AT640" s="229" t="s">
        <v>176</v>
      </c>
      <c r="AU640" s="229" t="s">
        <v>89</v>
      </c>
      <c r="AV640" s="12" t="s">
        <v>89</v>
      </c>
      <c r="AW640" s="12" t="s">
        <v>44</v>
      </c>
      <c r="AX640" s="12" t="s">
        <v>80</v>
      </c>
      <c r="AY640" s="229" t="s">
        <v>165</v>
      </c>
    </row>
    <row r="641" spans="2:51" s="12" customFormat="1" ht="13.5">
      <c r="B641" s="218"/>
      <c r="C641" s="219"/>
      <c r="D641" s="220" t="s">
        <v>176</v>
      </c>
      <c r="E641" s="221" t="s">
        <v>24</v>
      </c>
      <c r="F641" s="222" t="s">
        <v>810</v>
      </c>
      <c r="G641" s="219"/>
      <c r="H641" s="223">
        <v>65.955</v>
      </c>
      <c r="I641" s="224"/>
      <c r="J641" s="219"/>
      <c r="K641" s="219"/>
      <c r="L641" s="225"/>
      <c r="M641" s="226"/>
      <c r="N641" s="227"/>
      <c r="O641" s="227"/>
      <c r="P641" s="227"/>
      <c r="Q641" s="227"/>
      <c r="R641" s="227"/>
      <c r="S641" s="227"/>
      <c r="T641" s="228"/>
      <c r="AT641" s="229" t="s">
        <v>176</v>
      </c>
      <c r="AU641" s="229" t="s">
        <v>89</v>
      </c>
      <c r="AV641" s="12" t="s">
        <v>89</v>
      </c>
      <c r="AW641" s="12" t="s">
        <v>44</v>
      </c>
      <c r="AX641" s="12" t="s">
        <v>80</v>
      </c>
      <c r="AY641" s="229" t="s">
        <v>165</v>
      </c>
    </row>
    <row r="642" spans="2:65" s="1" customFormat="1" ht="31.5" customHeight="1">
      <c r="B642" s="42"/>
      <c r="C642" s="203" t="s">
        <v>811</v>
      </c>
      <c r="D642" s="203" t="s">
        <v>166</v>
      </c>
      <c r="E642" s="204" t="s">
        <v>812</v>
      </c>
      <c r="F642" s="205" t="s">
        <v>813</v>
      </c>
      <c r="G642" s="206" t="s">
        <v>169</v>
      </c>
      <c r="H642" s="207">
        <v>257.34</v>
      </c>
      <c r="I642" s="208"/>
      <c r="J642" s="209">
        <f>ROUND(I642*H642,2)</f>
        <v>0</v>
      </c>
      <c r="K642" s="205" t="s">
        <v>170</v>
      </c>
      <c r="L642" s="62"/>
      <c r="M642" s="210" t="s">
        <v>24</v>
      </c>
      <c r="N642" s="211" t="s">
        <v>51</v>
      </c>
      <c r="O642" s="43"/>
      <c r="P642" s="212">
        <f>O642*H642</f>
        <v>0</v>
      </c>
      <c r="Q642" s="212">
        <v>0.0116222</v>
      </c>
      <c r="R642" s="212">
        <f>Q642*H642</f>
        <v>2.9908569479999993</v>
      </c>
      <c r="S642" s="212">
        <v>0</v>
      </c>
      <c r="T642" s="213">
        <f>S642*H642</f>
        <v>0</v>
      </c>
      <c r="AR642" s="25" t="s">
        <v>171</v>
      </c>
      <c r="AT642" s="25" t="s">
        <v>166</v>
      </c>
      <c r="AU642" s="25" t="s">
        <v>89</v>
      </c>
      <c r="AY642" s="25" t="s">
        <v>165</v>
      </c>
      <c r="BE642" s="214">
        <f>IF(N642="základní",J642,0)</f>
        <v>0</v>
      </c>
      <c r="BF642" s="214">
        <f>IF(N642="snížená",J642,0)</f>
        <v>0</v>
      </c>
      <c r="BG642" s="214">
        <f>IF(N642="zákl. přenesená",J642,0)</f>
        <v>0</v>
      </c>
      <c r="BH642" s="214">
        <f>IF(N642="sníž. přenesená",J642,0)</f>
        <v>0</v>
      </c>
      <c r="BI642" s="214">
        <f>IF(N642="nulová",J642,0)</f>
        <v>0</v>
      </c>
      <c r="BJ642" s="25" t="s">
        <v>25</v>
      </c>
      <c r="BK642" s="214">
        <f>ROUND(I642*H642,2)</f>
        <v>0</v>
      </c>
      <c r="BL642" s="25" t="s">
        <v>171</v>
      </c>
      <c r="BM642" s="25" t="s">
        <v>814</v>
      </c>
    </row>
    <row r="643" spans="2:47" s="1" customFormat="1" ht="108">
      <c r="B643" s="42"/>
      <c r="C643" s="64"/>
      <c r="D643" s="215" t="s">
        <v>173</v>
      </c>
      <c r="E643" s="64"/>
      <c r="F643" s="216" t="s">
        <v>815</v>
      </c>
      <c r="G643" s="64"/>
      <c r="H643" s="64"/>
      <c r="I643" s="173"/>
      <c r="J643" s="64"/>
      <c r="K643" s="64"/>
      <c r="L643" s="62"/>
      <c r="M643" s="217"/>
      <c r="N643" s="43"/>
      <c r="O643" s="43"/>
      <c r="P643" s="43"/>
      <c r="Q643" s="43"/>
      <c r="R643" s="43"/>
      <c r="S643" s="43"/>
      <c r="T643" s="79"/>
      <c r="AT643" s="25" t="s">
        <v>173</v>
      </c>
      <c r="AU643" s="25" t="s">
        <v>89</v>
      </c>
    </row>
    <row r="644" spans="2:47" s="1" customFormat="1" ht="27">
      <c r="B644" s="42"/>
      <c r="C644" s="64"/>
      <c r="D644" s="220" t="s">
        <v>112</v>
      </c>
      <c r="E644" s="64"/>
      <c r="F644" s="266" t="s">
        <v>799</v>
      </c>
      <c r="G644" s="64"/>
      <c r="H644" s="64"/>
      <c r="I644" s="173"/>
      <c r="J644" s="64"/>
      <c r="K644" s="64"/>
      <c r="L644" s="62"/>
      <c r="M644" s="217"/>
      <c r="N644" s="43"/>
      <c r="O644" s="43"/>
      <c r="P644" s="43"/>
      <c r="Q644" s="43"/>
      <c r="R644" s="43"/>
      <c r="S644" s="43"/>
      <c r="T644" s="79"/>
      <c r="AT644" s="25" t="s">
        <v>112</v>
      </c>
      <c r="AU644" s="25" t="s">
        <v>89</v>
      </c>
    </row>
    <row r="645" spans="2:65" s="1" customFormat="1" ht="31.5" customHeight="1">
      <c r="B645" s="42"/>
      <c r="C645" s="203" t="s">
        <v>816</v>
      </c>
      <c r="D645" s="203" t="s">
        <v>166</v>
      </c>
      <c r="E645" s="204" t="s">
        <v>817</v>
      </c>
      <c r="F645" s="205" t="s">
        <v>818</v>
      </c>
      <c r="G645" s="206" t="s">
        <v>169</v>
      </c>
      <c r="H645" s="207">
        <v>257.34</v>
      </c>
      <c r="I645" s="208"/>
      <c r="J645" s="209">
        <f>ROUND(I645*H645,2)</f>
        <v>0</v>
      </c>
      <c r="K645" s="205" t="s">
        <v>170</v>
      </c>
      <c r="L645" s="62"/>
      <c r="M645" s="210" t="s">
        <v>24</v>
      </c>
      <c r="N645" s="211" t="s">
        <v>51</v>
      </c>
      <c r="O645" s="43"/>
      <c r="P645" s="212">
        <f>O645*H645</f>
        <v>0</v>
      </c>
      <c r="Q645" s="212">
        <v>0</v>
      </c>
      <c r="R645" s="212">
        <f>Q645*H645</f>
        <v>0</v>
      </c>
      <c r="S645" s="212">
        <v>0</v>
      </c>
      <c r="T645" s="213">
        <f>S645*H645</f>
        <v>0</v>
      </c>
      <c r="AR645" s="25" t="s">
        <v>171</v>
      </c>
      <c r="AT645" s="25" t="s">
        <v>166</v>
      </c>
      <c r="AU645" s="25" t="s">
        <v>89</v>
      </c>
      <c r="AY645" s="25" t="s">
        <v>165</v>
      </c>
      <c r="BE645" s="214">
        <f>IF(N645="základní",J645,0)</f>
        <v>0</v>
      </c>
      <c r="BF645" s="214">
        <f>IF(N645="snížená",J645,0)</f>
        <v>0</v>
      </c>
      <c r="BG645" s="214">
        <f>IF(N645="zákl. přenesená",J645,0)</f>
        <v>0</v>
      </c>
      <c r="BH645" s="214">
        <f>IF(N645="sníž. přenesená",J645,0)</f>
        <v>0</v>
      </c>
      <c r="BI645" s="214">
        <f>IF(N645="nulová",J645,0)</f>
        <v>0</v>
      </c>
      <c r="BJ645" s="25" t="s">
        <v>25</v>
      </c>
      <c r="BK645" s="214">
        <f>ROUND(I645*H645,2)</f>
        <v>0</v>
      </c>
      <c r="BL645" s="25" t="s">
        <v>171</v>
      </c>
      <c r="BM645" s="25" t="s">
        <v>819</v>
      </c>
    </row>
    <row r="646" spans="2:47" s="1" customFormat="1" ht="40.5">
      <c r="B646" s="42"/>
      <c r="C646" s="64"/>
      <c r="D646" s="215" t="s">
        <v>173</v>
      </c>
      <c r="E646" s="64"/>
      <c r="F646" s="216" t="s">
        <v>820</v>
      </c>
      <c r="G646" s="64"/>
      <c r="H646" s="64"/>
      <c r="I646" s="173"/>
      <c r="J646" s="64"/>
      <c r="K646" s="64"/>
      <c r="L646" s="62"/>
      <c r="M646" s="217"/>
      <c r="N646" s="43"/>
      <c r="O646" s="43"/>
      <c r="P646" s="43"/>
      <c r="Q646" s="43"/>
      <c r="R646" s="43"/>
      <c r="S646" s="43"/>
      <c r="T646" s="79"/>
      <c r="AT646" s="25" t="s">
        <v>173</v>
      </c>
      <c r="AU646" s="25" t="s">
        <v>89</v>
      </c>
    </row>
    <row r="647" spans="2:47" s="1" customFormat="1" ht="27">
      <c r="B647" s="42"/>
      <c r="C647" s="64"/>
      <c r="D647" s="220" t="s">
        <v>112</v>
      </c>
      <c r="E647" s="64"/>
      <c r="F647" s="266" t="s">
        <v>799</v>
      </c>
      <c r="G647" s="64"/>
      <c r="H647" s="64"/>
      <c r="I647" s="173"/>
      <c r="J647" s="64"/>
      <c r="K647" s="64"/>
      <c r="L647" s="62"/>
      <c r="M647" s="217"/>
      <c r="N647" s="43"/>
      <c r="O647" s="43"/>
      <c r="P647" s="43"/>
      <c r="Q647" s="43"/>
      <c r="R647" s="43"/>
      <c r="S647" s="43"/>
      <c r="T647" s="79"/>
      <c r="AT647" s="25" t="s">
        <v>112</v>
      </c>
      <c r="AU647" s="25" t="s">
        <v>89</v>
      </c>
    </row>
    <row r="648" spans="2:65" s="1" customFormat="1" ht="22.5" customHeight="1">
      <c r="B648" s="42"/>
      <c r="C648" s="203" t="s">
        <v>821</v>
      </c>
      <c r="D648" s="203" t="s">
        <v>166</v>
      </c>
      <c r="E648" s="204" t="s">
        <v>822</v>
      </c>
      <c r="F648" s="205" t="s">
        <v>823</v>
      </c>
      <c r="G648" s="206" t="s">
        <v>211</v>
      </c>
      <c r="H648" s="207">
        <v>265.32</v>
      </c>
      <c r="I648" s="208"/>
      <c r="J648" s="209">
        <f>ROUND(I648*H648,2)</f>
        <v>0</v>
      </c>
      <c r="K648" s="205" t="s">
        <v>24</v>
      </c>
      <c r="L648" s="62"/>
      <c r="M648" s="210" t="s">
        <v>24</v>
      </c>
      <c r="N648" s="211" t="s">
        <v>51</v>
      </c>
      <c r="O648" s="43"/>
      <c r="P648" s="212">
        <f>O648*H648</f>
        <v>0</v>
      </c>
      <c r="Q648" s="212">
        <v>3E-05</v>
      </c>
      <c r="R648" s="212">
        <f>Q648*H648</f>
        <v>0.0079596</v>
      </c>
      <c r="S648" s="212">
        <v>0</v>
      </c>
      <c r="T648" s="213">
        <f>S648*H648</f>
        <v>0</v>
      </c>
      <c r="AR648" s="25" t="s">
        <v>171</v>
      </c>
      <c r="AT648" s="25" t="s">
        <v>166</v>
      </c>
      <c r="AU648" s="25" t="s">
        <v>89</v>
      </c>
      <c r="AY648" s="25" t="s">
        <v>165</v>
      </c>
      <c r="BE648" s="214">
        <f>IF(N648="základní",J648,0)</f>
        <v>0</v>
      </c>
      <c r="BF648" s="214">
        <f>IF(N648="snížená",J648,0)</f>
        <v>0</v>
      </c>
      <c r="BG648" s="214">
        <f>IF(N648="zákl. přenesená",J648,0)</f>
        <v>0</v>
      </c>
      <c r="BH648" s="214">
        <f>IF(N648="sníž. přenesená",J648,0)</f>
        <v>0</v>
      </c>
      <c r="BI648" s="214">
        <f>IF(N648="nulová",J648,0)</f>
        <v>0</v>
      </c>
      <c r="BJ648" s="25" t="s">
        <v>25</v>
      </c>
      <c r="BK648" s="214">
        <f>ROUND(I648*H648,2)</f>
        <v>0</v>
      </c>
      <c r="BL648" s="25" t="s">
        <v>171</v>
      </c>
      <c r="BM648" s="25" t="s">
        <v>824</v>
      </c>
    </row>
    <row r="649" spans="2:47" s="1" customFormat="1" ht="54">
      <c r="B649" s="42"/>
      <c r="C649" s="64"/>
      <c r="D649" s="215" t="s">
        <v>173</v>
      </c>
      <c r="E649" s="64"/>
      <c r="F649" s="216" t="s">
        <v>825</v>
      </c>
      <c r="G649" s="64"/>
      <c r="H649" s="64"/>
      <c r="I649" s="173"/>
      <c r="J649" s="64"/>
      <c r="K649" s="64"/>
      <c r="L649" s="62"/>
      <c r="M649" s="217"/>
      <c r="N649" s="43"/>
      <c r="O649" s="43"/>
      <c r="P649" s="43"/>
      <c r="Q649" s="43"/>
      <c r="R649" s="43"/>
      <c r="S649" s="43"/>
      <c r="T649" s="79"/>
      <c r="AT649" s="25" t="s">
        <v>173</v>
      </c>
      <c r="AU649" s="25" t="s">
        <v>89</v>
      </c>
    </row>
    <row r="650" spans="2:47" s="1" customFormat="1" ht="27">
      <c r="B650" s="42"/>
      <c r="C650" s="64"/>
      <c r="D650" s="215" t="s">
        <v>112</v>
      </c>
      <c r="E650" s="64"/>
      <c r="F650" s="216" t="s">
        <v>826</v>
      </c>
      <c r="G650" s="64"/>
      <c r="H650" s="64"/>
      <c r="I650" s="173"/>
      <c r="J650" s="64"/>
      <c r="K650" s="64"/>
      <c r="L650" s="62"/>
      <c r="M650" s="217"/>
      <c r="N650" s="43"/>
      <c r="O650" s="43"/>
      <c r="P650" s="43"/>
      <c r="Q650" s="43"/>
      <c r="R650" s="43"/>
      <c r="S650" s="43"/>
      <c r="T650" s="79"/>
      <c r="AT650" s="25" t="s">
        <v>112</v>
      </c>
      <c r="AU650" s="25" t="s">
        <v>89</v>
      </c>
    </row>
    <row r="651" spans="2:51" s="13" customFormat="1" ht="13.5">
      <c r="B651" s="230"/>
      <c r="C651" s="231"/>
      <c r="D651" s="215" t="s">
        <v>176</v>
      </c>
      <c r="E651" s="232" t="s">
        <v>24</v>
      </c>
      <c r="F651" s="233" t="s">
        <v>338</v>
      </c>
      <c r="G651" s="231"/>
      <c r="H651" s="234" t="s">
        <v>24</v>
      </c>
      <c r="I651" s="235"/>
      <c r="J651" s="231"/>
      <c r="K651" s="231"/>
      <c r="L651" s="236"/>
      <c r="M651" s="237"/>
      <c r="N651" s="238"/>
      <c r="O651" s="238"/>
      <c r="P651" s="238"/>
      <c r="Q651" s="238"/>
      <c r="R651" s="238"/>
      <c r="S651" s="238"/>
      <c r="T651" s="239"/>
      <c r="AT651" s="240" t="s">
        <v>176</v>
      </c>
      <c r="AU651" s="240" t="s">
        <v>89</v>
      </c>
      <c r="AV651" s="13" t="s">
        <v>25</v>
      </c>
      <c r="AW651" s="13" t="s">
        <v>44</v>
      </c>
      <c r="AX651" s="13" t="s">
        <v>80</v>
      </c>
      <c r="AY651" s="240" t="s">
        <v>165</v>
      </c>
    </row>
    <row r="652" spans="2:51" s="12" customFormat="1" ht="13.5">
      <c r="B652" s="218"/>
      <c r="C652" s="219"/>
      <c r="D652" s="215" t="s">
        <v>176</v>
      </c>
      <c r="E652" s="241" t="s">
        <v>24</v>
      </c>
      <c r="F652" s="242" t="s">
        <v>827</v>
      </c>
      <c r="G652" s="219"/>
      <c r="H652" s="243">
        <v>62.715</v>
      </c>
      <c r="I652" s="224"/>
      <c r="J652" s="219"/>
      <c r="K652" s="219"/>
      <c r="L652" s="225"/>
      <c r="M652" s="226"/>
      <c r="N652" s="227"/>
      <c r="O652" s="227"/>
      <c r="P652" s="227"/>
      <c r="Q652" s="227"/>
      <c r="R652" s="227"/>
      <c r="S652" s="227"/>
      <c r="T652" s="228"/>
      <c r="AT652" s="229" t="s">
        <v>176</v>
      </c>
      <c r="AU652" s="229" t="s">
        <v>89</v>
      </c>
      <c r="AV652" s="12" t="s">
        <v>89</v>
      </c>
      <c r="AW652" s="12" t="s">
        <v>44</v>
      </c>
      <c r="AX652" s="12" t="s">
        <v>80</v>
      </c>
      <c r="AY652" s="229" t="s">
        <v>165</v>
      </c>
    </row>
    <row r="653" spans="2:51" s="12" customFormat="1" ht="13.5">
      <c r="B653" s="218"/>
      <c r="C653" s="219"/>
      <c r="D653" s="215" t="s">
        <v>176</v>
      </c>
      <c r="E653" s="241" t="s">
        <v>24</v>
      </c>
      <c r="F653" s="242" t="s">
        <v>828</v>
      </c>
      <c r="G653" s="219"/>
      <c r="H653" s="243">
        <v>62.715</v>
      </c>
      <c r="I653" s="224"/>
      <c r="J653" s="219"/>
      <c r="K653" s="219"/>
      <c r="L653" s="225"/>
      <c r="M653" s="226"/>
      <c r="N653" s="227"/>
      <c r="O653" s="227"/>
      <c r="P653" s="227"/>
      <c r="Q653" s="227"/>
      <c r="R653" s="227"/>
      <c r="S653" s="227"/>
      <c r="T653" s="228"/>
      <c r="AT653" s="229" t="s">
        <v>176</v>
      </c>
      <c r="AU653" s="229" t="s">
        <v>89</v>
      </c>
      <c r="AV653" s="12" t="s">
        <v>89</v>
      </c>
      <c r="AW653" s="12" t="s">
        <v>44</v>
      </c>
      <c r="AX653" s="12" t="s">
        <v>80</v>
      </c>
      <c r="AY653" s="229" t="s">
        <v>165</v>
      </c>
    </row>
    <row r="654" spans="2:51" s="12" customFormat="1" ht="13.5">
      <c r="B654" s="218"/>
      <c r="C654" s="219"/>
      <c r="D654" s="215" t="s">
        <v>176</v>
      </c>
      <c r="E654" s="241" t="s">
        <v>24</v>
      </c>
      <c r="F654" s="242" t="s">
        <v>829</v>
      </c>
      <c r="G654" s="219"/>
      <c r="H654" s="243">
        <v>4.01</v>
      </c>
      <c r="I654" s="224"/>
      <c r="J654" s="219"/>
      <c r="K654" s="219"/>
      <c r="L654" s="225"/>
      <c r="M654" s="226"/>
      <c r="N654" s="227"/>
      <c r="O654" s="227"/>
      <c r="P654" s="227"/>
      <c r="Q654" s="227"/>
      <c r="R654" s="227"/>
      <c r="S654" s="227"/>
      <c r="T654" s="228"/>
      <c r="AT654" s="229" t="s">
        <v>176</v>
      </c>
      <c r="AU654" s="229" t="s">
        <v>89</v>
      </c>
      <c r="AV654" s="12" t="s">
        <v>89</v>
      </c>
      <c r="AW654" s="12" t="s">
        <v>44</v>
      </c>
      <c r="AX654" s="12" t="s">
        <v>80</v>
      </c>
      <c r="AY654" s="229" t="s">
        <v>165</v>
      </c>
    </row>
    <row r="655" spans="2:51" s="14" customFormat="1" ht="13.5">
      <c r="B655" s="244"/>
      <c r="C655" s="245"/>
      <c r="D655" s="215" t="s">
        <v>176</v>
      </c>
      <c r="E655" s="246" t="s">
        <v>24</v>
      </c>
      <c r="F655" s="247" t="s">
        <v>186</v>
      </c>
      <c r="G655" s="245"/>
      <c r="H655" s="248">
        <v>129.44</v>
      </c>
      <c r="I655" s="249"/>
      <c r="J655" s="245"/>
      <c r="K655" s="245"/>
      <c r="L655" s="250"/>
      <c r="M655" s="251"/>
      <c r="N655" s="252"/>
      <c r="O655" s="252"/>
      <c r="P655" s="252"/>
      <c r="Q655" s="252"/>
      <c r="R655" s="252"/>
      <c r="S655" s="252"/>
      <c r="T655" s="253"/>
      <c r="AT655" s="254" t="s">
        <v>176</v>
      </c>
      <c r="AU655" s="254" t="s">
        <v>89</v>
      </c>
      <c r="AV655" s="14" t="s">
        <v>187</v>
      </c>
      <c r="AW655" s="14" t="s">
        <v>44</v>
      </c>
      <c r="AX655" s="14" t="s">
        <v>80</v>
      </c>
      <c r="AY655" s="254" t="s">
        <v>165</v>
      </c>
    </row>
    <row r="656" spans="2:51" s="13" customFormat="1" ht="13.5">
      <c r="B656" s="230"/>
      <c r="C656" s="231"/>
      <c r="D656" s="215" t="s">
        <v>176</v>
      </c>
      <c r="E656" s="232" t="s">
        <v>24</v>
      </c>
      <c r="F656" s="233" t="s">
        <v>341</v>
      </c>
      <c r="G656" s="231"/>
      <c r="H656" s="234" t="s">
        <v>24</v>
      </c>
      <c r="I656" s="235"/>
      <c r="J656" s="231"/>
      <c r="K656" s="231"/>
      <c r="L656" s="236"/>
      <c r="M656" s="237"/>
      <c r="N656" s="238"/>
      <c r="O656" s="238"/>
      <c r="P656" s="238"/>
      <c r="Q656" s="238"/>
      <c r="R656" s="238"/>
      <c r="S656" s="238"/>
      <c r="T656" s="239"/>
      <c r="AT656" s="240" t="s">
        <v>176</v>
      </c>
      <c r="AU656" s="240" t="s">
        <v>89</v>
      </c>
      <c r="AV656" s="13" t="s">
        <v>25</v>
      </c>
      <c r="AW656" s="13" t="s">
        <v>44</v>
      </c>
      <c r="AX656" s="13" t="s">
        <v>80</v>
      </c>
      <c r="AY656" s="240" t="s">
        <v>165</v>
      </c>
    </row>
    <row r="657" spans="2:51" s="12" customFormat="1" ht="13.5">
      <c r="B657" s="218"/>
      <c r="C657" s="219"/>
      <c r="D657" s="215" t="s">
        <v>176</v>
      </c>
      <c r="E657" s="241" t="s">
        <v>24</v>
      </c>
      <c r="F657" s="242" t="s">
        <v>830</v>
      </c>
      <c r="G657" s="219"/>
      <c r="H657" s="243">
        <v>65.955</v>
      </c>
      <c r="I657" s="224"/>
      <c r="J657" s="219"/>
      <c r="K657" s="219"/>
      <c r="L657" s="225"/>
      <c r="M657" s="226"/>
      <c r="N657" s="227"/>
      <c r="O657" s="227"/>
      <c r="P657" s="227"/>
      <c r="Q657" s="227"/>
      <c r="R657" s="227"/>
      <c r="S657" s="227"/>
      <c r="T657" s="228"/>
      <c r="AT657" s="229" t="s">
        <v>176</v>
      </c>
      <c r="AU657" s="229" t="s">
        <v>89</v>
      </c>
      <c r="AV657" s="12" t="s">
        <v>89</v>
      </c>
      <c r="AW657" s="12" t="s">
        <v>44</v>
      </c>
      <c r="AX657" s="12" t="s">
        <v>80</v>
      </c>
      <c r="AY657" s="229" t="s">
        <v>165</v>
      </c>
    </row>
    <row r="658" spans="2:51" s="12" customFormat="1" ht="13.5">
      <c r="B658" s="218"/>
      <c r="C658" s="219"/>
      <c r="D658" s="215" t="s">
        <v>176</v>
      </c>
      <c r="E658" s="241" t="s">
        <v>24</v>
      </c>
      <c r="F658" s="242" t="s">
        <v>831</v>
      </c>
      <c r="G658" s="219"/>
      <c r="H658" s="243">
        <v>65.955</v>
      </c>
      <c r="I658" s="224"/>
      <c r="J658" s="219"/>
      <c r="K658" s="219"/>
      <c r="L658" s="225"/>
      <c r="M658" s="226"/>
      <c r="N658" s="227"/>
      <c r="O658" s="227"/>
      <c r="P658" s="227"/>
      <c r="Q658" s="227"/>
      <c r="R658" s="227"/>
      <c r="S658" s="227"/>
      <c r="T658" s="228"/>
      <c r="AT658" s="229" t="s">
        <v>176</v>
      </c>
      <c r="AU658" s="229" t="s">
        <v>89</v>
      </c>
      <c r="AV658" s="12" t="s">
        <v>89</v>
      </c>
      <c r="AW658" s="12" t="s">
        <v>44</v>
      </c>
      <c r="AX658" s="12" t="s">
        <v>80</v>
      </c>
      <c r="AY658" s="229" t="s">
        <v>165</v>
      </c>
    </row>
    <row r="659" spans="2:51" s="12" customFormat="1" ht="13.5">
      <c r="B659" s="218"/>
      <c r="C659" s="219"/>
      <c r="D659" s="215" t="s">
        <v>176</v>
      </c>
      <c r="E659" s="241" t="s">
        <v>24</v>
      </c>
      <c r="F659" s="242" t="s">
        <v>832</v>
      </c>
      <c r="G659" s="219"/>
      <c r="H659" s="243">
        <v>3.97</v>
      </c>
      <c r="I659" s="224"/>
      <c r="J659" s="219"/>
      <c r="K659" s="219"/>
      <c r="L659" s="225"/>
      <c r="M659" s="226"/>
      <c r="N659" s="227"/>
      <c r="O659" s="227"/>
      <c r="P659" s="227"/>
      <c r="Q659" s="227"/>
      <c r="R659" s="227"/>
      <c r="S659" s="227"/>
      <c r="T659" s="228"/>
      <c r="AT659" s="229" t="s">
        <v>176</v>
      </c>
      <c r="AU659" s="229" t="s">
        <v>89</v>
      </c>
      <c r="AV659" s="12" t="s">
        <v>89</v>
      </c>
      <c r="AW659" s="12" t="s">
        <v>44</v>
      </c>
      <c r="AX659" s="12" t="s">
        <v>80</v>
      </c>
      <c r="AY659" s="229" t="s">
        <v>165</v>
      </c>
    </row>
    <row r="660" spans="2:51" s="14" customFormat="1" ht="13.5">
      <c r="B660" s="244"/>
      <c r="C660" s="245"/>
      <c r="D660" s="215" t="s">
        <v>176</v>
      </c>
      <c r="E660" s="246" t="s">
        <v>24</v>
      </c>
      <c r="F660" s="247" t="s">
        <v>186</v>
      </c>
      <c r="G660" s="245"/>
      <c r="H660" s="248">
        <v>135.88</v>
      </c>
      <c r="I660" s="249"/>
      <c r="J660" s="245"/>
      <c r="K660" s="245"/>
      <c r="L660" s="250"/>
      <c r="M660" s="251"/>
      <c r="N660" s="252"/>
      <c r="O660" s="252"/>
      <c r="P660" s="252"/>
      <c r="Q660" s="252"/>
      <c r="R660" s="252"/>
      <c r="S660" s="252"/>
      <c r="T660" s="253"/>
      <c r="AT660" s="254" t="s">
        <v>176</v>
      </c>
      <c r="AU660" s="254" t="s">
        <v>89</v>
      </c>
      <c r="AV660" s="14" t="s">
        <v>187</v>
      </c>
      <c r="AW660" s="14" t="s">
        <v>44</v>
      </c>
      <c r="AX660" s="14" t="s">
        <v>80</v>
      </c>
      <c r="AY660" s="254" t="s">
        <v>165</v>
      </c>
    </row>
    <row r="661" spans="2:51" s="15" customFormat="1" ht="13.5">
      <c r="B661" s="255"/>
      <c r="C661" s="256"/>
      <c r="D661" s="215" t="s">
        <v>176</v>
      </c>
      <c r="E661" s="277" t="s">
        <v>24</v>
      </c>
      <c r="F661" s="278" t="s">
        <v>192</v>
      </c>
      <c r="G661" s="256"/>
      <c r="H661" s="279">
        <v>265.32</v>
      </c>
      <c r="I661" s="260"/>
      <c r="J661" s="256"/>
      <c r="K661" s="256"/>
      <c r="L661" s="261"/>
      <c r="M661" s="262"/>
      <c r="N661" s="263"/>
      <c r="O661" s="263"/>
      <c r="P661" s="263"/>
      <c r="Q661" s="263"/>
      <c r="R661" s="263"/>
      <c r="S661" s="263"/>
      <c r="T661" s="264"/>
      <c r="AT661" s="265" t="s">
        <v>176</v>
      </c>
      <c r="AU661" s="265" t="s">
        <v>89</v>
      </c>
      <c r="AV661" s="15" t="s">
        <v>171</v>
      </c>
      <c r="AW661" s="15" t="s">
        <v>44</v>
      </c>
      <c r="AX661" s="15" t="s">
        <v>25</v>
      </c>
      <c r="AY661" s="265" t="s">
        <v>165</v>
      </c>
    </row>
    <row r="662" spans="2:63" s="11" customFormat="1" ht="29.85" customHeight="1">
      <c r="B662" s="186"/>
      <c r="C662" s="187"/>
      <c r="D662" s="200" t="s">
        <v>79</v>
      </c>
      <c r="E662" s="201" t="s">
        <v>833</v>
      </c>
      <c r="F662" s="201" t="s">
        <v>834</v>
      </c>
      <c r="G662" s="187"/>
      <c r="H662" s="187"/>
      <c r="I662" s="190"/>
      <c r="J662" s="202">
        <f>BK662</f>
        <v>0</v>
      </c>
      <c r="K662" s="187"/>
      <c r="L662" s="192"/>
      <c r="M662" s="193"/>
      <c r="N662" s="194"/>
      <c r="O662" s="194"/>
      <c r="P662" s="195">
        <f>SUM(P663:P685)</f>
        <v>0</v>
      </c>
      <c r="Q662" s="194"/>
      <c r="R662" s="195">
        <f>SUM(R663:R685)</f>
        <v>0</v>
      </c>
      <c r="S662" s="194"/>
      <c r="T662" s="196">
        <f>SUM(T663:T685)</f>
        <v>0</v>
      </c>
      <c r="AR662" s="197" t="s">
        <v>25</v>
      </c>
      <c r="AT662" s="198" t="s">
        <v>79</v>
      </c>
      <c r="AU662" s="198" t="s">
        <v>25</v>
      </c>
      <c r="AY662" s="197" t="s">
        <v>165</v>
      </c>
      <c r="BK662" s="199">
        <f>SUM(BK663:BK685)</f>
        <v>0</v>
      </c>
    </row>
    <row r="663" spans="2:65" s="1" customFormat="1" ht="31.5" customHeight="1">
      <c r="B663" s="42"/>
      <c r="C663" s="203" t="s">
        <v>835</v>
      </c>
      <c r="D663" s="203" t="s">
        <v>166</v>
      </c>
      <c r="E663" s="204" t="s">
        <v>836</v>
      </c>
      <c r="F663" s="205" t="s">
        <v>837</v>
      </c>
      <c r="G663" s="206" t="s">
        <v>262</v>
      </c>
      <c r="H663" s="207">
        <v>431.144</v>
      </c>
      <c r="I663" s="208"/>
      <c r="J663" s="209">
        <f>ROUND(I663*H663,2)</f>
        <v>0</v>
      </c>
      <c r="K663" s="205" t="s">
        <v>24</v>
      </c>
      <c r="L663" s="62"/>
      <c r="M663" s="210" t="s">
        <v>24</v>
      </c>
      <c r="N663" s="211" t="s">
        <v>51</v>
      </c>
      <c r="O663" s="43"/>
      <c r="P663" s="212">
        <f>O663*H663</f>
        <v>0</v>
      </c>
      <c r="Q663" s="212">
        <v>0</v>
      </c>
      <c r="R663" s="212">
        <f>Q663*H663</f>
        <v>0</v>
      </c>
      <c r="S663" s="212">
        <v>0</v>
      </c>
      <c r="T663" s="213">
        <f>S663*H663</f>
        <v>0</v>
      </c>
      <c r="AR663" s="25" t="s">
        <v>171</v>
      </c>
      <c r="AT663" s="25" t="s">
        <v>166</v>
      </c>
      <c r="AU663" s="25" t="s">
        <v>89</v>
      </c>
      <c r="AY663" s="25" t="s">
        <v>165</v>
      </c>
      <c r="BE663" s="214">
        <f>IF(N663="základní",J663,0)</f>
        <v>0</v>
      </c>
      <c r="BF663" s="214">
        <f>IF(N663="snížená",J663,0)</f>
        <v>0</v>
      </c>
      <c r="BG663" s="214">
        <f>IF(N663="zákl. přenesená",J663,0)</f>
        <v>0</v>
      </c>
      <c r="BH663" s="214">
        <f>IF(N663="sníž. přenesená",J663,0)</f>
        <v>0</v>
      </c>
      <c r="BI663" s="214">
        <f>IF(N663="nulová",J663,0)</f>
        <v>0</v>
      </c>
      <c r="BJ663" s="25" t="s">
        <v>25</v>
      </c>
      <c r="BK663" s="214">
        <f>ROUND(I663*H663,2)</f>
        <v>0</v>
      </c>
      <c r="BL663" s="25" t="s">
        <v>171</v>
      </c>
      <c r="BM663" s="25" t="s">
        <v>838</v>
      </c>
    </row>
    <row r="664" spans="2:47" s="1" customFormat="1" ht="27">
      <c r="B664" s="42"/>
      <c r="C664" s="64"/>
      <c r="D664" s="215" t="s">
        <v>112</v>
      </c>
      <c r="E664" s="64"/>
      <c r="F664" s="216" t="s">
        <v>839</v>
      </c>
      <c r="G664" s="64"/>
      <c r="H664" s="64"/>
      <c r="I664" s="173"/>
      <c r="J664" s="64"/>
      <c r="K664" s="64"/>
      <c r="L664" s="62"/>
      <c r="M664" s="217"/>
      <c r="N664" s="43"/>
      <c r="O664" s="43"/>
      <c r="P664" s="43"/>
      <c r="Q664" s="43"/>
      <c r="R664" s="43"/>
      <c r="S664" s="43"/>
      <c r="T664" s="79"/>
      <c r="AT664" s="25" t="s">
        <v>112</v>
      </c>
      <c r="AU664" s="25" t="s">
        <v>89</v>
      </c>
    </row>
    <row r="665" spans="2:51" s="13" customFormat="1" ht="13.5">
      <c r="B665" s="230"/>
      <c r="C665" s="231"/>
      <c r="D665" s="215" t="s">
        <v>176</v>
      </c>
      <c r="E665" s="232" t="s">
        <v>24</v>
      </c>
      <c r="F665" s="233" t="s">
        <v>840</v>
      </c>
      <c r="G665" s="231"/>
      <c r="H665" s="234" t="s">
        <v>24</v>
      </c>
      <c r="I665" s="235"/>
      <c r="J665" s="231"/>
      <c r="K665" s="231"/>
      <c r="L665" s="236"/>
      <c r="M665" s="237"/>
      <c r="N665" s="238"/>
      <c r="O665" s="238"/>
      <c r="P665" s="238"/>
      <c r="Q665" s="238"/>
      <c r="R665" s="238"/>
      <c r="S665" s="238"/>
      <c r="T665" s="239"/>
      <c r="AT665" s="240" t="s">
        <v>176</v>
      </c>
      <c r="AU665" s="240" t="s">
        <v>89</v>
      </c>
      <c r="AV665" s="13" t="s">
        <v>25</v>
      </c>
      <c r="AW665" s="13" t="s">
        <v>44</v>
      </c>
      <c r="AX665" s="13" t="s">
        <v>80</v>
      </c>
      <c r="AY665" s="240" t="s">
        <v>165</v>
      </c>
    </row>
    <row r="666" spans="2:51" s="12" customFormat="1" ht="13.5">
      <c r="B666" s="218"/>
      <c r="C666" s="219"/>
      <c r="D666" s="215" t="s">
        <v>176</v>
      </c>
      <c r="E666" s="241" t="s">
        <v>24</v>
      </c>
      <c r="F666" s="242" t="s">
        <v>841</v>
      </c>
      <c r="G666" s="219"/>
      <c r="H666" s="243">
        <v>195.261</v>
      </c>
      <c r="I666" s="224"/>
      <c r="J666" s="219"/>
      <c r="K666" s="219"/>
      <c r="L666" s="225"/>
      <c r="M666" s="226"/>
      <c r="N666" s="227"/>
      <c r="O666" s="227"/>
      <c r="P666" s="227"/>
      <c r="Q666" s="227"/>
      <c r="R666" s="227"/>
      <c r="S666" s="227"/>
      <c r="T666" s="228"/>
      <c r="AT666" s="229" t="s">
        <v>176</v>
      </c>
      <c r="AU666" s="229" t="s">
        <v>89</v>
      </c>
      <c r="AV666" s="12" t="s">
        <v>89</v>
      </c>
      <c r="AW666" s="12" t="s">
        <v>44</v>
      </c>
      <c r="AX666" s="12" t="s">
        <v>80</v>
      </c>
      <c r="AY666" s="229" t="s">
        <v>165</v>
      </c>
    </row>
    <row r="667" spans="2:51" s="12" customFormat="1" ht="13.5">
      <c r="B667" s="218"/>
      <c r="C667" s="219"/>
      <c r="D667" s="215" t="s">
        <v>176</v>
      </c>
      <c r="E667" s="241" t="s">
        <v>24</v>
      </c>
      <c r="F667" s="242" t="s">
        <v>842</v>
      </c>
      <c r="G667" s="219"/>
      <c r="H667" s="243">
        <v>30.742</v>
      </c>
      <c r="I667" s="224"/>
      <c r="J667" s="219"/>
      <c r="K667" s="219"/>
      <c r="L667" s="225"/>
      <c r="M667" s="226"/>
      <c r="N667" s="227"/>
      <c r="O667" s="227"/>
      <c r="P667" s="227"/>
      <c r="Q667" s="227"/>
      <c r="R667" s="227"/>
      <c r="S667" s="227"/>
      <c r="T667" s="228"/>
      <c r="AT667" s="229" t="s">
        <v>176</v>
      </c>
      <c r="AU667" s="229" t="s">
        <v>89</v>
      </c>
      <c r="AV667" s="12" t="s">
        <v>89</v>
      </c>
      <c r="AW667" s="12" t="s">
        <v>44</v>
      </c>
      <c r="AX667" s="12" t="s">
        <v>80</v>
      </c>
      <c r="AY667" s="229" t="s">
        <v>165</v>
      </c>
    </row>
    <row r="668" spans="2:51" s="12" customFormat="1" ht="13.5">
      <c r="B668" s="218"/>
      <c r="C668" s="219"/>
      <c r="D668" s="215" t="s">
        <v>176</v>
      </c>
      <c r="E668" s="241" t="s">
        <v>24</v>
      </c>
      <c r="F668" s="242" t="s">
        <v>843</v>
      </c>
      <c r="G668" s="219"/>
      <c r="H668" s="243">
        <v>0.103</v>
      </c>
      <c r="I668" s="224"/>
      <c r="J668" s="219"/>
      <c r="K668" s="219"/>
      <c r="L668" s="225"/>
      <c r="M668" s="226"/>
      <c r="N668" s="227"/>
      <c r="O668" s="227"/>
      <c r="P668" s="227"/>
      <c r="Q668" s="227"/>
      <c r="R668" s="227"/>
      <c r="S668" s="227"/>
      <c r="T668" s="228"/>
      <c r="AT668" s="229" t="s">
        <v>176</v>
      </c>
      <c r="AU668" s="229" t="s">
        <v>89</v>
      </c>
      <c r="AV668" s="12" t="s">
        <v>89</v>
      </c>
      <c r="AW668" s="12" t="s">
        <v>44</v>
      </c>
      <c r="AX668" s="12" t="s">
        <v>80</v>
      </c>
      <c r="AY668" s="229" t="s">
        <v>165</v>
      </c>
    </row>
    <row r="669" spans="2:51" s="12" customFormat="1" ht="13.5">
      <c r="B669" s="218"/>
      <c r="C669" s="219"/>
      <c r="D669" s="215" t="s">
        <v>176</v>
      </c>
      <c r="E669" s="241" t="s">
        <v>24</v>
      </c>
      <c r="F669" s="242" t="s">
        <v>844</v>
      </c>
      <c r="G669" s="219"/>
      <c r="H669" s="243">
        <v>1.697</v>
      </c>
      <c r="I669" s="224"/>
      <c r="J669" s="219"/>
      <c r="K669" s="219"/>
      <c r="L669" s="225"/>
      <c r="M669" s="226"/>
      <c r="N669" s="227"/>
      <c r="O669" s="227"/>
      <c r="P669" s="227"/>
      <c r="Q669" s="227"/>
      <c r="R669" s="227"/>
      <c r="S669" s="227"/>
      <c r="T669" s="228"/>
      <c r="AT669" s="229" t="s">
        <v>176</v>
      </c>
      <c r="AU669" s="229" t="s">
        <v>89</v>
      </c>
      <c r="AV669" s="12" t="s">
        <v>89</v>
      </c>
      <c r="AW669" s="12" t="s">
        <v>44</v>
      </c>
      <c r="AX669" s="12" t="s">
        <v>80</v>
      </c>
      <c r="AY669" s="229" t="s">
        <v>165</v>
      </c>
    </row>
    <row r="670" spans="2:51" s="12" customFormat="1" ht="13.5">
      <c r="B670" s="218"/>
      <c r="C670" s="219"/>
      <c r="D670" s="215" t="s">
        <v>176</v>
      </c>
      <c r="E670" s="241" t="s">
        <v>24</v>
      </c>
      <c r="F670" s="242" t="s">
        <v>845</v>
      </c>
      <c r="G670" s="219"/>
      <c r="H670" s="243">
        <v>7.998</v>
      </c>
      <c r="I670" s="224"/>
      <c r="J670" s="219"/>
      <c r="K670" s="219"/>
      <c r="L670" s="225"/>
      <c r="M670" s="226"/>
      <c r="N670" s="227"/>
      <c r="O670" s="227"/>
      <c r="P670" s="227"/>
      <c r="Q670" s="227"/>
      <c r="R670" s="227"/>
      <c r="S670" s="227"/>
      <c r="T670" s="228"/>
      <c r="AT670" s="229" t="s">
        <v>176</v>
      </c>
      <c r="AU670" s="229" t="s">
        <v>89</v>
      </c>
      <c r="AV670" s="12" t="s">
        <v>89</v>
      </c>
      <c r="AW670" s="12" t="s">
        <v>44</v>
      </c>
      <c r="AX670" s="12" t="s">
        <v>80</v>
      </c>
      <c r="AY670" s="229" t="s">
        <v>165</v>
      </c>
    </row>
    <row r="671" spans="2:51" s="12" customFormat="1" ht="13.5">
      <c r="B671" s="218"/>
      <c r="C671" s="219"/>
      <c r="D671" s="215" t="s">
        <v>176</v>
      </c>
      <c r="E671" s="241" t="s">
        <v>24</v>
      </c>
      <c r="F671" s="242" t="s">
        <v>846</v>
      </c>
      <c r="G671" s="219"/>
      <c r="H671" s="243">
        <v>2.728</v>
      </c>
      <c r="I671" s="224"/>
      <c r="J671" s="219"/>
      <c r="K671" s="219"/>
      <c r="L671" s="225"/>
      <c r="M671" s="226"/>
      <c r="N671" s="227"/>
      <c r="O671" s="227"/>
      <c r="P671" s="227"/>
      <c r="Q671" s="227"/>
      <c r="R671" s="227"/>
      <c r="S671" s="227"/>
      <c r="T671" s="228"/>
      <c r="AT671" s="229" t="s">
        <v>176</v>
      </c>
      <c r="AU671" s="229" t="s">
        <v>89</v>
      </c>
      <c r="AV671" s="12" t="s">
        <v>89</v>
      </c>
      <c r="AW671" s="12" t="s">
        <v>44</v>
      </c>
      <c r="AX671" s="12" t="s">
        <v>80</v>
      </c>
      <c r="AY671" s="229" t="s">
        <v>165</v>
      </c>
    </row>
    <row r="672" spans="2:51" s="14" customFormat="1" ht="13.5">
      <c r="B672" s="244"/>
      <c r="C672" s="245"/>
      <c r="D672" s="215" t="s">
        <v>176</v>
      </c>
      <c r="E672" s="246" t="s">
        <v>24</v>
      </c>
      <c r="F672" s="247" t="s">
        <v>186</v>
      </c>
      <c r="G672" s="245"/>
      <c r="H672" s="248">
        <v>238.529</v>
      </c>
      <c r="I672" s="249"/>
      <c r="J672" s="245"/>
      <c r="K672" s="245"/>
      <c r="L672" s="250"/>
      <c r="M672" s="251"/>
      <c r="N672" s="252"/>
      <c r="O672" s="252"/>
      <c r="P672" s="252"/>
      <c r="Q672" s="252"/>
      <c r="R672" s="252"/>
      <c r="S672" s="252"/>
      <c r="T672" s="253"/>
      <c r="AT672" s="254" t="s">
        <v>176</v>
      </c>
      <c r="AU672" s="254" t="s">
        <v>89</v>
      </c>
      <c r="AV672" s="14" t="s">
        <v>187</v>
      </c>
      <c r="AW672" s="14" t="s">
        <v>44</v>
      </c>
      <c r="AX672" s="14" t="s">
        <v>80</v>
      </c>
      <c r="AY672" s="254" t="s">
        <v>165</v>
      </c>
    </row>
    <row r="673" spans="2:51" s="13" customFormat="1" ht="13.5">
      <c r="B673" s="230"/>
      <c r="C673" s="231"/>
      <c r="D673" s="215" t="s">
        <v>176</v>
      </c>
      <c r="E673" s="232" t="s">
        <v>24</v>
      </c>
      <c r="F673" s="233" t="s">
        <v>847</v>
      </c>
      <c r="G673" s="231"/>
      <c r="H673" s="234" t="s">
        <v>24</v>
      </c>
      <c r="I673" s="235"/>
      <c r="J673" s="231"/>
      <c r="K673" s="231"/>
      <c r="L673" s="236"/>
      <c r="M673" s="237"/>
      <c r="N673" s="238"/>
      <c r="O673" s="238"/>
      <c r="P673" s="238"/>
      <c r="Q673" s="238"/>
      <c r="R673" s="238"/>
      <c r="S673" s="238"/>
      <c r="T673" s="239"/>
      <c r="AT673" s="240" t="s">
        <v>176</v>
      </c>
      <c r="AU673" s="240" t="s">
        <v>89</v>
      </c>
      <c r="AV673" s="13" t="s">
        <v>25</v>
      </c>
      <c r="AW673" s="13" t="s">
        <v>44</v>
      </c>
      <c r="AX673" s="13" t="s">
        <v>80</v>
      </c>
      <c r="AY673" s="240" t="s">
        <v>165</v>
      </c>
    </row>
    <row r="674" spans="2:51" s="12" customFormat="1" ht="13.5">
      <c r="B674" s="218"/>
      <c r="C674" s="219"/>
      <c r="D674" s="215" t="s">
        <v>176</v>
      </c>
      <c r="E674" s="241" t="s">
        <v>24</v>
      </c>
      <c r="F674" s="242" t="s">
        <v>848</v>
      </c>
      <c r="G674" s="219"/>
      <c r="H674" s="243">
        <v>13.432</v>
      </c>
      <c r="I674" s="224"/>
      <c r="J674" s="219"/>
      <c r="K674" s="219"/>
      <c r="L674" s="225"/>
      <c r="M674" s="226"/>
      <c r="N674" s="227"/>
      <c r="O674" s="227"/>
      <c r="P674" s="227"/>
      <c r="Q674" s="227"/>
      <c r="R674" s="227"/>
      <c r="S674" s="227"/>
      <c r="T674" s="228"/>
      <c r="AT674" s="229" t="s">
        <v>176</v>
      </c>
      <c r="AU674" s="229" t="s">
        <v>89</v>
      </c>
      <c r="AV674" s="12" t="s">
        <v>89</v>
      </c>
      <c r="AW674" s="12" t="s">
        <v>44</v>
      </c>
      <c r="AX674" s="12" t="s">
        <v>80</v>
      </c>
      <c r="AY674" s="229" t="s">
        <v>165</v>
      </c>
    </row>
    <row r="675" spans="2:51" s="12" customFormat="1" ht="13.5">
      <c r="B675" s="218"/>
      <c r="C675" s="219"/>
      <c r="D675" s="215" t="s">
        <v>176</v>
      </c>
      <c r="E675" s="241" t="s">
        <v>24</v>
      </c>
      <c r="F675" s="242" t="s">
        <v>849</v>
      </c>
      <c r="G675" s="219"/>
      <c r="H675" s="243">
        <v>37.038</v>
      </c>
      <c r="I675" s="224"/>
      <c r="J675" s="219"/>
      <c r="K675" s="219"/>
      <c r="L675" s="225"/>
      <c r="M675" s="226"/>
      <c r="N675" s="227"/>
      <c r="O675" s="227"/>
      <c r="P675" s="227"/>
      <c r="Q675" s="227"/>
      <c r="R675" s="227"/>
      <c r="S675" s="227"/>
      <c r="T675" s="228"/>
      <c r="AT675" s="229" t="s">
        <v>176</v>
      </c>
      <c r="AU675" s="229" t="s">
        <v>89</v>
      </c>
      <c r="AV675" s="12" t="s">
        <v>89</v>
      </c>
      <c r="AW675" s="12" t="s">
        <v>44</v>
      </c>
      <c r="AX675" s="12" t="s">
        <v>80</v>
      </c>
      <c r="AY675" s="229" t="s">
        <v>165</v>
      </c>
    </row>
    <row r="676" spans="2:51" s="12" customFormat="1" ht="13.5">
      <c r="B676" s="218"/>
      <c r="C676" s="219"/>
      <c r="D676" s="215" t="s">
        <v>176</v>
      </c>
      <c r="E676" s="241" t="s">
        <v>24</v>
      </c>
      <c r="F676" s="242" t="s">
        <v>850</v>
      </c>
      <c r="G676" s="219"/>
      <c r="H676" s="243">
        <v>87.865</v>
      </c>
      <c r="I676" s="224"/>
      <c r="J676" s="219"/>
      <c r="K676" s="219"/>
      <c r="L676" s="225"/>
      <c r="M676" s="226"/>
      <c r="N676" s="227"/>
      <c r="O676" s="227"/>
      <c r="P676" s="227"/>
      <c r="Q676" s="227"/>
      <c r="R676" s="227"/>
      <c r="S676" s="227"/>
      <c r="T676" s="228"/>
      <c r="AT676" s="229" t="s">
        <v>176</v>
      </c>
      <c r="AU676" s="229" t="s">
        <v>89</v>
      </c>
      <c r="AV676" s="12" t="s">
        <v>89</v>
      </c>
      <c r="AW676" s="12" t="s">
        <v>44</v>
      </c>
      <c r="AX676" s="12" t="s">
        <v>80</v>
      </c>
      <c r="AY676" s="229" t="s">
        <v>165</v>
      </c>
    </row>
    <row r="677" spans="2:51" s="12" customFormat="1" ht="13.5">
      <c r="B677" s="218"/>
      <c r="C677" s="219"/>
      <c r="D677" s="215" t="s">
        <v>176</v>
      </c>
      <c r="E677" s="241" t="s">
        <v>24</v>
      </c>
      <c r="F677" s="242" t="s">
        <v>851</v>
      </c>
      <c r="G677" s="219"/>
      <c r="H677" s="243">
        <v>22.128</v>
      </c>
      <c r="I677" s="224"/>
      <c r="J677" s="219"/>
      <c r="K677" s="219"/>
      <c r="L677" s="225"/>
      <c r="M677" s="226"/>
      <c r="N677" s="227"/>
      <c r="O677" s="227"/>
      <c r="P677" s="227"/>
      <c r="Q677" s="227"/>
      <c r="R677" s="227"/>
      <c r="S677" s="227"/>
      <c r="T677" s="228"/>
      <c r="AT677" s="229" t="s">
        <v>176</v>
      </c>
      <c r="AU677" s="229" t="s">
        <v>89</v>
      </c>
      <c r="AV677" s="12" t="s">
        <v>89</v>
      </c>
      <c r="AW677" s="12" t="s">
        <v>44</v>
      </c>
      <c r="AX677" s="12" t="s">
        <v>80</v>
      </c>
      <c r="AY677" s="229" t="s">
        <v>165</v>
      </c>
    </row>
    <row r="678" spans="2:51" s="12" customFormat="1" ht="13.5">
      <c r="B678" s="218"/>
      <c r="C678" s="219"/>
      <c r="D678" s="215" t="s">
        <v>176</v>
      </c>
      <c r="E678" s="241" t="s">
        <v>24</v>
      </c>
      <c r="F678" s="242" t="s">
        <v>852</v>
      </c>
      <c r="G678" s="219"/>
      <c r="H678" s="243">
        <v>8.108</v>
      </c>
      <c r="I678" s="224"/>
      <c r="J678" s="219"/>
      <c r="K678" s="219"/>
      <c r="L678" s="225"/>
      <c r="M678" s="226"/>
      <c r="N678" s="227"/>
      <c r="O678" s="227"/>
      <c r="P678" s="227"/>
      <c r="Q678" s="227"/>
      <c r="R678" s="227"/>
      <c r="S678" s="227"/>
      <c r="T678" s="228"/>
      <c r="AT678" s="229" t="s">
        <v>176</v>
      </c>
      <c r="AU678" s="229" t="s">
        <v>89</v>
      </c>
      <c r="AV678" s="12" t="s">
        <v>89</v>
      </c>
      <c r="AW678" s="12" t="s">
        <v>44</v>
      </c>
      <c r="AX678" s="12" t="s">
        <v>80</v>
      </c>
      <c r="AY678" s="229" t="s">
        <v>165</v>
      </c>
    </row>
    <row r="679" spans="2:51" s="12" customFormat="1" ht="13.5">
      <c r="B679" s="218"/>
      <c r="C679" s="219"/>
      <c r="D679" s="215" t="s">
        <v>176</v>
      </c>
      <c r="E679" s="241" t="s">
        <v>24</v>
      </c>
      <c r="F679" s="242" t="s">
        <v>853</v>
      </c>
      <c r="G679" s="219"/>
      <c r="H679" s="243">
        <v>0.657</v>
      </c>
      <c r="I679" s="224"/>
      <c r="J679" s="219"/>
      <c r="K679" s="219"/>
      <c r="L679" s="225"/>
      <c r="M679" s="226"/>
      <c r="N679" s="227"/>
      <c r="O679" s="227"/>
      <c r="P679" s="227"/>
      <c r="Q679" s="227"/>
      <c r="R679" s="227"/>
      <c r="S679" s="227"/>
      <c r="T679" s="228"/>
      <c r="AT679" s="229" t="s">
        <v>176</v>
      </c>
      <c r="AU679" s="229" t="s">
        <v>89</v>
      </c>
      <c r="AV679" s="12" t="s">
        <v>89</v>
      </c>
      <c r="AW679" s="12" t="s">
        <v>44</v>
      </c>
      <c r="AX679" s="12" t="s">
        <v>80</v>
      </c>
      <c r="AY679" s="229" t="s">
        <v>165</v>
      </c>
    </row>
    <row r="680" spans="2:51" s="12" customFormat="1" ht="13.5">
      <c r="B680" s="218"/>
      <c r="C680" s="219"/>
      <c r="D680" s="215" t="s">
        <v>176</v>
      </c>
      <c r="E680" s="241" t="s">
        <v>24</v>
      </c>
      <c r="F680" s="242" t="s">
        <v>854</v>
      </c>
      <c r="G680" s="219"/>
      <c r="H680" s="243">
        <v>0.062</v>
      </c>
      <c r="I680" s="224"/>
      <c r="J680" s="219"/>
      <c r="K680" s="219"/>
      <c r="L680" s="225"/>
      <c r="M680" s="226"/>
      <c r="N680" s="227"/>
      <c r="O680" s="227"/>
      <c r="P680" s="227"/>
      <c r="Q680" s="227"/>
      <c r="R680" s="227"/>
      <c r="S680" s="227"/>
      <c r="T680" s="228"/>
      <c r="AT680" s="229" t="s">
        <v>176</v>
      </c>
      <c r="AU680" s="229" t="s">
        <v>89</v>
      </c>
      <c r="AV680" s="12" t="s">
        <v>89</v>
      </c>
      <c r="AW680" s="12" t="s">
        <v>44</v>
      </c>
      <c r="AX680" s="12" t="s">
        <v>80</v>
      </c>
      <c r="AY680" s="229" t="s">
        <v>165</v>
      </c>
    </row>
    <row r="681" spans="2:51" s="12" customFormat="1" ht="13.5">
      <c r="B681" s="218"/>
      <c r="C681" s="219"/>
      <c r="D681" s="215" t="s">
        <v>176</v>
      </c>
      <c r="E681" s="241" t="s">
        <v>24</v>
      </c>
      <c r="F681" s="242" t="s">
        <v>855</v>
      </c>
      <c r="G681" s="219"/>
      <c r="H681" s="243">
        <v>0.6</v>
      </c>
      <c r="I681" s="224"/>
      <c r="J681" s="219"/>
      <c r="K681" s="219"/>
      <c r="L681" s="225"/>
      <c r="M681" s="226"/>
      <c r="N681" s="227"/>
      <c r="O681" s="227"/>
      <c r="P681" s="227"/>
      <c r="Q681" s="227"/>
      <c r="R681" s="227"/>
      <c r="S681" s="227"/>
      <c r="T681" s="228"/>
      <c r="AT681" s="229" t="s">
        <v>176</v>
      </c>
      <c r="AU681" s="229" t="s">
        <v>89</v>
      </c>
      <c r="AV681" s="12" t="s">
        <v>89</v>
      </c>
      <c r="AW681" s="12" t="s">
        <v>44</v>
      </c>
      <c r="AX681" s="12" t="s">
        <v>80</v>
      </c>
      <c r="AY681" s="229" t="s">
        <v>165</v>
      </c>
    </row>
    <row r="682" spans="2:51" s="12" customFormat="1" ht="13.5">
      <c r="B682" s="218"/>
      <c r="C682" s="219"/>
      <c r="D682" s="215" t="s">
        <v>176</v>
      </c>
      <c r="E682" s="241" t="s">
        <v>24</v>
      </c>
      <c r="F682" s="242" t="s">
        <v>856</v>
      </c>
      <c r="G682" s="219"/>
      <c r="H682" s="243">
        <v>0.2</v>
      </c>
      <c r="I682" s="224"/>
      <c r="J682" s="219"/>
      <c r="K682" s="219"/>
      <c r="L682" s="225"/>
      <c r="M682" s="226"/>
      <c r="N682" s="227"/>
      <c r="O682" s="227"/>
      <c r="P682" s="227"/>
      <c r="Q682" s="227"/>
      <c r="R682" s="227"/>
      <c r="S682" s="227"/>
      <c r="T682" s="228"/>
      <c r="AT682" s="229" t="s">
        <v>176</v>
      </c>
      <c r="AU682" s="229" t="s">
        <v>89</v>
      </c>
      <c r="AV682" s="12" t="s">
        <v>89</v>
      </c>
      <c r="AW682" s="12" t="s">
        <v>44</v>
      </c>
      <c r="AX682" s="12" t="s">
        <v>80</v>
      </c>
      <c r="AY682" s="229" t="s">
        <v>165</v>
      </c>
    </row>
    <row r="683" spans="2:51" s="12" customFormat="1" ht="13.5">
      <c r="B683" s="218"/>
      <c r="C683" s="219"/>
      <c r="D683" s="215" t="s">
        <v>176</v>
      </c>
      <c r="E683" s="241" t="s">
        <v>24</v>
      </c>
      <c r="F683" s="242" t="s">
        <v>857</v>
      </c>
      <c r="G683" s="219"/>
      <c r="H683" s="243">
        <v>22.525</v>
      </c>
      <c r="I683" s="224"/>
      <c r="J683" s="219"/>
      <c r="K683" s="219"/>
      <c r="L683" s="225"/>
      <c r="M683" s="226"/>
      <c r="N683" s="227"/>
      <c r="O683" s="227"/>
      <c r="P683" s="227"/>
      <c r="Q683" s="227"/>
      <c r="R683" s="227"/>
      <c r="S683" s="227"/>
      <c r="T683" s="228"/>
      <c r="AT683" s="229" t="s">
        <v>176</v>
      </c>
      <c r="AU683" s="229" t="s">
        <v>89</v>
      </c>
      <c r="AV683" s="12" t="s">
        <v>89</v>
      </c>
      <c r="AW683" s="12" t="s">
        <v>44</v>
      </c>
      <c r="AX683" s="12" t="s">
        <v>80</v>
      </c>
      <c r="AY683" s="229" t="s">
        <v>165</v>
      </c>
    </row>
    <row r="684" spans="2:51" s="14" customFormat="1" ht="13.5">
      <c r="B684" s="244"/>
      <c r="C684" s="245"/>
      <c r="D684" s="215" t="s">
        <v>176</v>
      </c>
      <c r="E684" s="246" t="s">
        <v>24</v>
      </c>
      <c r="F684" s="247" t="s">
        <v>186</v>
      </c>
      <c r="G684" s="245"/>
      <c r="H684" s="248">
        <v>192.615</v>
      </c>
      <c r="I684" s="249"/>
      <c r="J684" s="245"/>
      <c r="K684" s="245"/>
      <c r="L684" s="250"/>
      <c r="M684" s="251"/>
      <c r="N684" s="252"/>
      <c r="O684" s="252"/>
      <c r="P684" s="252"/>
      <c r="Q684" s="252"/>
      <c r="R684" s="252"/>
      <c r="S684" s="252"/>
      <c r="T684" s="253"/>
      <c r="AT684" s="254" t="s">
        <v>176</v>
      </c>
      <c r="AU684" s="254" t="s">
        <v>89</v>
      </c>
      <c r="AV684" s="14" t="s">
        <v>187</v>
      </c>
      <c r="AW684" s="14" t="s">
        <v>44</v>
      </c>
      <c r="AX684" s="14" t="s">
        <v>80</v>
      </c>
      <c r="AY684" s="254" t="s">
        <v>165</v>
      </c>
    </row>
    <row r="685" spans="2:51" s="15" customFormat="1" ht="13.5">
      <c r="B685" s="255"/>
      <c r="C685" s="256"/>
      <c r="D685" s="215" t="s">
        <v>176</v>
      </c>
      <c r="E685" s="277" t="s">
        <v>24</v>
      </c>
      <c r="F685" s="278" t="s">
        <v>192</v>
      </c>
      <c r="G685" s="256"/>
      <c r="H685" s="279">
        <v>431.144</v>
      </c>
      <c r="I685" s="260"/>
      <c r="J685" s="256"/>
      <c r="K685" s="256"/>
      <c r="L685" s="261"/>
      <c r="M685" s="262"/>
      <c r="N685" s="263"/>
      <c r="O685" s="263"/>
      <c r="P685" s="263"/>
      <c r="Q685" s="263"/>
      <c r="R685" s="263"/>
      <c r="S685" s="263"/>
      <c r="T685" s="264"/>
      <c r="AT685" s="265" t="s">
        <v>176</v>
      </c>
      <c r="AU685" s="265" t="s">
        <v>89</v>
      </c>
      <c r="AV685" s="15" t="s">
        <v>171</v>
      </c>
      <c r="AW685" s="15" t="s">
        <v>44</v>
      </c>
      <c r="AX685" s="15" t="s">
        <v>25</v>
      </c>
      <c r="AY685" s="265" t="s">
        <v>165</v>
      </c>
    </row>
    <row r="686" spans="2:63" s="11" customFormat="1" ht="29.85" customHeight="1">
      <c r="B686" s="186"/>
      <c r="C686" s="187"/>
      <c r="D686" s="200" t="s">
        <v>79</v>
      </c>
      <c r="E686" s="201" t="s">
        <v>858</v>
      </c>
      <c r="F686" s="201" t="s">
        <v>859</v>
      </c>
      <c r="G686" s="187"/>
      <c r="H686" s="187"/>
      <c r="I686" s="190"/>
      <c r="J686" s="202">
        <f>BK686</f>
        <v>0</v>
      </c>
      <c r="K686" s="187"/>
      <c r="L686" s="192"/>
      <c r="M686" s="193"/>
      <c r="N686" s="194"/>
      <c r="O686" s="194"/>
      <c r="P686" s="195">
        <f>P687</f>
        <v>0</v>
      </c>
      <c r="Q686" s="194"/>
      <c r="R686" s="195">
        <f>R687</f>
        <v>0</v>
      </c>
      <c r="S686" s="194"/>
      <c r="T686" s="196">
        <f>T687</f>
        <v>0</v>
      </c>
      <c r="AR686" s="197" t="s">
        <v>25</v>
      </c>
      <c r="AT686" s="198" t="s">
        <v>79</v>
      </c>
      <c r="AU686" s="198" t="s">
        <v>25</v>
      </c>
      <c r="AY686" s="197" t="s">
        <v>165</v>
      </c>
      <c r="BK686" s="199">
        <f>BK687</f>
        <v>0</v>
      </c>
    </row>
    <row r="687" spans="2:65" s="1" customFormat="1" ht="31.5" customHeight="1">
      <c r="B687" s="42"/>
      <c r="C687" s="203" t="s">
        <v>860</v>
      </c>
      <c r="D687" s="203" t="s">
        <v>166</v>
      </c>
      <c r="E687" s="204" t="s">
        <v>861</v>
      </c>
      <c r="F687" s="205" t="s">
        <v>862</v>
      </c>
      <c r="G687" s="206" t="s">
        <v>262</v>
      </c>
      <c r="H687" s="207">
        <v>589.256</v>
      </c>
      <c r="I687" s="208"/>
      <c r="J687" s="209">
        <f>ROUND(I687*H687,2)</f>
        <v>0</v>
      </c>
      <c r="K687" s="205" t="s">
        <v>170</v>
      </c>
      <c r="L687" s="62"/>
      <c r="M687" s="210" t="s">
        <v>24</v>
      </c>
      <c r="N687" s="211" t="s">
        <v>51</v>
      </c>
      <c r="O687" s="43"/>
      <c r="P687" s="212">
        <f>O687*H687</f>
        <v>0</v>
      </c>
      <c r="Q687" s="212">
        <v>0</v>
      </c>
      <c r="R687" s="212">
        <f>Q687*H687</f>
        <v>0</v>
      </c>
      <c r="S687" s="212">
        <v>0</v>
      </c>
      <c r="T687" s="213">
        <f>S687*H687</f>
        <v>0</v>
      </c>
      <c r="AR687" s="25" t="s">
        <v>171</v>
      </c>
      <c r="AT687" s="25" t="s">
        <v>166</v>
      </c>
      <c r="AU687" s="25" t="s">
        <v>89</v>
      </c>
      <c r="AY687" s="25" t="s">
        <v>165</v>
      </c>
      <c r="BE687" s="214">
        <f>IF(N687="základní",J687,0)</f>
        <v>0</v>
      </c>
      <c r="BF687" s="214">
        <f>IF(N687="snížená",J687,0)</f>
        <v>0</v>
      </c>
      <c r="BG687" s="214">
        <f>IF(N687="zákl. přenesená",J687,0)</f>
        <v>0</v>
      </c>
      <c r="BH687" s="214">
        <f>IF(N687="sníž. přenesená",J687,0)</f>
        <v>0</v>
      </c>
      <c r="BI687" s="214">
        <f>IF(N687="nulová",J687,0)</f>
        <v>0</v>
      </c>
      <c r="BJ687" s="25" t="s">
        <v>25</v>
      </c>
      <c r="BK687" s="214">
        <f>ROUND(I687*H687,2)</f>
        <v>0</v>
      </c>
      <c r="BL687" s="25" t="s">
        <v>171</v>
      </c>
      <c r="BM687" s="25" t="s">
        <v>863</v>
      </c>
    </row>
    <row r="688" spans="2:63" s="11" customFormat="1" ht="37.35" customHeight="1">
      <c r="B688" s="186"/>
      <c r="C688" s="187"/>
      <c r="D688" s="188" t="s">
        <v>79</v>
      </c>
      <c r="E688" s="189" t="s">
        <v>864</v>
      </c>
      <c r="F688" s="189" t="s">
        <v>865</v>
      </c>
      <c r="G688" s="187"/>
      <c r="H688" s="187"/>
      <c r="I688" s="190"/>
      <c r="J688" s="191">
        <f>BK688</f>
        <v>0</v>
      </c>
      <c r="K688" s="187"/>
      <c r="L688" s="192"/>
      <c r="M688" s="193"/>
      <c r="N688" s="194"/>
      <c r="O688" s="194"/>
      <c r="P688" s="195">
        <f>P689+P705+P717</f>
        <v>0</v>
      </c>
      <c r="Q688" s="194"/>
      <c r="R688" s="195">
        <f>R689+R705+R717</f>
        <v>3.1231358080000002</v>
      </c>
      <c r="S688" s="194"/>
      <c r="T688" s="196">
        <f>T689+T705+T717</f>
        <v>0.5</v>
      </c>
      <c r="AR688" s="197" t="s">
        <v>89</v>
      </c>
      <c r="AT688" s="198" t="s">
        <v>79</v>
      </c>
      <c r="AU688" s="198" t="s">
        <v>80</v>
      </c>
      <c r="AY688" s="197" t="s">
        <v>165</v>
      </c>
      <c r="BK688" s="199">
        <f>BK689+BK705+BK717</f>
        <v>0</v>
      </c>
    </row>
    <row r="689" spans="2:63" s="11" customFormat="1" ht="19.9" customHeight="1">
      <c r="B689" s="186"/>
      <c r="C689" s="187"/>
      <c r="D689" s="200" t="s">
        <v>79</v>
      </c>
      <c r="E689" s="201" t="s">
        <v>866</v>
      </c>
      <c r="F689" s="201" t="s">
        <v>867</v>
      </c>
      <c r="G689" s="187"/>
      <c r="H689" s="187"/>
      <c r="I689" s="190"/>
      <c r="J689" s="202">
        <f>BK689</f>
        <v>0</v>
      </c>
      <c r="K689" s="187"/>
      <c r="L689" s="192"/>
      <c r="M689" s="193"/>
      <c r="N689" s="194"/>
      <c r="O689" s="194"/>
      <c r="P689" s="195">
        <f>SUM(P690:P704)</f>
        <v>0</v>
      </c>
      <c r="Q689" s="194"/>
      <c r="R689" s="195">
        <f>SUM(R690:R704)</f>
        <v>2.9189442800000003</v>
      </c>
      <c r="S689" s="194"/>
      <c r="T689" s="196">
        <f>SUM(T690:T704)</f>
        <v>0</v>
      </c>
      <c r="AR689" s="197" t="s">
        <v>89</v>
      </c>
      <c r="AT689" s="198" t="s">
        <v>79</v>
      </c>
      <c r="AU689" s="198" t="s">
        <v>25</v>
      </c>
      <c r="AY689" s="197" t="s">
        <v>165</v>
      </c>
      <c r="BK689" s="199">
        <f>SUM(BK690:BK704)</f>
        <v>0</v>
      </c>
    </row>
    <row r="690" spans="2:65" s="1" customFormat="1" ht="31.5" customHeight="1">
      <c r="B690" s="42"/>
      <c r="C690" s="203" t="s">
        <v>868</v>
      </c>
      <c r="D690" s="203" t="s">
        <v>166</v>
      </c>
      <c r="E690" s="204" t="s">
        <v>869</v>
      </c>
      <c r="F690" s="205" t="s">
        <v>870</v>
      </c>
      <c r="G690" s="206" t="s">
        <v>169</v>
      </c>
      <c r="H690" s="207">
        <v>563.271</v>
      </c>
      <c r="I690" s="208"/>
      <c r="J690" s="209">
        <f>ROUND(I690*H690,2)</f>
        <v>0</v>
      </c>
      <c r="K690" s="205" t="s">
        <v>170</v>
      </c>
      <c r="L690" s="62"/>
      <c r="M690" s="210" t="s">
        <v>24</v>
      </c>
      <c r="N690" s="211" t="s">
        <v>51</v>
      </c>
      <c r="O690" s="43"/>
      <c r="P690" s="212">
        <f>O690*H690</f>
        <v>0</v>
      </c>
      <c r="Q690" s="212">
        <v>0</v>
      </c>
      <c r="R690" s="212">
        <f>Q690*H690</f>
        <v>0</v>
      </c>
      <c r="S690" s="212">
        <v>0</v>
      </c>
      <c r="T690" s="213">
        <f>S690*H690</f>
        <v>0</v>
      </c>
      <c r="AR690" s="25" t="s">
        <v>295</v>
      </c>
      <c r="AT690" s="25" t="s">
        <v>166</v>
      </c>
      <c r="AU690" s="25" t="s">
        <v>89</v>
      </c>
      <c r="AY690" s="25" t="s">
        <v>165</v>
      </c>
      <c r="BE690" s="214">
        <f>IF(N690="základní",J690,0)</f>
        <v>0</v>
      </c>
      <c r="BF690" s="214">
        <f>IF(N690="snížená",J690,0)</f>
        <v>0</v>
      </c>
      <c r="BG690" s="214">
        <f>IF(N690="zákl. přenesená",J690,0)</f>
        <v>0</v>
      </c>
      <c r="BH690" s="214">
        <f>IF(N690="sníž. přenesená",J690,0)</f>
        <v>0</v>
      </c>
      <c r="BI690" s="214">
        <f>IF(N690="nulová",J690,0)</f>
        <v>0</v>
      </c>
      <c r="BJ690" s="25" t="s">
        <v>25</v>
      </c>
      <c r="BK690" s="214">
        <f>ROUND(I690*H690,2)</f>
        <v>0</v>
      </c>
      <c r="BL690" s="25" t="s">
        <v>295</v>
      </c>
      <c r="BM690" s="25" t="s">
        <v>871</v>
      </c>
    </row>
    <row r="691" spans="2:47" s="1" customFormat="1" ht="40.5">
      <c r="B691" s="42"/>
      <c r="C691" s="64"/>
      <c r="D691" s="215" t="s">
        <v>173</v>
      </c>
      <c r="E691" s="64"/>
      <c r="F691" s="216" t="s">
        <v>872</v>
      </c>
      <c r="G691" s="64"/>
      <c r="H691" s="64"/>
      <c r="I691" s="173"/>
      <c r="J691" s="64"/>
      <c r="K691" s="64"/>
      <c r="L691" s="62"/>
      <c r="M691" s="217"/>
      <c r="N691" s="43"/>
      <c r="O691" s="43"/>
      <c r="P691" s="43"/>
      <c r="Q691" s="43"/>
      <c r="R691" s="43"/>
      <c r="S691" s="43"/>
      <c r="T691" s="79"/>
      <c r="AT691" s="25" t="s">
        <v>173</v>
      </c>
      <c r="AU691" s="25" t="s">
        <v>89</v>
      </c>
    </row>
    <row r="692" spans="2:51" s="13" customFormat="1" ht="13.5">
      <c r="B692" s="230"/>
      <c r="C692" s="231"/>
      <c r="D692" s="215" t="s">
        <v>176</v>
      </c>
      <c r="E692" s="232" t="s">
        <v>24</v>
      </c>
      <c r="F692" s="233" t="s">
        <v>338</v>
      </c>
      <c r="G692" s="231"/>
      <c r="H692" s="234" t="s">
        <v>24</v>
      </c>
      <c r="I692" s="235"/>
      <c r="J692" s="231"/>
      <c r="K692" s="231"/>
      <c r="L692" s="236"/>
      <c r="M692" s="237"/>
      <c r="N692" s="238"/>
      <c r="O692" s="238"/>
      <c r="P692" s="238"/>
      <c r="Q692" s="238"/>
      <c r="R692" s="238"/>
      <c r="S692" s="238"/>
      <c r="T692" s="239"/>
      <c r="AT692" s="240" t="s">
        <v>176</v>
      </c>
      <c r="AU692" s="240" t="s">
        <v>89</v>
      </c>
      <c r="AV692" s="13" t="s">
        <v>25</v>
      </c>
      <c r="AW692" s="13" t="s">
        <v>44</v>
      </c>
      <c r="AX692" s="13" t="s">
        <v>80</v>
      </c>
      <c r="AY692" s="240" t="s">
        <v>165</v>
      </c>
    </row>
    <row r="693" spans="2:51" s="12" customFormat="1" ht="13.5">
      <c r="B693" s="218"/>
      <c r="C693" s="219"/>
      <c r="D693" s="215" t="s">
        <v>176</v>
      </c>
      <c r="E693" s="241" t="s">
        <v>24</v>
      </c>
      <c r="F693" s="242" t="s">
        <v>873</v>
      </c>
      <c r="G693" s="219"/>
      <c r="H693" s="243">
        <v>274.198</v>
      </c>
      <c r="I693" s="224"/>
      <c r="J693" s="219"/>
      <c r="K693" s="219"/>
      <c r="L693" s="225"/>
      <c r="M693" s="226"/>
      <c r="N693" s="227"/>
      <c r="O693" s="227"/>
      <c r="P693" s="227"/>
      <c r="Q693" s="227"/>
      <c r="R693" s="227"/>
      <c r="S693" s="227"/>
      <c r="T693" s="228"/>
      <c r="AT693" s="229" t="s">
        <v>176</v>
      </c>
      <c r="AU693" s="229" t="s">
        <v>89</v>
      </c>
      <c r="AV693" s="12" t="s">
        <v>89</v>
      </c>
      <c r="AW693" s="12" t="s">
        <v>44</v>
      </c>
      <c r="AX693" s="12" t="s">
        <v>80</v>
      </c>
      <c r="AY693" s="229" t="s">
        <v>165</v>
      </c>
    </row>
    <row r="694" spans="2:51" s="13" customFormat="1" ht="13.5">
      <c r="B694" s="230"/>
      <c r="C694" s="231"/>
      <c r="D694" s="215" t="s">
        <v>176</v>
      </c>
      <c r="E694" s="232" t="s">
        <v>24</v>
      </c>
      <c r="F694" s="233" t="s">
        <v>341</v>
      </c>
      <c r="G694" s="231"/>
      <c r="H694" s="234" t="s">
        <v>24</v>
      </c>
      <c r="I694" s="235"/>
      <c r="J694" s="231"/>
      <c r="K694" s="231"/>
      <c r="L694" s="236"/>
      <c r="M694" s="237"/>
      <c r="N694" s="238"/>
      <c r="O694" s="238"/>
      <c r="P694" s="238"/>
      <c r="Q694" s="238"/>
      <c r="R694" s="238"/>
      <c r="S694" s="238"/>
      <c r="T694" s="239"/>
      <c r="AT694" s="240" t="s">
        <v>176</v>
      </c>
      <c r="AU694" s="240" t="s">
        <v>89</v>
      </c>
      <c r="AV694" s="13" t="s">
        <v>25</v>
      </c>
      <c r="AW694" s="13" t="s">
        <v>44</v>
      </c>
      <c r="AX694" s="13" t="s">
        <v>80</v>
      </c>
      <c r="AY694" s="240" t="s">
        <v>165</v>
      </c>
    </row>
    <row r="695" spans="2:51" s="12" customFormat="1" ht="13.5">
      <c r="B695" s="218"/>
      <c r="C695" s="219"/>
      <c r="D695" s="215" t="s">
        <v>176</v>
      </c>
      <c r="E695" s="241" t="s">
        <v>24</v>
      </c>
      <c r="F695" s="242" t="s">
        <v>874</v>
      </c>
      <c r="G695" s="219"/>
      <c r="H695" s="243">
        <v>288.033</v>
      </c>
      <c r="I695" s="224"/>
      <c r="J695" s="219"/>
      <c r="K695" s="219"/>
      <c r="L695" s="225"/>
      <c r="M695" s="226"/>
      <c r="N695" s="227"/>
      <c r="O695" s="227"/>
      <c r="P695" s="227"/>
      <c r="Q695" s="227"/>
      <c r="R695" s="227"/>
      <c r="S695" s="227"/>
      <c r="T695" s="228"/>
      <c r="AT695" s="229" t="s">
        <v>176</v>
      </c>
      <c r="AU695" s="229" t="s">
        <v>89</v>
      </c>
      <c r="AV695" s="12" t="s">
        <v>89</v>
      </c>
      <c r="AW695" s="12" t="s">
        <v>44</v>
      </c>
      <c r="AX695" s="12" t="s">
        <v>80</v>
      </c>
      <c r="AY695" s="229" t="s">
        <v>165</v>
      </c>
    </row>
    <row r="696" spans="2:51" s="13" customFormat="1" ht="13.5">
      <c r="B696" s="230"/>
      <c r="C696" s="231"/>
      <c r="D696" s="215" t="s">
        <v>176</v>
      </c>
      <c r="E696" s="232" t="s">
        <v>24</v>
      </c>
      <c r="F696" s="233" t="s">
        <v>875</v>
      </c>
      <c r="G696" s="231"/>
      <c r="H696" s="234" t="s">
        <v>24</v>
      </c>
      <c r="I696" s="235"/>
      <c r="J696" s="231"/>
      <c r="K696" s="231"/>
      <c r="L696" s="236"/>
      <c r="M696" s="237"/>
      <c r="N696" s="238"/>
      <c r="O696" s="238"/>
      <c r="P696" s="238"/>
      <c r="Q696" s="238"/>
      <c r="R696" s="238"/>
      <c r="S696" s="238"/>
      <c r="T696" s="239"/>
      <c r="AT696" s="240" t="s">
        <v>176</v>
      </c>
      <c r="AU696" s="240" t="s">
        <v>89</v>
      </c>
      <c r="AV696" s="13" t="s">
        <v>25</v>
      </c>
      <c r="AW696" s="13" t="s">
        <v>44</v>
      </c>
      <c r="AX696" s="13" t="s">
        <v>80</v>
      </c>
      <c r="AY696" s="240" t="s">
        <v>165</v>
      </c>
    </row>
    <row r="697" spans="2:51" s="12" customFormat="1" ht="13.5">
      <c r="B697" s="218"/>
      <c r="C697" s="219"/>
      <c r="D697" s="215" t="s">
        <v>176</v>
      </c>
      <c r="E697" s="241" t="s">
        <v>24</v>
      </c>
      <c r="F697" s="242" t="s">
        <v>876</v>
      </c>
      <c r="G697" s="219"/>
      <c r="H697" s="243">
        <v>1.04</v>
      </c>
      <c r="I697" s="224"/>
      <c r="J697" s="219"/>
      <c r="K697" s="219"/>
      <c r="L697" s="225"/>
      <c r="M697" s="226"/>
      <c r="N697" s="227"/>
      <c r="O697" s="227"/>
      <c r="P697" s="227"/>
      <c r="Q697" s="227"/>
      <c r="R697" s="227"/>
      <c r="S697" s="227"/>
      <c r="T697" s="228"/>
      <c r="AT697" s="229" t="s">
        <v>176</v>
      </c>
      <c r="AU697" s="229" t="s">
        <v>89</v>
      </c>
      <c r="AV697" s="12" t="s">
        <v>89</v>
      </c>
      <c r="AW697" s="12" t="s">
        <v>44</v>
      </c>
      <c r="AX697" s="12" t="s">
        <v>80</v>
      </c>
      <c r="AY697" s="229" t="s">
        <v>165</v>
      </c>
    </row>
    <row r="698" spans="2:51" s="15" customFormat="1" ht="13.5">
      <c r="B698" s="255"/>
      <c r="C698" s="256"/>
      <c r="D698" s="220" t="s">
        <v>176</v>
      </c>
      <c r="E698" s="257" t="s">
        <v>24</v>
      </c>
      <c r="F698" s="258" t="s">
        <v>192</v>
      </c>
      <c r="G698" s="256"/>
      <c r="H698" s="259">
        <v>563.271</v>
      </c>
      <c r="I698" s="260"/>
      <c r="J698" s="256"/>
      <c r="K698" s="256"/>
      <c r="L698" s="261"/>
      <c r="M698" s="262"/>
      <c r="N698" s="263"/>
      <c r="O698" s="263"/>
      <c r="P698" s="263"/>
      <c r="Q698" s="263"/>
      <c r="R698" s="263"/>
      <c r="S698" s="263"/>
      <c r="T698" s="264"/>
      <c r="AT698" s="265" t="s">
        <v>176</v>
      </c>
      <c r="AU698" s="265" t="s">
        <v>89</v>
      </c>
      <c r="AV698" s="15" t="s">
        <v>171</v>
      </c>
      <c r="AW698" s="15" t="s">
        <v>44</v>
      </c>
      <c r="AX698" s="15" t="s">
        <v>25</v>
      </c>
      <c r="AY698" s="265" t="s">
        <v>165</v>
      </c>
    </row>
    <row r="699" spans="2:65" s="1" customFormat="1" ht="22.5" customHeight="1">
      <c r="B699" s="42"/>
      <c r="C699" s="267" t="s">
        <v>877</v>
      </c>
      <c r="D699" s="267" t="s">
        <v>259</v>
      </c>
      <c r="E699" s="268" t="s">
        <v>878</v>
      </c>
      <c r="F699" s="269" t="s">
        <v>879</v>
      </c>
      <c r="G699" s="270" t="s">
        <v>169</v>
      </c>
      <c r="H699" s="271">
        <v>744.926</v>
      </c>
      <c r="I699" s="272"/>
      <c r="J699" s="273">
        <f>ROUND(I699*H699,2)</f>
        <v>0</v>
      </c>
      <c r="K699" s="269" t="s">
        <v>24</v>
      </c>
      <c r="L699" s="274"/>
      <c r="M699" s="275" t="s">
        <v>24</v>
      </c>
      <c r="N699" s="276" t="s">
        <v>51</v>
      </c>
      <c r="O699" s="43"/>
      <c r="P699" s="212">
        <f>O699*H699</f>
        <v>0</v>
      </c>
      <c r="Q699" s="212">
        <v>0.00388</v>
      </c>
      <c r="R699" s="212">
        <f>Q699*H699</f>
        <v>2.89031288</v>
      </c>
      <c r="S699" s="212">
        <v>0</v>
      </c>
      <c r="T699" s="213">
        <f>S699*H699</f>
        <v>0</v>
      </c>
      <c r="AR699" s="25" t="s">
        <v>880</v>
      </c>
      <c r="AT699" s="25" t="s">
        <v>259</v>
      </c>
      <c r="AU699" s="25" t="s">
        <v>89</v>
      </c>
      <c r="AY699" s="25" t="s">
        <v>165</v>
      </c>
      <c r="BE699" s="214">
        <f>IF(N699="základní",J699,0)</f>
        <v>0</v>
      </c>
      <c r="BF699" s="214">
        <f>IF(N699="snížená",J699,0)</f>
        <v>0</v>
      </c>
      <c r="BG699" s="214">
        <f>IF(N699="zákl. přenesená",J699,0)</f>
        <v>0</v>
      </c>
      <c r="BH699" s="214">
        <f>IF(N699="sníž. přenesená",J699,0)</f>
        <v>0</v>
      </c>
      <c r="BI699" s="214">
        <f>IF(N699="nulová",J699,0)</f>
        <v>0</v>
      </c>
      <c r="BJ699" s="25" t="s">
        <v>25</v>
      </c>
      <c r="BK699" s="214">
        <f>ROUND(I699*H699,2)</f>
        <v>0</v>
      </c>
      <c r="BL699" s="25" t="s">
        <v>295</v>
      </c>
      <c r="BM699" s="25" t="s">
        <v>881</v>
      </c>
    </row>
    <row r="700" spans="2:51" s="12" customFormat="1" ht="13.5">
      <c r="B700" s="218"/>
      <c r="C700" s="219"/>
      <c r="D700" s="215" t="s">
        <v>176</v>
      </c>
      <c r="E700" s="241" t="s">
        <v>24</v>
      </c>
      <c r="F700" s="242" t="s">
        <v>882</v>
      </c>
      <c r="G700" s="219"/>
      <c r="H700" s="243">
        <v>647.762</v>
      </c>
      <c r="I700" s="224"/>
      <c r="J700" s="219"/>
      <c r="K700" s="219"/>
      <c r="L700" s="225"/>
      <c r="M700" s="226"/>
      <c r="N700" s="227"/>
      <c r="O700" s="227"/>
      <c r="P700" s="227"/>
      <c r="Q700" s="227"/>
      <c r="R700" s="227"/>
      <c r="S700" s="227"/>
      <c r="T700" s="228"/>
      <c r="AT700" s="229" t="s">
        <v>176</v>
      </c>
      <c r="AU700" s="229" t="s">
        <v>89</v>
      </c>
      <c r="AV700" s="12" t="s">
        <v>89</v>
      </c>
      <c r="AW700" s="12" t="s">
        <v>44</v>
      </c>
      <c r="AX700" s="12" t="s">
        <v>25</v>
      </c>
      <c r="AY700" s="229" t="s">
        <v>165</v>
      </c>
    </row>
    <row r="701" spans="2:51" s="12" customFormat="1" ht="13.5">
      <c r="B701" s="218"/>
      <c r="C701" s="219"/>
      <c r="D701" s="220" t="s">
        <v>176</v>
      </c>
      <c r="E701" s="219"/>
      <c r="F701" s="222" t="s">
        <v>883</v>
      </c>
      <c r="G701" s="219"/>
      <c r="H701" s="223">
        <v>744.926</v>
      </c>
      <c r="I701" s="224"/>
      <c r="J701" s="219"/>
      <c r="K701" s="219"/>
      <c r="L701" s="225"/>
      <c r="M701" s="226"/>
      <c r="N701" s="227"/>
      <c r="O701" s="227"/>
      <c r="P701" s="227"/>
      <c r="Q701" s="227"/>
      <c r="R701" s="227"/>
      <c r="S701" s="227"/>
      <c r="T701" s="228"/>
      <c r="AT701" s="229" t="s">
        <v>176</v>
      </c>
      <c r="AU701" s="229" t="s">
        <v>89</v>
      </c>
      <c r="AV701" s="12" t="s">
        <v>89</v>
      </c>
      <c r="AW701" s="12" t="s">
        <v>6</v>
      </c>
      <c r="AX701" s="12" t="s">
        <v>25</v>
      </c>
      <c r="AY701" s="229" t="s">
        <v>165</v>
      </c>
    </row>
    <row r="702" spans="2:65" s="1" customFormat="1" ht="22.5" customHeight="1">
      <c r="B702" s="42"/>
      <c r="C702" s="203" t="s">
        <v>884</v>
      </c>
      <c r="D702" s="203" t="s">
        <v>166</v>
      </c>
      <c r="E702" s="204" t="s">
        <v>885</v>
      </c>
      <c r="F702" s="205" t="s">
        <v>886</v>
      </c>
      <c r="G702" s="206" t="s">
        <v>211</v>
      </c>
      <c r="H702" s="207">
        <v>8.02</v>
      </c>
      <c r="I702" s="208"/>
      <c r="J702" s="209">
        <f>ROUND(I702*H702,2)</f>
        <v>0</v>
      </c>
      <c r="K702" s="205" t="s">
        <v>24</v>
      </c>
      <c r="L702" s="62"/>
      <c r="M702" s="210" t="s">
        <v>24</v>
      </c>
      <c r="N702" s="211" t="s">
        <v>51</v>
      </c>
      <c r="O702" s="43"/>
      <c r="P702" s="212">
        <f>O702*H702</f>
        <v>0</v>
      </c>
      <c r="Q702" s="212">
        <v>0.00357</v>
      </c>
      <c r="R702" s="212">
        <f>Q702*H702</f>
        <v>0.028631399999999998</v>
      </c>
      <c r="S702" s="212">
        <v>0</v>
      </c>
      <c r="T702" s="213">
        <f>S702*H702</f>
        <v>0</v>
      </c>
      <c r="AR702" s="25" t="s">
        <v>171</v>
      </c>
      <c r="AT702" s="25" t="s">
        <v>166</v>
      </c>
      <c r="AU702" s="25" t="s">
        <v>89</v>
      </c>
      <c r="AY702" s="25" t="s">
        <v>165</v>
      </c>
      <c r="BE702" s="214">
        <f>IF(N702="základní",J702,0)</f>
        <v>0</v>
      </c>
      <c r="BF702" s="214">
        <f>IF(N702="snížená",J702,0)</f>
        <v>0</v>
      </c>
      <c r="BG702" s="214">
        <f>IF(N702="zákl. přenesená",J702,0)</f>
        <v>0</v>
      </c>
      <c r="BH702" s="214">
        <f>IF(N702="sníž. přenesená",J702,0)</f>
        <v>0</v>
      </c>
      <c r="BI702" s="214">
        <f>IF(N702="nulová",J702,0)</f>
        <v>0</v>
      </c>
      <c r="BJ702" s="25" t="s">
        <v>25</v>
      </c>
      <c r="BK702" s="214">
        <f>ROUND(I702*H702,2)</f>
        <v>0</v>
      </c>
      <c r="BL702" s="25" t="s">
        <v>171</v>
      </c>
      <c r="BM702" s="25" t="s">
        <v>887</v>
      </c>
    </row>
    <row r="703" spans="2:47" s="1" customFormat="1" ht="135">
      <c r="B703" s="42"/>
      <c r="C703" s="64"/>
      <c r="D703" s="215" t="s">
        <v>112</v>
      </c>
      <c r="E703" s="64"/>
      <c r="F703" s="216" t="s">
        <v>888</v>
      </c>
      <c r="G703" s="64"/>
      <c r="H703" s="64"/>
      <c r="I703" s="173"/>
      <c r="J703" s="64"/>
      <c r="K703" s="64"/>
      <c r="L703" s="62"/>
      <c r="M703" s="217"/>
      <c r="N703" s="43"/>
      <c r="O703" s="43"/>
      <c r="P703" s="43"/>
      <c r="Q703" s="43"/>
      <c r="R703" s="43"/>
      <c r="S703" s="43"/>
      <c r="T703" s="79"/>
      <c r="AT703" s="25" t="s">
        <v>112</v>
      </c>
      <c r="AU703" s="25" t="s">
        <v>89</v>
      </c>
    </row>
    <row r="704" spans="2:51" s="12" customFormat="1" ht="13.5">
      <c r="B704" s="218"/>
      <c r="C704" s="219"/>
      <c r="D704" s="215" t="s">
        <v>176</v>
      </c>
      <c r="E704" s="241" t="s">
        <v>24</v>
      </c>
      <c r="F704" s="242" t="s">
        <v>889</v>
      </c>
      <c r="G704" s="219"/>
      <c r="H704" s="243">
        <v>8.02</v>
      </c>
      <c r="I704" s="224"/>
      <c r="J704" s="219"/>
      <c r="K704" s="219"/>
      <c r="L704" s="225"/>
      <c r="M704" s="226"/>
      <c r="N704" s="227"/>
      <c r="O704" s="227"/>
      <c r="P704" s="227"/>
      <c r="Q704" s="227"/>
      <c r="R704" s="227"/>
      <c r="S704" s="227"/>
      <c r="T704" s="228"/>
      <c r="AT704" s="229" t="s">
        <v>176</v>
      </c>
      <c r="AU704" s="229" t="s">
        <v>89</v>
      </c>
      <c r="AV704" s="12" t="s">
        <v>89</v>
      </c>
      <c r="AW704" s="12" t="s">
        <v>44</v>
      </c>
      <c r="AX704" s="12" t="s">
        <v>25</v>
      </c>
      <c r="AY704" s="229" t="s">
        <v>165</v>
      </c>
    </row>
    <row r="705" spans="2:63" s="11" customFormat="1" ht="29.85" customHeight="1">
      <c r="B705" s="186"/>
      <c r="C705" s="187"/>
      <c r="D705" s="200" t="s">
        <v>79</v>
      </c>
      <c r="E705" s="201" t="s">
        <v>890</v>
      </c>
      <c r="F705" s="201" t="s">
        <v>891</v>
      </c>
      <c r="G705" s="187"/>
      <c r="H705" s="187"/>
      <c r="I705" s="190"/>
      <c r="J705" s="202">
        <f>BK705</f>
        <v>0</v>
      </c>
      <c r="K705" s="187"/>
      <c r="L705" s="192"/>
      <c r="M705" s="193"/>
      <c r="N705" s="194"/>
      <c r="O705" s="194"/>
      <c r="P705" s="195">
        <f>SUM(P706:P716)</f>
        <v>0</v>
      </c>
      <c r="Q705" s="194"/>
      <c r="R705" s="195">
        <f>SUM(R706:R716)</f>
        <v>0.0235</v>
      </c>
      <c r="S705" s="194"/>
      <c r="T705" s="196">
        <f>SUM(T706:T716)</f>
        <v>0.5</v>
      </c>
      <c r="AR705" s="197" t="s">
        <v>89</v>
      </c>
      <c r="AT705" s="198" t="s">
        <v>79</v>
      </c>
      <c r="AU705" s="198" t="s">
        <v>25</v>
      </c>
      <c r="AY705" s="197" t="s">
        <v>165</v>
      </c>
      <c r="BK705" s="199">
        <f>SUM(BK706:BK716)</f>
        <v>0</v>
      </c>
    </row>
    <row r="706" spans="2:65" s="1" customFormat="1" ht="22.5" customHeight="1">
      <c r="B706" s="42"/>
      <c r="C706" s="203" t="s">
        <v>31</v>
      </c>
      <c r="D706" s="203" t="s">
        <v>166</v>
      </c>
      <c r="E706" s="204" t="s">
        <v>892</v>
      </c>
      <c r="F706" s="205" t="s">
        <v>893</v>
      </c>
      <c r="G706" s="206" t="s">
        <v>563</v>
      </c>
      <c r="H706" s="207">
        <v>500</v>
      </c>
      <c r="I706" s="208"/>
      <c r="J706" s="209">
        <f>ROUND(I706*H706,2)</f>
        <v>0</v>
      </c>
      <c r="K706" s="205" t="s">
        <v>170</v>
      </c>
      <c r="L706" s="62"/>
      <c r="M706" s="210" t="s">
        <v>24</v>
      </c>
      <c r="N706" s="211" t="s">
        <v>51</v>
      </c>
      <c r="O706" s="43"/>
      <c r="P706" s="212">
        <f>O706*H706</f>
        <v>0</v>
      </c>
      <c r="Q706" s="212">
        <v>4.7E-05</v>
      </c>
      <c r="R706" s="212">
        <f>Q706*H706</f>
        <v>0.0235</v>
      </c>
      <c r="S706" s="212">
        <v>0</v>
      </c>
      <c r="T706" s="213">
        <f>S706*H706</f>
        <v>0</v>
      </c>
      <c r="AR706" s="25" t="s">
        <v>295</v>
      </c>
      <c r="AT706" s="25" t="s">
        <v>166</v>
      </c>
      <c r="AU706" s="25" t="s">
        <v>89</v>
      </c>
      <c r="AY706" s="25" t="s">
        <v>165</v>
      </c>
      <c r="BE706" s="214">
        <f>IF(N706="základní",J706,0)</f>
        <v>0</v>
      </c>
      <c r="BF706" s="214">
        <f>IF(N706="snížená",J706,0)</f>
        <v>0</v>
      </c>
      <c r="BG706" s="214">
        <f>IF(N706="zákl. přenesená",J706,0)</f>
        <v>0</v>
      </c>
      <c r="BH706" s="214">
        <f>IF(N706="sníž. přenesená",J706,0)</f>
        <v>0</v>
      </c>
      <c r="BI706" s="214">
        <f>IF(N706="nulová",J706,0)</f>
        <v>0</v>
      </c>
      <c r="BJ706" s="25" t="s">
        <v>25</v>
      </c>
      <c r="BK706" s="214">
        <f>ROUND(I706*H706,2)</f>
        <v>0</v>
      </c>
      <c r="BL706" s="25" t="s">
        <v>295</v>
      </c>
      <c r="BM706" s="25" t="s">
        <v>894</v>
      </c>
    </row>
    <row r="707" spans="2:47" s="1" customFormat="1" ht="27">
      <c r="B707" s="42"/>
      <c r="C707" s="64"/>
      <c r="D707" s="215" t="s">
        <v>173</v>
      </c>
      <c r="E707" s="64"/>
      <c r="F707" s="216" t="s">
        <v>895</v>
      </c>
      <c r="G707" s="64"/>
      <c r="H707" s="64"/>
      <c r="I707" s="173"/>
      <c r="J707" s="64"/>
      <c r="K707" s="64"/>
      <c r="L707" s="62"/>
      <c r="M707" s="217"/>
      <c r="N707" s="43"/>
      <c r="O707" s="43"/>
      <c r="P707" s="43"/>
      <c r="Q707" s="43"/>
      <c r="R707" s="43"/>
      <c r="S707" s="43"/>
      <c r="T707" s="79"/>
      <c r="AT707" s="25" t="s">
        <v>173</v>
      </c>
      <c r="AU707" s="25" t="s">
        <v>89</v>
      </c>
    </row>
    <row r="708" spans="2:47" s="1" customFormat="1" ht="27">
      <c r="B708" s="42"/>
      <c r="C708" s="64"/>
      <c r="D708" s="215" t="s">
        <v>112</v>
      </c>
      <c r="E708" s="64"/>
      <c r="F708" s="216" t="s">
        <v>896</v>
      </c>
      <c r="G708" s="64"/>
      <c r="H708" s="64"/>
      <c r="I708" s="173"/>
      <c r="J708" s="64"/>
      <c r="K708" s="64"/>
      <c r="L708" s="62"/>
      <c r="M708" s="217"/>
      <c r="N708" s="43"/>
      <c r="O708" s="43"/>
      <c r="P708" s="43"/>
      <c r="Q708" s="43"/>
      <c r="R708" s="43"/>
      <c r="S708" s="43"/>
      <c r="T708" s="79"/>
      <c r="AT708" s="25" t="s">
        <v>112</v>
      </c>
      <c r="AU708" s="25" t="s">
        <v>89</v>
      </c>
    </row>
    <row r="709" spans="2:51" s="12" customFormat="1" ht="13.5">
      <c r="B709" s="218"/>
      <c r="C709" s="219"/>
      <c r="D709" s="220" t="s">
        <v>176</v>
      </c>
      <c r="E709" s="221" t="s">
        <v>24</v>
      </c>
      <c r="F709" s="222" t="s">
        <v>897</v>
      </c>
      <c r="G709" s="219"/>
      <c r="H709" s="223">
        <v>500</v>
      </c>
      <c r="I709" s="224"/>
      <c r="J709" s="219"/>
      <c r="K709" s="219"/>
      <c r="L709" s="225"/>
      <c r="M709" s="226"/>
      <c r="N709" s="227"/>
      <c r="O709" s="227"/>
      <c r="P709" s="227"/>
      <c r="Q709" s="227"/>
      <c r="R709" s="227"/>
      <c r="S709" s="227"/>
      <c r="T709" s="228"/>
      <c r="AT709" s="229" t="s">
        <v>176</v>
      </c>
      <c r="AU709" s="229" t="s">
        <v>89</v>
      </c>
      <c r="AV709" s="12" t="s">
        <v>89</v>
      </c>
      <c r="AW709" s="12" t="s">
        <v>44</v>
      </c>
      <c r="AX709" s="12" t="s">
        <v>25</v>
      </c>
      <c r="AY709" s="229" t="s">
        <v>165</v>
      </c>
    </row>
    <row r="710" spans="2:65" s="1" customFormat="1" ht="31.5" customHeight="1">
      <c r="B710" s="42"/>
      <c r="C710" s="203" t="s">
        <v>898</v>
      </c>
      <c r="D710" s="203" t="s">
        <v>166</v>
      </c>
      <c r="E710" s="204" t="s">
        <v>899</v>
      </c>
      <c r="F710" s="205" t="s">
        <v>900</v>
      </c>
      <c r="G710" s="206" t="s">
        <v>563</v>
      </c>
      <c r="H710" s="207">
        <v>500</v>
      </c>
      <c r="I710" s="208"/>
      <c r="J710" s="209">
        <f>ROUND(I710*H710,2)</f>
        <v>0</v>
      </c>
      <c r="K710" s="205" t="s">
        <v>170</v>
      </c>
      <c r="L710" s="62"/>
      <c r="M710" s="210" t="s">
        <v>24</v>
      </c>
      <c r="N710" s="211" t="s">
        <v>51</v>
      </c>
      <c r="O710" s="43"/>
      <c r="P710" s="212">
        <f>O710*H710</f>
        <v>0</v>
      </c>
      <c r="Q710" s="212">
        <v>0</v>
      </c>
      <c r="R710" s="212">
        <f>Q710*H710</f>
        <v>0</v>
      </c>
      <c r="S710" s="212">
        <v>0.001</v>
      </c>
      <c r="T710" s="213">
        <f>S710*H710</f>
        <v>0.5</v>
      </c>
      <c r="AR710" s="25" t="s">
        <v>295</v>
      </c>
      <c r="AT710" s="25" t="s">
        <v>166</v>
      </c>
      <c r="AU710" s="25" t="s">
        <v>89</v>
      </c>
      <c r="AY710" s="25" t="s">
        <v>165</v>
      </c>
      <c r="BE710" s="214">
        <f>IF(N710="základní",J710,0)</f>
        <v>0</v>
      </c>
      <c r="BF710" s="214">
        <f>IF(N710="snížená",J710,0)</f>
        <v>0</v>
      </c>
      <c r="BG710" s="214">
        <f>IF(N710="zákl. přenesená",J710,0)</f>
        <v>0</v>
      </c>
      <c r="BH710" s="214">
        <f>IF(N710="sníž. přenesená",J710,0)</f>
        <v>0</v>
      </c>
      <c r="BI710" s="214">
        <f>IF(N710="nulová",J710,0)</f>
        <v>0</v>
      </c>
      <c r="BJ710" s="25" t="s">
        <v>25</v>
      </c>
      <c r="BK710" s="214">
        <f>ROUND(I710*H710,2)</f>
        <v>0</v>
      </c>
      <c r="BL710" s="25" t="s">
        <v>295</v>
      </c>
      <c r="BM710" s="25" t="s">
        <v>901</v>
      </c>
    </row>
    <row r="711" spans="2:47" s="1" customFormat="1" ht="54">
      <c r="B711" s="42"/>
      <c r="C711" s="64"/>
      <c r="D711" s="215" t="s">
        <v>173</v>
      </c>
      <c r="E711" s="64"/>
      <c r="F711" s="216" t="s">
        <v>902</v>
      </c>
      <c r="G711" s="64"/>
      <c r="H711" s="64"/>
      <c r="I711" s="173"/>
      <c r="J711" s="64"/>
      <c r="K711" s="64"/>
      <c r="L711" s="62"/>
      <c r="M711" s="217"/>
      <c r="N711" s="43"/>
      <c r="O711" s="43"/>
      <c r="P711" s="43"/>
      <c r="Q711" s="43"/>
      <c r="R711" s="43"/>
      <c r="S711" s="43"/>
      <c r="T711" s="79"/>
      <c r="AT711" s="25" t="s">
        <v>173</v>
      </c>
      <c r="AU711" s="25" t="s">
        <v>89</v>
      </c>
    </row>
    <row r="712" spans="2:47" s="1" customFormat="1" ht="27">
      <c r="B712" s="42"/>
      <c r="C712" s="64"/>
      <c r="D712" s="220" t="s">
        <v>112</v>
      </c>
      <c r="E712" s="64"/>
      <c r="F712" s="266" t="s">
        <v>896</v>
      </c>
      <c r="G712" s="64"/>
      <c r="H712" s="64"/>
      <c r="I712" s="173"/>
      <c r="J712" s="64"/>
      <c r="K712" s="64"/>
      <c r="L712" s="62"/>
      <c r="M712" s="217"/>
      <c r="N712" s="43"/>
      <c r="O712" s="43"/>
      <c r="P712" s="43"/>
      <c r="Q712" s="43"/>
      <c r="R712" s="43"/>
      <c r="S712" s="43"/>
      <c r="T712" s="79"/>
      <c r="AT712" s="25" t="s">
        <v>112</v>
      </c>
      <c r="AU712" s="25" t="s">
        <v>89</v>
      </c>
    </row>
    <row r="713" spans="2:65" s="1" customFormat="1" ht="31.5" customHeight="1">
      <c r="B713" s="42"/>
      <c r="C713" s="203" t="s">
        <v>903</v>
      </c>
      <c r="D713" s="203" t="s">
        <v>166</v>
      </c>
      <c r="E713" s="204" t="s">
        <v>904</v>
      </c>
      <c r="F713" s="205" t="s">
        <v>905</v>
      </c>
      <c r="G713" s="206" t="s">
        <v>262</v>
      </c>
      <c r="H713" s="207">
        <v>0.5</v>
      </c>
      <c r="I713" s="208"/>
      <c r="J713" s="209">
        <f>ROUND(I713*H713,2)</f>
        <v>0</v>
      </c>
      <c r="K713" s="205" t="s">
        <v>170</v>
      </c>
      <c r="L713" s="62"/>
      <c r="M713" s="210" t="s">
        <v>24</v>
      </c>
      <c r="N713" s="211" t="s">
        <v>51</v>
      </c>
      <c r="O713" s="43"/>
      <c r="P713" s="212">
        <f>O713*H713</f>
        <v>0</v>
      </c>
      <c r="Q713" s="212">
        <v>0</v>
      </c>
      <c r="R713" s="212">
        <f>Q713*H713</f>
        <v>0</v>
      </c>
      <c r="S713" s="212">
        <v>0</v>
      </c>
      <c r="T713" s="213">
        <f>S713*H713</f>
        <v>0</v>
      </c>
      <c r="AR713" s="25" t="s">
        <v>295</v>
      </c>
      <c r="AT713" s="25" t="s">
        <v>166</v>
      </c>
      <c r="AU713" s="25" t="s">
        <v>89</v>
      </c>
      <c r="AY713" s="25" t="s">
        <v>165</v>
      </c>
      <c r="BE713" s="214">
        <f>IF(N713="základní",J713,0)</f>
        <v>0</v>
      </c>
      <c r="BF713" s="214">
        <f>IF(N713="snížená",J713,0)</f>
        <v>0</v>
      </c>
      <c r="BG713" s="214">
        <f>IF(N713="zákl. přenesená",J713,0)</f>
        <v>0</v>
      </c>
      <c r="BH713" s="214">
        <f>IF(N713="sníž. přenesená",J713,0)</f>
        <v>0</v>
      </c>
      <c r="BI713" s="214">
        <f>IF(N713="nulová",J713,0)</f>
        <v>0</v>
      </c>
      <c r="BJ713" s="25" t="s">
        <v>25</v>
      </c>
      <c r="BK713" s="214">
        <f>ROUND(I713*H713,2)</f>
        <v>0</v>
      </c>
      <c r="BL713" s="25" t="s">
        <v>295</v>
      </c>
      <c r="BM713" s="25" t="s">
        <v>906</v>
      </c>
    </row>
    <row r="714" spans="2:47" s="1" customFormat="1" ht="121.5">
      <c r="B714" s="42"/>
      <c r="C714" s="64"/>
      <c r="D714" s="220" t="s">
        <v>173</v>
      </c>
      <c r="E714" s="64"/>
      <c r="F714" s="266" t="s">
        <v>907</v>
      </c>
      <c r="G714" s="64"/>
      <c r="H714" s="64"/>
      <c r="I714" s="173"/>
      <c r="J714" s="64"/>
      <c r="K714" s="64"/>
      <c r="L714" s="62"/>
      <c r="M714" s="217"/>
      <c r="N714" s="43"/>
      <c r="O714" s="43"/>
      <c r="P714" s="43"/>
      <c r="Q714" s="43"/>
      <c r="R714" s="43"/>
      <c r="S714" s="43"/>
      <c r="T714" s="79"/>
      <c r="AT714" s="25" t="s">
        <v>173</v>
      </c>
      <c r="AU714" s="25" t="s">
        <v>89</v>
      </c>
    </row>
    <row r="715" spans="2:65" s="1" customFormat="1" ht="44.25" customHeight="1">
      <c r="B715" s="42"/>
      <c r="C715" s="203" t="s">
        <v>908</v>
      </c>
      <c r="D715" s="203" t="s">
        <v>166</v>
      </c>
      <c r="E715" s="204" t="s">
        <v>909</v>
      </c>
      <c r="F715" s="205" t="s">
        <v>910</v>
      </c>
      <c r="G715" s="206" t="s">
        <v>262</v>
      </c>
      <c r="H715" s="207">
        <v>0.5</v>
      </c>
      <c r="I715" s="208"/>
      <c r="J715" s="209">
        <f>ROUND(I715*H715,2)</f>
        <v>0</v>
      </c>
      <c r="K715" s="205" t="s">
        <v>170</v>
      </c>
      <c r="L715" s="62"/>
      <c r="M715" s="210" t="s">
        <v>24</v>
      </c>
      <c r="N715" s="211" t="s">
        <v>51</v>
      </c>
      <c r="O715" s="43"/>
      <c r="P715" s="212">
        <f>O715*H715</f>
        <v>0</v>
      </c>
      <c r="Q715" s="212">
        <v>0</v>
      </c>
      <c r="R715" s="212">
        <f>Q715*H715</f>
        <v>0</v>
      </c>
      <c r="S715" s="212">
        <v>0</v>
      </c>
      <c r="T715" s="213">
        <f>S715*H715</f>
        <v>0</v>
      </c>
      <c r="AR715" s="25" t="s">
        <v>295</v>
      </c>
      <c r="AT715" s="25" t="s">
        <v>166</v>
      </c>
      <c r="AU715" s="25" t="s">
        <v>89</v>
      </c>
      <c r="AY715" s="25" t="s">
        <v>165</v>
      </c>
      <c r="BE715" s="214">
        <f>IF(N715="základní",J715,0)</f>
        <v>0</v>
      </c>
      <c r="BF715" s="214">
        <f>IF(N715="snížená",J715,0)</f>
        <v>0</v>
      </c>
      <c r="BG715" s="214">
        <f>IF(N715="zákl. přenesená",J715,0)</f>
        <v>0</v>
      </c>
      <c r="BH715" s="214">
        <f>IF(N715="sníž. přenesená",J715,0)</f>
        <v>0</v>
      </c>
      <c r="BI715" s="214">
        <f>IF(N715="nulová",J715,0)</f>
        <v>0</v>
      </c>
      <c r="BJ715" s="25" t="s">
        <v>25</v>
      </c>
      <c r="BK715" s="214">
        <f>ROUND(I715*H715,2)</f>
        <v>0</v>
      </c>
      <c r="BL715" s="25" t="s">
        <v>295</v>
      </c>
      <c r="BM715" s="25" t="s">
        <v>911</v>
      </c>
    </row>
    <row r="716" spans="2:47" s="1" customFormat="1" ht="121.5">
      <c r="B716" s="42"/>
      <c r="C716" s="64"/>
      <c r="D716" s="215" t="s">
        <v>173</v>
      </c>
      <c r="E716" s="64"/>
      <c r="F716" s="216" t="s">
        <v>907</v>
      </c>
      <c r="G716" s="64"/>
      <c r="H716" s="64"/>
      <c r="I716" s="173"/>
      <c r="J716" s="64"/>
      <c r="K716" s="64"/>
      <c r="L716" s="62"/>
      <c r="M716" s="217"/>
      <c r="N716" s="43"/>
      <c r="O716" s="43"/>
      <c r="P716" s="43"/>
      <c r="Q716" s="43"/>
      <c r="R716" s="43"/>
      <c r="S716" s="43"/>
      <c r="T716" s="79"/>
      <c r="AT716" s="25" t="s">
        <v>173</v>
      </c>
      <c r="AU716" s="25" t="s">
        <v>89</v>
      </c>
    </row>
    <row r="717" spans="2:63" s="11" customFormat="1" ht="29.85" customHeight="1">
      <c r="B717" s="186"/>
      <c r="C717" s="187"/>
      <c r="D717" s="200" t="s">
        <v>79</v>
      </c>
      <c r="E717" s="201" t="s">
        <v>912</v>
      </c>
      <c r="F717" s="201" t="s">
        <v>913</v>
      </c>
      <c r="G717" s="187"/>
      <c r="H717" s="187"/>
      <c r="I717" s="190"/>
      <c r="J717" s="202">
        <f>BK717</f>
        <v>0</v>
      </c>
      <c r="K717" s="187"/>
      <c r="L717" s="192"/>
      <c r="M717" s="193"/>
      <c r="N717" s="194"/>
      <c r="O717" s="194"/>
      <c r="P717" s="195">
        <f>SUM(P718:P743)</f>
        <v>0</v>
      </c>
      <c r="Q717" s="194"/>
      <c r="R717" s="195">
        <f>SUM(R718:R743)</f>
        <v>0.18069152800000002</v>
      </c>
      <c r="S717" s="194"/>
      <c r="T717" s="196">
        <f>SUM(T718:T743)</f>
        <v>0</v>
      </c>
      <c r="AR717" s="197" t="s">
        <v>89</v>
      </c>
      <c r="AT717" s="198" t="s">
        <v>79</v>
      </c>
      <c r="AU717" s="198" t="s">
        <v>25</v>
      </c>
      <c r="AY717" s="197" t="s">
        <v>165</v>
      </c>
      <c r="BK717" s="199">
        <f>SUM(BK718:BK743)</f>
        <v>0</v>
      </c>
    </row>
    <row r="718" spans="2:65" s="1" customFormat="1" ht="31.5" customHeight="1">
      <c r="B718" s="42"/>
      <c r="C718" s="203" t="s">
        <v>914</v>
      </c>
      <c r="D718" s="203" t="s">
        <v>166</v>
      </c>
      <c r="E718" s="204" t="s">
        <v>915</v>
      </c>
      <c r="F718" s="205" t="s">
        <v>916</v>
      </c>
      <c r="G718" s="206" t="s">
        <v>169</v>
      </c>
      <c r="H718" s="207">
        <v>194.306</v>
      </c>
      <c r="I718" s="208"/>
      <c r="J718" s="209">
        <f>ROUND(I718*H718,2)</f>
        <v>0</v>
      </c>
      <c r="K718" s="205" t="s">
        <v>24</v>
      </c>
      <c r="L718" s="62"/>
      <c r="M718" s="210" t="s">
        <v>24</v>
      </c>
      <c r="N718" s="211" t="s">
        <v>51</v>
      </c>
      <c r="O718" s="43"/>
      <c r="P718" s="212">
        <f>O718*H718</f>
        <v>0</v>
      </c>
      <c r="Q718" s="212">
        <v>0</v>
      </c>
      <c r="R718" s="212">
        <f>Q718*H718</f>
        <v>0</v>
      </c>
      <c r="S718" s="212">
        <v>0</v>
      </c>
      <c r="T718" s="213">
        <f>S718*H718</f>
        <v>0</v>
      </c>
      <c r="AR718" s="25" t="s">
        <v>295</v>
      </c>
      <c r="AT718" s="25" t="s">
        <v>166</v>
      </c>
      <c r="AU718" s="25" t="s">
        <v>89</v>
      </c>
      <c r="AY718" s="25" t="s">
        <v>165</v>
      </c>
      <c r="BE718" s="214">
        <f>IF(N718="základní",J718,0)</f>
        <v>0</v>
      </c>
      <c r="BF718" s="214">
        <f>IF(N718="snížená",J718,0)</f>
        <v>0</v>
      </c>
      <c r="BG718" s="214">
        <f>IF(N718="zákl. přenesená",J718,0)</f>
        <v>0</v>
      </c>
      <c r="BH718" s="214">
        <f>IF(N718="sníž. přenesená",J718,0)</f>
        <v>0</v>
      </c>
      <c r="BI718" s="214">
        <f>IF(N718="nulová",J718,0)</f>
        <v>0</v>
      </c>
      <c r="BJ718" s="25" t="s">
        <v>25</v>
      </c>
      <c r="BK718" s="214">
        <f>ROUND(I718*H718,2)</f>
        <v>0</v>
      </c>
      <c r="BL718" s="25" t="s">
        <v>295</v>
      </c>
      <c r="BM718" s="25" t="s">
        <v>917</v>
      </c>
    </row>
    <row r="719" spans="2:47" s="1" customFormat="1" ht="40.5">
      <c r="B719" s="42"/>
      <c r="C719" s="64"/>
      <c r="D719" s="215" t="s">
        <v>112</v>
      </c>
      <c r="E719" s="64"/>
      <c r="F719" s="216" t="s">
        <v>918</v>
      </c>
      <c r="G719" s="64"/>
      <c r="H719" s="64"/>
      <c r="I719" s="173"/>
      <c r="J719" s="64"/>
      <c r="K719" s="64"/>
      <c r="L719" s="62"/>
      <c r="M719" s="217"/>
      <c r="N719" s="43"/>
      <c r="O719" s="43"/>
      <c r="P719" s="43"/>
      <c r="Q719" s="43"/>
      <c r="R719" s="43"/>
      <c r="S719" s="43"/>
      <c r="T719" s="79"/>
      <c r="AT719" s="25" t="s">
        <v>112</v>
      </c>
      <c r="AU719" s="25" t="s">
        <v>89</v>
      </c>
    </row>
    <row r="720" spans="2:51" s="13" customFormat="1" ht="13.5">
      <c r="B720" s="230"/>
      <c r="C720" s="231"/>
      <c r="D720" s="215" t="s">
        <v>176</v>
      </c>
      <c r="E720" s="232" t="s">
        <v>24</v>
      </c>
      <c r="F720" s="233" t="s">
        <v>566</v>
      </c>
      <c r="G720" s="231"/>
      <c r="H720" s="234" t="s">
        <v>24</v>
      </c>
      <c r="I720" s="235"/>
      <c r="J720" s="231"/>
      <c r="K720" s="231"/>
      <c r="L720" s="236"/>
      <c r="M720" s="237"/>
      <c r="N720" s="238"/>
      <c r="O720" s="238"/>
      <c r="P720" s="238"/>
      <c r="Q720" s="238"/>
      <c r="R720" s="238"/>
      <c r="S720" s="238"/>
      <c r="T720" s="239"/>
      <c r="AT720" s="240" t="s">
        <v>176</v>
      </c>
      <c r="AU720" s="240" t="s">
        <v>89</v>
      </c>
      <c r="AV720" s="13" t="s">
        <v>25</v>
      </c>
      <c r="AW720" s="13" t="s">
        <v>44</v>
      </c>
      <c r="AX720" s="13" t="s">
        <v>80</v>
      </c>
      <c r="AY720" s="240" t="s">
        <v>165</v>
      </c>
    </row>
    <row r="721" spans="2:51" s="12" customFormat="1" ht="13.5">
      <c r="B721" s="218"/>
      <c r="C721" s="219"/>
      <c r="D721" s="215" t="s">
        <v>176</v>
      </c>
      <c r="E721" s="241" t="s">
        <v>24</v>
      </c>
      <c r="F721" s="242" t="s">
        <v>919</v>
      </c>
      <c r="G721" s="219"/>
      <c r="H721" s="243">
        <v>14.79</v>
      </c>
      <c r="I721" s="224"/>
      <c r="J721" s="219"/>
      <c r="K721" s="219"/>
      <c r="L721" s="225"/>
      <c r="M721" s="226"/>
      <c r="N721" s="227"/>
      <c r="O721" s="227"/>
      <c r="P721" s="227"/>
      <c r="Q721" s="227"/>
      <c r="R721" s="227"/>
      <c r="S721" s="227"/>
      <c r="T721" s="228"/>
      <c r="AT721" s="229" t="s">
        <v>176</v>
      </c>
      <c r="AU721" s="229" t="s">
        <v>89</v>
      </c>
      <c r="AV721" s="12" t="s">
        <v>89</v>
      </c>
      <c r="AW721" s="12" t="s">
        <v>44</v>
      </c>
      <c r="AX721" s="12" t="s">
        <v>80</v>
      </c>
      <c r="AY721" s="229" t="s">
        <v>165</v>
      </c>
    </row>
    <row r="722" spans="2:51" s="12" customFormat="1" ht="13.5">
      <c r="B722" s="218"/>
      <c r="C722" s="219"/>
      <c r="D722" s="215" t="s">
        <v>176</v>
      </c>
      <c r="E722" s="241" t="s">
        <v>24</v>
      </c>
      <c r="F722" s="242" t="s">
        <v>920</v>
      </c>
      <c r="G722" s="219"/>
      <c r="H722" s="243">
        <v>15.3</v>
      </c>
      <c r="I722" s="224"/>
      <c r="J722" s="219"/>
      <c r="K722" s="219"/>
      <c r="L722" s="225"/>
      <c r="M722" s="226"/>
      <c r="N722" s="227"/>
      <c r="O722" s="227"/>
      <c r="P722" s="227"/>
      <c r="Q722" s="227"/>
      <c r="R722" s="227"/>
      <c r="S722" s="227"/>
      <c r="T722" s="228"/>
      <c r="AT722" s="229" t="s">
        <v>176</v>
      </c>
      <c r="AU722" s="229" t="s">
        <v>89</v>
      </c>
      <c r="AV722" s="12" t="s">
        <v>89</v>
      </c>
      <c r="AW722" s="12" t="s">
        <v>44</v>
      </c>
      <c r="AX722" s="12" t="s">
        <v>80</v>
      </c>
      <c r="AY722" s="229" t="s">
        <v>165</v>
      </c>
    </row>
    <row r="723" spans="2:51" s="12" customFormat="1" ht="13.5">
      <c r="B723" s="218"/>
      <c r="C723" s="219"/>
      <c r="D723" s="215" t="s">
        <v>176</v>
      </c>
      <c r="E723" s="241" t="s">
        <v>24</v>
      </c>
      <c r="F723" s="242" t="s">
        <v>921</v>
      </c>
      <c r="G723" s="219"/>
      <c r="H723" s="243">
        <v>16.32</v>
      </c>
      <c r="I723" s="224"/>
      <c r="J723" s="219"/>
      <c r="K723" s="219"/>
      <c r="L723" s="225"/>
      <c r="M723" s="226"/>
      <c r="N723" s="227"/>
      <c r="O723" s="227"/>
      <c r="P723" s="227"/>
      <c r="Q723" s="227"/>
      <c r="R723" s="227"/>
      <c r="S723" s="227"/>
      <c r="T723" s="228"/>
      <c r="AT723" s="229" t="s">
        <v>176</v>
      </c>
      <c r="AU723" s="229" t="s">
        <v>89</v>
      </c>
      <c r="AV723" s="12" t="s">
        <v>89</v>
      </c>
      <c r="AW723" s="12" t="s">
        <v>44</v>
      </c>
      <c r="AX723" s="12" t="s">
        <v>80</v>
      </c>
      <c r="AY723" s="229" t="s">
        <v>165</v>
      </c>
    </row>
    <row r="724" spans="2:51" s="12" customFormat="1" ht="13.5">
      <c r="B724" s="218"/>
      <c r="C724" s="219"/>
      <c r="D724" s="215" t="s">
        <v>176</v>
      </c>
      <c r="E724" s="241" t="s">
        <v>24</v>
      </c>
      <c r="F724" s="242" t="s">
        <v>922</v>
      </c>
      <c r="G724" s="219"/>
      <c r="H724" s="243">
        <v>16.83</v>
      </c>
      <c r="I724" s="224"/>
      <c r="J724" s="219"/>
      <c r="K724" s="219"/>
      <c r="L724" s="225"/>
      <c r="M724" s="226"/>
      <c r="N724" s="227"/>
      <c r="O724" s="227"/>
      <c r="P724" s="227"/>
      <c r="Q724" s="227"/>
      <c r="R724" s="227"/>
      <c r="S724" s="227"/>
      <c r="T724" s="228"/>
      <c r="AT724" s="229" t="s">
        <v>176</v>
      </c>
      <c r="AU724" s="229" t="s">
        <v>89</v>
      </c>
      <c r="AV724" s="12" t="s">
        <v>89</v>
      </c>
      <c r="AW724" s="12" t="s">
        <v>44</v>
      </c>
      <c r="AX724" s="12" t="s">
        <v>80</v>
      </c>
      <c r="AY724" s="229" t="s">
        <v>165</v>
      </c>
    </row>
    <row r="725" spans="2:51" s="14" customFormat="1" ht="13.5">
      <c r="B725" s="244"/>
      <c r="C725" s="245"/>
      <c r="D725" s="215" t="s">
        <v>176</v>
      </c>
      <c r="E725" s="246" t="s">
        <v>24</v>
      </c>
      <c r="F725" s="247" t="s">
        <v>186</v>
      </c>
      <c r="G725" s="245"/>
      <c r="H725" s="248">
        <v>63.24</v>
      </c>
      <c r="I725" s="249"/>
      <c r="J725" s="245"/>
      <c r="K725" s="245"/>
      <c r="L725" s="250"/>
      <c r="M725" s="251"/>
      <c r="N725" s="252"/>
      <c r="O725" s="252"/>
      <c r="P725" s="252"/>
      <c r="Q725" s="252"/>
      <c r="R725" s="252"/>
      <c r="S725" s="252"/>
      <c r="T725" s="253"/>
      <c r="AT725" s="254" t="s">
        <v>176</v>
      </c>
      <c r="AU725" s="254" t="s">
        <v>89</v>
      </c>
      <c r="AV725" s="14" t="s">
        <v>187</v>
      </c>
      <c r="AW725" s="14" t="s">
        <v>44</v>
      </c>
      <c r="AX725" s="14" t="s">
        <v>80</v>
      </c>
      <c r="AY725" s="254" t="s">
        <v>165</v>
      </c>
    </row>
    <row r="726" spans="2:51" s="13" customFormat="1" ht="13.5">
      <c r="B726" s="230"/>
      <c r="C726" s="231"/>
      <c r="D726" s="215" t="s">
        <v>176</v>
      </c>
      <c r="E726" s="232" t="s">
        <v>24</v>
      </c>
      <c r="F726" s="233" t="s">
        <v>571</v>
      </c>
      <c r="G726" s="231"/>
      <c r="H726" s="234" t="s">
        <v>24</v>
      </c>
      <c r="I726" s="235"/>
      <c r="J726" s="231"/>
      <c r="K726" s="231"/>
      <c r="L726" s="236"/>
      <c r="M726" s="237"/>
      <c r="N726" s="238"/>
      <c r="O726" s="238"/>
      <c r="P726" s="238"/>
      <c r="Q726" s="238"/>
      <c r="R726" s="238"/>
      <c r="S726" s="238"/>
      <c r="T726" s="239"/>
      <c r="AT726" s="240" t="s">
        <v>176</v>
      </c>
      <c r="AU726" s="240" t="s">
        <v>89</v>
      </c>
      <c r="AV726" s="13" t="s">
        <v>25</v>
      </c>
      <c r="AW726" s="13" t="s">
        <v>44</v>
      </c>
      <c r="AX726" s="13" t="s">
        <v>80</v>
      </c>
      <c r="AY726" s="240" t="s">
        <v>165</v>
      </c>
    </row>
    <row r="727" spans="2:51" s="12" customFormat="1" ht="13.5">
      <c r="B727" s="218"/>
      <c r="C727" s="219"/>
      <c r="D727" s="215" t="s">
        <v>176</v>
      </c>
      <c r="E727" s="241" t="s">
        <v>24</v>
      </c>
      <c r="F727" s="242" t="s">
        <v>923</v>
      </c>
      <c r="G727" s="219"/>
      <c r="H727" s="243">
        <v>30.981</v>
      </c>
      <c r="I727" s="224"/>
      <c r="J727" s="219"/>
      <c r="K727" s="219"/>
      <c r="L727" s="225"/>
      <c r="M727" s="226"/>
      <c r="N727" s="227"/>
      <c r="O727" s="227"/>
      <c r="P727" s="227"/>
      <c r="Q727" s="227"/>
      <c r="R727" s="227"/>
      <c r="S727" s="227"/>
      <c r="T727" s="228"/>
      <c r="AT727" s="229" t="s">
        <v>176</v>
      </c>
      <c r="AU727" s="229" t="s">
        <v>89</v>
      </c>
      <c r="AV727" s="12" t="s">
        <v>89</v>
      </c>
      <c r="AW727" s="12" t="s">
        <v>44</v>
      </c>
      <c r="AX727" s="12" t="s">
        <v>80</v>
      </c>
      <c r="AY727" s="229" t="s">
        <v>165</v>
      </c>
    </row>
    <row r="728" spans="2:51" s="12" customFormat="1" ht="13.5">
      <c r="B728" s="218"/>
      <c r="C728" s="219"/>
      <c r="D728" s="215" t="s">
        <v>176</v>
      </c>
      <c r="E728" s="241" t="s">
        <v>24</v>
      </c>
      <c r="F728" s="242" t="s">
        <v>924</v>
      </c>
      <c r="G728" s="219"/>
      <c r="H728" s="243">
        <v>31.357</v>
      </c>
      <c r="I728" s="224"/>
      <c r="J728" s="219"/>
      <c r="K728" s="219"/>
      <c r="L728" s="225"/>
      <c r="M728" s="226"/>
      <c r="N728" s="227"/>
      <c r="O728" s="227"/>
      <c r="P728" s="227"/>
      <c r="Q728" s="227"/>
      <c r="R728" s="227"/>
      <c r="S728" s="227"/>
      <c r="T728" s="228"/>
      <c r="AT728" s="229" t="s">
        <v>176</v>
      </c>
      <c r="AU728" s="229" t="s">
        <v>89</v>
      </c>
      <c r="AV728" s="12" t="s">
        <v>89</v>
      </c>
      <c r="AW728" s="12" t="s">
        <v>44</v>
      </c>
      <c r="AX728" s="12" t="s">
        <v>80</v>
      </c>
      <c r="AY728" s="229" t="s">
        <v>165</v>
      </c>
    </row>
    <row r="729" spans="2:51" s="12" customFormat="1" ht="13.5">
      <c r="B729" s="218"/>
      <c r="C729" s="219"/>
      <c r="D729" s="215" t="s">
        <v>176</v>
      </c>
      <c r="E729" s="241" t="s">
        <v>24</v>
      </c>
      <c r="F729" s="242" t="s">
        <v>925</v>
      </c>
      <c r="G729" s="219"/>
      <c r="H729" s="243">
        <v>34.203</v>
      </c>
      <c r="I729" s="224"/>
      <c r="J729" s="219"/>
      <c r="K729" s="219"/>
      <c r="L729" s="225"/>
      <c r="M729" s="226"/>
      <c r="N729" s="227"/>
      <c r="O729" s="227"/>
      <c r="P729" s="227"/>
      <c r="Q729" s="227"/>
      <c r="R729" s="227"/>
      <c r="S729" s="227"/>
      <c r="T729" s="228"/>
      <c r="AT729" s="229" t="s">
        <v>176</v>
      </c>
      <c r="AU729" s="229" t="s">
        <v>89</v>
      </c>
      <c r="AV729" s="12" t="s">
        <v>89</v>
      </c>
      <c r="AW729" s="12" t="s">
        <v>44</v>
      </c>
      <c r="AX729" s="12" t="s">
        <v>80</v>
      </c>
      <c r="AY729" s="229" t="s">
        <v>165</v>
      </c>
    </row>
    <row r="730" spans="2:51" s="12" customFormat="1" ht="13.5">
      <c r="B730" s="218"/>
      <c r="C730" s="219"/>
      <c r="D730" s="215" t="s">
        <v>176</v>
      </c>
      <c r="E730" s="241" t="s">
        <v>24</v>
      </c>
      <c r="F730" s="242" t="s">
        <v>926</v>
      </c>
      <c r="G730" s="219"/>
      <c r="H730" s="243">
        <v>34.525</v>
      </c>
      <c r="I730" s="224"/>
      <c r="J730" s="219"/>
      <c r="K730" s="219"/>
      <c r="L730" s="225"/>
      <c r="M730" s="226"/>
      <c r="N730" s="227"/>
      <c r="O730" s="227"/>
      <c r="P730" s="227"/>
      <c r="Q730" s="227"/>
      <c r="R730" s="227"/>
      <c r="S730" s="227"/>
      <c r="T730" s="228"/>
      <c r="AT730" s="229" t="s">
        <v>176</v>
      </c>
      <c r="AU730" s="229" t="s">
        <v>89</v>
      </c>
      <c r="AV730" s="12" t="s">
        <v>89</v>
      </c>
      <c r="AW730" s="12" t="s">
        <v>44</v>
      </c>
      <c r="AX730" s="12" t="s">
        <v>80</v>
      </c>
      <c r="AY730" s="229" t="s">
        <v>165</v>
      </c>
    </row>
    <row r="731" spans="2:51" s="14" customFormat="1" ht="13.5">
      <c r="B731" s="244"/>
      <c r="C731" s="245"/>
      <c r="D731" s="215" t="s">
        <v>176</v>
      </c>
      <c r="E731" s="246" t="s">
        <v>24</v>
      </c>
      <c r="F731" s="247" t="s">
        <v>186</v>
      </c>
      <c r="G731" s="245"/>
      <c r="H731" s="248">
        <v>131.066</v>
      </c>
      <c r="I731" s="249"/>
      <c r="J731" s="245"/>
      <c r="K731" s="245"/>
      <c r="L731" s="250"/>
      <c r="M731" s="251"/>
      <c r="N731" s="252"/>
      <c r="O731" s="252"/>
      <c r="P731" s="252"/>
      <c r="Q731" s="252"/>
      <c r="R731" s="252"/>
      <c r="S731" s="252"/>
      <c r="T731" s="253"/>
      <c r="AT731" s="254" t="s">
        <v>176</v>
      </c>
      <c r="AU731" s="254" t="s">
        <v>89</v>
      </c>
      <c r="AV731" s="14" t="s">
        <v>187</v>
      </c>
      <c r="AW731" s="14" t="s">
        <v>44</v>
      </c>
      <c r="AX731" s="14" t="s">
        <v>80</v>
      </c>
      <c r="AY731" s="254" t="s">
        <v>165</v>
      </c>
    </row>
    <row r="732" spans="2:51" s="15" customFormat="1" ht="13.5">
      <c r="B732" s="255"/>
      <c r="C732" s="256"/>
      <c r="D732" s="220" t="s">
        <v>176</v>
      </c>
      <c r="E732" s="257" t="s">
        <v>24</v>
      </c>
      <c r="F732" s="258" t="s">
        <v>192</v>
      </c>
      <c r="G732" s="256"/>
      <c r="H732" s="259">
        <v>194.306</v>
      </c>
      <c r="I732" s="260"/>
      <c r="J732" s="256"/>
      <c r="K732" s="256"/>
      <c r="L732" s="261"/>
      <c r="M732" s="262"/>
      <c r="N732" s="263"/>
      <c r="O732" s="263"/>
      <c r="P732" s="263"/>
      <c r="Q732" s="263"/>
      <c r="R732" s="263"/>
      <c r="S732" s="263"/>
      <c r="T732" s="264"/>
      <c r="AT732" s="265" t="s">
        <v>176</v>
      </c>
      <c r="AU732" s="265" t="s">
        <v>89</v>
      </c>
      <c r="AV732" s="15" t="s">
        <v>171</v>
      </c>
      <c r="AW732" s="15" t="s">
        <v>44</v>
      </c>
      <c r="AX732" s="15" t="s">
        <v>25</v>
      </c>
      <c r="AY732" s="265" t="s">
        <v>165</v>
      </c>
    </row>
    <row r="733" spans="2:65" s="1" customFormat="1" ht="22.5" customHeight="1">
      <c r="B733" s="42"/>
      <c r="C733" s="267" t="s">
        <v>927</v>
      </c>
      <c r="D733" s="267" t="s">
        <v>259</v>
      </c>
      <c r="E733" s="268" t="s">
        <v>928</v>
      </c>
      <c r="F733" s="269" t="s">
        <v>929</v>
      </c>
      <c r="G733" s="270" t="s">
        <v>563</v>
      </c>
      <c r="H733" s="271">
        <v>48.577</v>
      </c>
      <c r="I733" s="272"/>
      <c r="J733" s="273">
        <f>ROUND(I733*H733,2)</f>
        <v>0</v>
      </c>
      <c r="K733" s="269" t="s">
        <v>24</v>
      </c>
      <c r="L733" s="274"/>
      <c r="M733" s="275" t="s">
        <v>24</v>
      </c>
      <c r="N733" s="276" t="s">
        <v>51</v>
      </c>
      <c r="O733" s="43"/>
      <c r="P733" s="212">
        <f>O733*H733</f>
        <v>0</v>
      </c>
      <c r="Q733" s="212">
        <v>0.001</v>
      </c>
      <c r="R733" s="212">
        <f>Q733*H733</f>
        <v>0.048577</v>
      </c>
      <c r="S733" s="212">
        <v>0</v>
      </c>
      <c r="T733" s="213">
        <f>S733*H733</f>
        <v>0</v>
      </c>
      <c r="AR733" s="25" t="s">
        <v>880</v>
      </c>
      <c r="AT733" s="25" t="s">
        <v>259</v>
      </c>
      <c r="AU733" s="25" t="s">
        <v>89</v>
      </c>
      <c r="AY733" s="25" t="s">
        <v>165</v>
      </c>
      <c r="BE733" s="214">
        <f>IF(N733="základní",J733,0)</f>
        <v>0</v>
      </c>
      <c r="BF733" s="214">
        <f>IF(N733="snížená",J733,0)</f>
        <v>0</v>
      </c>
      <c r="BG733" s="214">
        <f>IF(N733="zákl. přenesená",J733,0)</f>
        <v>0</v>
      </c>
      <c r="BH733" s="214">
        <f>IF(N733="sníž. přenesená",J733,0)</f>
        <v>0</v>
      </c>
      <c r="BI733" s="214">
        <f>IF(N733="nulová",J733,0)</f>
        <v>0</v>
      </c>
      <c r="BJ733" s="25" t="s">
        <v>25</v>
      </c>
      <c r="BK733" s="214">
        <f>ROUND(I733*H733,2)</f>
        <v>0</v>
      </c>
      <c r="BL733" s="25" t="s">
        <v>295</v>
      </c>
      <c r="BM733" s="25" t="s">
        <v>930</v>
      </c>
    </row>
    <row r="734" spans="2:47" s="1" customFormat="1" ht="27">
      <c r="B734" s="42"/>
      <c r="C734" s="64"/>
      <c r="D734" s="215" t="s">
        <v>112</v>
      </c>
      <c r="E734" s="64"/>
      <c r="F734" s="216" t="s">
        <v>581</v>
      </c>
      <c r="G734" s="64"/>
      <c r="H734" s="64"/>
      <c r="I734" s="173"/>
      <c r="J734" s="64"/>
      <c r="K734" s="64"/>
      <c r="L734" s="62"/>
      <c r="M734" s="217"/>
      <c r="N734" s="43"/>
      <c r="O734" s="43"/>
      <c r="P734" s="43"/>
      <c r="Q734" s="43"/>
      <c r="R734" s="43"/>
      <c r="S734" s="43"/>
      <c r="T734" s="79"/>
      <c r="AT734" s="25" t="s">
        <v>112</v>
      </c>
      <c r="AU734" s="25" t="s">
        <v>89</v>
      </c>
    </row>
    <row r="735" spans="2:51" s="12" customFormat="1" ht="13.5">
      <c r="B735" s="218"/>
      <c r="C735" s="219"/>
      <c r="D735" s="220" t="s">
        <v>176</v>
      </c>
      <c r="E735" s="221" t="s">
        <v>24</v>
      </c>
      <c r="F735" s="222" t="s">
        <v>931</v>
      </c>
      <c r="G735" s="219"/>
      <c r="H735" s="223">
        <v>48.577</v>
      </c>
      <c r="I735" s="224"/>
      <c r="J735" s="219"/>
      <c r="K735" s="219"/>
      <c r="L735" s="225"/>
      <c r="M735" s="226"/>
      <c r="N735" s="227"/>
      <c r="O735" s="227"/>
      <c r="P735" s="227"/>
      <c r="Q735" s="227"/>
      <c r="R735" s="227"/>
      <c r="S735" s="227"/>
      <c r="T735" s="228"/>
      <c r="AT735" s="229" t="s">
        <v>176</v>
      </c>
      <c r="AU735" s="229" t="s">
        <v>89</v>
      </c>
      <c r="AV735" s="12" t="s">
        <v>89</v>
      </c>
      <c r="AW735" s="12" t="s">
        <v>44</v>
      </c>
      <c r="AX735" s="12" t="s">
        <v>25</v>
      </c>
      <c r="AY735" s="229" t="s">
        <v>165</v>
      </c>
    </row>
    <row r="736" spans="2:65" s="1" customFormat="1" ht="31.5" customHeight="1">
      <c r="B736" s="42"/>
      <c r="C736" s="203" t="s">
        <v>932</v>
      </c>
      <c r="D736" s="203" t="s">
        <v>166</v>
      </c>
      <c r="E736" s="204" t="s">
        <v>933</v>
      </c>
      <c r="F736" s="205" t="s">
        <v>934</v>
      </c>
      <c r="G736" s="206" t="s">
        <v>169</v>
      </c>
      <c r="H736" s="207">
        <v>131.066</v>
      </c>
      <c r="I736" s="208"/>
      <c r="J736" s="209">
        <f>ROUND(I736*H736,2)</f>
        <v>0</v>
      </c>
      <c r="K736" s="205" t="s">
        <v>170</v>
      </c>
      <c r="L736" s="62"/>
      <c r="M736" s="210" t="s">
        <v>24</v>
      </c>
      <c r="N736" s="211" t="s">
        <v>51</v>
      </c>
      <c r="O736" s="43"/>
      <c r="P736" s="212">
        <f>O736*H736</f>
        <v>0</v>
      </c>
      <c r="Q736" s="212">
        <v>0.001008</v>
      </c>
      <c r="R736" s="212">
        <f>Q736*H736</f>
        <v>0.132114528</v>
      </c>
      <c r="S736" s="212">
        <v>0</v>
      </c>
      <c r="T736" s="213">
        <f>S736*H736</f>
        <v>0</v>
      </c>
      <c r="AR736" s="25" t="s">
        <v>295</v>
      </c>
      <c r="AT736" s="25" t="s">
        <v>166</v>
      </c>
      <c r="AU736" s="25" t="s">
        <v>89</v>
      </c>
      <c r="AY736" s="25" t="s">
        <v>165</v>
      </c>
      <c r="BE736" s="214">
        <f>IF(N736="základní",J736,0)</f>
        <v>0</v>
      </c>
      <c r="BF736" s="214">
        <f>IF(N736="snížená",J736,0)</f>
        <v>0</v>
      </c>
      <c r="BG736" s="214">
        <f>IF(N736="zákl. přenesená",J736,0)</f>
        <v>0</v>
      </c>
      <c r="BH736" s="214">
        <f>IF(N736="sníž. přenesená",J736,0)</f>
        <v>0</v>
      </c>
      <c r="BI736" s="214">
        <f>IF(N736="nulová",J736,0)</f>
        <v>0</v>
      </c>
      <c r="BJ736" s="25" t="s">
        <v>25</v>
      </c>
      <c r="BK736" s="214">
        <f>ROUND(I736*H736,2)</f>
        <v>0</v>
      </c>
      <c r="BL736" s="25" t="s">
        <v>295</v>
      </c>
      <c r="BM736" s="25" t="s">
        <v>935</v>
      </c>
    </row>
    <row r="737" spans="2:47" s="1" customFormat="1" ht="40.5">
      <c r="B737" s="42"/>
      <c r="C737" s="64"/>
      <c r="D737" s="215" t="s">
        <v>112</v>
      </c>
      <c r="E737" s="64"/>
      <c r="F737" s="216" t="s">
        <v>936</v>
      </c>
      <c r="G737" s="64"/>
      <c r="H737" s="64"/>
      <c r="I737" s="173"/>
      <c r="J737" s="64"/>
      <c r="K737" s="64"/>
      <c r="L737" s="62"/>
      <c r="M737" s="217"/>
      <c r="N737" s="43"/>
      <c r="O737" s="43"/>
      <c r="P737" s="43"/>
      <c r="Q737" s="43"/>
      <c r="R737" s="43"/>
      <c r="S737" s="43"/>
      <c r="T737" s="79"/>
      <c r="AT737" s="25" t="s">
        <v>112</v>
      </c>
      <c r="AU737" s="25" t="s">
        <v>89</v>
      </c>
    </row>
    <row r="738" spans="2:51" s="13" customFormat="1" ht="13.5">
      <c r="B738" s="230"/>
      <c r="C738" s="231"/>
      <c r="D738" s="215" t="s">
        <v>176</v>
      </c>
      <c r="E738" s="232" t="s">
        <v>24</v>
      </c>
      <c r="F738" s="233" t="s">
        <v>594</v>
      </c>
      <c r="G738" s="231"/>
      <c r="H738" s="234" t="s">
        <v>24</v>
      </c>
      <c r="I738" s="235"/>
      <c r="J738" s="231"/>
      <c r="K738" s="231"/>
      <c r="L738" s="236"/>
      <c r="M738" s="237"/>
      <c r="N738" s="238"/>
      <c r="O738" s="238"/>
      <c r="P738" s="238"/>
      <c r="Q738" s="238"/>
      <c r="R738" s="238"/>
      <c r="S738" s="238"/>
      <c r="T738" s="239"/>
      <c r="AT738" s="240" t="s">
        <v>176</v>
      </c>
      <c r="AU738" s="240" t="s">
        <v>89</v>
      </c>
      <c r="AV738" s="13" t="s">
        <v>25</v>
      </c>
      <c r="AW738" s="13" t="s">
        <v>44</v>
      </c>
      <c r="AX738" s="13" t="s">
        <v>80</v>
      </c>
      <c r="AY738" s="240" t="s">
        <v>165</v>
      </c>
    </row>
    <row r="739" spans="2:51" s="12" customFormat="1" ht="13.5">
      <c r="B739" s="218"/>
      <c r="C739" s="219"/>
      <c r="D739" s="215" t="s">
        <v>176</v>
      </c>
      <c r="E739" s="241" t="s">
        <v>24</v>
      </c>
      <c r="F739" s="242" t="s">
        <v>923</v>
      </c>
      <c r="G739" s="219"/>
      <c r="H739" s="243">
        <v>30.981</v>
      </c>
      <c r="I739" s="224"/>
      <c r="J739" s="219"/>
      <c r="K739" s="219"/>
      <c r="L739" s="225"/>
      <c r="M739" s="226"/>
      <c r="N739" s="227"/>
      <c r="O739" s="227"/>
      <c r="P739" s="227"/>
      <c r="Q739" s="227"/>
      <c r="R739" s="227"/>
      <c r="S739" s="227"/>
      <c r="T739" s="228"/>
      <c r="AT739" s="229" t="s">
        <v>176</v>
      </c>
      <c r="AU739" s="229" t="s">
        <v>89</v>
      </c>
      <c r="AV739" s="12" t="s">
        <v>89</v>
      </c>
      <c r="AW739" s="12" t="s">
        <v>44</v>
      </c>
      <c r="AX739" s="12" t="s">
        <v>80</v>
      </c>
      <c r="AY739" s="229" t="s">
        <v>165</v>
      </c>
    </row>
    <row r="740" spans="2:51" s="12" customFormat="1" ht="13.5">
      <c r="B740" s="218"/>
      <c r="C740" s="219"/>
      <c r="D740" s="215" t="s">
        <v>176</v>
      </c>
      <c r="E740" s="241" t="s">
        <v>24</v>
      </c>
      <c r="F740" s="242" t="s">
        <v>924</v>
      </c>
      <c r="G740" s="219"/>
      <c r="H740" s="243">
        <v>31.357</v>
      </c>
      <c r="I740" s="224"/>
      <c r="J740" s="219"/>
      <c r="K740" s="219"/>
      <c r="L740" s="225"/>
      <c r="M740" s="226"/>
      <c r="N740" s="227"/>
      <c r="O740" s="227"/>
      <c r="P740" s="227"/>
      <c r="Q740" s="227"/>
      <c r="R740" s="227"/>
      <c r="S740" s="227"/>
      <c r="T740" s="228"/>
      <c r="AT740" s="229" t="s">
        <v>176</v>
      </c>
      <c r="AU740" s="229" t="s">
        <v>89</v>
      </c>
      <c r="AV740" s="12" t="s">
        <v>89</v>
      </c>
      <c r="AW740" s="12" t="s">
        <v>44</v>
      </c>
      <c r="AX740" s="12" t="s">
        <v>80</v>
      </c>
      <c r="AY740" s="229" t="s">
        <v>165</v>
      </c>
    </row>
    <row r="741" spans="2:51" s="12" customFormat="1" ht="13.5">
      <c r="B741" s="218"/>
      <c r="C741" s="219"/>
      <c r="D741" s="215" t="s">
        <v>176</v>
      </c>
      <c r="E741" s="241" t="s">
        <v>24</v>
      </c>
      <c r="F741" s="242" t="s">
        <v>925</v>
      </c>
      <c r="G741" s="219"/>
      <c r="H741" s="243">
        <v>34.203</v>
      </c>
      <c r="I741" s="224"/>
      <c r="J741" s="219"/>
      <c r="K741" s="219"/>
      <c r="L741" s="225"/>
      <c r="M741" s="226"/>
      <c r="N741" s="227"/>
      <c r="O741" s="227"/>
      <c r="P741" s="227"/>
      <c r="Q741" s="227"/>
      <c r="R741" s="227"/>
      <c r="S741" s="227"/>
      <c r="T741" s="228"/>
      <c r="AT741" s="229" t="s">
        <v>176</v>
      </c>
      <c r="AU741" s="229" t="s">
        <v>89</v>
      </c>
      <c r="AV741" s="12" t="s">
        <v>89</v>
      </c>
      <c r="AW741" s="12" t="s">
        <v>44</v>
      </c>
      <c r="AX741" s="12" t="s">
        <v>80</v>
      </c>
      <c r="AY741" s="229" t="s">
        <v>165</v>
      </c>
    </row>
    <row r="742" spans="2:51" s="12" customFormat="1" ht="13.5">
      <c r="B742" s="218"/>
      <c r="C742" s="219"/>
      <c r="D742" s="215" t="s">
        <v>176</v>
      </c>
      <c r="E742" s="241" t="s">
        <v>24</v>
      </c>
      <c r="F742" s="242" t="s">
        <v>926</v>
      </c>
      <c r="G742" s="219"/>
      <c r="H742" s="243">
        <v>34.525</v>
      </c>
      <c r="I742" s="224"/>
      <c r="J742" s="219"/>
      <c r="K742" s="219"/>
      <c r="L742" s="225"/>
      <c r="M742" s="226"/>
      <c r="N742" s="227"/>
      <c r="O742" s="227"/>
      <c r="P742" s="227"/>
      <c r="Q742" s="227"/>
      <c r="R742" s="227"/>
      <c r="S742" s="227"/>
      <c r="T742" s="228"/>
      <c r="AT742" s="229" t="s">
        <v>176</v>
      </c>
      <c r="AU742" s="229" t="s">
        <v>89</v>
      </c>
      <c r="AV742" s="12" t="s">
        <v>89</v>
      </c>
      <c r="AW742" s="12" t="s">
        <v>44</v>
      </c>
      <c r="AX742" s="12" t="s">
        <v>80</v>
      </c>
      <c r="AY742" s="229" t="s">
        <v>165</v>
      </c>
    </row>
    <row r="743" spans="2:51" s="15" customFormat="1" ht="13.5">
      <c r="B743" s="255"/>
      <c r="C743" s="256"/>
      <c r="D743" s="215" t="s">
        <v>176</v>
      </c>
      <c r="E743" s="277" t="s">
        <v>24</v>
      </c>
      <c r="F743" s="278" t="s">
        <v>192</v>
      </c>
      <c r="G743" s="256"/>
      <c r="H743" s="279">
        <v>131.066</v>
      </c>
      <c r="I743" s="260"/>
      <c r="J743" s="256"/>
      <c r="K743" s="256"/>
      <c r="L743" s="261"/>
      <c r="M743" s="280"/>
      <c r="N743" s="281"/>
      <c r="O743" s="281"/>
      <c r="P743" s="281"/>
      <c r="Q743" s="281"/>
      <c r="R743" s="281"/>
      <c r="S743" s="281"/>
      <c r="T743" s="282"/>
      <c r="AT743" s="265" t="s">
        <v>176</v>
      </c>
      <c r="AU743" s="265" t="s">
        <v>89</v>
      </c>
      <c r="AV743" s="15" t="s">
        <v>171</v>
      </c>
      <c r="AW743" s="15" t="s">
        <v>44</v>
      </c>
      <c r="AX743" s="15" t="s">
        <v>25</v>
      </c>
      <c r="AY743" s="265" t="s">
        <v>165</v>
      </c>
    </row>
    <row r="744" spans="2:12" s="1" customFormat="1" ht="6.95" customHeight="1">
      <c r="B744" s="57"/>
      <c r="C744" s="58"/>
      <c r="D744" s="58"/>
      <c r="E744" s="58"/>
      <c r="F744" s="58"/>
      <c r="G744" s="58"/>
      <c r="H744" s="58"/>
      <c r="I744" s="149"/>
      <c r="J744" s="58"/>
      <c r="K744" s="58"/>
      <c r="L744" s="62"/>
    </row>
  </sheetData>
  <sheetProtection algorithmName="SHA-512" hashValue="urQzsJvXo5T4B/JloKLmuGDo9C/TL1iG17rSRCWJ1w2HvKV6eEW3Z/J9T5cLv4rs9sgoWEiJtOk9tB42XomPrw==" saltValue="z2xCvCa0T/z+JjF7UK+5ug==" spinCount="100000" sheet="1" objects="1" scenarios="1" formatCells="0" formatColumns="0" formatRows="0" sort="0" autoFilter="0"/>
  <autoFilter ref="C90:K743"/>
  <mergeCells count="9">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121</v>
      </c>
      <c r="G1" s="417" t="s">
        <v>122</v>
      </c>
      <c r="H1" s="417"/>
      <c r="I1" s="125"/>
      <c r="J1" s="124" t="s">
        <v>123</v>
      </c>
      <c r="K1" s="123" t="s">
        <v>124</v>
      </c>
      <c r="L1" s="124" t="s">
        <v>125</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2"/>
      <c r="M2" s="372"/>
      <c r="N2" s="372"/>
      <c r="O2" s="372"/>
      <c r="P2" s="372"/>
      <c r="Q2" s="372"/>
      <c r="R2" s="372"/>
      <c r="S2" s="372"/>
      <c r="T2" s="372"/>
      <c r="U2" s="372"/>
      <c r="V2" s="372"/>
      <c r="AT2" s="25" t="s">
        <v>92</v>
      </c>
    </row>
    <row r="3" spans="2:46" ht="6.95" customHeight="1">
      <c r="B3" s="26"/>
      <c r="C3" s="27"/>
      <c r="D3" s="27"/>
      <c r="E3" s="27"/>
      <c r="F3" s="27"/>
      <c r="G3" s="27"/>
      <c r="H3" s="27"/>
      <c r="I3" s="126"/>
      <c r="J3" s="27"/>
      <c r="K3" s="28"/>
      <c r="AT3" s="25" t="s">
        <v>89</v>
      </c>
    </row>
    <row r="4" spans="2:46" ht="36.95" customHeight="1">
      <c r="B4" s="29"/>
      <c r="C4" s="30"/>
      <c r="D4" s="31" t="s">
        <v>126</v>
      </c>
      <c r="E4" s="30"/>
      <c r="F4" s="30"/>
      <c r="G4" s="30"/>
      <c r="H4" s="30"/>
      <c r="I4" s="127"/>
      <c r="J4" s="30"/>
      <c r="K4" s="32"/>
      <c r="M4" s="33" t="s">
        <v>12</v>
      </c>
      <c r="AT4" s="25" t="s">
        <v>6</v>
      </c>
    </row>
    <row r="5" spans="2:11" ht="6.95" customHeight="1">
      <c r="B5" s="29"/>
      <c r="C5" s="30"/>
      <c r="D5" s="30"/>
      <c r="E5" s="30"/>
      <c r="F5" s="30"/>
      <c r="G5" s="30"/>
      <c r="H5" s="30"/>
      <c r="I5" s="127"/>
      <c r="J5" s="30"/>
      <c r="K5" s="32"/>
    </row>
    <row r="6" spans="2:11" ht="15">
      <c r="B6" s="29"/>
      <c r="C6" s="30"/>
      <c r="D6" s="38" t="s">
        <v>18</v>
      </c>
      <c r="E6" s="30"/>
      <c r="F6" s="30"/>
      <c r="G6" s="30"/>
      <c r="H6" s="30"/>
      <c r="I6" s="127"/>
      <c r="J6" s="30"/>
      <c r="K6" s="32"/>
    </row>
    <row r="7" spans="2:11" ht="22.5" customHeight="1">
      <c r="B7" s="29"/>
      <c r="C7" s="30"/>
      <c r="D7" s="30"/>
      <c r="E7" s="418" t="str">
        <f>'Rekapitulace stavby'!K6</f>
        <v>VD Fojtka, zřízení nouzového přelivu</v>
      </c>
      <c r="F7" s="419"/>
      <c r="G7" s="419"/>
      <c r="H7" s="419"/>
      <c r="I7" s="127"/>
      <c r="J7" s="30"/>
      <c r="K7" s="32"/>
    </row>
    <row r="8" spans="2:11" s="1" customFormat="1" ht="15">
      <c r="B8" s="42"/>
      <c r="C8" s="43"/>
      <c r="D8" s="38" t="s">
        <v>127</v>
      </c>
      <c r="E8" s="43"/>
      <c r="F8" s="43"/>
      <c r="G8" s="43"/>
      <c r="H8" s="43"/>
      <c r="I8" s="128"/>
      <c r="J8" s="43"/>
      <c r="K8" s="46"/>
    </row>
    <row r="9" spans="2:11" s="1" customFormat="1" ht="36.95" customHeight="1">
      <c r="B9" s="42"/>
      <c r="C9" s="43"/>
      <c r="D9" s="43"/>
      <c r="E9" s="420" t="s">
        <v>937</v>
      </c>
      <c r="F9" s="421"/>
      <c r="G9" s="421"/>
      <c r="H9" s="421"/>
      <c r="I9" s="128"/>
      <c r="J9" s="43"/>
      <c r="K9" s="46"/>
    </row>
    <row r="10" spans="2:11" s="1" customFormat="1" ht="13.5">
      <c r="B10" s="42"/>
      <c r="C10" s="43"/>
      <c r="D10" s="43"/>
      <c r="E10" s="43"/>
      <c r="F10" s="43"/>
      <c r="G10" s="43"/>
      <c r="H10" s="43"/>
      <c r="I10" s="128"/>
      <c r="J10" s="43"/>
      <c r="K10" s="46"/>
    </row>
    <row r="11" spans="2:11" s="1" customFormat="1" ht="14.45" customHeight="1">
      <c r="B11" s="42"/>
      <c r="C11" s="43"/>
      <c r="D11" s="38" t="s">
        <v>21</v>
      </c>
      <c r="E11" s="43"/>
      <c r="F11" s="36" t="s">
        <v>22</v>
      </c>
      <c r="G11" s="43"/>
      <c r="H11" s="43"/>
      <c r="I11" s="129" t="s">
        <v>23</v>
      </c>
      <c r="J11" s="36" t="s">
        <v>24</v>
      </c>
      <c r="K11" s="46"/>
    </row>
    <row r="12" spans="2:11" s="1" customFormat="1" ht="14.45" customHeight="1">
      <c r="B12" s="42"/>
      <c r="C12" s="43"/>
      <c r="D12" s="38" t="s">
        <v>26</v>
      </c>
      <c r="E12" s="43"/>
      <c r="F12" s="36" t="s">
        <v>27</v>
      </c>
      <c r="G12" s="43"/>
      <c r="H12" s="43"/>
      <c r="I12" s="129" t="s">
        <v>28</v>
      </c>
      <c r="J12" s="130" t="str">
        <f>'Rekapitulace stavby'!AN8</f>
        <v>6. 6. 2017</v>
      </c>
      <c r="K12" s="46"/>
    </row>
    <row r="13" spans="2:11" s="1" customFormat="1" ht="10.9" customHeight="1">
      <c r="B13" s="42"/>
      <c r="C13" s="43"/>
      <c r="D13" s="43"/>
      <c r="E13" s="43"/>
      <c r="F13" s="43"/>
      <c r="G13" s="43"/>
      <c r="H13" s="43"/>
      <c r="I13" s="128"/>
      <c r="J13" s="43"/>
      <c r="K13" s="46"/>
    </row>
    <row r="14" spans="2:11" s="1" customFormat="1" ht="14.45" customHeight="1">
      <c r="B14" s="42"/>
      <c r="C14" s="43"/>
      <c r="D14" s="38" t="s">
        <v>32</v>
      </c>
      <c r="E14" s="43"/>
      <c r="F14" s="43"/>
      <c r="G14" s="43"/>
      <c r="H14" s="43"/>
      <c r="I14" s="129" t="s">
        <v>33</v>
      </c>
      <c r="J14" s="36" t="s">
        <v>34</v>
      </c>
      <c r="K14" s="46"/>
    </row>
    <row r="15" spans="2:11" s="1" customFormat="1" ht="18" customHeight="1">
      <c r="B15" s="42"/>
      <c r="C15" s="43"/>
      <c r="D15" s="43"/>
      <c r="E15" s="36" t="s">
        <v>35</v>
      </c>
      <c r="F15" s="43"/>
      <c r="G15" s="43"/>
      <c r="H15" s="43"/>
      <c r="I15" s="129" t="s">
        <v>36</v>
      </c>
      <c r="J15" s="36" t="s">
        <v>37</v>
      </c>
      <c r="K15" s="46"/>
    </row>
    <row r="16" spans="2:11" s="1" customFormat="1" ht="6.95" customHeight="1">
      <c r="B16" s="42"/>
      <c r="C16" s="43"/>
      <c r="D16" s="43"/>
      <c r="E16" s="43"/>
      <c r="F16" s="43"/>
      <c r="G16" s="43"/>
      <c r="H16" s="43"/>
      <c r="I16" s="128"/>
      <c r="J16" s="43"/>
      <c r="K16" s="46"/>
    </row>
    <row r="17" spans="2:11" s="1" customFormat="1" ht="14.45" customHeight="1">
      <c r="B17" s="42"/>
      <c r="C17" s="43"/>
      <c r="D17" s="38" t="s">
        <v>38</v>
      </c>
      <c r="E17" s="43"/>
      <c r="F17" s="43"/>
      <c r="G17" s="43"/>
      <c r="H17" s="43"/>
      <c r="I17" s="129" t="s">
        <v>33</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29" t="s">
        <v>36</v>
      </c>
      <c r="J18" s="36" t="str">
        <f>IF('Rekapitulace stavby'!AN14="Vyplň údaj","",IF('Rekapitulace stavby'!AN14="","",'Rekapitulace stavby'!AN14))</f>
        <v/>
      </c>
      <c r="K18" s="46"/>
    </row>
    <row r="19" spans="2:11" s="1" customFormat="1" ht="6.95" customHeight="1">
      <c r="B19" s="42"/>
      <c r="C19" s="43"/>
      <c r="D19" s="43"/>
      <c r="E19" s="43"/>
      <c r="F19" s="43"/>
      <c r="G19" s="43"/>
      <c r="H19" s="43"/>
      <c r="I19" s="128"/>
      <c r="J19" s="43"/>
      <c r="K19" s="46"/>
    </row>
    <row r="20" spans="2:11" s="1" customFormat="1" ht="14.45" customHeight="1">
      <c r="B20" s="42"/>
      <c r="C20" s="43"/>
      <c r="D20" s="38" t="s">
        <v>40</v>
      </c>
      <c r="E20" s="43"/>
      <c r="F20" s="43"/>
      <c r="G20" s="43"/>
      <c r="H20" s="43"/>
      <c r="I20" s="129" t="s">
        <v>33</v>
      </c>
      <c r="J20" s="36" t="s">
        <v>41</v>
      </c>
      <c r="K20" s="46"/>
    </row>
    <row r="21" spans="2:11" s="1" customFormat="1" ht="18" customHeight="1">
      <c r="B21" s="42"/>
      <c r="C21" s="43"/>
      <c r="D21" s="43"/>
      <c r="E21" s="36" t="s">
        <v>42</v>
      </c>
      <c r="F21" s="43"/>
      <c r="G21" s="43"/>
      <c r="H21" s="43"/>
      <c r="I21" s="129" t="s">
        <v>36</v>
      </c>
      <c r="J21" s="36" t="s">
        <v>43</v>
      </c>
      <c r="K21" s="46"/>
    </row>
    <row r="22" spans="2:11" s="1" customFormat="1" ht="6.95" customHeight="1">
      <c r="B22" s="42"/>
      <c r="C22" s="43"/>
      <c r="D22" s="43"/>
      <c r="E22" s="43"/>
      <c r="F22" s="43"/>
      <c r="G22" s="43"/>
      <c r="H22" s="43"/>
      <c r="I22" s="128"/>
      <c r="J22" s="43"/>
      <c r="K22" s="46"/>
    </row>
    <row r="23" spans="2:11" s="1" customFormat="1" ht="14.45" customHeight="1">
      <c r="B23" s="42"/>
      <c r="C23" s="43"/>
      <c r="D23" s="38" t="s">
        <v>45</v>
      </c>
      <c r="E23" s="43"/>
      <c r="F23" s="43"/>
      <c r="G23" s="43"/>
      <c r="H23" s="43"/>
      <c r="I23" s="128"/>
      <c r="J23" s="43"/>
      <c r="K23" s="46"/>
    </row>
    <row r="24" spans="2:11" s="7" customFormat="1" ht="22.5" customHeight="1">
      <c r="B24" s="131"/>
      <c r="C24" s="132"/>
      <c r="D24" s="132"/>
      <c r="E24" s="410" t="s">
        <v>24</v>
      </c>
      <c r="F24" s="410"/>
      <c r="G24" s="410"/>
      <c r="H24" s="410"/>
      <c r="I24" s="133"/>
      <c r="J24" s="132"/>
      <c r="K24" s="134"/>
    </row>
    <row r="25" spans="2:11" s="1" customFormat="1" ht="6.95" customHeight="1">
      <c r="B25" s="42"/>
      <c r="C25" s="43"/>
      <c r="D25" s="43"/>
      <c r="E25" s="43"/>
      <c r="F25" s="43"/>
      <c r="G25" s="43"/>
      <c r="H25" s="43"/>
      <c r="I25" s="128"/>
      <c r="J25" s="43"/>
      <c r="K25" s="46"/>
    </row>
    <row r="26" spans="2:11" s="1" customFormat="1" ht="6.95" customHeight="1">
      <c r="B26" s="42"/>
      <c r="C26" s="43"/>
      <c r="D26" s="86"/>
      <c r="E26" s="86"/>
      <c r="F26" s="86"/>
      <c r="G26" s="86"/>
      <c r="H26" s="86"/>
      <c r="I26" s="135"/>
      <c r="J26" s="86"/>
      <c r="K26" s="136"/>
    </row>
    <row r="27" spans="2:11" s="1" customFormat="1" ht="25.35" customHeight="1">
      <c r="B27" s="42"/>
      <c r="C27" s="43"/>
      <c r="D27" s="137" t="s">
        <v>46</v>
      </c>
      <c r="E27" s="43"/>
      <c r="F27" s="43"/>
      <c r="G27" s="43"/>
      <c r="H27" s="43"/>
      <c r="I27" s="128"/>
      <c r="J27" s="138">
        <f>ROUND(J85,2)</f>
        <v>0</v>
      </c>
      <c r="K27" s="46"/>
    </row>
    <row r="28" spans="2:11" s="1" customFormat="1" ht="6.95" customHeight="1">
      <c r="B28" s="42"/>
      <c r="C28" s="43"/>
      <c r="D28" s="86"/>
      <c r="E28" s="86"/>
      <c r="F28" s="86"/>
      <c r="G28" s="86"/>
      <c r="H28" s="86"/>
      <c r="I28" s="135"/>
      <c r="J28" s="86"/>
      <c r="K28" s="136"/>
    </row>
    <row r="29" spans="2:11" s="1" customFormat="1" ht="14.45" customHeight="1">
      <c r="B29" s="42"/>
      <c r="C29" s="43"/>
      <c r="D29" s="43"/>
      <c r="E29" s="43"/>
      <c r="F29" s="47" t="s">
        <v>48</v>
      </c>
      <c r="G29" s="43"/>
      <c r="H29" s="43"/>
      <c r="I29" s="139" t="s">
        <v>47</v>
      </c>
      <c r="J29" s="47" t="s">
        <v>49</v>
      </c>
      <c r="K29" s="46"/>
    </row>
    <row r="30" spans="2:11" s="1" customFormat="1" ht="14.45" customHeight="1">
      <c r="B30" s="42"/>
      <c r="C30" s="43"/>
      <c r="D30" s="50" t="s">
        <v>50</v>
      </c>
      <c r="E30" s="50" t="s">
        <v>51</v>
      </c>
      <c r="F30" s="140">
        <f>ROUND(SUM(BE85:BE264),2)</f>
        <v>0</v>
      </c>
      <c r="G30" s="43"/>
      <c r="H30" s="43"/>
      <c r="I30" s="141">
        <v>0.21</v>
      </c>
      <c r="J30" s="140">
        <f>ROUND(ROUND((SUM(BE85:BE264)),2)*I30,2)</f>
        <v>0</v>
      </c>
      <c r="K30" s="46"/>
    </row>
    <row r="31" spans="2:11" s="1" customFormat="1" ht="14.45" customHeight="1">
      <c r="B31" s="42"/>
      <c r="C31" s="43"/>
      <c r="D31" s="43"/>
      <c r="E31" s="50" t="s">
        <v>52</v>
      </c>
      <c r="F31" s="140">
        <f>ROUND(SUM(BF85:BF264),2)</f>
        <v>0</v>
      </c>
      <c r="G31" s="43"/>
      <c r="H31" s="43"/>
      <c r="I31" s="141">
        <v>0.15</v>
      </c>
      <c r="J31" s="140">
        <f>ROUND(ROUND((SUM(BF85:BF264)),2)*I31,2)</f>
        <v>0</v>
      </c>
      <c r="K31" s="46"/>
    </row>
    <row r="32" spans="2:11" s="1" customFormat="1" ht="14.45" customHeight="1" hidden="1">
      <c r="B32" s="42"/>
      <c r="C32" s="43"/>
      <c r="D32" s="43"/>
      <c r="E32" s="50" t="s">
        <v>53</v>
      </c>
      <c r="F32" s="140">
        <f>ROUND(SUM(BG85:BG264),2)</f>
        <v>0</v>
      </c>
      <c r="G32" s="43"/>
      <c r="H32" s="43"/>
      <c r="I32" s="141">
        <v>0.21</v>
      </c>
      <c r="J32" s="140">
        <v>0</v>
      </c>
      <c r="K32" s="46"/>
    </row>
    <row r="33" spans="2:11" s="1" customFormat="1" ht="14.45" customHeight="1" hidden="1">
      <c r="B33" s="42"/>
      <c r="C33" s="43"/>
      <c r="D33" s="43"/>
      <c r="E33" s="50" t="s">
        <v>54</v>
      </c>
      <c r="F33" s="140">
        <f>ROUND(SUM(BH85:BH264),2)</f>
        <v>0</v>
      </c>
      <c r="G33" s="43"/>
      <c r="H33" s="43"/>
      <c r="I33" s="141">
        <v>0.15</v>
      </c>
      <c r="J33" s="140">
        <v>0</v>
      </c>
      <c r="K33" s="46"/>
    </row>
    <row r="34" spans="2:11" s="1" customFormat="1" ht="14.45" customHeight="1" hidden="1">
      <c r="B34" s="42"/>
      <c r="C34" s="43"/>
      <c r="D34" s="43"/>
      <c r="E34" s="50" t="s">
        <v>55</v>
      </c>
      <c r="F34" s="140">
        <f>ROUND(SUM(BI85:BI264),2)</f>
        <v>0</v>
      </c>
      <c r="G34" s="43"/>
      <c r="H34" s="43"/>
      <c r="I34" s="141">
        <v>0</v>
      </c>
      <c r="J34" s="140">
        <v>0</v>
      </c>
      <c r="K34" s="46"/>
    </row>
    <row r="35" spans="2:11" s="1" customFormat="1" ht="6.95" customHeight="1">
      <c r="B35" s="42"/>
      <c r="C35" s="43"/>
      <c r="D35" s="43"/>
      <c r="E35" s="43"/>
      <c r="F35" s="43"/>
      <c r="G35" s="43"/>
      <c r="H35" s="43"/>
      <c r="I35" s="128"/>
      <c r="J35" s="43"/>
      <c r="K35" s="46"/>
    </row>
    <row r="36" spans="2:11" s="1" customFormat="1" ht="25.35" customHeight="1">
      <c r="B36" s="42"/>
      <c r="C36" s="142"/>
      <c r="D36" s="143" t="s">
        <v>56</v>
      </c>
      <c r="E36" s="80"/>
      <c r="F36" s="80"/>
      <c r="G36" s="144" t="s">
        <v>57</v>
      </c>
      <c r="H36" s="145" t="s">
        <v>58</v>
      </c>
      <c r="I36" s="146"/>
      <c r="J36" s="147">
        <f>SUM(J27:J34)</f>
        <v>0</v>
      </c>
      <c r="K36" s="148"/>
    </row>
    <row r="37" spans="2:11" s="1" customFormat="1" ht="14.45" customHeight="1">
      <c r="B37" s="57"/>
      <c r="C37" s="58"/>
      <c r="D37" s="58"/>
      <c r="E37" s="58"/>
      <c r="F37" s="58"/>
      <c r="G37" s="58"/>
      <c r="H37" s="58"/>
      <c r="I37" s="149"/>
      <c r="J37" s="58"/>
      <c r="K37" s="59"/>
    </row>
    <row r="41" spans="2:11" s="1" customFormat="1" ht="6.95" customHeight="1">
      <c r="B41" s="150"/>
      <c r="C41" s="151"/>
      <c r="D41" s="151"/>
      <c r="E41" s="151"/>
      <c r="F41" s="151"/>
      <c r="G41" s="151"/>
      <c r="H41" s="151"/>
      <c r="I41" s="152"/>
      <c r="J41" s="151"/>
      <c r="K41" s="153"/>
    </row>
    <row r="42" spans="2:11" s="1" customFormat="1" ht="36.95" customHeight="1">
      <c r="B42" s="42"/>
      <c r="C42" s="31" t="s">
        <v>129</v>
      </c>
      <c r="D42" s="43"/>
      <c r="E42" s="43"/>
      <c r="F42" s="43"/>
      <c r="G42" s="43"/>
      <c r="H42" s="43"/>
      <c r="I42" s="128"/>
      <c r="J42" s="43"/>
      <c r="K42" s="46"/>
    </row>
    <row r="43" spans="2:11" s="1" customFormat="1" ht="6.95" customHeight="1">
      <c r="B43" s="42"/>
      <c r="C43" s="43"/>
      <c r="D43" s="43"/>
      <c r="E43" s="43"/>
      <c r="F43" s="43"/>
      <c r="G43" s="43"/>
      <c r="H43" s="43"/>
      <c r="I43" s="128"/>
      <c r="J43" s="43"/>
      <c r="K43" s="46"/>
    </row>
    <row r="44" spans="2:11" s="1" customFormat="1" ht="14.45" customHeight="1">
      <c r="B44" s="42"/>
      <c r="C44" s="38" t="s">
        <v>18</v>
      </c>
      <c r="D44" s="43"/>
      <c r="E44" s="43"/>
      <c r="F44" s="43"/>
      <c r="G44" s="43"/>
      <c r="H44" s="43"/>
      <c r="I44" s="128"/>
      <c r="J44" s="43"/>
      <c r="K44" s="46"/>
    </row>
    <row r="45" spans="2:11" s="1" customFormat="1" ht="22.5" customHeight="1">
      <c r="B45" s="42"/>
      <c r="C45" s="43"/>
      <c r="D45" s="43"/>
      <c r="E45" s="418" t="str">
        <f>E7</f>
        <v>VD Fojtka, zřízení nouzového přelivu</v>
      </c>
      <c r="F45" s="419"/>
      <c r="G45" s="419"/>
      <c r="H45" s="419"/>
      <c r="I45" s="128"/>
      <c r="J45" s="43"/>
      <c r="K45" s="46"/>
    </row>
    <row r="46" spans="2:11" s="1" customFormat="1" ht="14.45" customHeight="1">
      <c r="B46" s="42"/>
      <c r="C46" s="38" t="s">
        <v>127</v>
      </c>
      <c r="D46" s="43"/>
      <c r="E46" s="43"/>
      <c r="F46" s="43"/>
      <c r="G46" s="43"/>
      <c r="H46" s="43"/>
      <c r="I46" s="128"/>
      <c r="J46" s="43"/>
      <c r="K46" s="46"/>
    </row>
    <row r="47" spans="2:11" s="1" customFormat="1" ht="23.25" customHeight="1">
      <c r="B47" s="42"/>
      <c r="C47" s="43"/>
      <c r="D47" s="43"/>
      <c r="E47" s="420" t="str">
        <f>E9</f>
        <v>SO02 - Manipulační objekty uzávěrů SV</v>
      </c>
      <c r="F47" s="421"/>
      <c r="G47" s="421"/>
      <c r="H47" s="421"/>
      <c r="I47" s="128"/>
      <c r="J47" s="43"/>
      <c r="K47" s="46"/>
    </row>
    <row r="48" spans="2:11" s="1" customFormat="1" ht="6.95" customHeight="1">
      <c r="B48" s="42"/>
      <c r="C48" s="43"/>
      <c r="D48" s="43"/>
      <c r="E48" s="43"/>
      <c r="F48" s="43"/>
      <c r="G48" s="43"/>
      <c r="H48" s="43"/>
      <c r="I48" s="128"/>
      <c r="J48" s="43"/>
      <c r="K48" s="46"/>
    </row>
    <row r="49" spans="2:11" s="1" customFormat="1" ht="18" customHeight="1">
      <c r="B49" s="42"/>
      <c r="C49" s="38" t="s">
        <v>26</v>
      </c>
      <c r="D49" s="43"/>
      <c r="E49" s="43"/>
      <c r="F49" s="36" t="str">
        <f>F12</f>
        <v>VD Fojka, Mníšek u Liberce</v>
      </c>
      <c r="G49" s="43"/>
      <c r="H49" s="43"/>
      <c r="I49" s="129" t="s">
        <v>28</v>
      </c>
      <c r="J49" s="130" t="str">
        <f>IF(J12="","",J12)</f>
        <v>6. 6. 2017</v>
      </c>
      <c r="K49" s="46"/>
    </row>
    <row r="50" spans="2:11" s="1" customFormat="1" ht="6.95" customHeight="1">
      <c r="B50" s="42"/>
      <c r="C50" s="43"/>
      <c r="D50" s="43"/>
      <c r="E50" s="43"/>
      <c r="F50" s="43"/>
      <c r="G50" s="43"/>
      <c r="H50" s="43"/>
      <c r="I50" s="128"/>
      <c r="J50" s="43"/>
      <c r="K50" s="46"/>
    </row>
    <row r="51" spans="2:11" s="1" customFormat="1" ht="15">
      <c r="B51" s="42"/>
      <c r="C51" s="38" t="s">
        <v>32</v>
      </c>
      <c r="D51" s="43"/>
      <c r="E51" s="43"/>
      <c r="F51" s="36" t="str">
        <f>E15</f>
        <v>Povodí Labe, státní podnik</v>
      </c>
      <c r="G51" s="43"/>
      <c r="H51" s="43"/>
      <c r="I51" s="129" t="s">
        <v>40</v>
      </c>
      <c r="J51" s="36" t="str">
        <f>E21</f>
        <v>VODNÍ DÍLA - TBD a.s.</v>
      </c>
      <c r="K51" s="46"/>
    </row>
    <row r="52" spans="2:11" s="1" customFormat="1" ht="14.45" customHeight="1">
      <c r="B52" s="42"/>
      <c r="C52" s="38" t="s">
        <v>38</v>
      </c>
      <c r="D52" s="43"/>
      <c r="E52" s="43"/>
      <c r="F52" s="36" t="str">
        <f>IF(E18="","",E18)</f>
        <v/>
      </c>
      <c r="G52" s="43"/>
      <c r="H52" s="43"/>
      <c r="I52" s="128"/>
      <c r="J52" s="43"/>
      <c r="K52" s="46"/>
    </row>
    <row r="53" spans="2:11" s="1" customFormat="1" ht="10.35" customHeight="1">
      <c r="B53" s="42"/>
      <c r="C53" s="43"/>
      <c r="D53" s="43"/>
      <c r="E53" s="43"/>
      <c r="F53" s="43"/>
      <c r="G53" s="43"/>
      <c r="H53" s="43"/>
      <c r="I53" s="128"/>
      <c r="J53" s="43"/>
      <c r="K53" s="46"/>
    </row>
    <row r="54" spans="2:11" s="1" customFormat="1" ht="29.25" customHeight="1">
      <c r="B54" s="42"/>
      <c r="C54" s="154" t="s">
        <v>130</v>
      </c>
      <c r="D54" s="142"/>
      <c r="E54" s="142"/>
      <c r="F54" s="142"/>
      <c r="G54" s="142"/>
      <c r="H54" s="142"/>
      <c r="I54" s="155"/>
      <c r="J54" s="156" t="s">
        <v>131</v>
      </c>
      <c r="K54" s="157"/>
    </row>
    <row r="55" spans="2:11" s="1" customFormat="1" ht="10.35" customHeight="1">
      <c r="B55" s="42"/>
      <c r="C55" s="43"/>
      <c r="D55" s="43"/>
      <c r="E55" s="43"/>
      <c r="F55" s="43"/>
      <c r="G55" s="43"/>
      <c r="H55" s="43"/>
      <c r="I55" s="128"/>
      <c r="J55" s="43"/>
      <c r="K55" s="46"/>
    </row>
    <row r="56" spans="2:47" s="1" customFormat="1" ht="29.25" customHeight="1">
      <c r="B56" s="42"/>
      <c r="C56" s="158" t="s">
        <v>132</v>
      </c>
      <c r="D56" s="43"/>
      <c r="E56" s="43"/>
      <c r="F56" s="43"/>
      <c r="G56" s="43"/>
      <c r="H56" s="43"/>
      <c r="I56" s="128"/>
      <c r="J56" s="138">
        <f>J85</f>
        <v>0</v>
      </c>
      <c r="K56" s="46"/>
      <c r="AU56" s="25" t="s">
        <v>133</v>
      </c>
    </row>
    <row r="57" spans="2:11" s="8" customFormat="1" ht="24.95" customHeight="1">
      <c r="B57" s="159"/>
      <c r="C57" s="160"/>
      <c r="D57" s="161" t="s">
        <v>134</v>
      </c>
      <c r="E57" s="162"/>
      <c r="F57" s="162"/>
      <c r="G57" s="162"/>
      <c r="H57" s="162"/>
      <c r="I57" s="163"/>
      <c r="J57" s="164">
        <f>J86</f>
        <v>0</v>
      </c>
      <c r="K57" s="165"/>
    </row>
    <row r="58" spans="2:11" s="9" customFormat="1" ht="19.9" customHeight="1">
      <c r="B58" s="166"/>
      <c r="C58" s="167"/>
      <c r="D58" s="168" t="s">
        <v>142</v>
      </c>
      <c r="E58" s="169"/>
      <c r="F58" s="169"/>
      <c r="G58" s="169"/>
      <c r="H58" s="169"/>
      <c r="I58" s="170"/>
      <c r="J58" s="171">
        <f>J87</f>
        <v>0</v>
      </c>
      <c r="K58" s="172"/>
    </row>
    <row r="59" spans="2:11" s="9" customFormat="1" ht="19.9" customHeight="1">
      <c r="B59" s="166"/>
      <c r="C59" s="167"/>
      <c r="D59" s="168" t="s">
        <v>143</v>
      </c>
      <c r="E59" s="169"/>
      <c r="F59" s="169"/>
      <c r="G59" s="169"/>
      <c r="H59" s="169"/>
      <c r="I59" s="170"/>
      <c r="J59" s="171">
        <f>J185</f>
        <v>0</v>
      </c>
      <c r="K59" s="172"/>
    </row>
    <row r="60" spans="2:11" s="9" customFormat="1" ht="19.9" customHeight="1">
      <c r="B60" s="166"/>
      <c r="C60" s="167"/>
      <c r="D60" s="168" t="s">
        <v>144</v>
      </c>
      <c r="E60" s="169"/>
      <c r="F60" s="169"/>
      <c r="G60" s="169"/>
      <c r="H60" s="169"/>
      <c r="I60" s="170"/>
      <c r="J60" s="171">
        <f>J198</f>
        <v>0</v>
      </c>
      <c r="K60" s="172"/>
    </row>
    <row r="61" spans="2:11" s="8" customFormat="1" ht="24.95" customHeight="1">
      <c r="B61" s="159"/>
      <c r="C61" s="160"/>
      <c r="D61" s="161" t="s">
        <v>145</v>
      </c>
      <c r="E61" s="162"/>
      <c r="F61" s="162"/>
      <c r="G61" s="162"/>
      <c r="H61" s="162"/>
      <c r="I61" s="163"/>
      <c r="J61" s="164">
        <f>J200</f>
        <v>0</v>
      </c>
      <c r="K61" s="165"/>
    </row>
    <row r="62" spans="2:11" s="9" customFormat="1" ht="19.9" customHeight="1">
      <c r="B62" s="166"/>
      <c r="C62" s="167"/>
      <c r="D62" s="168" t="s">
        <v>146</v>
      </c>
      <c r="E62" s="169"/>
      <c r="F62" s="169"/>
      <c r="G62" s="169"/>
      <c r="H62" s="169"/>
      <c r="I62" s="170"/>
      <c r="J62" s="171">
        <f>J201</f>
        <v>0</v>
      </c>
      <c r="K62" s="172"/>
    </row>
    <row r="63" spans="2:11" s="9" customFormat="1" ht="19.9" customHeight="1">
      <c r="B63" s="166"/>
      <c r="C63" s="167"/>
      <c r="D63" s="168" t="s">
        <v>938</v>
      </c>
      <c r="E63" s="169"/>
      <c r="F63" s="169"/>
      <c r="G63" s="169"/>
      <c r="H63" s="169"/>
      <c r="I63" s="170"/>
      <c r="J63" s="171">
        <f>J208</f>
        <v>0</v>
      </c>
      <c r="K63" s="172"/>
    </row>
    <row r="64" spans="2:11" s="9" customFormat="1" ht="19.9" customHeight="1">
      <c r="B64" s="166"/>
      <c r="C64" s="167"/>
      <c r="D64" s="168" t="s">
        <v>939</v>
      </c>
      <c r="E64" s="169"/>
      <c r="F64" s="169"/>
      <c r="G64" s="169"/>
      <c r="H64" s="169"/>
      <c r="I64" s="170"/>
      <c r="J64" s="171">
        <f>J212</f>
        <v>0</v>
      </c>
      <c r="K64" s="172"/>
    </row>
    <row r="65" spans="2:11" s="9" customFormat="1" ht="19.9" customHeight="1">
      <c r="B65" s="166"/>
      <c r="C65" s="167"/>
      <c r="D65" s="168" t="s">
        <v>940</v>
      </c>
      <c r="E65" s="169"/>
      <c r="F65" s="169"/>
      <c r="G65" s="169"/>
      <c r="H65" s="169"/>
      <c r="I65" s="170"/>
      <c r="J65" s="171">
        <f>J259</f>
        <v>0</v>
      </c>
      <c r="K65" s="172"/>
    </row>
    <row r="66" spans="2:11" s="1" customFormat="1" ht="21.75" customHeight="1">
      <c r="B66" s="42"/>
      <c r="C66" s="43"/>
      <c r="D66" s="43"/>
      <c r="E66" s="43"/>
      <c r="F66" s="43"/>
      <c r="G66" s="43"/>
      <c r="H66" s="43"/>
      <c r="I66" s="128"/>
      <c r="J66" s="43"/>
      <c r="K66" s="46"/>
    </row>
    <row r="67" spans="2:11" s="1" customFormat="1" ht="6.95" customHeight="1">
      <c r="B67" s="57"/>
      <c r="C67" s="58"/>
      <c r="D67" s="58"/>
      <c r="E67" s="58"/>
      <c r="F67" s="58"/>
      <c r="G67" s="58"/>
      <c r="H67" s="58"/>
      <c r="I67" s="149"/>
      <c r="J67" s="58"/>
      <c r="K67" s="59"/>
    </row>
    <row r="71" spans="2:12" s="1" customFormat="1" ht="6.95" customHeight="1">
      <c r="B71" s="60"/>
      <c r="C71" s="61"/>
      <c r="D71" s="61"/>
      <c r="E71" s="61"/>
      <c r="F71" s="61"/>
      <c r="G71" s="61"/>
      <c r="H71" s="61"/>
      <c r="I71" s="152"/>
      <c r="J71" s="61"/>
      <c r="K71" s="61"/>
      <c r="L71" s="62"/>
    </row>
    <row r="72" spans="2:12" s="1" customFormat="1" ht="36.95" customHeight="1">
      <c r="B72" s="42"/>
      <c r="C72" s="63" t="s">
        <v>149</v>
      </c>
      <c r="D72" s="64"/>
      <c r="E72" s="64"/>
      <c r="F72" s="64"/>
      <c r="G72" s="64"/>
      <c r="H72" s="64"/>
      <c r="I72" s="173"/>
      <c r="J72" s="64"/>
      <c r="K72" s="64"/>
      <c r="L72" s="62"/>
    </row>
    <row r="73" spans="2:12" s="1" customFormat="1" ht="6.95" customHeight="1">
      <c r="B73" s="42"/>
      <c r="C73" s="64"/>
      <c r="D73" s="64"/>
      <c r="E73" s="64"/>
      <c r="F73" s="64"/>
      <c r="G73" s="64"/>
      <c r="H73" s="64"/>
      <c r="I73" s="173"/>
      <c r="J73" s="64"/>
      <c r="K73" s="64"/>
      <c r="L73" s="62"/>
    </row>
    <row r="74" spans="2:12" s="1" customFormat="1" ht="14.45" customHeight="1">
      <c r="B74" s="42"/>
      <c r="C74" s="66" t="s">
        <v>18</v>
      </c>
      <c r="D74" s="64"/>
      <c r="E74" s="64"/>
      <c r="F74" s="64"/>
      <c r="G74" s="64"/>
      <c r="H74" s="64"/>
      <c r="I74" s="173"/>
      <c r="J74" s="64"/>
      <c r="K74" s="64"/>
      <c r="L74" s="62"/>
    </row>
    <row r="75" spans="2:12" s="1" customFormat="1" ht="22.5" customHeight="1">
      <c r="B75" s="42"/>
      <c r="C75" s="64"/>
      <c r="D75" s="64"/>
      <c r="E75" s="414" t="str">
        <f>E7</f>
        <v>VD Fojtka, zřízení nouzového přelivu</v>
      </c>
      <c r="F75" s="415"/>
      <c r="G75" s="415"/>
      <c r="H75" s="415"/>
      <c r="I75" s="173"/>
      <c r="J75" s="64"/>
      <c r="K75" s="64"/>
      <c r="L75" s="62"/>
    </row>
    <row r="76" spans="2:12" s="1" customFormat="1" ht="14.45" customHeight="1">
      <c r="B76" s="42"/>
      <c r="C76" s="66" t="s">
        <v>127</v>
      </c>
      <c r="D76" s="64"/>
      <c r="E76" s="64"/>
      <c r="F76" s="64"/>
      <c r="G76" s="64"/>
      <c r="H76" s="64"/>
      <c r="I76" s="173"/>
      <c r="J76" s="64"/>
      <c r="K76" s="64"/>
      <c r="L76" s="62"/>
    </row>
    <row r="77" spans="2:12" s="1" customFormat="1" ht="23.25" customHeight="1">
      <c r="B77" s="42"/>
      <c r="C77" s="64"/>
      <c r="D77" s="64"/>
      <c r="E77" s="382" t="str">
        <f>E9</f>
        <v>SO02 - Manipulační objekty uzávěrů SV</v>
      </c>
      <c r="F77" s="416"/>
      <c r="G77" s="416"/>
      <c r="H77" s="416"/>
      <c r="I77" s="173"/>
      <c r="J77" s="64"/>
      <c r="K77" s="64"/>
      <c r="L77" s="62"/>
    </row>
    <row r="78" spans="2:12" s="1" customFormat="1" ht="6.95" customHeight="1">
      <c r="B78" s="42"/>
      <c r="C78" s="64"/>
      <c r="D78" s="64"/>
      <c r="E78" s="64"/>
      <c r="F78" s="64"/>
      <c r="G78" s="64"/>
      <c r="H78" s="64"/>
      <c r="I78" s="173"/>
      <c r="J78" s="64"/>
      <c r="K78" s="64"/>
      <c r="L78" s="62"/>
    </row>
    <row r="79" spans="2:12" s="1" customFormat="1" ht="18" customHeight="1">
      <c r="B79" s="42"/>
      <c r="C79" s="66" t="s">
        <v>26</v>
      </c>
      <c r="D79" s="64"/>
      <c r="E79" s="64"/>
      <c r="F79" s="174" t="str">
        <f>F12</f>
        <v>VD Fojka, Mníšek u Liberce</v>
      </c>
      <c r="G79" s="64"/>
      <c r="H79" s="64"/>
      <c r="I79" s="175" t="s">
        <v>28</v>
      </c>
      <c r="J79" s="74" t="str">
        <f>IF(J12="","",J12)</f>
        <v>6. 6. 2017</v>
      </c>
      <c r="K79" s="64"/>
      <c r="L79" s="62"/>
    </row>
    <row r="80" spans="2:12" s="1" customFormat="1" ht="6.95" customHeight="1">
      <c r="B80" s="42"/>
      <c r="C80" s="64"/>
      <c r="D80" s="64"/>
      <c r="E80" s="64"/>
      <c r="F80" s="64"/>
      <c r="G80" s="64"/>
      <c r="H80" s="64"/>
      <c r="I80" s="173"/>
      <c r="J80" s="64"/>
      <c r="K80" s="64"/>
      <c r="L80" s="62"/>
    </row>
    <row r="81" spans="2:12" s="1" customFormat="1" ht="15">
      <c r="B81" s="42"/>
      <c r="C81" s="66" t="s">
        <v>32</v>
      </c>
      <c r="D81" s="64"/>
      <c r="E81" s="64"/>
      <c r="F81" s="174" t="str">
        <f>E15</f>
        <v>Povodí Labe, státní podnik</v>
      </c>
      <c r="G81" s="64"/>
      <c r="H81" s="64"/>
      <c r="I81" s="175" t="s">
        <v>40</v>
      </c>
      <c r="J81" s="174" t="str">
        <f>E21</f>
        <v>VODNÍ DÍLA - TBD a.s.</v>
      </c>
      <c r="K81" s="64"/>
      <c r="L81" s="62"/>
    </row>
    <row r="82" spans="2:12" s="1" customFormat="1" ht="14.45" customHeight="1">
      <c r="B82" s="42"/>
      <c r="C82" s="66" t="s">
        <v>38</v>
      </c>
      <c r="D82" s="64"/>
      <c r="E82" s="64"/>
      <c r="F82" s="174" t="str">
        <f>IF(E18="","",E18)</f>
        <v/>
      </c>
      <c r="G82" s="64"/>
      <c r="H82" s="64"/>
      <c r="I82" s="173"/>
      <c r="J82" s="64"/>
      <c r="K82" s="64"/>
      <c r="L82" s="62"/>
    </row>
    <row r="83" spans="2:12" s="1" customFormat="1" ht="10.35" customHeight="1">
      <c r="B83" s="42"/>
      <c r="C83" s="64"/>
      <c r="D83" s="64"/>
      <c r="E83" s="64"/>
      <c r="F83" s="64"/>
      <c r="G83" s="64"/>
      <c r="H83" s="64"/>
      <c r="I83" s="173"/>
      <c r="J83" s="64"/>
      <c r="K83" s="64"/>
      <c r="L83" s="62"/>
    </row>
    <row r="84" spans="2:20" s="10" customFormat="1" ht="29.25" customHeight="1">
      <c r="B84" s="176"/>
      <c r="C84" s="177" t="s">
        <v>150</v>
      </c>
      <c r="D84" s="178" t="s">
        <v>65</v>
      </c>
      <c r="E84" s="178" t="s">
        <v>61</v>
      </c>
      <c r="F84" s="178" t="s">
        <v>151</v>
      </c>
      <c r="G84" s="178" t="s">
        <v>152</v>
      </c>
      <c r="H84" s="178" t="s">
        <v>153</v>
      </c>
      <c r="I84" s="179" t="s">
        <v>154</v>
      </c>
      <c r="J84" s="178" t="s">
        <v>131</v>
      </c>
      <c r="K84" s="180" t="s">
        <v>155</v>
      </c>
      <c r="L84" s="181"/>
      <c r="M84" s="82" t="s">
        <v>156</v>
      </c>
      <c r="N84" s="83" t="s">
        <v>50</v>
      </c>
      <c r="O84" s="83" t="s">
        <v>157</v>
      </c>
      <c r="P84" s="83" t="s">
        <v>158</v>
      </c>
      <c r="Q84" s="83" t="s">
        <v>159</v>
      </c>
      <c r="R84" s="83" t="s">
        <v>160</v>
      </c>
      <c r="S84" s="83" t="s">
        <v>161</v>
      </c>
      <c r="T84" s="84" t="s">
        <v>162</v>
      </c>
    </row>
    <row r="85" spans="2:63" s="1" customFormat="1" ht="29.25" customHeight="1">
      <c r="B85" s="42"/>
      <c r="C85" s="88" t="s">
        <v>132</v>
      </c>
      <c r="D85" s="64"/>
      <c r="E85" s="64"/>
      <c r="F85" s="64"/>
      <c r="G85" s="64"/>
      <c r="H85" s="64"/>
      <c r="I85" s="173"/>
      <c r="J85" s="182">
        <f>BK85</f>
        <v>0</v>
      </c>
      <c r="K85" s="64"/>
      <c r="L85" s="62"/>
      <c r="M85" s="85"/>
      <c r="N85" s="86"/>
      <c r="O85" s="86"/>
      <c r="P85" s="183">
        <f>P86+P200</f>
        <v>0</v>
      </c>
      <c r="Q85" s="86"/>
      <c r="R85" s="183">
        <f>R86+R200</f>
        <v>4.7939723593</v>
      </c>
      <c r="S85" s="86"/>
      <c r="T85" s="184">
        <f>T86+T200</f>
        <v>3.6762604000000003</v>
      </c>
      <c r="AT85" s="25" t="s">
        <v>79</v>
      </c>
      <c r="AU85" s="25" t="s">
        <v>133</v>
      </c>
      <c r="BK85" s="185">
        <f>BK86+BK200</f>
        <v>0</v>
      </c>
    </row>
    <row r="86" spans="2:63" s="11" customFormat="1" ht="37.35" customHeight="1">
      <c r="B86" s="186"/>
      <c r="C86" s="187"/>
      <c r="D86" s="188" t="s">
        <v>79</v>
      </c>
      <c r="E86" s="189" t="s">
        <v>163</v>
      </c>
      <c r="F86" s="189" t="s">
        <v>164</v>
      </c>
      <c r="G86" s="187"/>
      <c r="H86" s="187"/>
      <c r="I86" s="190"/>
      <c r="J86" s="191">
        <f>BK86</f>
        <v>0</v>
      </c>
      <c r="K86" s="187"/>
      <c r="L86" s="192"/>
      <c r="M86" s="193"/>
      <c r="N86" s="194"/>
      <c r="O86" s="194"/>
      <c r="P86" s="195">
        <f>P87+P185+P198</f>
        <v>0</v>
      </c>
      <c r="Q86" s="194"/>
      <c r="R86" s="195">
        <f>R87+R185+R198</f>
        <v>4.2195382217</v>
      </c>
      <c r="S86" s="194"/>
      <c r="T86" s="196">
        <f>T87+T185+T198</f>
        <v>3.4891852</v>
      </c>
      <c r="AR86" s="197" t="s">
        <v>25</v>
      </c>
      <c r="AT86" s="198" t="s">
        <v>79</v>
      </c>
      <c r="AU86" s="198" t="s">
        <v>80</v>
      </c>
      <c r="AY86" s="197" t="s">
        <v>165</v>
      </c>
      <c r="BK86" s="199">
        <f>BK87+BK185+BK198</f>
        <v>0</v>
      </c>
    </row>
    <row r="87" spans="2:63" s="11" customFormat="1" ht="19.9" customHeight="1">
      <c r="B87" s="186"/>
      <c r="C87" s="187"/>
      <c r="D87" s="200" t="s">
        <v>79</v>
      </c>
      <c r="E87" s="201" t="s">
        <v>240</v>
      </c>
      <c r="F87" s="201" t="s">
        <v>545</v>
      </c>
      <c r="G87" s="187"/>
      <c r="H87" s="187"/>
      <c r="I87" s="190"/>
      <c r="J87" s="202">
        <f>BK87</f>
        <v>0</v>
      </c>
      <c r="K87" s="187"/>
      <c r="L87" s="192"/>
      <c r="M87" s="193"/>
      <c r="N87" s="194"/>
      <c r="O87" s="194"/>
      <c r="P87" s="195">
        <f>SUM(P88:P184)</f>
        <v>0</v>
      </c>
      <c r="Q87" s="194"/>
      <c r="R87" s="195">
        <f>SUM(R88:R184)</f>
        <v>4.2195382217</v>
      </c>
      <c r="S87" s="194"/>
      <c r="T87" s="196">
        <f>SUM(T88:T184)</f>
        <v>3.4891852</v>
      </c>
      <c r="AR87" s="197" t="s">
        <v>25</v>
      </c>
      <c r="AT87" s="198" t="s">
        <v>79</v>
      </c>
      <c r="AU87" s="198" t="s">
        <v>25</v>
      </c>
      <c r="AY87" s="197" t="s">
        <v>165</v>
      </c>
      <c r="BK87" s="199">
        <f>SUM(BK88:BK184)</f>
        <v>0</v>
      </c>
    </row>
    <row r="88" spans="2:65" s="1" customFormat="1" ht="22.5" customHeight="1">
      <c r="B88" s="42"/>
      <c r="C88" s="203" t="s">
        <v>546</v>
      </c>
      <c r="D88" s="203" t="s">
        <v>166</v>
      </c>
      <c r="E88" s="204" t="s">
        <v>941</v>
      </c>
      <c r="F88" s="205" t="s">
        <v>942</v>
      </c>
      <c r="G88" s="206" t="s">
        <v>211</v>
      </c>
      <c r="H88" s="207">
        <v>1.46</v>
      </c>
      <c r="I88" s="208"/>
      <c r="J88" s="209">
        <f>ROUND(I88*H88,2)</f>
        <v>0</v>
      </c>
      <c r="K88" s="205" t="s">
        <v>24</v>
      </c>
      <c r="L88" s="62"/>
      <c r="M88" s="210" t="s">
        <v>24</v>
      </c>
      <c r="N88" s="211" t="s">
        <v>51</v>
      </c>
      <c r="O88" s="43"/>
      <c r="P88" s="212">
        <f>O88*H88</f>
        <v>0</v>
      </c>
      <c r="Q88" s="212">
        <v>0</v>
      </c>
      <c r="R88" s="212">
        <f>Q88*H88</f>
        <v>0</v>
      </c>
      <c r="S88" s="212">
        <v>0</v>
      </c>
      <c r="T88" s="213">
        <f>S88*H88</f>
        <v>0</v>
      </c>
      <c r="AR88" s="25" t="s">
        <v>171</v>
      </c>
      <c r="AT88" s="25" t="s">
        <v>166</v>
      </c>
      <c r="AU88" s="25" t="s">
        <v>89</v>
      </c>
      <c r="AY88" s="25" t="s">
        <v>165</v>
      </c>
      <c r="BE88" s="214">
        <f>IF(N88="základní",J88,0)</f>
        <v>0</v>
      </c>
      <c r="BF88" s="214">
        <f>IF(N88="snížená",J88,0)</f>
        <v>0</v>
      </c>
      <c r="BG88" s="214">
        <f>IF(N88="zákl. přenesená",J88,0)</f>
        <v>0</v>
      </c>
      <c r="BH88" s="214">
        <f>IF(N88="sníž. přenesená",J88,0)</f>
        <v>0</v>
      </c>
      <c r="BI88" s="214">
        <f>IF(N88="nulová",J88,0)</f>
        <v>0</v>
      </c>
      <c r="BJ88" s="25" t="s">
        <v>25</v>
      </c>
      <c r="BK88" s="214">
        <f>ROUND(I88*H88,2)</f>
        <v>0</v>
      </c>
      <c r="BL88" s="25" t="s">
        <v>171</v>
      </c>
      <c r="BM88" s="25" t="s">
        <v>943</v>
      </c>
    </row>
    <row r="89" spans="2:47" s="1" customFormat="1" ht="27">
      <c r="B89" s="42"/>
      <c r="C89" s="64"/>
      <c r="D89" s="215" t="s">
        <v>112</v>
      </c>
      <c r="E89" s="64"/>
      <c r="F89" s="216" t="s">
        <v>944</v>
      </c>
      <c r="G89" s="64"/>
      <c r="H89" s="64"/>
      <c r="I89" s="173"/>
      <c r="J89" s="64"/>
      <c r="K89" s="64"/>
      <c r="L89" s="62"/>
      <c r="M89" s="217"/>
      <c r="N89" s="43"/>
      <c r="O89" s="43"/>
      <c r="P89" s="43"/>
      <c r="Q89" s="43"/>
      <c r="R89" s="43"/>
      <c r="S89" s="43"/>
      <c r="T89" s="79"/>
      <c r="AT89" s="25" t="s">
        <v>112</v>
      </c>
      <c r="AU89" s="25" t="s">
        <v>89</v>
      </c>
    </row>
    <row r="90" spans="2:51" s="12" customFormat="1" ht="13.5">
      <c r="B90" s="218"/>
      <c r="C90" s="219"/>
      <c r="D90" s="220" t="s">
        <v>176</v>
      </c>
      <c r="E90" s="221" t="s">
        <v>24</v>
      </c>
      <c r="F90" s="222" t="s">
        <v>945</v>
      </c>
      <c r="G90" s="219"/>
      <c r="H90" s="223">
        <v>1.46</v>
      </c>
      <c r="I90" s="224"/>
      <c r="J90" s="219"/>
      <c r="K90" s="219"/>
      <c r="L90" s="225"/>
      <c r="M90" s="226"/>
      <c r="N90" s="227"/>
      <c r="O90" s="227"/>
      <c r="P90" s="227"/>
      <c r="Q90" s="227"/>
      <c r="R90" s="227"/>
      <c r="S90" s="227"/>
      <c r="T90" s="228"/>
      <c r="AT90" s="229" t="s">
        <v>176</v>
      </c>
      <c r="AU90" s="229" t="s">
        <v>89</v>
      </c>
      <c r="AV90" s="12" t="s">
        <v>89</v>
      </c>
      <c r="AW90" s="12" t="s">
        <v>44</v>
      </c>
      <c r="AX90" s="12" t="s">
        <v>25</v>
      </c>
      <c r="AY90" s="229" t="s">
        <v>165</v>
      </c>
    </row>
    <row r="91" spans="2:65" s="1" customFormat="1" ht="22.5" customHeight="1">
      <c r="B91" s="42"/>
      <c r="C91" s="267" t="s">
        <v>536</v>
      </c>
      <c r="D91" s="267" t="s">
        <v>259</v>
      </c>
      <c r="E91" s="268" t="s">
        <v>946</v>
      </c>
      <c r="F91" s="269" t="s">
        <v>947</v>
      </c>
      <c r="G91" s="270" t="s">
        <v>211</v>
      </c>
      <c r="H91" s="271">
        <v>1.46</v>
      </c>
      <c r="I91" s="272"/>
      <c r="J91" s="273">
        <f>ROUND(I91*H91,2)</f>
        <v>0</v>
      </c>
      <c r="K91" s="269" t="s">
        <v>24</v>
      </c>
      <c r="L91" s="274"/>
      <c r="M91" s="275" t="s">
        <v>24</v>
      </c>
      <c r="N91" s="276" t="s">
        <v>51</v>
      </c>
      <c r="O91" s="43"/>
      <c r="P91" s="212">
        <f>O91*H91</f>
        <v>0</v>
      </c>
      <c r="Q91" s="212">
        <v>0.03305</v>
      </c>
      <c r="R91" s="212">
        <f>Q91*H91</f>
        <v>0.048253000000000004</v>
      </c>
      <c r="S91" s="212">
        <v>0</v>
      </c>
      <c r="T91" s="213">
        <f>S91*H91</f>
        <v>0</v>
      </c>
      <c r="AR91" s="25" t="s">
        <v>232</v>
      </c>
      <c r="AT91" s="25" t="s">
        <v>259</v>
      </c>
      <c r="AU91" s="25" t="s">
        <v>89</v>
      </c>
      <c r="AY91" s="25" t="s">
        <v>165</v>
      </c>
      <c r="BE91" s="214">
        <f>IF(N91="základní",J91,0)</f>
        <v>0</v>
      </c>
      <c r="BF91" s="214">
        <f>IF(N91="snížená",J91,0)</f>
        <v>0</v>
      </c>
      <c r="BG91" s="214">
        <f>IF(N91="zákl. přenesená",J91,0)</f>
        <v>0</v>
      </c>
      <c r="BH91" s="214">
        <f>IF(N91="sníž. přenesená",J91,0)</f>
        <v>0</v>
      </c>
      <c r="BI91" s="214">
        <f>IF(N91="nulová",J91,0)</f>
        <v>0</v>
      </c>
      <c r="BJ91" s="25" t="s">
        <v>25</v>
      </c>
      <c r="BK91" s="214">
        <f>ROUND(I91*H91,2)</f>
        <v>0</v>
      </c>
      <c r="BL91" s="25" t="s">
        <v>171</v>
      </c>
      <c r="BM91" s="25" t="s">
        <v>948</v>
      </c>
    </row>
    <row r="92" spans="2:51" s="12" customFormat="1" ht="13.5">
      <c r="B92" s="218"/>
      <c r="C92" s="219"/>
      <c r="D92" s="220" t="s">
        <v>176</v>
      </c>
      <c r="E92" s="221" t="s">
        <v>24</v>
      </c>
      <c r="F92" s="222" t="s">
        <v>945</v>
      </c>
      <c r="G92" s="219"/>
      <c r="H92" s="223">
        <v>1.46</v>
      </c>
      <c r="I92" s="224"/>
      <c r="J92" s="219"/>
      <c r="K92" s="219"/>
      <c r="L92" s="225"/>
      <c r="M92" s="226"/>
      <c r="N92" s="227"/>
      <c r="O92" s="227"/>
      <c r="P92" s="227"/>
      <c r="Q92" s="227"/>
      <c r="R92" s="227"/>
      <c r="S92" s="227"/>
      <c r="T92" s="228"/>
      <c r="AT92" s="229" t="s">
        <v>176</v>
      </c>
      <c r="AU92" s="229" t="s">
        <v>89</v>
      </c>
      <c r="AV92" s="12" t="s">
        <v>89</v>
      </c>
      <c r="AW92" s="12" t="s">
        <v>44</v>
      </c>
      <c r="AX92" s="12" t="s">
        <v>25</v>
      </c>
      <c r="AY92" s="229" t="s">
        <v>165</v>
      </c>
    </row>
    <row r="93" spans="2:65" s="1" customFormat="1" ht="31.5" customHeight="1">
      <c r="B93" s="42"/>
      <c r="C93" s="203" t="s">
        <v>25</v>
      </c>
      <c r="D93" s="203" t="s">
        <v>166</v>
      </c>
      <c r="E93" s="204" t="s">
        <v>949</v>
      </c>
      <c r="F93" s="205" t="s">
        <v>950</v>
      </c>
      <c r="G93" s="206" t="s">
        <v>169</v>
      </c>
      <c r="H93" s="207">
        <v>314.912</v>
      </c>
      <c r="I93" s="208"/>
      <c r="J93" s="209">
        <f>ROUND(I93*H93,2)</f>
        <v>0</v>
      </c>
      <c r="K93" s="205" t="s">
        <v>170</v>
      </c>
      <c r="L93" s="62"/>
      <c r="M93" s="210" t="s">
        <v>24</v>
      </c>
      <c r="N93" s="211" t="s">
        <v>51</v>
      </c>
      <c r="O93" s="43"/>
      <c r="P93" s="212">
        <f>O93*H93</f>
        <v>0</v>
      </c>
      <c r="Q93" s="212">
        <v>0</v>
      </c>
      <c r="R93" s="212">
        <f>Q93*H93</f>
        <v>0</v>
      </c>
      <c r="S93" s="212">
        <v>0</v>
      </c>
      <c r="T93" s="213">
        <f>S93*H93</f>
        <v>0</v>
      </c>
      <c r="AR93" s="25" t="s">
        <v>171</v>
      </c>
      <c r="AT93" s="25" t="s">
        <v>166</v>
      </c>
      <c r="AU93" s="25" t="s">
        <v>89</v>
      </c>
      <c r="AY93" s="25" t="s">
        <v>165</v>
      </c>
      <c r="BE93" s="214">
        <f>IF(N93="základní",J93,0)</f>
        <v>0</v>
      </c>
      <c r="BF93" s="214">
        <f>IF(N93="snížená",J93,0)</f>
        <v>0</v>
      </c>
      <c r="BG93" s="214">
        <f>IF(N93="zákl. přenesená",J93,0)</f>
        <v>0</v>
      </c>
      <c r="BH93" s="214">
        <f>IF(N93="sníž. přenesená",J93,0)</f>
        <v>0</v>
      </c>
      <c r="BI93" s="214">
        <f>IF(N93="nulová",J93,0)</f>
        <v>0</v>
      </c>
      <c r="BJ93" s="25" t="s">
        <v>25</v>
      </c>
      <c r="BK93" s="214">
        <f>ROUND(I93*H93,2)</f>
        <v>0</v>
      </c>
      <c r="BL93" s="25" t="s">
        <v>171</v>
      </c>
      <c r="BM93" s="25" t="s">
        <v>951</v>
      </c>
    </row>
    <row r="94" spans="2:47" s="1" customFormat="1" ht="67.5">
      <c r="B94" s="42"/>
      <c r="C94" s="64"/>
      <c r="D94" s="215" t="s">
        <v>173</v>
      </c>
      <c r="E94" s="64"/>
      <c r="F94" s="216" t="s">
        <v>952</v>
      </c>
      <c r="G94" s="64"/>
      <c r="H94" s="64"/>
      <c r="I94" s="173"/>
      <c r="J94" s="64"/>
      <c r="K94" s="64"/>
      <c r="L94" s="62"/>
      <c r="M94" s="217"/>
      <c r="N94" s="43"/>
      <c r="O94" s="43"/>
      <c r="P94" s="43"/>
      <c r="Q94" s="43"/>
      <c r="R94" s="43"/>
      <c r="S94" s="43"/>
      <c r="T94" s="79"/>
      <c r="AT94" s="25" t="s">
        <v>173</v>
      </c>
      <c r="AU94" s="25" t="s">
        <v>89</v>
      </c>
    </row>
    <row r="95" spans="2:47" s="1" customFormat="1" ht="27">
      <c r="B95" s="42"/>
      <c r="C95" s="64"/>
      <c r="D95" s="215" t="s">
        <v>112</v>
      </c>
      <c r="E95" s="64"/>
      <c r="F95" s="216" t="s">
        <v>799</v>
      </c>
      <c r="G95" s="64"/>
      <c r="H95" s="64"/>
      <c r="I95" s="173"/>
      <c r="J95" s="64"/>
      <c r="K95" s="64"/>
      <c r="L95" s="62"/>
      <c r="M95" s="217"/>
      <c r="N95" s="43"/>
      <c r="O95" s="43"/>
      <c r="P95" s="43"/>
      <c r="Q95" s="43"/>
      <c r="R95" s="43"/>
      <c r="S95" s="43"/>
      <c r="T95" s="79"/>
      <c r="AT95" s="25" t="s">
        <v>112</v>
      </c>
      <c r="AU95" s="25" t="s">
        <v>89</v>
      </c>
    </row>
    <row r="96" spans="2:51" s="12" customFormat="1" ht="13.5">
      <c r="B96" s="218"/>
      <c r="C96" s="219"/>
      <c r="D96" s="215" t="s">
        <v>176</v>
      </c>
      <c r="E96" s="241" t="s">
        <v>24</v>
      </c>
      <c r="F96" s="242" t="s">
        <v>953</v>
      </c>
      <c r="G96" s="219"/>
      <c r="H96" s="243">
        <v>81.68</v>
      </c>
      <c r="I96" s="224"/>
      <c r="J96" s="219"/>
      <c r="K96" s="219"/>
      <c r="L96" s="225"/>
      <c r="M96" s="226"/>
      <c r="N96" s="227"/>
      <c r="O96" s="227"/>
      <c r="P96" s="227"/>
      <c r="Q96" s="227"/>
      <c r="R96" s="227"/>
      <c r="S96" s="227"/>
      <c r="T96" s="228"/>
      <c r="AT96" s="229" t="s">
        <v>176</v>
      </c>
      <c r="AU96" s="229" t="s">
        <v>89</v>
      </c>
      <c r="AV96" s="12" t="s">
        <v>89</v>
      </c>
      <c r="AW96" s="12" t="s">
        <v>44</v>
      </c>
      <c r="AX96" s="12" t="s">
        <v>80</v>
      </c>
      <c r="AY96" s="229" t="s">
        <v>165</v>
      </c>
    </row>
    <row r="97" spans="2:51" s="12" customFormat="1" ht="13.5">
      <c r="B97" s="218"/>
      <c r="C97" s="219"/>
      <c r="D97" s="220" t="s">
        <v>176</v>
      </c>
      <c r="E97" s="221" t="s">
        <v>24</v>
      </c>
      <c r="F97" s="222" t="s">
        <v>954</v>
      </c>
      <c r="G97" s="219"/>
      <c r="H97" s="223">
        <v>233.232</v>
      </c>
      <c r="I97" s="224"/>
      <c r="J97" s="219"/>
      <c r="K97" s="219"/>
      <c r="L97" s="225"/>
      <c r="M97" s="226"/>
      <c r="N97" s="227"/>
      <c r="O97" s="227"/>
      <c r="P97" s="227"/>
      <c r="Q97" s="227"/>
      <c r="R97" s="227"/>
      <c r="S97" s="227"/>
      <c r="T97" s="228"/>
      <c r="AT97" s="229" t="s">
        <v>176</v>
      </c>
      <c r="AU97" s="229" t="s">
        <v>89</v>
      </c>
      <c r="AV97" s="12" t="s">
        <v>89</v>
      </c>
      <c r="AW97" s="12" t="s">
        <v>44</v>
      </c>
      <c r="AX97" s="12" t="s">
        <v>80</v>
      </c>
      <c r="AY97" s="229" t="s">
        <v>165</v>
      </c>
    </row>
    <row r="98" spans="2:65" s="1" customFormat="1" ht="44.25" customHeight="1">
      <c r="B98" s="42"/>
      <c r="C98" s="203" t="s">
        <v>89</v>
      </c>
      <c r="D98" s="203" t="s">
        <v>166</v>
      </c>
      <c r="E98" s="204" t="s">
        <v>955</v>
      </c>
      <c r="F98" s="205" t="s">
        <v>956</v>
      </c>
      <c r="G98" s="206" t="s">
        <v>169</v>
      </c>
      <c r="H98" s="207">
        <v>9447.36</v>
      </c>
      <c r="I98" s="208"/>
      <c r="J98" s="209">
        <f>ROUND(I98*H98,2)</f>
        <v>0</v>
      </c>
      <c r="K98" s="205" t="s">
        <v>170</v>
      </c>
      <c r="L98" s="62"/>
      <c r="M98" s="210" t="s">
        <v>24</v>
      </c>
      <c r="N98" s="211" t="s">
        <v>51</v>
      </c>
      <c r="O98" s="43"/>
      <c r="P98" s="212">
        <f>O98*H98</f>
        <v>0</v>
      </c>
      <c r="Q98" s="212">
        <v>0</v>
      </c>
      <c r="R98" s="212">
        <f>Q98*H98</f>
        <v>0</v>
      </c>
      <c r="S98" s="212">
        <v>0</v>
      </c>
      <c r="T98" s="213">
        <f>S98*H98</f>
        <v>0</v>
      </c>
      <c r="AR98" s="25" t="s">
        <v>171</v>
      </c>
      <c r="AT98" s="25" t="s">
        <v>166</v>
      </c>
      <c r="AU98" s="25" t="s">
        <v>89</v>
      </c>
      <c r="AY98" s="25" t="s">
        <v>165</v>
      </c>
      <c r="BE98" s="214">
        <f>IF(N98="základní",J98,0)</f>
        <v>0</v>
      </c>
      <c r="BF98" s="214">
        <f>IF(N98="snížená",J98,0)</f>
        <v>0</v>
      </c>
      <c r="BG98" s="214">
        <f>IF(N98="zákl. přenesená",J98,0)</f>
        <v>0</v>
      </c>
      <c r="BH98" s="214">
        <f>IF(N98="sníž. přenesená",J98,0)</f>
        <v>0</v>
      </c>
      <c r="BI98" s="214">
        <f>IF(N98="nulová",J98,0)</f>
        <v>0</v>
      </c>
      <c r="BJ98" s="25" t="s">
        <v>25</v>
      </c>
      <c r="BK98" s="214">
        <f>ROUND(I98*H98,2)</f>
        <v>0</v>
      </c>
      <c r="BL98" s="25" t="s">
        <v>171</v>
      </c>
      <c r="BM98" s="25" t="s">
        <v>957</v>
      </c>
    </row>
    <row r="99" spans="2:47" s="1" customFormat="1" ht="67.5">
      <c r="B99" s="42"/>
      <c r="C99" s="64"/>
      <c r="D99" s="215" t="s">
        <v>173</v>
      </c>
      <c r="E99" s="64"/>
      <c r="F99" s="216" t="s">
        <v>952</v>
      </c>
      <c r="G99" s="64"/>
      <c r="H99" s="64"/>
      <c r="I99" s="173"/>
      <c r="J99" s="64"/>
      <c r="K99" s="64"/>
      <c r="L99" s="62"/>
      <c r="M99" s="217"/>
      <c r="N99" s="43"/>
      <c r="O99" s="43"/>
      <c r="P99" s="43"/>
      <c r="Q99" s="43"/>
      <c r="R99" s="43"/>
      <c r="S99" s="43"/>
      <c r="T99" s="79"/>
      <c r="AT99" s="25" t="s">
        <v>173</v>
      </c>
      <c r="AU99" s="25" t="s">
        <v>89</v>
      </c>
    </row>
    <row r="100" spans="2:47" s="1" customFormat="1" ht="40.5">
      <c r="B100" s="42"/>
      <c r="C100" s="64"/>
      <c r="D100" s="215" t="s">
        <v>112</v>
      </c>
      <c r="E100" s="64"/>
      <c r="F100" s="216" t="s">
        <v>958</v>
      </c>
      <c r="G100" s="64"/>
      <c r="H100" s="64"/>
      <c r="I100" s="173"/>
      <c r="J100" s="64"/>
      <c r="K100" s="64"/>
      <c r="L100" s="62"/>
      <c r="M100" s="217"/>
      <c r="N100" s="43"/>
      <c r="O100" s="43"/>
      <c r="P100" s="43"/>
      <c r="Q100" s="43"/>
      <c r="R100" s="43"/>
      <c r="S100" s="43"/>
      <c r="T100" s="79"/>
      <c r="AT100" s="25" t="s">
        <v>112</v>
      </c>
      <c r="AU100" s="25" t="s">
        <v>89</v>
      </c>
    </row>
    <row r="101" spans="2:51" s="12" customFormat="1" ht="13.5">
      <c r="B101" s="218"/>
      <c r="C101" s="219"/>
      <c r="D101" s="220" t="s">
        <v>176</v>
      </c>
      <c r="E101" s="221" t="s">
        <v>24</v>
      </c>
      <c r="F101" s="222" t="s">
        <v>959</v>
      </c>
      <c r="G101" s="219"/>
      <c r="H101" s="223">
        <v>9447.36</v>
      </c>
      <c r="I101" s="224"/>
      <c r="J101" s="219"/>
      <c r="K101" s="219"/>
      <c r="L101" s="225"/>
      <c r="M101" s="226"/>
      <c r="N101" s="227"/>
      <c r="O101" s="227"/>
      <c r="P101" s="227"/>
      <c r="Q101" s="227"/>
      <c r="R101" s="227"/>
      <c r="S101" s="227"/>
      <c r="T101" s="228"/>
      <c r="AT101" s="229" t="s">
        <v>176</v>
      </c>
      <c r="AU101" s="229" t="s">
        <v>89</v>
      </c>
      <c r="AV101" s="12" t="s">
        <v>89</v>
      </c>
      <c r="AW101" s="12" t="s">
        <v>44</v>
      </c>
      <c r="AX101" s="12" t="s">
        <v>25</v>
      </c>
      <c r="AY101" s="229" t="s">
        <v>165</v>
      </c>
    </row>
    <row r="102" spans="2:65" s="1" customFormat="1" ht="31.5" customHeight="1">
      <c r="B102" s="42"/>
      <c r="C102" s="203" t="s">
        <v>187</v>
      </c>
      <c r="D102" s="203" t="s">
        <v>166</v>
      </c>
      <c r="E102" s="204" t="s">
        <v>960</v>
      </c>
      <c r="F102" s="205" t="s">
        <v>961</v>
      </c>
      <c r="G102" s="206" t="s">
        <v>169</v>
      </c>
      <c r="H102" s="207">
        <v>298.45</v>
      </c>
      <c r="I102" s="208"/>
      <c r="J102" s="209">
        <f>ROUND(I102*H102,2)</f>
        <v>0</v>
      </c>
      <c r="K102" s="205" t="s">
        <v>170</v>
      </c>
      <c r="L102" s="62"/>
      <c r="M102" s="210" t="s">
        <v>24</v>
      </c>
      <c r="N102" s="211" t="s">
        <v>51</v>
      </c>
      <c r="O102" s="43"/>
      <c r="P102" s="212">
        <f>O102*H102</f>
        <v>0</v>
      </c>
      <c r="Q102" s="212">
        <v>0</v>
      </c>
      <c r="R102" s="212">
        <f>Q102*H102</f>
        <v>0</v>
      </c>
      <c r="S102" s="212">
        <v>0</v>
      </c>
      <c r="T102" s="213">
        <f>S102*H102</f>
        <v>0</v>
      </c>
      <c r="AR102" s="25" t="s">
        <v>171</v>
      </c>
      <c r="AT102" s="25" t="s">
        <v>166</v>
      </c>
      <c r="AU102" s="25" t="s">
        <v>89</v>
      </c>
      <c r="AY102" s="25" t="s">
        <v>165</v>
      </c>
      <c r="BE102" s="214">
        <f>IF(N102="základní",J102,0)</f>
        <v>0</v>
      </c>
      <c r="BF102" s="214">
        <f>IF(N102="snížená",J102,0)</f>
        <v>0</v>
      </c>
      <c r="BG102" s="214">
        <f>IF(N102="zákl. přenesená",J102,0)</f>
        <v>0</v>
      </c>
      <c r="BH102" s="214">
        <f>IF(N102="sníž. přenesená",J102,0)</f>
        <v>0</v>
      </c>
      <c r="BI102" s="214">
        <f>IF(N102="nulová",J102,0)</f>
        <v>0</v>
      </c>
      <c r="BJ102" s="25" t="s">
        <v>25</v>
      </c>
      <c r="BK102" s="214">
        <f>ROUND(I102*H102,2)</f>
        <v>0</v>
      </c>
      <c r="BL102" s="25" t="s">
        <v>171</v>
      </c>
      <c r="BM102" s="25" t="s">
        <v>962</v>
      </c>
    </row>
    <row r="103" spans="2:47" s="1" customFormat="1" ht="27">
      <c r="B103" s="42"/>
      <c r="C103" s="64"/>
      <c r="D103" s="215" t="s">
        <v>173</v>
      </c>
      <c r="E103" s="64"/>
      <c r="F103" s="216" t="s">
        <v>963</v>
      </c>
      <c r="G103" s="64"/>
      <c r="H103" s="64"/>
      <c r="I103" s="173"/>
      <c r="J103" s="64"/>
      <c r="K103" s="64"/>
      <c r="L103" s="62"/>
      <c r="M103" s="217"/>
      <c r="N103" s="43"/>
      <c r="O103" s="43"/>
      <c r="P103" s="43"/>
      <c r="Q103" s="43"/>
      <c r="R103" s="43"/>
      <c r="S103" s="43"/>
      <c r="T103" s="79"/>
      <c r="AT103" s="25" t="s">
        <v>173</v>
      </c>
      <c r="AU103" s="25" t="s">
        <v>89</v>
      </c>
    </row>
    <row r="104" spans="2:47" s="1" customFormat="1" ht="27">
      <c r="B104" s="42"/>
      <c r="C104" s="64"/>
      <c r="D104" s="220" t="s">
        <v>112</v>
      </c>
      <c r="E104" s="64"/>
      <c r="F104" s="266" t="s">
        <v>799</v>
      </c>
      <c r="G104" s="64"/>
      <c r="H104" s="64"/>
      <c r="I104" s="173"/>
      <c r="J104" s="64"/>
      <c r="K104" s="64"/>
      <c r="L104" s="62"/>
      <c r="M104" s="217"/>
      <c r="N104" s="43"/>
      <c r="O104" s="43"/>
      <c r="P104" s="43"/>
      <c r="Q104" s="43"/>
      <c r="R104" s="43"/>
      <c r="S104" s="43"/>
      <c r="T104" s="79"/>
      <c r="AT104" s="25" t="s">
        <v>112</v>
      </c>
      <c r="AU104" s="25" t="s">
        <v>89</v>
      </c>
    </row>
    <row r="105" spans="2:65" s="1" customFormat="1" ht="22.5" customHeight="1">
      <c r="B105" s="42"/>
      <c r="C105" s="203" t="s">
        <v>541</v>
      </c>
      <c r="D105" s="203" t="s">
        <v>166</v>
      </c>
      <c r="E105" s="204" t="s">
        <v>964</v>
      </c>
      <c r="F105" s="205" t="s">
        <v>965</v>
      </c>
      <c r="G105" s="206" t="s">
        <v>211</v>
      </c>
      <c r="H105" s="207">
        <v>2.5</v>
      </c>
      <c r="I105" s="208"/>
      <c r="J105" s="209">
        <f>ROUND(I105*H105,2)</f>
        <v>0</v>
      </c>
      <c r="K105" s="205" t="s">
        <v>966</v>
      </c>
      <c r="L105" s="62"/>
      <c r="M105" s="210" t="s">
        <v>24</v>
      </c>
      <c r="N105" s="211" t="s">
        <v>51</v>
      </c>
      <c r="O105" s="43"/>
      <c r="P105" s="212">
        <f>O105*H105</f>
        <v>0</v>
      </c>
      <c r="Q105" s="212">
        <v>0</v>
      </c>
      <c r="R105" s="212">
        <f>Q105*H105</f>
        <v>0</v>
      </c>
      <c r="S105" s="212">
        <v>0.037</v>
      </c>
      <c r="T105" s="213">
        <f>S105*H105</f>
        <v>0.0925</v>
      </c>
      <c r="AR105" s="25" t="s">
        <v>171</v>
      </c>
      <c r="AT105" s="25" t="s">
        <v>166</v>
      </c>
      <c r="AU105" s="25" t="s">
        <v>89</v>
      </c>
      <c r="AY105" s="25" t="s">
        <v>165</v>
      </c>
      <c r="BE105" s="214">
        <f>IF(N105="základní",J105,0)</f>
        <v>0</v>
      </c>
      <c r="BF105" s="214">
        <f>IF(N105="snížená",J105,0)</f>
        <v>0</v>
      </c>
      <c r="BG105" s="214">
        <f>IF(N105="zákl. přenesená",J105,0)</f>
        <v>0</v>
      </c>
      <c r="BH105" s="214">
        <f>IF(N105="sníž. přenesená",J105,0)</f>
        <v>0</v>
      </c>
      <c r="BI105" s="214">
        <f>IF(N105="nulová",J105,0)</f>
        <v>0</v>
      </c>
      <c r="BJ105" s="25" t="s">
        <v>25</v>
      </c>
      <c r="BK105" s="214">
        <f>ROUND(I105*H105,2)</f>
        <v>0</v>
      </c>
      <c r="BL105" s="25" t="s">
        <v>171</v>
      </c>
      <c r="BM105" s="25" t="s">
        <v>967</v>
      </c>
    </row>
    <row r="106" spans="2:47" s="1" customFormat="1" ht="40.5">
      <c r="B106" s="42"/>
      <c r="C106" s="64"/>
      <c r="D106" s="215" t="s">
        <v>112</v>
      </c>
      <c r="E106" s="64"/>
      <c r="F106" s="216" t="s">
        <v>968</v>
      </c>
      <c r="G106" s="64"/>
      <c r="H106" s="64"/>
      <c r="I106" s="173"/>
      <c r="J106" s="64"/>
      <c r="K106" s="64"/>
      <c r="L106" s="62"/>
      <c r="M106" s="217"/>
      <c r="N106" s="43"/>
      <c r="O106" s="43"/>
      <c r="P106" s="43"/>
      <c r="Q106" s="43"/>
      <c r="R106" s="43"/>
      <c r="S106" s="43"/>
      <c r="T106" s="79"/>
      <c r="AT106" s="25" t="s">
        <v>112</v>
      </c>
      <c r="AU106" s="25" t="s">
        <v>89</v>
      </c>
    </row>
    <row r="107" spans="2:51" s="12" customFormat="1" ht="13.5">
      <c r="B107" s="218"/>
      <c r="C107" s="219"/>
      <c r="D107" s="215" t="s">
        <v>176</v>
      </c>
      <c r="E107" s="241" t="s">
        <v>24</v>
      </c>
      <c r="F107" s="242" t="s">
        <v>969</v>
      </c>
      <c r="G107" s="219"/>
      <c r="H107" s="243">
        <v>1.5</v>
      </c>
      <c r="I107" s="224"/>
      <c r="J107" s="219"/>
      <c r="K107" s="219"/>
      <c r="L107" s="225"/>
      <c r="M107" s="226"/>
      <c r="N107" s="227"/>
      <c r="O107" s="227"/>
      <c r="P107" s="227"/>
      <c r="Q107" s="227"/>
      <c r="R107" s="227"/>
      <c r="S107" s="227"/>
      <c r="T107" s="228"/>
      <c r="AT107" s="229" t="s">
        <v>176</v>
      </c>
      <c r="AU107" s="229" t="s">
        <v>89</v>
      </c>
      <c r="AV107" s="12" t="s">
        <v>89</v>
      </c>
      <c r="AW107" s="12" t="s">
        <v>44</v>
      </c>
      <c r="AX107" s="12" t="s">
        <v>80</v>
      </c>
      <c r="AY107" s="229" t="s">
        <v>165</v>
      </c>
    </row>
    <row r="108" spans="2:51" s="12" customFormat="1" ht="13.5">
      <c r="B108" s="218"/>
      <c r="C108" s="219"/>
      <c r="D108" s="215" t="s">
        <v>176</v>
      </c>
      <c r="E108" s="241" t="s">
        <v>24</v>
      </c>
      <c r="F108" s="242" t="s">
        <v>970</v>
      </c>
      <c r="G108" s="219"/>
      <c r="H108" s="243">
        <v>1</v>
      </c>
      <c r="I108" s="224"/>
      <c r="J108" s="219"/>
      <c r="K108" s="219"/>
      <c r="L108" s="225"/>
      <c r="M108" s="226"/>
      <c r="N108" s="227"/>
      <c r="O108" s="227"/>
      <c r="P108" s="227"/>
      <c r="Q108" s="227"/>
      <c r="R108" s="227"/>
      <c r="S108" s="227"/>
      <c r="T108" s="228"/>
      <c r="AT108" s="229" t="s">
        <v>176</v>
      </c>
      <c r="AU108" s="229" t="s">
        <v>89</v>
      </c>
      <c r="AV108" s="12" t="s">
        <v>89</v>
      </c>
      <c r="AW108" s="12" t="s">
        <v>44</v>
      </c>
      <c r="AX108" s="12" t="s">
        <v>80</v>
      </c>
      <c r="AY108" s="229" t="s">
        <v>165</v>
      </c>
    </row>
    <row r="109" spans="2:51" s="15" customFormat="1" ht="13.5">
      <c r="B109" s="255"/>
      <c r="C109" s="256"/>
      <c r="D109" s="220" t="s">
        <v>176</v>
      </c>
      <c r="E109" s="257" t="s">
        <v>24</v>
      </c>
      <c r="F109" s="258" t="s">
        <v>192</v>
      </c>
      <c r="G109" s="256"/>
      <c r="H109" s="259">
        <v>2.5</v>
      </c>
      <c r="I109" s="260"/>
      <c r="J109" s="256"/>
      <c r="K109" s="256"/>
      <c r="L109" s="261"/>
      <c r="M109" s="262"/>
      <c r="N109" s="263"/>
      <c r="O109" s="263"/>
      <c r="P109" s="263"/>
      <c r="Q109" s="263"/>
      <c r="R109" s="263"/>
      <c r="S109" s="263"/>
      <c r="T109" s="264"/>
      <c r="AT109" s="265" t="s">
        <v>176</v>
      </c>
      <c r="AU109" s="265" t="s">
        <v>89</v>
      </c>
      <c r="AV109" s="15" t="s">
        <v>171</v>
      </c>
      <c r="AW109" s="15" t="s">
        <v>44</v>
      </c>
      <c r="AX109" s="15" t="s">
        <v>25</v>
      </c>
      <c r="AY109" s="265" t="s">
        <v>165</v>
      </c>
    </row>
    <row r="110" spans="2:65" s="1" customFormat="1" ht="22.5" customHeight="1">
      <c r="B110" s="42"/>
      <c r="C110" s="203" t="s">
        <v>208</v>
      </c>
      <c r="D110" s="203" t="s">
        <v>166</v>
      </c>
      <c r="E110" s="204" t="s">
        <v>971</v>
      </c>
      <c r="F110" s="205" t="s">
        <v>972</v>
      </c>
      <c r="G110" s="206" t="s">
        <v>211</v>
      </c>
      <c r="H110" s="207">
        <v>8.4</v>
      </c>
      <c r="I110" s="208"/>
      <c r="J110" s="209">
        <f>ROUND(I110*H110,2)</f>
        <v>0</v>
      </c>
      <c r="K110" s="205" t="s">
        <v>24</v>
      </c>
      <c r="L110" s="62"/>
      <c r="M110" s="210" t="s">
        <v>24</v>
      </c>
      <c r="N110" s="211" t="s">
        <v>51</v>
      </c>
      <c r="O110" s="43"/>
      <c r="P110" s="212">
        <f>O110*H110</f>
        <v>0</v>
      </c>
      <c r="Q110" s="212">
        <v>0</v>
      </c>
      <c r="R110" s="212">
        <f>Q110*H110</f>
        <v>0</v>
      </c>
      <c r="S110" s="212">
        <v>0</v>
      </c>
      <c r="T110" s="213">
        <f>S110*H110</f>
        <v>0</v>
      </c>
      <c r="AR110" s="25" t="s">
        <v>171</v>
      </c>
      <c r="AT110" s="25" t="s">
        <v>166</v>
      </c>
      <c r="AU110" s="25" t="s">
        <v>89</v>
      </c>
      <c r="AY110" s="25" t="s">
        <v>165</v>
      </c>
      <c r="BE110" s="214">
        <f>IF(N110="základní",J110,0)</f>
        <v>0</v>
      </c>
      <c r="BF110" s="214">
        <f>IF(N110="snížená",J110,0)</f>
        <v>0</v>
      </c>
      <c r="BG110" s="214">
        <f>IF(N110="zákl. přenesená",J110,0)</f>
        <v>0</v>
      </c>
      <c r="BH110" s="214">
        <f>IF(N110="sníž. přenesená",J110,0)</f>
        <v>0</v>
      </c>
      <c r="BI110" s="214">
        <f>IF(N110="nulová",J110,0)</f>
        <v>0</v>
      </c>
      <c r="BJ110" s="25" t="s">
        <v>25</v>
      </c>
      <c r="BK110" s="214">
        <f>ROUND(I110*H110,2)</f>
        <v>0</v>
      </c>
      <c r="BL110" s="25" t="s">
        <v>171</v>
      </c>
      <c r="BM110" s="25" t="s">
        <v>973</v>
      </c>
    </row>
    <row r="111" spans="2:47" s="1" customFormat="1" ht="27">
      <c r="B111" s="42"/>
      <c r="C111" s="64"/>
      <c r="D111" s="215" t="s">
        <v>112</v>
      </c>
      <c r="E111" s="64"/>
      <c r="F111" s="216" t="s">
        <v>974</v>
      </c>
      <c r="G111" s="64"/>
      <c r="H111" s="64"/>
      <c r="I111" s="173"/>
      <c r="J111" s="64"/>
      <c r="K111" s="64"/>
      <c r="L111" s="62"/>
      <c r="M111" s="217"/>
      <c r="N111" s="43"/>
      <c r="O111" s="43"/>
      <c r="P111" s="43"/>
      <c r="Q111" s="43"/>
      <c r="R111" s="43"/>
      <c r="S111" s="43"/>
      <c r="T111" s="79"/>
      <c r="AT111" s="25" t="s">
        <v>112</v>
      </c>
      <c r="AU111" s="25" t="s">
        <v>89</v>
      </c>
    </row>
    <row r="112" spans="2:51" s="12" customFormat="1" ht="13.5">
      <c r="B112" s="218"/>
      <c r="C112" s="219"/>
      <c r="D112" s="220" t="s">
        <v>176</v>
      </c>
      <c r="E112" s="221" t="s">
        <v>24</v>
      </c>
      <c r="F112" s="222" t="s">
        <v>975</v>
      </c>
      <c r="G112" s="219"/>
      <c r="H112" s="223">
        <v>8.4</v>
      </c>
      <c r="I112" s="224"/>
      <c r="J112" s="219"/>
      <c r="K112" s="219"/>
      <c r="L112" s="225"/>
      <c r="M112" s="226"/>
      <c r="N112" s="227"/>
      <c r="O112" s="227"/>
      <c r="P112" s="227"/>
      <c r="Q112" s="227"/>
      <c r="R112" s="227"/>
      <c r="S112" s="227"/>
      <c r="T112" s="228"/>
      <c r="AT112" s="229" t="s">
        <v>176</v>
      </c>
      <c r="AU112" s="229" t="s">
        <v>89</v>
      </c>
      <c r="AV112" s="12" t="s">
        <v>89</v>
      </c>
      <c r="AW112" s="12" t="s">
        <v>44</v>
      </c>
      <c r="AX112" s="12" t="s">
        <v>25</v>
      </c>
      <c r="AY112" s="229" t="s">
        <v>165</v>
      </c>
    </row>
    <row r="113" spans="2:65" s="1" customFormat="1" ht="22.5" customHeight="1">
      <c r="B113" s="42"/>
      <c r="C113" s="203" t="s">
        <v>219</v>
      </c>
      <c r="D113" s="203" t="s">
        <v>166</v>
      </c>
      <c r="E113" s="204" t="s">
        <v>976</v>
      </c>
      <c r="F113" s="205" t="s">
        <v>977</v>
      </c>
      <c r="G113" s="206" t="s">
        <v>169</v>
      </c>
      <c r="H113" s="207">
        <v>351.08</v>
      </c>
      <c r="I113" s="208"/>
      <c r="J113" s="209">
        <f>ROUND(I113*H113,2)</f>
        <v>0</v>
      </c>
      <c r="K113" s="205" t="s">
        <v>170</v>
      </c>
      <c r="L113" s="62"/>
      <c r="M113" s="210" t="s">
        <v>24</v>
      </c>
      <c r="N113" s="211" t="s">
        <v>51</v>
      </c>
      <c r="O113" s="43"/>
      <c r="P113" s="212">
        <f>O113*H113</f>
        <v>0</v>
      </c>
      <c r="Q113" s="212">
        <v>0</v>
      </c>
      <c r="R113" s="212">
        <f>Q113*H113</f>
        <v>0</v>
      </c>
      <c r="S113" s="212">
        <v>0</v>
      </c>
      <c r="T113" s="213">
        <f>S113*H113</f>
        <v>0</v>
      </c>
      <c r="AR113" s="25" t="s">
        <v>171</v>
      </c>
      <c r="AT113" s="25" t="s">
        <v>166</v>
      </c>
      <c r="AU113" s="25" t="s">
        <v>89</v>
      </c>
      <c r="AY113" s="25" t="s">
        <v>165</v>
      </c>
      <c r="BE113" s="214">
        <f>IF(N113="základní",J113,0)</f>
        <v>0</v>
      </c>
      <c r="BF113" s="214">
        <f>IF(N113="snížená",J113,0)</f>
        <v>0</v>
      </c>
      <c r="BG113" s="214">
        <f>IF(N113="zákl. přenesená",J113,0)</f>
        <v>0</v>
      </c>
      <c r="BH113" s="214">
        <f>IF(N113="sníž. přenesená",J113,0)</f>
        <v>0</v>
      </c>
      <c r="BI113" s="214">
        <f>IF(N113="nulová",J113,0)</f>
        <v>0</v>
      </c>
      <c r="BJ113" s="25" t="s">
        <v>25</v>
      </c>
      <c r="BK113" s="214">
        <f>ROUND(I113*H113,2)</f>
        <v>0</v>
      </c>
      <c r="BL113" s="25" t="s">
        <v>171</v>
      </c>
      <c r="BM113" s="25" t="s">
        <v>978</v>
      </c>
    </row>
    <row r="114" spans="2:47" s="1" customFormat="1" ht="67.5">
      <c r="B114" s="42"/>
      <c r="C114" s="64"/>
      <c r="D114" s="215" t="s">
        <v>173</v>
      </c>
      <c r="E114" s="64"/>
      <c r="F114" s="216" t="s">
        <v>791</v>
      </c>
      <c r="G114" s="64"/>
      <c r="H114" s="64"/>
      <c r="I114" s="173"/>
      <c r="J114" s="64"/>
      <c r="K114" s="64"/>
      <c r="L114" s="62"/>
      <c r="M114" s="217"/>
      <c r="N114" s="43"/>
      <c r="O114" s="43"/>
      <c r="P114" s="43"/>
      <c r="Q114" s="43"/>
      <c r="R114" s="43"/>
      <c r="S114" s="43"/>
      <c r="T114" s="79"/>
      <c r="AT114" s="25" t="s">
        <v>173</v>
      </c>
      <c r="AU114" s="25" t="s">
        <v>89</v>
      </c>
    </row>
    <row r="115" spans="2:47" s="1" customFormat="1" ht="27">
      <c r="B115" s="42"/>
      <c r="C115" s="64"/>
      <c r="D115" s="215" t="s">
        <v>112</v>
      </c>
      <c r="E115" s="64"/>
      <c r="F115" s="216" t="s">
        <v>979</v>
      </c>
      <c r="G115" s="64"/>
      <c r="H115" s="64"/>
      <c r="I115" s="173"/>
      <c r="J115" s="64"/>
      <c r="K115" s="64"/>
      <c r="L115" s="62"/>
      <c r="M115" s="217"/>
      <c r="N115" s="43"/>
      <c r="O115" s="43"/>
      <c r="P115" s="43"/>
      <c r="Q115" s="43"/>
      <c r="R115" s="43"/>
      <c r="S115" s="43"/>
      <c r="T115" s="79"/>
      <c r="AT115" s="25" t="s">
        <v>112</v>
      </c>
      <c r="AU115" s="25" t="s">
        <v>89</v>
      </c>
    </row>
    <row r="116" spans="2:51" s="13" customFormat="1" ht="13.5">
      <c r="B116" s="230"/>
      <c r="C116" s="231"/>
      <c r="D116" s="215" t="s">
        <v>176</v>
      </c>
      <c r="E116" s="232" t="s">
        <v>24</v>
      </c>
      <c r="F116" s="233" t="s">
        <v>980</v>
      </c>
      <c r="G116" s="231"/>
      <c r="H116" s="234" t="s">
        <v>24</v>
      </c>
      <c r="I116" s="235"/>
      <c r="J116" s="231"/>
      <c r="K116" s="231"/>
      <c r="L116" s="236"/>
      <c r="M116" s="237"/>
      <c r="N116" s="238"/>
      <c r="O116" s="238"/>
      <c r="P116" s="238"/>
      <c r="Q116" s="238"/>
      <c r="R116" s="238"/>
      <c r="S116" s="238"/>
      <c r="T116" s="239"/>
      <c r="AT116" s="240" t="s">
        <v>176</v>
      </c>
      <c r="AU116" s="240" t="s">
        <v>89</v>
      </c>
      <c r="AV116" s="13" t="s">
        <v>25</v>
      </c>
      <c r="AW116" s="13" t="s">
        <v>44</v>
      </c>
      <c r="AX116" s="13" t="s">
        <v>80</v>
      </c>
      <c r="AY116" s="240" t="s">
        <v>165</v>
      </c>
    </row>
    <row r="117" spans="2:51" s="13" customFormat="1" ht="13.5">
      <c r="B117" s="230"/>
      <c r="C117" s="231"/>
      <c r="D117" s="215" t="s">
        <v>176</v>
      </c>
      <c r="E117" s="232" t="s">
        <v>24</v>
      </c>
      <c r="F117" s="233" t="s">
        <v>981</v>
      </c>
      <c r="G117" s="231"/>
      <c r="H117" s="234" t="s">
        <v>24</v>
      </c>
      <c r="I117" s="235"/>
      <c r="J117" s="231"/>
      <c r="K117" s="231"/>
      <c r="L117" s="236"/>
      <c r="M117" s="237"/>
      <c r="N117" s="238"/>
      <c r="O117" s="238"/>
      <c r="P117" s="238"/>
      <c r="Q117" s="238"/>
      <c r="R117" s="238"/>
      <c r="S117" s="238"/>
      <c r="T117" s="239"/>
      <c r="AT117" s="240" t="s">
        <v>176</v>
      </c>
      <c r="AU117" s="240" t="s">
        <v>89</v>
      </c>
      <c r="AV117" s="13" t="s">
        <v>25</v>
      </c>
      <c r="AW117" s="13" t="s">
        <v>44</v>
      </c>
      <c r="AX117" s="13" t="s">
        <v>80</v>
      </c>
      <c r="AY117" s="240" t="s">
        <v>165</v>
      </c>
    </row>
    <row r="118" spans="2:51" s="12" customFormat="1" ht="13.5">
      <c r="B118" s="218"/>
      <c r="C118" s="219"/>
      <c r="D118" s="215" t="s">
        <v>176</v>
      </c>
      <c r="E118" s="241" t="s">
        <v>24</v>
      </c>
      <c r="F118" s="242" t="s">
        <v>982</v>
      </c>
      <c r="G118" s="219"/>
      <c r="H118" s="243">
        <v>22.83</v>
      </c>
      <c r="I118" s="224"/>
      <c r="J118" s="219"/>
      <c r="K118" s="219"/>
      <c r="L118" s="225"/>
      <c r="M118" s="226"/>
      <c r="N118" s="227"/>
      <c r="O118" s="227"/>
      <c r="P118" s="227"/>
      <c r="Q118" s="227"/>
      <c r="R118" s="227"/>
      <c r="S118" s="227"/>
      <c r="T118" s="228"/>
      <c r="AT118" s="229" t="s">
        <v>176</v>
      </c>
      <c r="AU118" s="229" t="s">
        <v>89</v>
      </c>
      <c r="AV118" s="12" t="s">
        <v>89</v>
      </c>
      <c r="AW118" s="12" t="s">
        <v>44</v>
      </c>
      <c r="AX118" s="12" t="s">
        <v>80</v>
      </c>
      <c r="AY118" s="229" t="s">
        <v>165</v>
      </c>
    </row>
    <row r="119" spans="2:51" s="12" customFormat="1" ht="13.5">
      <c r="B119" s="218"/>
      <c r="C119" s="219"/>
      <c r="D119" s="215" t="s">
        <v>176</v>
      </c>
      <c r="E119" s="241" t="s">
        <v>24</v>
      </c>
      <c r="F119" s="242" t="s">
        <v>983</v>
      </c>
      <c r="G119" s="219"/>
      <c r="H119" s="243">
        <v>13.05</v>
      </c>
      <c r="I119" s="224"/>
      <c r="J119" s="219"/>
      <c r="K119" s="219"/>
      <c r="L119" s="225"/>
      <c r="M119" s="226"/>
      <c r="N119" s="227"/>
      <c r="O119" s="227"/>
      <c r="P119" s="227"/>
      <c r="Q119" s="227"/>
      <c r="R119" s="227"/>
      <c r="S119" s="227"/>
      <c r="T119" s="228"/>
      <c r="AT119" s="229" t="s">
        <v>176</v>
      </c>
      <c r="AU119" s="229" t="s">
        <v>89</v>
      </c>
      <c r="AV119" s="12" t="s">
        <v>89</v>
      </c>
      <c r="AW119" s="12" t="s">
        <v>44</v>
      </c>
      <c r="AX119" s="12" t="s">
        <v>80</v>
      </c>
      <c r="AY119" s="229" t="s">
        <v>165</v>
      </c>
    </row>
    <row r="120" spans="2:51" s="12" customFormat="1" ht="13.5">
      <c r="B120" s="218"/>
      <c r="C120" s="219"/>
      <c r="D120" s="215" t="s">
        <v>176</v>
      </c>
      <c r="E120" s="241" t="s">
        <v>24</v>
      </c>
      <c r="F120" s="242" t="s">
        <v>984</v>
      </c>
      <c r="G120" s="219"/>
      <c r="H120" s="243">
        <v>11.52</v>
      </c>
      <c r="I120" s="224"/>
      <c r="J120" s="219"/>
      <c r="K120" s="219"/>
      <c r="L120" s="225"/>
      <c r="M120" s="226"/>
      <c r="N120" s="227"/>
      <c r="O120" s="227"/>
      <c r="P120" s="227"/>
      <c r="Q120" s="227"/>
      <c r="R120" s="227"/>
      <c r="S120" s="227"/>
      <c r="T120" s="228"/>
      <c r="AT120" s="229" t="s">
        <v>176</v>
      </c>
      <c r="AU120" s="229" t="s">
        <v>89</v>
      </c>
      <c r="AV120" s="12" t="s">
        <v>89</v>
      </c>
      <c r="AW120" s="12" t="s">
        <v>44</v>
      </c>
      <c r="AX120" s="12" t="s">
        <v>80</v>
      </c>
      <c r="AY120" s="229" t="s">
        <v>165</v>
      </c>
    </row>
    <row r="121" spans="2:51" s="13" customFormat="1" ht="13.5">
      <c r="B121" s="230"/>
      <c r="C121" s="231"/>
      <c r="D121" s="215" t="s">
        <v>176</v>
      </c>
      <c r="E121" s="232" t="s">
        <v>24</v>
      </c>
      <c r="F121" s="233" t="s">
        <v>985</v>
      </c>
      <c r="G121" s="231"/>
      <c r="H121" s="234" t="s">
        <v>24</v>
      </c>
      <c r="I121" s="235"/>
      <c r="J121" s="231"/>
      <c r="K121" s="231"/>
      <c r="L121" s="236"/>
      <c r="M121" s="237"/>
      <c r="N121" s="238"/>
      <c r="O121" s="238"/>
      <c r="P121" s="238"/>
      <c r="Q121" s="238"/>
      <c r="R121" s="238"/>
      <c r="S121" s="238"/>
      <c r="T121" s="239"/>
      <c r="AT121" s="240" t="s">
        <v>176</v>
      </c>
      <c r="AU121" s="240" t="s">
        <v>89</v>
      </c>
      <c r="AV121" s="13" t="s">
        <v>25</v>
      </c>
      <c r="AW121" s="13" t="s">
        <v>44</v>
      </c>
      <c r="AX121" s="13" t="s">
        <v>80</v>
      </c>
      <c r="AY121" s="240" t="s">
        <v>165</v>
      </c>
    </row>
    <row r="122" spans="2:51" s="12" customFormat="1" ht="13.5">
      <c r="B122" s="218"/>
      <c r="C122" s="219"/>
      <c r="D122" s="215" t="s">
        <v>176</v>
      </c>
      <c r="E122" s="241" t="s">
        <v>24</v>
      </c>
      <c r="F122" s="242" t="s">
        <v>982</v>
      </c>
      <c r="G122" s="219"/>
      <c r="H122" s="243">
        <v>22.83</v>
      </c>
      <c r="I122" s="224"/>
      <c r="J122" s="219"/>
      <c r="K122" s="219"/>
      <c r="L122" s="225"/>
      <c r="M122" s="226"/>
      <c r="N122" s="227"/>
      <c r="O122" s="227"/>
      <c r="P122" s="227"/>
      <c r="Q122" s="227"/>
      <c r="R122" s="227"/>
      <c r="S122" s="227"/>
      <c r="T122" s="228"/>
      <c r="AT122" s="229" t="s">
        <v>176</v>
      </c>
      <c r="AU122" s="229" t="s">
        <v>89</v>
      </c>
      <c r="AV122" s="12" t="s">
        <v>89</v>
      </c>
      <c r="AW122" s="12" t="s">
        <v>44</v>
      </c>
      <c r="AX122" s="12" t="s">
        <v>80</v>
      </c>
      <c r="AY122" s="229" t="s">
        <v>165</v>
      </c>
    </row>
    <row r="123" spans="2:51" s="12" customFormat="1" ht="13.5">
      <c r="B123" s="218"/>
      <c r="C123" s="219"/>
      <c r="D123" s="215" t="s">
        <v>176</v>
      </c>
      <c r="E123" s="241" t="s">
        <v>24</v>
      </c>
      <c r="F123" s="242" t="s">
        <v>983</v>
      </c>
      <c r="G123" s="219"/>
      <c r="H123" s="243">
        <v>13.05</v>
      </c>
      <c r="I123" s="224"/>
      <c r="J123" s="219"/>
      <c r="K123" s="219"/>
      <c r="L123" s="225"/>
      <c r="M123" s="226"/>
      <c r="N123" s="227"/>
      <c r="O123" s="227"/>
      <c r="P123" s="227"/>
      <c r="Q123" s="227"/>
      <c r="R123" s="227"/>
      <c r="S123" s="227"/>
      <c r="T123" s="228"/>
      <c r="AT123" s="229" t="s">
        <v>176</v>
      </c>
      <c r="AU123" s="229" t="s">
        <v>89</v>
      </c>
      <c r="AV123" s="12" t="s">
        <v>89</v>
      </c>
      <c r="AW123" s="12" t="s">
        <v>44</v>
      </c>
      <c r="AX123" s="12" t="s">
        <v>80</v>
      </c>
      <c r="AY123" s="229" t="s">
        <v>165</v>
      </c>
    </row>
    <row r="124" spans="2:51" s="12" customFormat="1" ht="13.5">
      <c r="B124" s="218"/>
      <c r="C124" s="219"/>
      <c r="D124" s="215" t="s">
        <v>176</v>
      </c>
      <c r="E124" s="241" t="s">
        <v>24</v>
      </c>
      <c r="F124" s="242" t="s">
        <v>984</v>
      </c>
      <c r="G124" s="219"/>
      <c r="H124" s="243">
        <v>11.52</v>
      </c>
      <c r="I124" s="224"/>
      <c r="J124" s="219"/>
      <c r="K124" s="219"/>
      <c r="L124" s="225"/>
      <c r="M124" s="226"/>
      <c r="N124" s="227"/>
      <c r="O124" s="227"/>
      <c r="P124" s="227"/>
      <c r="Q124" s="227"/>
      <c r="R124" s="227"/>
      <c r="S124" s="227"/>
      <c r="T124" s="228"/>
      <c r="AT124" s="229" t="s">
        <v>176</v>
      </c>
      <c r="AU124" s="229" t="s">
        <v>89</v>
      </c>
      <c r="AV124" s="12" t="s">
        <v>89</v>
      </c>
      <c r="AW124" s="12" t="s">
        <v>44</v>
      </c>
      <c r="AX124" s="12" t="s">
        <v>80</v>
      </c>
      <c r="AY124" s="229" t="s">
        <v>165</v>
      </c>
    </row>
    <row r="125" spans="2:51" s="13" customFormat="1" ht="13.5">
      <c r="B125" s="230"/>
      <c r="C125" s="231"/>
      <c r="D125" s="215" t="s">
        <v>176</v>
      </c>
      <c r="E125" s="232" t="s">
        <v>24</v>
      </c>
      <c r="F125" s="233" t="s">
        <v>986</v>
      </c>
      <c r="G125" s="231"/>
      <c r="H125" s="234" t="s">
        <v>24</v>
      </c>
      <c r="I125" s="235"/>
      <c r="J125" s="231"/>
      <c r="K125" s="231"/>
      <c r="L125" s="236"/>
      <c r="M125" s="237"/>
      <c r="N125" s="238"/>
      <c r="O125" s="238"/>
      <c r="P125" s="238"/>
      <c r="Q125" s="238"/>
      <c r="R125" s="238"/>
      <c r="S125" s="238"/>
      <c r="T125" s="239"/>
      <c r="AT125" s="240" t="s">
        <v>176</v>
      </c>
      <c r="AU125" s="240" t="s">
        <v>89</v>
      </c>
      <c r="AV125" s="13" t="s">
        <v>25</v>
      </c>
      <c r="AW125" s="13" t="s">
        <v>44</v>
      </c>
      <c r="AX125" s="13" t="s">
        <v>80</v>
      </c>
      <c r="AY125" s="240" t="s">
        <v>165</v>
      </c>
    </row>
    <row r="126" spans="2:51" s="13" customFormat="1" ht="13.5">
      <c r="B126" s="230"/>
      <c r="C126" s="231"/>
      <c r="D126" s="215" t="s">
        <v>176</v>
      </c>
      <c r="E126" s="232" t="s">
        <v>24</v>
      </c>
      <c r="F126" s="233" t="s">
        <v>987</v>
      </c>
      <c r="G126" s="231"/>
      <c r="H126" s="234" t="s">
        <v>24</v>
      </c>
      <c r="I126" s="235"/>
      <c r="J126" s="231"/>
      <c r="K126" s="231"/>
      <c r="L126" s="236"/>
      <c r="M126" s="237"/>
      <c r="N126" s="238"/>
      <c r="O126" s="238"/>
      <c r="P126" s="238"/>
      <c r="Q126" s="238"/>
      <c r="R126" s="238"/>
      <c r="S126" s="238"/>
      <c r="T126" s="239"/>
      <c r="AT126" s="240" t="s">
        <v>176</v>
      </c>
      <c r="AU126" s="240" t="s">
        <v>89</v>
      </c>
      <c r="AV126" s="13" t="s">
        <v>25</v>
      </c>
      <c r="AW126" s="13" t="s">
        <v>44</v>
      </c>
      <c r="AX126" s="13" t="s">
        <v>80</v>
      </c>
      <c r="AY126" s="240" t="s">
        <v>165</v>
      </c>
    </row>
    <row r="127" spans="2:51" s="12" customFormat="1" ht="13.5">
      <c r="B127" s="218"/>
      <c r="C127" s="219"/>
      <c r="D127" s="215" t="s">
        <v>176</v>
      </c>
      <c r="E127" s="241" t="s">
        <v>24</v>
      </c>
      <c r="F127" s="242" t="s">
        <v>988</v>
      </c>
      <c r="G127" s="219"/>
      <c r="H127" s="243">
        <v>16.387</v>
      </c>
      <c r="I127" s="224"/>
      <c r="J127" s="219"/>
      <c r="K127" s="219"/>
      <c r="L127" s="225"/>
      <c r="M127" s="226"/>
      <c r="N127" s="227"/>
      <c r="O127" s="227"/>
      <c r="P127" s="227"/>
      <c r="Q127" s="227"/>
      <c r="R127" s="227"/>
      <c r="S127" s="227"/>
      <c r="T127" s="228"/>
      <c r="AT127" s="229" t="s">
        <v>176</v>
      </c>
      <c r="AU127" s="229" t="s">
        <v>89</v>
      </c>
      <c r="AV127" s="12" t="s">
        <v>89</v>
      </c>
      <c r="AW127" s="12" t="s">
        <v>44</v>
      </c>
      <c r="AX127" s="12" t="s">
        <v>80</v>
      </c>
      <c r="AY127" s="229" t="s">
        <v>165</v>
      </c>
    </row>
    <row r="128" spans="2:51" s="12" customFormat="1" ht="13.5">
      <c r="B128" s="218"/>
      <c r="C128" s="219"/>
      <c r="D128" s="215" t="s">
        <v>176</v>
      </c>
      <c r="E128" s="241" t="s">
        <v>24</v>
      </c>
      <c r="F128" s="242" t="s">
        <v>989</v>
      </c>
      <c r="G128" s="219"/>
      <c r="H128" s="243">
        <v>89.02</v>
      </c>
      <c r="I128" s="224"/>
      <c r="J128" s="219"/>
      <c r="K128" s="219"/>
      <c r="L128" s="225"/>
      <c r="M128" s="226"/>
      <c r="N128" s="227"/>
      <c r="O128" s="227"/>
      <c r="P128" s="227"/>
      <c r="Q128" s="227"/>
      <c r="R128" s="227"/>
      <c r="S128" s="227"/>
      <c r="T128" s="228"/>
      <c r="AT128" s="229" t="s">
        <v>176</v>
      </c>
      <c r="AU128" s="229" t="s">
        <v>89</v>
      </c>
      <c r="AV128" s="12" t="s">
        <v>89</v>
      </c>
      <c r="AW128" s="12" t="s">
        <v>44</v>
      </c>
      <c r="AX128" s="12" t="s">
        <v>80</v>
      </c>
      <c r="AY128" s="229" t="s">
        <v>165</v>
      </c>
    </row>
    <row r="129" spans="2:51" s="12" customFormat="1" ht="13.5">
      <c r="B129" s="218"/>
      <c r="C129" s="219"/>
      <c r="D129" s="215" t="s">
        <v>176</v>
      </c>
      <c r="E129" s="241" t="s">
        <v>24</v>
      </c>
      <c r="F129" s="242" t="s">
        <v>990</v>
      </c>
      <c r="G129" s="219"/>
      <c r="H129" s="243">
        <v>11.162</v>
      </c>
      <c r="I129" s="224"/>
      <c r="J129" s="219"/>
      <c r="K129" s="219"/>
      <c r="L129" s="225"/>
      <c r="M129" s="226"/>
      <c r="N129" s="227"/>
      <c r="O129" s="227"/>
      <c r="P129" s="227"/>
      <c r="Q129" s="227"/>
      <c r="R129" s="227"/>
      <c r="S129" s="227"/>
      <c r="T129" s="228"/>
      <c r="AT129" s="229" t="s">
        <v>176</v>
      </c>
      <c r="AU129" s="229" t="s">
        <v>89</v>
      </c>
      <c r="AV129" s="12" t="s">
        <v>89</v>
      </c>
      <c r="AW129" s="12" t="s">
        <v>44</v>
      </c>
      <c r="AX129" s="12" t="s">
        <v>80</v>
      </c>
      <c r="AY129" s="229" t="s">
        <v>165</v>
      </c>
    </row>
    <row r="130" spans="2:51" s="12" customFormat="1" ht="13.5">
      <c r="B130" s="218"/>
      <c r="C130" s="219"/>
      <c r="D130" s="215" t="s">
        <v>176</v>
      </c>
      <c r="E130" s="241" t="s">
        <v>24</v>
      </c>
      <c r="F130" s="242" t="s">
        <v>991</v>
      </c>
      <c r="G130" s="219"/>
      <c r="H130" s="243">
        <v>10.717</v>
      </c>
      <c r="I130" s="224"/>
      <c r="J130" s="219"/>
      <c r="K130" s="219"/>
      <c r="L130" s="225"/>
      <c r="M130" s="226"/>
      <c r="N130" s="227"/>
      <c r="O130" s="227"/>
      <c r="P130" s="227"/>
      <c r="Q130" s="227"/>
      <c r="R130" s="227"/>
      <c r="S130" s="227"/>
      <c r="T130" s="228"/>
      <c r="AT130" s="229" t="s">
        <v>176</v>
      </c>
      <c r="AU130" s="229" t="s">
        <v>89</v>
      </c>
      <c r="AV130" s="12" t="s">
        <v>89</v>
      </c>
      <c r="AW130" s="12" t="s">
        <v>44</v>
      </c>
      <c r="AX130" s="12" t="s">
        <v>80</v>
      </c>
      <c r="AY130" s="229" t="s">
        <v>165</v>
      </c>
    </row>
    <row r="131" spans="2:51" s="12" customFormat="1" ht="13.5">
      <c r="B131" s="218"/>
      <c r="C131" s="219"/>
      <c r="D131" s="215" t="s">
        <v>176</v>
      </c>
      <c r="E131" s="241" t="s">
        <v>24</v>
      </c>
      <c r="F131" s="242" t="s">
        <v>992</v>
      </c>
      <c r="G131" s="219"/>
      <c r="H131" s="243">
        <v>-2.255</v>
      </c>
      <c r="I131" s="224"/>
      <c r="J131" s="219"/>
      <c r="K131" s="219"/>
      <c r="L131" s="225"/>
      <c r="M131" s="226"/>
      <c r="N131" s="227"/>
      <c r="O131" s="227"/>
      <c r="P131" s="227"/>
      <c r="Q131" s="227"/>
      <c r="R131" s="227"/>
      <c r="S131" s="227"/>
      <c r="T131" s="228"/>
      <c r="AT131" s="229" t="s">
        <v>176</v>
      </c>
      <c r="AU131" s="229" t="s">
        <v>89</v>
      </c>
      <c r="AV131" s="12" t="s">
        <v>89</v>
      </c>
      <c r="AW131" s="12" t="s">
        <v>44</v>
      </c>
      <c r="AX131" s="12" t="s">
        <v>80</v>
      </c>
      <c r="AY131" s="229" t="s">
        <v>165</v>
      </c>
    </row>
    <row r="132" spans="2:51" s="12" customFormat="1" ht="13.5">
      <c r="B132" s="218"/>
      <c r="C132" s="219"/>
      <c r="D132" s="215" t="s">
        <v>176</v>
      </c>
      <c r="E132" s="241" t="s">
        <v>24</v>
      </c>
      <c r="F132" s="242" t="s">
        <v>993</v>
      </c>
      <c r="G132" s="219"/>
      <c r="H132" s="243">
        <v>-0.69</v>
      </c>
      <c r="I132" s="224"/>
      <c r="J132" s="219"/>
      <c r="K132" s="219"/>
      <c r="L132" s="225"/>
      <c r="M132" s="226"/>
      <c r="N132" s="227"/>
      <c r="O132" s="227"/>
      <c r="P132" s="227"/>
      <c r="Q132" s="227"/>
      <c r="R132" s="227"/>
      <c r="S132" s="227"/>
      <c r="T132" s="228"/>
      <c r="AT132" s="229" t="s">
        <v>176</v>
      </c>
      <c r="AU132" s="229" t="s">
        <v>89</v>
      </c>
      <c r="AV132" s="12" t="s">
        <v>89</v>
      </c>
      <c r="AW132" s="12" t="s">
        <v>44</v>
      </c>
      <c r="AX132" s="12" t="s">
        <v>80</v>
      </c>
      <c r="AY132" s="229" t="s">
        <v>165</v>
      </c>
    </row>
    <row r="133" spans="2:51" s="12" customFormat="1" ht="13.5">
      <c r="B133" s="218"/>
      <c r="C133" s="219"/>
      <c r="D133" s="215" t="s">
        <v>176</v>
      </c>
      <c r="E133" s="241" t="s">
        <v>24</v>
      </c>
      <c r="F133" s="242" t="s">
        <v>994</v>
      </c>
      <c r="G133" s="219"/>
      <c r="H133" s="243">
        <v>3.799</v>
      </c>
      <c r="I133" s="224"/>
      <c r="J133" s="219"/>
      <c r="K133" s="219"/>
      <c r="L133" s="225"/>
      <c r="M133" s="226"/>
      <c r="N133" s="227"/>
      <c r="O133" s="227"/>
      <c r="P133" s="227"/>
      <c r="Q133" s="227"/>
      <c r="R133" s="227"/>
      <c r="S133" s="227"/>
      <c r="T133" s="228"/>
      <c r="AT133" s="229" t="s">
        <v>176</v>
      </c>
      <c r="AU133" s="229" t="s">
        <v>89</v>
      </c>
      <c r="AV133" s="12" t="s">
        <v>89</v>
      </c>
      <c r="AW133" s="12" t="s">
        <v>44</v>
      </c>
      <c r="AX133" s="12" t="s">
        <v>80</v>
      </c>
      <c r="AY133" s="229" t="s">
        <v>165</v>
      </c>
    </row>
    <row r="134" spans="2:51" s="13" customFormat="1" ht="13.5">
      <c r="B134" s="230"/>
      <c r="C134" s="231"/>
      <c r="D134" s="215" t="s">
        <v>176</v>
      </c>
      <c r="E134" s="232" t="s">
        <v>24</v>
      </c>
      <c r="F134" s="233" t="s">
        <v>995</v>
      </c>
      <c r="G134" s="231"/>
      <c r="H134" s="234" t="s">
        <v>24</v>
      </c>
      <c r="I134" s="235"/>
      <c r="J134" s="231"/>
      <c r="K134" s="231"/>
      <c r="L134" s="236"/>
      <c r="M134" s="237"/>
      <c r="N134" s="238"/>
      <c r="O134" s="238"/>
      <c r="P134" s="238"/>
      <c r="Q134" s="238"/>
      <c r="R134" s="238"/>
      <c r="S134" s="238"/>
      <c r="T134" s="239"/>
      <c r="AT134" s="240" t="s">
        <v>176</v>
      </c>
      <c r="AU134" s="240" t="s">
        <v>89</v>
      </c>
      <c r="AV134" s="13" t="s">
        <v>25</v>
      </c>
      <c r="AW134" s="13" t="s">
        <v>44</v>
      </c>
      <c r="AX134" s="13" t="s">
        <v>80</v>
      </c>
      <c r="AY134" s="240" t="s">
        <v>165</v>
      </c>
    </row>
    <row r="135" spans="2:51" s="12" customFormat="1" ht="13.5">
      <c r="B135" s="218"/>
      <c r="C135" s="219"/>
      <c r="D135" s="215" t="s">
        <v>176</v>
      </c>
      <c r="E135" s="241" t="s">
        <v>24</v>
      </c>
      <c r="F135" s="242" t="s">
        <v>988</v>
      </c>
      <c r="G135" s="219"/>
      <c r="H135" s="243">
        <v>16.387</v>
      </c>
      <c r="I135" s="224"/>
      <c r="J135" s="219"/>
      <c r="K135" s="219"/>
      <c r="L135" s="225"/>
      <c r="M135" s="226"/>
      <c r="N135" s="227"/>
      <c r="O135" s="227"/>
      <c r="P135" s="227"/>
      <c r="Q135" s="227"/>
      <c r="R135" s="227"/>
      <c r="S135" s="227"/>
      <c r="T135" s="228"/>
      <c r="AT135" s="229" t="s">
        <v>176</v>
      </c>
      <c r="AU135" s="229" t="s">
        <v>89</v>
      </c>
      <c r="AV135" s="12" t="s">
        <v>89</v>
      </c>
      <c r="AW135" s="12" t="s">
        <v>44</v>
      </c>
      <c r="AX135" s="12" t="s">
        <v>80</v>
      </c>
      <c r="AY135" s="229" t="s">
        <v>165</v>
      </c>
    </row>
    <row r="136" spans="2:51" s="12" customFormat="1" ht="13.5">
      <c r="B136" s="218"/>
      <c r="C136" s="219"/>
      <c r="D136" s="215" t="s">
        <v>176</v>
      </c>
      <c r="E136" s="241" t="s">
        <v>24</v>
      </c>
      <c r="F136" s="242" t="s">
        <v>989</v>
      </c>
      <c r="G136" s="219"/>
      <c r="H136" s="243">
        <v>89.02</v>
      </c>
      <c r="I136" s="224"/>
      <c r="J136" s="219"/>
      <c r="K136" s="219"/>
      <c r="L136" s="225"/>
      <c r="M136" s="226"/>
      <c r="N136" s="227"/>
      <c r="O136" s="227"/>
      <c r="P136" s="227"/>
      <c r="Q136" s="227"/>
      <c r="R136" s="227"/>
      <c r="S136" s="227"/>
      <c r="T136" s="228"/>
      <c r="AT136" s="229" t="s">
        <v>176</v>
      </c>
      <c r="AU136" s="229" t="s">
        <v>89</v>
      </c>
      <c r="AV136" s="12" t="s">
        <v>89</v>
      </c>
      <c r="AW136" s="12" t="s">
        <v>44</v>
      </c>
      <c r="AX136" s="12" t="s">
        <v>80</v>
      </c>
      <c r="AY136" s="229" t="s">
        <v>165</v>
      </c>
    </row>
    <row r="137" spans="2:51" s="12" customFormat="1" ht="13.5">
      <c r="B137" s="218"/>
      <c r="C137" s="219"/>
      <c r="D137" s="215" t="s">
        <v>176</v>
      </c>
      <c r="E137" s="241" t="s">
        <v>24</v>
      </c>
      <c r="F137" s="242" t="s">
        <v>990</v>
      </c>
      <c r="G137" s="219"/>
      <c r="H137" s="243">
        <v>11.162</v>
      </c>
      <c r="I137" s="224"/>
      <c r="J137" s="219"/>
      <c r="K137" s="219"/>
      <c r="L137" s="225"/>
      <c r="M137" s="226"/>
      <c r="N137" s="227"/>
      <c r="O137" s="227"/>
      <c r="P137" s="227"/>
      <c r="Q137" s="227"/>
      <c r="R137" s="227"/>
      <c r="S137" s="227"/>
      <c r="T137" s="228"/>
      <c r="AT137" s="229" t="s">
        <v>176</v>
      </c>
      <c r="AU137" s="229" t="s">
        <v>89</v>
      </c>
      <c r="AV137" s="12" t="s">
        <v>89</v>
      </c>
      <c r="AW137" s="12" t="s">
        <v>44</v>
      </c>
      <c r="AX137" s="12" t="s">
        <v>80</v>
      </c>
      <c r="AY137" s="229" t="s">
        <v>165</v>
      </c>
    </row>
    <row r="138" spans="2:51" s="12" customFormat="1" ht="13.5">
      <c r="B138" s="218"/>
      <c r="C138" s="219"/>
      <c r="D138" s="215" t="s">
        <v>176</v>
      </c>
      <c r="E138" s="241" t="s">
        <v>24</v>
      </c>
      <c r="F138" s="242" t="s">
        <v>991</v>
      </c>
      <c r="G138" s="219"/>
      <c r="H138" s="243">
        <v>10.717</v>
      </c>
      <c r="I138" s="224"/>
      <c r="J138" s="219"/>
      <c r="K138" s="219"/>
      <c r="L138" s="225"/>
      <c r="M138" s="226"/>
      <c r="N138" s="227"/>
      <c r="O138" s="227"/>
      <c r="P138" s="227"/>
      <c r="Q138" s="227"/>
      <c r="R138" s="227"/>
      <c r="S138" s="227"/>
      <c r="T138" s="228"/>
      <c r="AT138" s="229" t="s">
        <v>176</v>
      </c>
      <c r="AU138" s="229" t="s">
        <v>89</v>
      </c>
      <c r="AV138" s="12" t="s">
        <v>89</v>
      </c>
      <c r="AW138" s="12" t="s">
        <v>44</v>
      </c>
      <c r="AX138" s="12" t="s">
        <v>80</v>
      </c>
      <c r="AY138" s="229" t="s">
        <v>165</v>
      </c>
    </row>
    <row r="139" spans="2:51" s="12" customFormat="1" ht="13.5">
      <c r="B139" s="218"/>
      <c r="C139" s="219"/>
      <c r="D139" s="215" t="s">
        <v>176</v>
      </c>
      <c r="E139" s="241" t="s">
        <v>24</v>
      </c>
      <c r="F139" s="242" t="s">
        <v>992</v>
      </c>
      <c r="G139" s="219"/>
      <c r="H139" s="243">
        <v>-2.255</v>
      </c>
      <c r="I139" s="224"/>
      <c r="J139" s="219"/>
      <c r="K139" s="219"/>
      <c r="L139" s="225"/>
      <c r="M139" s="226"/>
      <c r="N139" s="227"/>
      <c r="O139" s="227"/>
      <c r="P139" s="227"/>
      <c r="Q139" s="227"/>
      <c r="R139" s="227"/>
      <c r="S139" s="227"/>
      <c r="T139" s="228"/>
      <c r="AT139" s="229" t="s">
        <v>176</v>
      </c>
      <c r="AU139" s="229" t="s">
        <v>89</v>
      </c>
      <c r="AV139" s="12" t="s">
        <v>89</v>
      </c>
      <c r="AW139" s="12" t="s">
        <v>44</v>
      </c>
      <c r="AX139" s="12" t="s">
        <v>80</v>
      </c>
      <c r="AY139" s="229" t="s">
        <v>165</v>
      </c>
    </row>
    <row r="140" spans="2:51" s="12" customFormat="1" ht="13.5">
      <c r="B140" s="218"/>
      <c r="C140" s="219"/>
      <c r="D140" s="215" t="s">
        <v>176</v>
      </c>
      <c r="E140" s="241" t="s">
        <v>24</v>
      </c>
      <c r="F140" s="242" t="s">
        <v>993</v>
      </c>
      <c r="G140" s="219"/>
      <c r="H140" s="243">
        <v>-0.69</v>
      </c>
      <c r="I140" s="224"/>
      <c r="J140" s="219"/>
      <c r="K140" s="219"/>
      <c r="L140" s="225"/>
      <c r="M140" s="226"/>
      <c r="N140" s="227"/>
      <c r="O140" s="227"/>
      <c r="P140" s="227"/>
      <c r="Q140" s="227"/>
      <c r="R140" s="227"/>
      <c r="S140" s="227"/>
      <c r="T140" s="228"/>
      <c r="AT140" s="229" t="s">
        <v>176</v>
      </c>
      <c r="AU140" s="229" t="s">
        <v>89</v>
      </c>
      <c r="AV140" s="12" t="s">
        <v>89</v>
      </c>
      <c r="AW140" s="12" t="s">
        <v>44</v>
      </c>
      <c r="AX140" s="12" t="s">
        <v>80</v>
      </c>
      <c r="AY140" s="229" t="s">
        <v>165</v>
      </c>
    </row>
    <row r="141" spans="2:51" s="12" customFormat="1" ht="13.5">
      <c r="B141" s="218"/>
      <c r="C141" s="219"/>
      <c r="D141" s="220" t="s">
        <v>176</v>
      </c>
      <c r="E141" s="221" t="s">
        <v>24</v>
      </c>
      <c r="F141" s="222" t="s">
        <v>994</v>
      </c>
      <c r="G141" s="219"/>
      <c r="H141" s="223">
        <v>3.799</v>
      </c>
      <c r="I141" s="224"/>
      <c r="J141" s="219"/>
      <c r="K141" s="219"/>
      <c r="L141" s="225"/>
      <c r="M141" s="226"/>
      <c r="N141" s="227"/>
      <c r="O141" s="227"/>
      <c r="P141" s="227"/>
      <c r="Q141" s="227"/>
      <c r="R141" s="227"/>
      <c r="S141" s="227"/>
      <c r="T141" s="228"/>
      <c r="AT141" s="229" t="s">
        <v>176</v>
      </c>
      <c r="AU141" s="229" t="s">
        <v>89</v>
      </c>
      <c r="AV141" s="12" t="s">
        <v>89</v>
      </c>
      <c r="AW141" s="12" t="s">
        <v>44</v>
      </c>
      <c r="AX141" s="12" t="s">
        <v>80</v>
      </c>
      <c r="AY141" s="229" t="s">
        <v>165</v>
      </c>
    </row>
    <row r="142" spans="2:65" s="1" customFormat="1" ht="22.5" customHeight="1">
      <c r="B142" s="42"/>
      <c r="C142" s="203" t="s">
        <v>227</v>
      </c>
      <c r="D142" s="203" t="s">
        <v>166</v>
      </c>
      <c r="E142" s="204" t="s">
        <v>801</v>
      </c>
      <c r="F142" s="205" t="s">
        <v>802</v>
      </c>
      <c r="G142" s="206" t="s">
        <v>169</v>
      </c>
      <c r="H142" s="207">
        <v>320.442</v>
      </c>
      <c r="I142" s="208"/>
      <c r="J142" s="209">
        <f>ROUND(I142*H142,2)</f>
        <v>0</v>
      </c>
      <c r="K142" s="205" t="s">
        <v>170</v>
      </c>
      <c r="L142" s="62"/>
      <c r="M142" s="210" t="s">
        <v>24</v>
      </c>
      <c r="N142" s="211" t="s">
        <v>51</v>
      </c>
      <c r="O142" s="43"/>
      <c r="P142" s="212">
        <f>O142*H142</f>
        <v>0</v>
      </c>
      <c r="Q142" s="212">
        <v>0</v>
      </c>
      <c r="R142" s="212">
        <f>Q142*H142</f>
        <v>0</v>
      </c>
      <c r="S142" s="212">
        <v>0</v>
      </c>
      <c r="T142" s="213">
        <f>S142*H142</f>
        <v>0</v>
      </c>
      <c r="AR142" s="25" t="s">
        <v>171</v>
      </c>
      <c r="AT142" s="25" t="s">
        <v>166</v>
      </c>
      <c r="AU142" s="25" t="s">
        <v>89</v>
      </c>
      <c r="AY142" s="25" t="s">
        <v>165</v>
      </c>
      <c r="BE142" s="214">
        <f>IF(N142="základní",J142,0)</f>
        <v>0</v>
      </c>
      <c r="BF142" s="214">
        <f>IF(N142="snížená",J142,0)</f>
        <v>0</v>
      </c>
      <c r="BG142" s="214">
        <f>IF(N142="zákl. přenesená",J142,0)</f>
        <v>0</v>
      </c>
      <c r="BH142" s="214">
        <f>IF(N142="sníž. přenesená",J142,0)</f>
        <v>0</v>
      </c>
      <c r="BI142" s="214">
        <f>IF(N142="nulová",J142,0)</f>
        <v>0</v>
      </c>
      <c r="BJ142" s="25" t="s">
        <v>25</v>
      </c>
      <c r="BK142" s="214">
        <f>ROUND(I142*H142,2)</f>
        <v>0</v>
      </c>
      <c r="BL142" s="25" t="s">
        <v>171</v>
      </c>
      <c r="BM142" s="25" t="s">
        <v>996</v>
      </c>
    </row>
    <row r="143" spans="2:47" s="1" customFormat="1" ht="67.5">
      <c r="B143" s="42"/>
      <c r="C143" s="64"/>
      <c r="D143" s="215" t="s">
        <v>173</v>
      </c>
      <c r="E143" s="64"/>
      <c r="F143" s="216" t="s">
        <v>791</v>
      </c>
      <c r="G143" s="64"/>
      <c r="H143" s="64"/>
      <c r="I143" s="173"/>
      <c r="J143" s="64"/>
      <c r="K143" s="64"/>
      <c r="L143" s="62"/>
      <c r="M143" s="217"/>
      <c r="N143" s="43"/>
      <c r="O143" s="43"/>
      <c r="P143" s="43"/>
      <c r="Q143" s="43"/>
      <c r="R143" s="43"/>
      <c r="S143" s="43"/>
      <c r="T143" s="79"/>
      <c r="AT143" s="25" t="s">
        <v>173</v>
      </c>
      <c r="AU143" s="25" t="s">
        <v>89</v>
      </c>
    </row>
    <row r="144" spans="2:47" s="1" customFormat="1" ht="27">
      <c r="B144" s="42"/>
      <c r="C144" s="64"/>
      <c r="D144" s="215" t="s">
        <v>112</v>
      </c>
      <c r="E144" s="64"/>
      <c r="F144" s="216" t="s">
        <v>799</v>
      </c>
      <c r="G144" s="64"/>
      <c r="H144" s="64"/>
      <c r="I144" s="173"/>
      <c r="J144" s="64"/>
      <c r="K144" s="64"/>
      <c r="L144" s="62"/>
      <c r="M144" s="217"/>
      <c r="N144" s="43"/>
      <c r="O144" s="43"/>
      <c r="P144" s="43"/>
      <c r="Q144" s="43"/>
      <c r="R144" s="43"/>
      <c r="S144" s="43"/>
      <c r="T144" s="79"/>
      <c r="AT144" s="25" t="s">
        <v>112</v>
      </c>
      <c r="AU144" s="25" t="s">
        <v>89</v>
      </c>
    </row>
    <row r="145" spans="2:51" s="13" customFormat="1" ht="13.5">
      <c r="B145" s="230"/>
      <c r="C145" s="231"/>
      <c r="D145" s="215" t="s">
        <v>176</v>
      </c>
      <c r="E145" s="232" t="s">
        <v>24</v>
      </c>
      <c r="F145" s="233" t="s">
        <v>980</v>
      </c>
      <c r="G145" s="231"/>
      <c r="H145" s="234" t="s">
        <v>24</v>
      </c>
      <c r="I145" s="235"/>
      <c r="J145" s="231"/>
      <c r="K145" s="231"/>
      <c r="L145" s="236"/>
      <c r="M145" s="237"/>
      <c r="N145" s="238"/>
      <c r="O145" s="238"/>
      <c r="P145" s="238"/>
      <c r="Q145" s="238"/>
      <c r="R145" s="238"/>
      <c r="S145" s="238"/>
      <c r="T145" s="239"/>
      <c r="AT145" s="240" t="s">
        <v>176</v>
      </c>
      <c r="AU145" s="240" t="s">
        <v>89</v>
      </c>
      <c r="AV145" s="13" t="s">
        <v>25</v>
      </c>
      <c r="AW145" s="13" t="s">
        <v>44</v>
      </c>
      <c r="AX145" s="13" t="s">
        <v>80</v>
      </c>
      <c r="AY145" s="240" t="s">
        <v>165</v>
      </c>
    </row>
    <row r="146" spans="2:51" s="13" customFormat="1" ht="13.5">
      <c r="B146" s="230"/>
      <c r="C146" s="231"/>
      <c r="D146" s="215" t="s">
        <v>176</v>
      </c>
      <c r="E146" s="232" t="s">
        <v>24</v>
      </c>
      <c r="F146" s="233" t="s">
        <v>981</v>
      </c>
      <c r="G146" s="231"/>
      <c r="H146" s="234" t="s">
        <v>24</v>
      </c>
      <c r="I146" s="235"/>
      <c r="J146" s="231"/>
      <c r="K146" s="231"/>
      <c r="L146" s="236"/>
      <c r="M146" s="237"/>
      <c r="N146" s="238"/>
      <c r="O146" s="238"/>
      <c r="P146" s="238"/>
      <c r="Q146" s="238"/>
      <c r="R146" s="238"/>
      <c r="S146" s="238"/>
      <c r="T146" s="239"/>
      <c r="AT146" s="240" t="s">
        <v>176</v>
      </c>
      <c r="AU146" s="240" t="s">
        <v>89</v>
      </c>
      <c r="AV146" s="13" t="s">
        <v>25</v>
      </c>
      <c r="AW146" s="13" t="s">
        <v>44</v>
      </c>
      <c r="AX146" s="13" t="s">
        <v>80</v>
      </c>
      <c r="AY146" s="240" t="s">
        <v>165</v>
      </c>
    </row>
    <row r="147" spans="2:51" s="12" customFormat="1" ht="13.5">
      <c r="B147" s="218"/>
      <c r="C147" s="219"/>
      <c r="D147" s="215" t="s">
        <v>176</v>
      </c>
      <c r="E147" s="241" t="s">
        <v>24</v>
      </c>
      <c r="F147" s="242" t="s">
        <v>982</v>
      </c>
      <c r="G147" s="219"/>
      <c r="H147" s="243">
        <v>22.83</v>
      </c>
      <c r="I147" s="224"/>
      <c r="J147" s="219"/>
      <c r="K147" s="219"/>
      <c r="L147" s="225"/>
      <c r="M147" s="226"/>
      <c r="N147" s="227"/>
      <c r="O147" s="227"/>
      <c r="P147" s="227"/>
      <c r="Q147" s="227"/>
      <c r="R147" s="227"/>
      <c r="S147" s="227"/>
      <c r="T147" s="228"/>
      <c r="AT147" s="229" t="s">
        <v>176</v>
      </c>
      <c r="AU147" s="229" t="s">
        <v>89</v>
      </c>
      <c r="AV147" s="12" t="s">
        <v>89</v>
      </c>
      <c r="AW147" s="12" t="s">
        <v>44</v>
      </c>
      <c r="AX147" s="12" t="s">
        <v>80</v>
      </c>
      <c r="AY147" s="229" t="s">
        <v>165</v>
      </c>
    </row>
    <row r="148" spans="2:51" s="12" customFormat="1" ht="13.5">
      <c r="B148" s="218"/>
      <c r="C148" s="219"/>
      <c r="D148" s="215" t="s">
        <v>176</v>
      </c>
      <c r="E148" s="241" t="s">
        <v>24</v>
      </c>
      <c r="F148" s="242" t="s">
        <v>983</v>
      </c>
      <c r="G148" s="219"/>
      <c r="H148" s="243">
        <v>13.05</v>
      </c>
      <c r="I148" s="224"/>
      <c r="J148" s="219"/>
      <c r="K148" s="219"/>
      <c r="L148" s="225"/>
      <c r="M148" s="226"/>
      <c r="N148" s="227"/>
      <c r="O148" s="227"/>
      <c r="P148" s="227"/>
      <c r="Q148" s="227"/>
      <c r="R148" s="227"/>
      <c r="S148" s="227"/>
      <c r="T148" s="228"/>
      <c r="AT148" s="229" t="s">
        <v>176</v>
      </c>
      <c r="AU148" s="229" t="s">
        <v>89</v>
      </c>
      <c r="AV148" s="12" t="s">
        <v>89</v>
      </c>
      <c r="AW148" s="12" t="s">
        <v>44</v>
      </c>
      <c r="AX148" s="12" t="s">
        <v>80</v>
      </c>
      <c r="AY148" s="229" t="s">
        <v>165</v>
      </c>
    </row>
    <row r="149" spans="2:51" s="13" customFormat="1" ht="13.5">
      <c r="B149" s="230"/>
      <c r="C149" s="231"/>
      <c r="D149" s="215" t="s">
        <v>176</v>
      </c>
      <c r="E149" s="232" t="s">
        <v>24</v>
      </c>
      <c r="F149" s="233" t="s">
        <v>985</v>
      </c>
      <c r="G149" s="231"/>
      <c r="H149" s="234" t="s">
        <v>24</v>
      </c>
      <c r="I149" s="235"/>
      <c r="J149" s="231"/>
      <c r="K149" s="231"/>
      <c r="L149" s="236"/>
      <c r="M149" s="237"/>
      <c r="N149" s="238"/>
      <c r="O149" s="238"/>
      <c r="P149" s="238"/>
      <c r="Q149" s="238"/>
      <c r="R149" s="238"/>
      <c r="S149" s="238"/>
      <c r="T149" s="239"/>
      <c r="AT149" s="240" t="s">
        <v>176</v>
      </c>
      <c r="AU149" s="240" t="s">
        <v>89</v>
      </c>
      <c r="AV149" s="13" t="s">
        <v>25</v>
      </c>
      <c r="AW149" s="13" t="s">
        <v>44</v>
      </c>
      <c r="AX149" s="13" t="s">
        <v>80</v>
      </c>
      <c r="AY149" s="240" t="s">
        <v>165</v>
      </c>
    </row>
    <row r="150" spans="2:51" s="12" customFormat="1" ht="13.5">
      <c r="B150" s="218"/>
      <c r="C150" s="219"/>
      <c r="D150" s="215" t="s">
        <v>176</v>
      </c>
      <c r="E150" s="241" t="s">
        <v>24</v>
      </c>
      <c r="F150" s="242" t="s">
        <v>982</v>
      </c>
      <c r="G150" s="219"/>
      <c r="H150" s="243">
        <v>22.83</v>
      </c>
      <c r="I150" s="224"/>
      <c r="J150" s="219"/>
      <c r="K150" s="219"/>
      <c r="L150" s="225"/>
      <c r="M150" s="226"/>
      <c r="N150" s="227"/>
      <c r="O150" s="227"/>
      <c r="P150" s="227"/>
      <c r="Q150" s="227"/>
      <c r="R150" s="227"/>
      <c r="S150" s="227"/>
      <c r="T150" s="228"/>
      <c r="AT150" s="229" t="s">
        <v>176</v>
      </c>
      <c r="AU150" s="229" t="s">
        <v>89</v>
      </c>
      <c r="AV150" s="12" t="s">
        <v>89</v>
      </c>
      <c r="AW150" s="12" t="s">
        <v>44</v>
      </c>
      <c r="AX150" s="12" t="s">
        <v>80</v>
      </c>
      <c r="AY150" s="229" t="s">
        <v>165</v>
      </c>
    </row>
    <row r="151" spans="2:51" s="12" customFormat="1" ht="13.5">
      <c r="B151" s="218"/>
      <c r="C151" s="219"/>
      <c r="D151" s="215" t="s">
        <v>176</v>
      </c>
      <c r="E151" s="241" t="s">
        <v>24</v>
      </c>
      <c r="F151" s="242" t="s">
        <v>983</v>
      </c>
      <c r="G151" s="219"/>
      <c r="H151" s="243">
        <v>13.05</v>
      </c>
      <c r="I151" s="224"/>
      <c r="J151" s="219"/>
      <c r="K151" s="219"/>
      <c r="L151" s="225"/>
      <c r="M151" s="226"/>
      <c r="N151" s="227"/>
      <c r="O151" s="227"/>
      <c r="P151" s="227"/>
      <c r="Q151" s="227"/>
      <c r="R151" s="227"/>
      <c r="S151" s="227"/>
      <c r="T151" s="228"/>
      <c r="AT151" s="229" t="s">
        <v>176</v>
      </c>
      <c r="AU151" s="229" t="s">
        <v>89</v>
      </c>
      <c r="AV151" s="12" t="s">
        <v>89</v>
      </c>
      <c r="AW151" s="12" t="s">
        <v>44</v>
      </c>
      <c r="AX151" s="12" t="s">
        <v>80</v>
      </c>
      <c r="AY151" s="229" t="s">
        <v>165</v>
      </c>
    </row>
    <row r="152" spans="2:51" s="13" customFormat="1" ht="13.5">
      <c r="B152" s="230"/>
      <c r="C152" s="231"/>
      <c r="D152" s="215" t="s">
        <v>176</v>
      </c>
      <c r="E152" s="232" t="s">
        <v>24</v>
      </c>
      <c r="F152" s="233" t="s">
        <v>986</v>
      </c>
      <c r="G152" s="231"/>
      <c r="H152" s="234" t="s">
        <v>24</v>
      </c>
      <c r="I152" s="235"/>
      <c r="J152" s="231"/>
      <c r="K152" s="231"/>
      <c r="L152" s="236"/>
      <c r="M152" s="237"/>
      <c r="N152" s="238"/>
      <c r="O152" s="238"/>
      <c r="P152" s="238"/>
      <c r="Q152" s="238"/>
      <c r="R152" s="238"/>
      <c r="S152" s="238"/>
      <c r="T152" s="239"/>
      <c r="AT152" s="240" t="s">
        <v>176</v>
      </c>
      <c r="AU152" s="240" t="s">
        <v>89</v>
      </c>
      <c r="AV152" s="13" t="s">
        <v>25</v>
      </c>
      <c r="AW152" s="13" t="s">
        <v>44</v>
      </c>
      <c r="AX152" s="13" t="s">
        <v>80</v>
      </c>
      <c r="AY152" s="240" t="s">
        <v>165</v>
      </c>
    </row>
    <row r="153" spans="2:51" s="13" customFormat="1" ht="13.5">
      <c r="B153" s="230"/>
      <c r="C153" s="231"/>
      <c r="D153" s="215" t="s">
        <v>176</v>
      </c>
      <c r="E153" s="232" t="s">
        <v>24</v>
      </c>
      <c r="F153" s="233" t="s">
        <v>987</v>
      </c>
      <c r="G153" s="231"/>
      <c r="H153" s="234" t="s">
        <v>24</v>
      </c>
      <c r="I153" s="235"/>
      <c r="J153" s="231"/>
      <c r="K153" s="231"/>
      <c r="L153" s="236"/>
      <c r="M153" s="237"/>
      <c r="N153" s="238"/>
      <c r="O153" s="238"/>
      <c r="P153" s="238"/>
      <c r="Q153" s="238"/>
      <c r="R153" s="238"/>
      <c r="S153" s="238"/>
      <c r="T153" s="239"/>
      <c r="AT153" s="240" t="s">
        <v>176</v>
      </c>
      <c r="AU153" s="240" t="s">
        <v>89</v>
      </c>
      <c r="AV153" s="13" t="s">
        <v>25</v>
      </c>
      <c r="AW153" s="13" t="s">
        <v>44</v>
      </c>
      <c r="AX153" s="13" t="s">
        <v>80</v>
      </c>
      <c r="AY153" s="240" t="s">
        <v>165</v>
      </c>
    </row>
    <row r="154" spans="2:51" s="12" customFormat="1" ht="13.5">
      <c r="B154" s="218"/>
      <c r="C154" s="219"/>
      <c r="D154" s="215" t="s">
        <v>176</v>
      </c>
      <c r="E154" s="241" t="s">
        <v>24</v>
      </c>
      <c r="F154" s="242" t="s">
        <v>988</v>
      </c>
      <c r="G154" s="219"/>
      <c r="H154" s="243">
        <v>16.387</v>
      </c>
      <c r="I154" s="224"/>
      <c r="J154" s="219"/>
      <c r="K154" s="219"/>
      <c r="L154" s="225"/>
      <c r="M154" s="226"/>
      <c r="N154" s="227"/>
      <c r="O154" s="227"/>
      <c r="P154" s="227"/>
      <c r="Q154" s="227"/>
      <c r="R154" s="227"/>
      <c r="S154" s="227"/>
      <c r="T154" s="228"/>
      <c r="AT154" s="229" t="s">
        <v>176</v>
      </c>
      <c r="AU154" s="229" t="s">
        <v>89</v>
      </c>
      <c r="AV154" s="12" t="s">
        <v>89</v>
      </c>
      <c r="AW154" s="12" t="s">
        <v>44</v>
      </c>
      <c r="AX154" s="12" t="s">
        <v>80</v>
      </c>
      <c r="AY154" s="229" t="s">
        <v>165</v>
      </c>
    </row>
    <row r="155" spans="2:51" s="12" customFormat="1" ht="13.5">
      <c r="B155" s="218"/>
      <c r="C155" s="219"/>
      <c r="D155" s="215" t="s">
        <v>176</v>
      </c>
      <c r="E155" s="241" t="s">
        <v>24</v>
      </c>
      <c r="F155" s="242" t="s">
        <v>989</v>
      </c>
      <c r="G155" s="219"/>
      <c r="H155" s="243">
        <v>89.02</v>
      </c>
      <c r="I155" s="224"/>
      <c r="J155" s="219"/>
      <c r="K155" s="219"/>
      <c r="L155" s="225"/>
      <c r="M155" s="226"/>
      <c r="N155" s="227"/>
      <c r="O155" s="227"/>
      <c r="P155" s="227"/>
      <c r="Q155" s="227"/>
      <c r="R155" s="227"/>
      <c r="S155" s="227"/>
      <c r="T155" s="228"/>
      <c r="AT155" s="229" t="s">
        <v>176</v>
      </c>
      <c r="AU155" s="229" t="s">
        <v>89</v>
      </c>
      <c r="AV155" s="12" t="s">
        <v>89</v>
      </c>
      <c r="AW155" s="12" t="s">
        <v>44</v>
      </c>
      <c r="AX155" s="12" t="s">
        <v>80</v>
      </c>
      <c r="AY155" s="229" t="s">
        <v>165</v>
      </c>
    </row>
    <row r="156" spans="2:51" s="12" customFormat="1" ht="13.5">
      <c r="B156" s="218"/>
      <c r="C156" s="219"/>
      <c r="D156" s="215" t="s">
        <v>176</v>
      </c>
      <c r="E156" s="241" t="s">
        <v>24</v>
      </c>
      <c r="F156" s="242" t="s">
        <v>990</v>
      </c>
      <c r="G156" s="219"/>
      <c r="H156" s="243">
        <v>11.162</v>
      </c>
      <c r="I156" s="224"/>
      <c r="J156" s="219"/>
      <c r="K156" s="219"/>
      <c r="L156" s="225"/>
      <c r="M156" s="226"/>
      <c r="N156" s="227"/>
      <c r="O156" s="227"/>
      <c r="P156" s="227"/>
      <c r="Q156" s="227"/>
      <c r="R156" s="227"/>
      <c r="S156" s="227"/>
      <c r="T156" s="228"/>
      <c r="AT156" s="229" t="s">
        <v>176</v>
      </c>
      <c r="AU156" s="229" t="s">
        <v>89</v>
      </c>
      <c r="AV156" s="12" t="s">
        <v>89</v>
      </c>
      <c r="AW156" s="12" t="s">
        <v>44</v>
      </c>
      <c r="AX156" s="12" t="s">
        <v>80</v>
      </c>
      <c r="AY156" s="229" t="s">
        <v>165</v>
      </c>
    </row>
    <row r="157" spans="2:51" s="12" customFormat="1" ht="13.5">
      <c r="B157" s="218"/>
      <c r="C157" s="219"/>
      <c r="D157" s="215" t="s">
        <v>176</v>
      </c>
      <c r="E157" s="241" t="s">
        <v>24</v>
      </c>
      <c r="F157" s="242" t="s">
        <v>991</v>
      </c>
      <c r="G157" s="219"/>
      <c r="H157" s="243">
        <v>10.717</v>
      </c>
      <c r="I157" s="224"/>
      <c r="J157" s="219"/>
      <c r="K157" s="219"/>
      <c r="L157" s="225"/>
      <c r="M157" s="226"/>
      <c r="N157" s="227"/>
      <c r="O157" s="227"/>
      <c r="P157" s="227"/>
      <c r="Q157" s="227"/>
      <c r="R157" s="227"/>
      <c r="S157" s="227"/>
      <c r="T157" s="228"/>
      <c r="AT157" s="229" t="s">
        <v>176</v>
      </c>
      <c r="AU157" s="229" t="s">
        <v>89</v>
      </c>
      <c r="AV157" s="12" t="s">
        <v>89</v>
      </c>
      <c r="AW157" s="12" t="s">
        <v>44</v>
      </c>
      <c r="AX157" s="12" t="s">
        <v>80</v>
      </c>
      <c r="AY157" s="229" t="s">
        <v>165</v>
      </c>
    </row>
    <row r="158" spans="2:51" s="12" customFormat="1" ht="13.5">
      <c r="B158" s="218"/>
      <c r="C158" s="219"/>
      <c r="D158" s="215" t="s">
        <v>176</v>
      </c>
      <c r="E158" s="241" t="s">
        <v>24</v>
      </c>
      <c r="F158" s="242" t="s">
        <v>992</v>
      </c>
      <c r="G158" s="219"/>
      <c r="H158" s="243">
        <v>-2.255</v>
      </c>
      <c r="I158" s="224"/>
      <c r="J158" s="219"/>
      <c r="K158" s="219"/>
      <c r="L158" s="225"/>
      <c r="M158" s="226"/>
      <c r="N158" s="227"/>
      <c r="O158" s="227"/>
      <c r="P158" s="227"/>
      <c r="Q158" s="227"/>
      <c r="R158" s="227"/>
      <c r="S158" s="227"/>
      <c r="T158" s="228"/>
      <c r="AT158" s="229" t="s">
        <v>176</v>
      </c>
      <c r="AU158" s="229" t="s">
        <v>89</v>
      </c>
      <c r="AV158" s="12" t="s">
        <v>89</v>
      </c>
      <c r="AW158" s="12" t="s">
        <v>44</v>
      </c>
      <c r="AX158" s="12" t="s">
        <v>80</v>
      </c>
      <c r="AY158" s="229" t="s">
        <v>165</v>
      </c>
    </row>
    <row r="159" spans="2:51" s="12" customFormat="1" ht="13.5">
      <c r="B159" s="218"/>
      <c r="C159" s="219"/>
      <c r="D159" s="215" t="s">
        <v>176</v>
      </c>
      <c r="E159" s="241" t="s">
        <v>24</v>
      </c>
      <c r="F159" s="242" t="s">
        <v>993</v>
      </c>
      <c r="G159" s="219"/>
      <c r="H159" s="243">
        <v>-0.69</v>
      </c>
      <c r="I159" s="224"/>
      <c r="J159" s="219"/>
      <c r="K159" s="219"/>
      <c r="L159" s="225"/>
      <c r="M159" s="226"/>
      <c r="N159" s="227"/>
      <c r="O159" s="227"/>
      <c r="P159" s="227"/>
      <c r="Q159" s="227"/>
      <c r="R159" s="227"/>
      <c r="S159" s="227"/>
      <c r="T159" s="228"/>
      <c r="AT159" s="229" t="s">
        <v>176</v>
      </c>
      <c r="AU159" s="229" t="s">
        <v>89</v>
      </c>
      <c r="AV159" s="12" t="s">
        <v>89</v>
      </c>
      <c r="AW159" s="12" t="s">
        <v>44</v>
      </c>
      <c r="AX159" s="12" t="s">
        <v>80</v>
      </c>
      <c r="AY159" s="229" t="s">
        <v>165</v>
      </c>
    </row>
    <row r="160" spans="2:51" s="13" customFormat="1" ht="13.5">
      <c r="B160" s="230"/>
      <c r="C160" s="231"/>
      <c r="D160" s="215" t="s">
        <v>176</v>
      </c>
      <c r="E160" s="232" t="s">
        <v>24</v>
      </c>
      <c r="F160" s="233" t="s">
        <v>995</v>
      </c>
      <c r="G160" s="231"/>
      <c r="H160" s="234" t="s">
        <v>24</v>
      </c>
      <c r="I160" s="235"/>
      <c r="J160" s="231"/>
      <c r="K160" s="231"/>
      <c r="L160" s="236"/>
      <c r="M160" s="237"/>
      <c r="N160" s="238"/>
      <c r="O160" s="238"/>
      <c r="P160" s="238"/>
      <c r="Q160" s="238"/>
      <c r="R160" s="238"/>
      <c r="S160" s="238"/>
      <c r="T160" s="239"/>
      <c r="AT160" s="240" t="s">
        <v>176</v>
      </c>
      <c r="AU160" s="240" t="s">
        <v>89</v>
      </c>
      <c r="AV160" s="13" t="s">
        <v>25</v>
      </c>
      <c r="AW160" s="13" t="s">
        <v>44</v>
      </c>
      <c r="AX160" s="13" t="s">
        <v>80</v>
      </c>
      <c r="AY160" s="240" t="s">
        <v>165</v>
      </c>
    </row>
    <row r="161" spans="2:51" s="12" customFormat="1" ht="13.5">
      <c r="B161" s="218"/>
      <c r="C161" s="219"/>
      <c r="D161" s="215" t="s">
        <v>176</v>
      </c>
      <c r="E161" s="241" t="s">
        <v>24</v>
      </c>
      <c r="F161" s="242" t="s">
        <v>988</v>
      </c>
      <c r="G161" s="219"/>
      <c r="H161" s="243">
        <v>16.387</v>
      </c>
      <c r="I161" s="224"/>
      <c r="J161" s="219"/>
      <c r="K161" s="219"/>
      <c r="L161" s="225"/>
      <c r="M161" s="226"/>
      <c r="N161" s="227"/>
      <c r="O161" s="227"/>
      <c r="P161" s="227"/>
      <c r="Q161" s="227"/>
      <c r="R161" s="227"/>
      <c r="S161" s="227"/>
      <c r="T161" s="228"/>
      <c r="AT161" s="229" t="s">
        <v>176</v>
      </c>
      <c r="AU161" s="229" t="s">
        <v>89</v>
      </c>
      <c r="AV161" s="12" t="s">
        <v>89</v>
      </c>
      <c r="AW161" s="12" t="s">
        <v>44</v>
      </c>
      <c r="AX161" s="12" t="s">
        <v>80</v>
      </c>
      <c r="AY161" s="229" t="s">
        <v>165</v>
      </c>
    </row>
    <row r="162" spans="2:51" s="12" customFormat="1" ht="13.5">
      <c r="B162" s="218"/>
      <c r="C162" s="219"/>
      <c r="D162" s="215" t="s">
        <v>176</v>
      </c>
      <c r="E162" s="241" t="s">
        <v>24</v>
      </c>
      <c r="F162" s="242" t="s">
        <v>989</v>
      </c>
      <c r="G162" s="219"/>
      <c r="H162" s="243">
        <v>89.02</v>
      </c>
      <c r="I162" s="224"/>
      <c r="J162" s="219"/>
      <c r="K162" s="219"/>
      <c r="L162" s="225"/>
      <c r="M162" s="226"/>
      <c r="N162" s="227"/>
      <c r="O162" s="227"/>
      <c r="P162" s="227"/>
      <c r="Q162" s="227"/>
      <c r="R162" s="227"/>
      <c r="S162" s="227"/>
      <c r="T162" s="228"/>
      <c r="AT162" s="229" t="s">
        <v>176</v>
      </c>
      <c r="AU162" s="229" t="s">
        <v>89</v>
      </c>
      <c r="AV162" s="12" t="s">
        <v>89</v>
      </c>
      <c r="AW162" s="12" t="s">
        <v>44</v>
      </c>
      <c r="AX162" s="12" t="s">
        <v>80</v>
      </c>
      <c r="AY162" s="229" t="s">
        <v>165</v>
      </c>
    </row>
    <row r="163" spans="2:51" s="12" customFormat="1" ht="13.5">
      <c r="B163" s="218"/>
      <c r="C163" s="219"/>
      <c r="D163" s="215" t="s">
        <v>176</v>
      </c>
      <c r="E163" s="241" t="s">
        <v>24</v>
      </c>
      <c r="F163" s="242" t="s">
        <v>990</v>
      </c>
      <c r="G163" s="219"/>
      <c r="H163" s="243">
        <v>11.162</v>
      </c>
      <c r="I163" s="224"/>
      <c r="J163" s="219"/>
      <c r="K163" s="219"/>
      <c r="L163" s="225"/>
      <c r="M163" s="226"/>
      <c r="N163" s="227"/>
      <c r="O163" s="227"/>
      <c r="P163" s="227"/>
      <c r="Q163" s="227"/>
      <c r="R163" s="227"/>
      <c r="S163" s="227"/>
      <c r="T163" s="228"/>
      <c r="AT163" s="229" t="s">
        <v>176</v>
      </c>
      <c r="AU163" s="229" t="s">
        <v>89</v>
      </c>
      <c r="AV163" s="12" t="s">
        <v>89</v>
      </c>
      <c r="AW163" s="12" t="s">
        <v>44</v>
      </c>
      <c r="AX163" s="12" t="s">
        <v>80</v>
      </c>
      <c r="AY163" s="229" t="s">
        <v>165</v>
      </c>
    </row>
    <row r="164" spans="2:51" s="12" customFormat="1" ht="13.5">
      <c r="B164" s="218"/>
      <c r="C164" s="219"/>
      <c r="D164" s="215" t="s">
        <v>176</v>
      </c>
      <c r="E164" s="241" t="s">
        <v>24</v>
      </c>
      <c r="F164" s="242" t="s">
        <v>991</v>
      </c>
      <c r="G164" s="219"/>
      <c r="H164" s="243">
        <v>10.717</v>
      </c>
      <c r="I164" s="224"/>
      <c r="J164" s="219"/>
      <c r="K164" s="219"/>
      <c r="L164" s="225"/>
      <c r="M164" s="226"/>
      <c r="N164" s="227"/>
      <c r="O164" s="227"/>
      <c r="P164" s="227"/>
      <c r="Q164" s="227"/>
      <c r="R164" s="227"/>
      <c r="S164" s="227"/>
      <c r="T164" s="228"/>
      <c r="AT164" s="229" t="s">
        <v>176</v>
      </c>
      <c r="AU164" s="229" t="s">
        <v>89</v>
      </c>
      <c r="AV164" s="12" t="s">
        <v>89</v>
      </c>
      <c r="AW164" s="12" t="s">
        <v>44</v>
      </c>
      <c r="AX164" s="12" t="s">
        <v>80</v>
      </c>
      <c r="AY164" s="229" t="s">
        <v>165</v>
      </c>
    </row>
    <row r="165" spans="2:51" s="12" customFormat="1" ht="13.5">
      <c r="B165" s="218"/>
      <c r="C165" s="219"/>
      <c r="D165" s="215" t="s">
        <v>176</v>
      </c>
      <c r="E165" s="241" t="s">
        <v>24</v>
      </c>
      <c r="F165" s="242" t="s">
        <v>992</v>
      </c>
      <c r="G165" s="219"/>
      <c r="H165" s="243">
        <v>-2.255</v>
      </c>
      <c r="I165" s="224"/>
      <c r="J165" s="219"/>
      <c r="K165" s="219"/>
      <c r="L165" s="225"/>
      <c r="M165" s="226"/>
      <c r="N165" s="227"/>
      <c r="O165" s="227"/>
      <c r="P165" s="227"/>
      <c r="Q165" s="227"/>
      <c r="R165" s="227"/>
      <c r="S165" s="227"/>
      <c r="T165" s="228"/>
      <c r="AT165" s="229" t="s">
        <v>176</v>
      </c>
      <c r="AU165" s="229" t="s">
        <v>89</v>
      </c>
      <c r="AV165" s="12" t="s">
        <v>89</v>
      </c>
      <c r="AW165" s="12" t="s">
        <v>44</v>
      </c>
      <c r="AX165" s="12" t="s">
        <v>80</v>
      </c>
      <c r="AY165" s="229" t="s">
        <v>165</v>
      </c>
    </row>
    <row r="166" spans="2:51" s="12" customFormat="1" ht="13.5">
      <c r="B166" s="218"/>
      <c r="C166" s="219"/>
      <c r="D166" s="220" t="s">
        <v>176</v>
      </c>
      <c r="E166" s="221" t="s">
        <v>24</v>
      </c>
      <c r="F166" s="222" t="s">
        <v>993</v>
      </c>
      <c r="G166" s="219"/>
      <c r="H166" s="223">
        <v>-0.69</v>
      </c>
      <c r="I166" s="224"/>
      <c r="J166" s="219"/>
      <c r="K166" s="219"/>
      <c r="L166" s="225"/>
      <c r="M166" s="226"/>
      <c r="N166" s="227"/>
      <c r="O166" s="227"/>
      <c r="P166" s="227"/>
      <c r="Q166" s="227"/>
      <c r="R166" s="227"/>
      <c r="S166" s="227"/>
      <c r="T166" s="228"/>
      <c r="AT166" s="229" t="s">
        <v>176</v>
      </c>
      <c r="AU166" s="229" t="s">
        <v>89</v>
      </c>
      <c r="AV166" s="12" t="s">
        <v>89</v>
      </c>
      <c r="AW166" s="12" t="s">
        <v>44</v>
      </c>
      <c r="AX166" s="12" t="s">
        <v>80</v>
      </c>
      <c r="AY166" s="229" t="s">
        <v>165</v>
      </c>
    </row>
    <row r="167" spans="2:65" s="1" customFormat="1" ht="31.5" customHeight="1">
      <c r="B167" s="42"/>
      <c r="C167" s="203" t="s">
        <v>232</v>
      </c>
      <c r="D167" s="203" t="s">
        <v>166</v>
      </c>
      <c r="E167" s="204" t="s">
        <v>795</v>
      </c>
      <c r="F167" s="205" t="s">
        <v>796</v>
      </c>
      <c r="G167" s="206" t="s">
        <v>169</v>
      </c>
      <c r="H167" s="207">
        <v>320.442</v>
      </c>
      <c r="I167" s="208"/>
      <c r="J167" s="209">
        <f>ROUND(I167*H167,2)</f>
        <v>0</v>
      </c>
      <c r="K167" s="205" t="s">
        <v>170</v>
      </c>
      <c r="L167" s="62"/>
      <c r="M167" s="210" t="s">
        <v>24</v>
      </c>
      <c r="N167" s="211" t="s">
        <v>51</v>
      </c>
      <c r="O167" s="43"/>
      <c r="P167" s="212">
        <f>O167*H167</f>
        <v>0</v>
      </c>
      <c r="Q167" s="212">
        <v>0</v>
      </c>
      <c r="R167" s="212">
        <f>Q167*H167</f>
        <v>0</v>
      </c>
      <c r="S167" s="212">
        <v>0.0106</v>
      </c>
      <c r="T167" s="213">
        <f>S167*H167</f>
        <v>3.3966852000000003</v>
      </c>
      <c r="AR167" s="25" t="s">
        <v>171</v>
      </c>
      <c r="AT167" s="25" t="s">
        <v>166</v>
      </c>
      <c r="AU167" s="25" t="s">
        <v>89</v>
      </c>
      <c r="AY167" s="25" t="s">
        <v>165</v>
      </c>
      <c r="BE167" s="214">
        <f>IF(N167="základní",J167,0)</f>
        <v>0</v>
      </c>
      <c r="BF167" s="214">
        <f>IF(N167="snížená",J167,0)</f>
        <v>0</v>
      </c>
      <c r="BG167" s="214">
        <f>IF(N167="zákl. přenesená",J167,0)</f>
        <v>0</v>
      </c>
      <c r="BH167" s="214">
        <f>IF(N167="sníž. přenesená",J167,0)</f>
        <v>0</v>
      </c>
      <c r="BI167" s="214">
        <f>IF(N167="nulová",J167,0)</f>
        <v>0</v>
      </c>
      <c r="BJ167" s="25" t="s">
        <v>25</v>
      </c>
      <c r="BK167" s="214">
        <f>ROUND(I167*H167,2)</f>
        <v>0</v>
      </c>
      <c r="BL167" s="25" t="s">
        <v>171</v>
      </c>
      <c r="BM167" s="25" t="s">
        <v>997</v>
      </c>
    </row>
    <row r="168" spans="2:47" s="1" customFormat="1" ht="81">
      <c r="B168" s="42"/>
      <c r="C168" s="64"/>
      <c r="D168" s="215" t="s">
        <v>173</v>
      </c>
      <c r="E168" s="64"/>
      <c r="F168" s="216" t="s">
        <v>798</v>
      </c>
      <c r="G168" s="64"/>
      <c r="H168" s="64"/>
      <c r="I168" s="173"/>
      <c r="J168" s="64"/>
      <c r="K168" s="64"/>
      <c r="L168" s="62"/>
      <c r="M168" s="217"/>
      <c r="N168" s="43"/>
      <c r="O168" s="43"/>
      <c r="P168" s="43"/>
      <c r="Q168" s="43"/>
      <c r="R168" s="43"/>
      <c r="S168" s="43"/>
      <c r="T168" s="79"/>
      <c r="AT168" s="25" t="s">
        <v>173</v>
      </c>
      <c r="AU168" s="25" t="s">
        <v>89</v>
      </c>
    </row>
    <row r="169" spans="2:47" s="1" customFormat="1" ht="27">
      <c r="B169" s="42"/>
      <c r="C169" s="64"/>
      <c r="D169" s="220" t="s">
        <v>112</v>
      </c>
      <c r="E169" s="64"/>
      <c r="F169" s="266" t="s">
        <v>799</v>
      </c>
      <c r="G169" s="64"/>
      <c r="H169" s="64"/>
      <c r="I169" s="173"/>
      <c r="J169" s="64"/>
      <c r="K169" s="64"/>
      <c r="L169" s="62"/>
      <c r="M169" s="217"/>
      <c r="N169" s="43"/>
      <c r="O169" s="43"/>
      <c r="P169" s="43"/>
      <c r="Q169" s="43"/>
      <c r="R169" s="43"/>
      <c r="S169" s="43"/>
      <c r="T169" s="79"/>
      <c r="AT169" s="25" t="s">
        <v>112</v>
      </c>
      <c r="AU169" s="25" t="s">
        <v>89</v>
      </c>
    </row>
    <row r="170" spans="2:65" s="1" customFormat="1" ht="31.5" customHeight="1">
      <c r="B170" s="42"/>
      <c r="C170" s="203" t="s">
        <v>240</v>
      </c>
      <c r="D170" s="203" t="s">
        <v>166</v>
      </c>
      <c r="E170" s="204" t="s">
        <v>812</v>
      </c>
      <c r="F170" s="205" t="s">
        <v>813</v>
      </c>
      <c r="G170" s="206" t="s">
        <v>169</v>
      </c>
      <c r="H170" s="207">
        <v>320.442</v>
      </c>
      <c r="I170" s="208"/>
      <c r="J170" s="209">
        <f>ROUND(I170*H170,2)</f>
        <v>0</v>
      </c>
      <c r="K170" s="205" t="s">
        <v>170</v>
      </c>
      <c r="L170" s="62"/>
      <c r="M170" s="210" t="s">
        <v>24</v>
      </c>
      <c r="N170" s="211" t="s">
        <v>51</v>
      </c>
      <c r="O170" s="43"/>
      <c r="P170" s="212">
        <f>O170*H170</f>
        <v>0</v>
      </c>
      <c r="Q170" s="212">
        <v>0.0116222</v>
      </c>
      <c r="R170" s="212">
        <f>Q170*H170</f>
        <v>3.7242410124</v>
      </c>
      <c r="S170" s="212">
        <v>0</v>
      </c>
      <c r="T170" s="213">
        <f>S170*H170</f>
        <v>0</v>
      </c>
      <c r="AR170" s="25" t="s">
        <v>171</v>
      </c>
      <c r="AT170" s="25" t="s">
        <v>166</v>
      </c>
      <c r="AU170" s="25" t="s">
        <v>89</v>
      </c>
      <c r="AY170" s="25" t="s">
        <v>165</v>
      </c>
      <c r="BE170" s="214">
        <f>IF(N170="základní",J170,0)</f>
        <v>0</v>
      </c>
      <c r="BF170" s="214">
        <f>IF(N170="snížená",J170,0)</f>
        <v>0</v>
      </c>
      <c r="BG170" s="214">
        <f>IF(N170="zákl. přenesená",J170,0)</f>
        <v>0</v>
      </c>
      <c r="BH170" s="214">
        <f>IF(N170="sníž. přenesená",J170,0)</f>
        <v>0</v>
      </c>
      <c r="BI170" s="214">
        <f>IF(N170="nulová",J170,0)</f>
        <v>0</v>
      </c>
      <c r="BJ170" s="25" t="s">
        <v>25</v>
      </c>
      <c r="BK170" s="214">
        <f>ROUND(I170*H170,2)</f>
        <v>0</v>
      </c>
      <c r="BL170" s="25" t="s">
        <v>171</v>
      </c>
      <c r="BM170" s="25" t="s">
        <v>998</v>
      </c>
    </row>
    <row r="171" spans="2:47" s="1" customFormat="1" ht="108">
      <c r="B171" s="42"/>
      <c r="C171" s="64"/>
      <c r="D171" s="215" t="s">
        <v>173</v>
      </c>
      <c r="E171" s="64"/>
      <c r="F171" s="216" t="s">
        <v>815</v>
      </c>
      <c r="G171" s="64"/>
      <c r="H171" s="64"/>
      <c r="I171" s="173"/>
      <c r="J171" s="64"/>
      <c r="K171" s="64"/>
      <c r="L171" s="62"/>
      <c r="M171" s="217"/>
      <c r="N171" s="43"/>
      <c r="O171" s="43"/>
      <c r="P171" s="43"/>
      <c r="Q171" s="43"/>
      <c r="R171" s="43"/>
      <c r="S171" s="43"/>
      <c r="T171" s="79"/>
      <c r="AT171" s="25" t="s">
        <v>173</v>
      </c>
      <c r="AU171" s="25" t="s">
        <v>89</v>
      </c>
    </row>
    <row r="172" spans="2:47" s="1" customFormat="1" ht="27">
      <c r="B172" s="42"/>
      <c r="C172" s="64"/>
      <c r="D172" s="220" t="s">
        <v>112</v>
      </c>
      <c r="E172" s="64"/>
      <c r="F172" s="266" t="s">
        <v>799</v>
      </c>
      <c r="G172" s="64"/>
      <c r="H172" s="64"/>
      <c r="I172" s="173"/>
      <c r="J172" s="64"/>
      <c r="K172" s="64"/>
      <c r="L172" s="62"/>
      <c r="M172" s="217"/>
      <c r="N172" s="43"/>
      <c r="O172" s="43"/>
      <c r="P172" s="43"/>
      <c r="Q172" s="43"/>
      <c r="R172" s="43"/>
      <c r="S172" s="43"/>
      <c r="T172" s="79"/>
      <c r="AT172" s="25" t="s">
        <v>112</v>
      </c>
      <c r="AU172" s="25" t="s">
        <v>89</v>
      </c>
    </row>
    <row r="173" spans="2:65" s="1" customFormat="1" ht="31.5" customHeight="1">
      <c r="B173" s="42"/>
      <c r="C173" s="203" t="s">
        <v>30</v>
      </c>
      <c r="D173" s="203" t="s">
        <v>166</v>
      </c>
      <c r="E173" s="204" t="s">
        <v>817</v>
      </c>
      <c r="F173" s="205" t="s">
        <v>818</v>
      </c>
      <c r="G173" s="206" t="s">
        <v>169</v>
      </c>
      <c r="H173" s="207">
        <v>320.442</v>
      </c>
      <c r="I173" s="208"/>
      <c r="J173" s="209">
        <f>ROUND(I173*H173,2)</f>
        <v>0</v>
      </c>
      <c r="K173" s="205" t="s">
        <v>170</v>
      </c>
      <c r="L173" s="62"/>
      <c r="M173" s="210" t="s">
        <v>24</v>
      </c>
      <c r="N173" s="211" t="s">
        <v>51</v>
      </c>
      <c r="O173" s="43"/>
      <c r="P173" s="212">
        <f>O173*H173</f>
        <v>0</v>
      </c>
      <c r="Q173" s="212">
        <v>0</v>
      </c>
      <c r="R173" s="212">
        <f>Q173*H173</f>
        <v>0</v>
      </c>
      <c r="S173" s="212">
        <v>0</v>
      </c>
      <c r="T173" s="213">
        <f>S173*H173</f>
        <v>0</v>
      </c>
      <c r="AR173" s="25" t="s">
        <v>171</v>
      </c>
      <c r="AT173" s="25" t="s">
        <v>166</v>
      </c>
      <c r="AU173" s="25" t="s">
        <v>89</v>
      </c>
      <c r="AY173" s="25" t="s">
        <v>165</v>
      </c>
      <c r="BE173" s="214">
        <f>IF(N173="základní",J173,0)</f>
        <v>0</v>
      </c>
      <c r="BF173" s="214">
        <f>IF(N173="snížená",J173,0)</f>
        <v>0</v>
      </c>
      <c r="BG173" s="214">
        <f>IF(N173="zákl. přenesená",J173,0)</f>
        <v>0</v>
      </c>
      <c r="BH173" s="214">
        <f>IF(N173="sníž. přenesená",J173,0)</f>
        <v>0</v>
      </c>
      <c r="BI173" s="214">
        <f>IF(N173="nulová",J173,0)</f>
        <v>0</v>
      </c>
      <c r="BJ173" s="25" t="s">
        <v>25</v>
      </c>
      <c r="BK173" s="214">
        <f>ROUND(I173*H173,2)</f>
        <v>0</v>
      </c>
      <c r="BL173" s="25" t="s">
        <v>171</v>
      </c>
      <c r="BM173" s="25" t="s">
        <v>999</v>
      </c>
    </row>
    <row r="174" spans="2:47" s="1" customFormat="1" ht="40.5">
      <c r="B174" s="42"/>
      <c r="C174" s="64"/>
      <c r="D174" s="215" t="s">
        <v>173</v>
      </c>
      <c r="E174" s="64"/>
      <c r="F174" s="216" t="s">
        <v>820</v>
      </c>
      <c r="G174" s="64"/>
      <c r="H174" s="64"/>
      <c r="I174" s="173"/>
      <c r="J174" s="64"/>
      <c r="K174" s="64"/>
      <c r="L174" s="62"/>
      <c r="M174" s="217"/>
      <c r="N174" s="43"/>
      <c r="O174" s="43"/>
      <c r="P174" s="43"/>
      <c r="Q174" s="43"/>
      <c r="R174" s="43"/>
      <c r="S174" s="43"/>
      <c r="T174" s="79"/>
      <c r="AT174" s="25" t="s">
        <v>173</v>
      </c>
      <c r="AU174" s="25" t="s">
        <v>89</v>
      </c>
    </row>
    <row r="175" spans="2:47" s="1" customFormat="1" ht="27">
      <c r="B175" s="42"/>
      <c r="C175" s="64"/>
      <c r="D175" s="220" t="s">
        <v>112</v>
      </c>
      <c r="E175" s="64"/>
      <c r="F175" s="266" t="s">
        <v>799</v>
      </c>
      <c r="G175" s="64"/>
      <c r="H175" s="64"/>
      <c r="I175" s="173"/>
      <c r="J175" s="64"/>
      <c r="K175" s="64"/>
      <c r="L175" s="62"/>
      <c r="M175" s="217"/>
      <c r="N175" s="43"/>
      <c r="O175" s="43"/>
      <c r="P175" s="43"/>
      <c r="Q175" s="43"/>
      <c r="R175" s="43"/>
      <c r="S175" s="43"/>
      <c r="T175" s="79"/>
      <c r="AT175" s="25" t="s">
        <v>112</v>
      </c>
      <c r="AU175" s="25" t="s">
        <v>89</v>
      </c>
    </row>
    <row r="176" spans="2:65" s="1" customFormat="1" ht="22.5" customHeight="1">
      <c r="B176" s="42"/>
      <c r="C176" s="203" t="s">
        <v>251</v>
      </c>
      <c r="D176" s="203" t="s">
        <v>166</v>
      </c>
      <c r="E176" s="204" t="s">
        <v>1000</v>
      </c>
      <c r="F176" s="205" t="s">
        <v>1001</v>
      </c>
      <c r="G176" s="206" t="s">
        <v>169</v>
      </c>
      <c r="H176" s="207">
        <v>37.474</v>
      </c>
      <c r="I176" s="208"/>
      <c r="J176" s="209">
        <f>ROUND(I176*H176,2)</f>
        <v>0</v>
      </c>
      <c r="K176" s="205" t="s">
        <v>170</v>
      </c>
      <c r="L176" s="62"/>
      <c r="M176" s="210" t="s">
        <v>24</v>
      </c>
      <c r="N176" s="211" t="s">
        <v>51</v>
      </c>
      <c r="O176" s="43"/>
      <c r="P176" s="212">
        <f>O176*H176</f>
        <v>0</v>
      </c>
      <c r="Q176" s="212">
        <v>0.0089</v>
      </c>
      <c r="R176" s="212">
        <f>Q176*H176</f>
        <v>0.33351859999999994</v>
      </c>
      <c r="S176" s="212">
        <v>0</v>
      </c>
      <c r="T176" s="213">
        <f>S176*H176</f>
        <v>0</v>
      </c>
      <c r="AR176" s="25" t="s">
        <v>171</v>
      </c>
      <c r="AT176" s="25" t="s">
        <v>166</v>
      </c>
      <c r="AU176" s="25" t="s">
        <v>89</v>
      </c>
      <c r="AY176" s="25" t="s">
        <v>165</v>
      </c>
      <c r="BE176" s="214">
        <f>IF(N176="základní",J176,0)</f>
        <v>0</v>
      </c>
      <c r="BF176" s="214">
        <f>IF(N176="snížená",J176,0)</f>
        <v>0</v>
      </c>
      <c r="BG176" s="214">
        <f>IF(N176="zákl. přenesená",J176,0)</f>
        <v>0</v>
      </c>
      <c r="BH176" s="214">
        <f>IF(N176="sníž. přenesená",J176,0)</f>
        <v>0</v>
      </c>
      <c r="BI176" s="214">
        <f>IF(N176="nulová",J176,0)</f>
        <v>0</v>
      </c>
      <c r="BJ176" s="25" t="s">
        <v>25</v>
      </c>
      <c r="BK176" s="214">
        <f>ROUND(I176*H176,2)</f>
        <v>0</v>
      </c>
      <c r="BL176" s="25" t="s">
        <v>171</v>
      </c>
      <c r="BM176" s="25" t="s">
        <v>1002</v>
      </c>
    </row>
    <row r="177" spans="2:47" s="1" customFormat="1" ht="40.5">
      <c r="B177" s="42"/>
      <c r="C177" s="64"/>
      <c r="D177" s="215" t="s">
        <v>173</v>
      </c>
      <c r="E177" s="64"/>
      <c r="F177" s="216" t="s">
        <v>1003</v>
      </c>
      <c r="G177" s="64"/>
      <c r="H177" s="64"/>
      <c r="I177" s="173"/>
      <c r="J177" s="64"/>
      <c r="K177" s="64"/>
      <c r="L177" s="62"/>
      <c r="M177" s="217"/>
      <c r="N177" s="43"/>
      <c r="O177" s="43"/>
      <c r="P177" s="43"/>
      <c r="Q177" s="43"/>
      <c r="R177" s="43"/>
      <c r="S177" s="43"/>
      <c r="T177" s="79"/>
      <c r="AT177" s="25" t="s">
        <v>173</v>
      </c>
      <c r="AU177" s="25" t="s">
        <v>89</v>
      </c>
    </row>
    <row r="178" spans="2:47" s="1" customFormat="1" ht="27">
      <c r="B178" s="42"/>
      <c r="C178" s="64"/>
      <c r="D178" s="215" t="s">
        <v>112</v>
      </c>
      <c r="E178" s="64"/>
      <c r="F178" s="216" t="s">
        <v>1004</v>
      </c>
      <c r="G178" s="64"/>
      <c r="H178" s="64"/>
      <c r="I178" s="173"/>
      <c r="J178" s="64"/>
      <c r="K178" s="64"/>
      <c r="L178" s="62"/>
      <c r="M178" s="217"/>
      <c r="N178" s="43"/>
      <c r="O178" s="43"/>
      <c r="P178" s="43"/>
      <c r="Q178" s="43"/>
      <c r="R178" s="43"/>
      <c r="S178" s="43"/>
      <c r="T178" s="79"/>
      <c r="AT178" s="25" t="s">
        <v>112</v>
      </c>
      <c r="AU178" s="25" t="s">
        <v>89</v>
      </c>
    </row>
    <row r="179" spans="2:51" s="12" customFormat="1" ht="13.5">
      <c r="B179" s="218"/>
      <c r="C179" s="219"/>
      <c r="D179" s="215" t="s">
        <v>176</v>
      </c>
      <c r="E179" s="241" t="s">
        <v>24</v>
      </c>
      <c r="F179" s="242" t="s">
        <v>1005</v>
      </c>
      <c r="G179" s="219"/>
      <c r="H179" s="243">
        <v>29.875</v>
      </c>
      <c r="I179" s="224"/>
      <c r="J179" s="219"/>
      <c r="K179" s="219"/>
      <c r="L179" s="225"/>
      <c r="M179" s="226"/>
      <c r="N179" s="227"/>
      <c r="O179" s="227"/>
      <c r="P179" s="227"/>
      <c r="Q179" s="227"/>
      <c r="R179" s="227"/>
      <c r="S179" s="227"/>
      <c r="T179" s="228"/>
      <c r="AT179" s="229" t="s">
        <v>176</v>
      </c>
      <c r="AU179" s="229" t="s">
        <v>89</v>
      </c>
      <c r="AV179" s="12" t="s">
        <v>89</v>
      </c>
      <c r="AW179" s="12" t="s">
        <v>44</v>
      </c>
      <c r="AX179" s="12" t="s">
        <v>80</v>
      </c>
      <c r="AY179" s="229" t="s">
        <v>165</v>
      </c>
    </row>
    <row r="180" spans="2:51" s="12" customFormat="1" ht="13.5">
      <c r="B180" s="218"/>
      <c r="C180" s="219"/>
      <c r="D180" s="215" t="s">
        <v>176</v>
      </c>
      <c r="E180" s="241" t="s">
        <v>24</v>
      </c>
      <c r="F180" s="242" t="s">
        <v>1006</v>
      </c>
      <c r="G180" s="219"/>
      <c r="H180" s="243">
        <v>7.599</v>
      </c>
      <c r="I180" s="224"/>
      <c r="J180" s="219"/>
      <c r="K180" s="219"/>
      <c r="L180" s="225"/>
      <c r="M180" s="226"/>
      <c r="N180" s="227"/>
      <c r="O180" s="227"/>
      <c r="P180" s="227"/>
      <c r="Q180" s="227"/>
      <c r="R180" s="227"/>
      <c r="S180" s="227"/>
      <c r="T180" s="228"/>
      <c r="AT180" s="229" t="s">
        <v>176</v>
      </c>
      <c r="AU180" s="229" t="s">
        <v>89</v>
      </c>
      <c r="AV180" s="12" t="s">
        <v>89</v>
      </c>
      <c r="AW180" s="12" t="s">
        <v>44</v>
      </c>
      <c r="AX180" s="12" t="s">
        <v>80</v>
      </c>
      <c r="AY180" s="229" t="s">
        <v>165</v>
      </c>
    </row>
    <row r="181" spans="2:51" s="15" customFormat="1" ht="13.5">
      <c r="B181" s="255"/>
      <c r="C181" s="256"/>
      <c r="D181" s="220" t="s">
        <v>176</v>
      </c>
      <c r="E181" s="257" t="s">
        <v>24</v>
      </c>
      <c r="F181" s="258" t="s">
        <v>192</v>
      </c>
      <c r="G181" s="256"/>
      <c r="H181" s="259">
        <v>37.474</v>
      </c>
      <c r="I181" s="260"/>
      <c r="J181" s="256"/>
      <c r="K181" s="256"/>
      <c r="L181" s="261"/>
      <c r="M181" s="262"/>
      <c r="N181" s="263"/>
      <c r="O181" s="263"/>
      <c r="P181" s="263"/>
      <c r="Q181" s="263"/>
      <c r="R181" s="263"/>
      <c r="S181" s="263"/>
      <c r="T181" s="264"/>
      <c r="AT181" s="265" t="s">
        <v>176</v>
      </c>
      <c r="AU181" s="265" t="s">
        <v>89</v>
      </c>
      <c r="AV181" s="15" t="s">
        <v>171</v>
      </c>
      <c r="AW181" s="15" t="s">
        <v>44</v>
      </c>
      <c r="AX181" s="15" t="s">
        <v>25</v>
      </c>
      <c r="AY181" s="265" t="s">
        <v>165</v>
      </c>
    </row>
    <row r="182" spans="2:65" s="1" customFormat="1" ht="31.5" customHeight="1">
      <c r="B182" s="42"/>
      <c r="C182" s="203" t="s">
        <v>265</v>
      </c>
      <c r="D182" s="203" t="s">
        <v>166</v>
      </c>
      <c r="E182" s="204" t="s">
        <v>1007</v>
      </c>
      <c r="F182" s="205" t="s">
        <v>1008</v>
      </c>
      <c r="G182" s="206" t="s">
        <v>169</v>
      </c>
      <c r="H182" s="207">
        <v>37.474</v>
      </c>
      <c r="I182" s="208"/>
      <c r="J182" s="209">
        <f>ROUND(I182*H182,2)</f>
        <v>0</v>
      </c>
      <c r="K182" s="205" t="s">
        <v>170</v>
      </c>
      <c r="L182" s="62"/>
      <c r="M182" s="210" t="s">
        <v>24</v>
      </c>
      <c r="N182" s="211" t="s">
        <v>51</v>
      </c>
      <c r="O182" s="43"/>
      <c r="P182" s="212">
        <f>O182*H182</f>
        <v>0</v>
      </c>
      <c r="Q182" s="212">
        <v>0</v>
      </c>
      <c r="R182" s="212">
        <f>Q182*H182</f>
        <v>0</v>
      </c>
      <c r="S182" s="212">
        <v>0</v>
      </c>
      <c r="T182" s="213">
        <f>S182*H182</f>
        <v>0</v>
      </c>
      <c r="AR182" s="25" t="s">
        <v>171</v>
      </c>
      <c r="AT182" s="25" t="s">
        <v>166</v>
      </c>
      <c r="AU182" s="25" t="s">
        <v>89</v>
      </c>
      <c r="AY182" s="25" t="s">
        <v>165</v>
      </c>
      <c r="BE182" s="214">
        <f>IF(N182="základní",J182,0)</f>
        <v>0</v>
      </c>
      <c r="BF182" s="214">
        <f>IF(N182="snížená",J182,0)</f>
        <v>0</v>
      </c>
      <c r="BG182" s="214">
        <f>IF(N182="zákl. přenesená",J182,0)</f>
        <v>0</v>
      </c>
      <c r="BH182" s="214">
        <f>IF(N182="sníž. přenesená",J182,0)</f>
        <v>0</v>
      </c>
      <c r="BI182" s="214">
        <f>IF(N182="nulová",J182,0)</f>
        <v>0</v>
      </c>
      <c r="BJ182" s="25" t="s">
        <v>25</v>
      </c>
      <c r="BK182" s="214">
        <f>ROUND(I182*H182,2)</f>
        <v>0</v>
      </c>
      <c r="BL182" s="25" t="s">
        <v>171</v>
      </c>
      <c r="BM182" s="25" t="s">
        <v>1009</v>
      </c>
    </row>
    <row r="183" spans="2:47" s="1" customFormat="1" ht="40.5">
      <c r="B183" s="42"/>
      <c r="C183" s="64"/>
      <c r="D183" s="220" t="s">
        <v>173</v>
      </c>
      <c r="E183" s="64"/>
      <c r="F183" s="266" t="s">
        <v>1003</v>
      </c>
      <c r="G183" s="64"/>
      <c r="H183" s="64"/>
      <c r="I183" s="173"/>
      <c r="J183" s="64"/>
      <c r="K183" s="64"/>
      <c r="L183" s="62"/>
      <c r="M183" s="217"/>
      <c r="N183" s="43"/>
      <c r="O183" s="43"/>
      <c r="P183" s="43"/>
      <c r="Q183" s="43"/>
      <c r="R183" s="43"/>
      <c r="S183" s="43"/>
      <c r="T183" s="79"/>
      <c r="AT183" s="25" t="s">
        <v>173</v>
      </c>
      <c r="AU183" s="25" t="s">
        <v>89</v>
      </c>
    </row>
    <row r="184" spans="2:65" s="1" customFormat="1" ht="22.5" customHeight="1">
      <c r="B184" s="42"/>
      <c r="C184" s="203" t="s">
        <v>272</v>
      </c>
      <c r="D184" s="203" t="s">
        <v>166</v>
      </c>
      <c r="E184" s="204" t="s">
        <v>1010</v>
      </c>
      <c r="F184" s="205" t="s">
        <v>1011</v>
      </c>
      <c r="G184" s="206" t="s">
        <v>169</v>
      </c>
      <c r="H184" s="207">
        <v>37.474</v>
      </c>
      <c r="I184" s="208"/>
      <c r="J184" s="209">
        <f>ROUND(I184*H184,2)</f>
        <v>0</v>
      </c>
      <c r="K184" s="205" t="s">
        <v>170</v>
      </c>
      <c r="L184" s="62"/>
      <c r="M184" s="210" t="s">
        <v>24</v>
      </c>
      <c r="N184" s="211" t="s">
        <v>51</v>
      </c>
      <c r="O184" s="43"/>
      <c r="P184" s="212">
        <f>O184*H184</f>
        <v>0</v>
      </c>
      <c r="Q184" s="212">
        <v>0.00302945</v>
      </c>
      <c r="R184" s="212">
        <f>Q184*H184</f>
        <v>0.11352560929999998</v>
      </c>
      <c r="S184" s="212">
        <v>0</v>
      </c>
      <c r="T184" s="213">
        <f>S184*H184</f>
        <v>0</v>
      </c>
      <c r="AR184" s="25" t="s">
        <v>171</v>
      </c>
      <c r="AT184" s="25" t="s">
        <v>166</v>
      </c>
      <c r="AU184" s="25" t="s">
        <v>89</v>
      </c>
      <c r="AY184" s="25" t="s">
        <v>165</v>
      </c>
      <c r="BE184" s="214">
        <f>IF(N184="základní",J184,0)</f>
        <v>0</v>
      </c>
      <c r="BF184" s="214">
        <f>IF(N184="snížená",J184,0)</f>
        <v>0</v>
      </c>
      <c r="BG184" s="214">
        <f>IF(N184="zákl. přenesená",J184,0)</f>
        <v>0</v>
      </c>
      <c r="BH184" s="214">
        <f>IF(N184="sníž. přenesená",J184,0)</f>
        <v>0</v>
      </c>
      <c r="BI184" s="214">
        <f>IF(N184="nulová",J184,0)</f>
        <v>0</v>
      </c>
      <c r="BJ184" s="25" t="s">
        <v>25</v>
      </c>
      <c r="BK184" s="214">
        <f>ROUND(I184*H184,2)</f>
        <v>0</v>
      </c>
      <c r="BL184" s="25" t="s">
        <v>171</v>
      </c>
      <c r="BM184" s="25" t="s">
        <v>1012</v>
      </c>
    </row>
    <row r="185" spans="2:63" s="11" customFormat="1" ht="29.85" customHeight="1">
      <c r="B185" s="186"/>
      <c r="C185" s="187"/>
      <c r="D185" s="200" t="s">
        <v>79</v>
      </c>
      <c r="E185" s="201" t="s">
        <v>833</v>
      </c>
      <c r="F185" s="201" t="s">
        <v>834</v>
      </c>
      <c r="G185" s="187"/>
      <c r="H185" s="187"/>
      <c r="I185" s="190"/>
      <c r="J185" s="202">
        <f>BK185</f>
        <v>0</v>
      </c>
      <c r="K185" s="187"/>
      <c r="L185" s="192"/>
      <c r="M185" s="193"/>
      <c r="N185" s="194"/>
      <c r="O185" s="194"/>
      <c r="P185" s="195">
        <f>SUM(P186:P197)</f>
        <v>0</v>
      </c>
      <c r="Q185" s="194"/>
      <c r="R185" s="195">
        <f>SUM(R186:R197)</f>
        <v>0</v>
      </c>
      <c r="S185" s="194"/>
      <c r="T185" s="196">
        <f>SUM(T186:T197)</f>
        <v>0</v>
      </c>
      <c r="AR185" s="197" t="s">
        <v>25</v>
      </c>
      <c r="AT185" s="198" t="s">
        <v>79</v>
      </c>
      <c r="AU185" s="198" t="s">
        <v>25</v>
      </c>
      <c r="AY185" s="197" t="s">
        <v>165</v>
      </c>
      <c r="BK185" s="199">
        <f>SUM(BK186:BK197)</f>
        <v>0</v>
      </c>
    </row>
    <row r="186" spans="2:65" s="1" customFormat="1" ht="31.5" customHeight="1">
      <c r="B186" s="42"/>
      <c r="C186" s="203" t="s">
        <v>551</v>
      </c>
      <c r="D186" s="203" t="s">
        <v>166</v>
      </c>
      <c r="E186" s="204" t="s">
        <v>1013</v>
      </c>
      <c r="F186" s="205" t="s">
        <v>837</v>
      </c>
      <c r="G186" s="206" t="s">
        <v>262</v>
      </c>
      <c r="H186" s="207">
        <v>3.681</v>
      </c>
      <c r="I186" s="208"/>
      <c r="J186" s="209">
        <f>ROUND(I186*H186,2)</f>
        <v>0</v>
      </c>
      <c r="K186" s="205" t="s">
        <v>24</v>
      </c>
      <c r="L186" s="62"/>
      <c r="M186" s="210" t="s">
        <v>24</v>
      </c>
      <c r="N186" s="211" t="s">
        <v>51</v>
      </c>
      <c r="O186" s="43"/>
      <c r="P186" s="212">
        <f>O186*H186</f>
        <v>0</v>
      </c>
      <c r="Q186" s="212">
        <v>0</v>
      </c>
      <c r="R186" s="212">
        <f>Q186*H186</f>
        <v>0</v>
      </c>
      <c r="S186" s="212">
        <v>0</v>
      </c>
      <c r="T186" s="213">
        <f>S186*H186</f>
        <v>0</v>
      </c>
      <c r="AR186" s="25" t="s">
        <v>171</v>
      </c>
      <c r="AT186" s="25" t="s">
        <v>166</v>
      </c>
      <c r="AU186" s="25" t="s">
        <v>89</v>
      </c>
      <c r="AY186" s="25" t="s">
        <v>165</v>
      </c>
      <c r="BE186" s="214">
        <f>IF(N186="základní",J186,0)</f>
        <v>0</v>
      </c>
      <c r="BF186" s="214">
        <f>IF(N186="snížená",J186,0)</f>
        <v>0</v>
      </c>
      <c r="BG186" s="214">
        <f>IF(N186="zákl. přenesená",J186,0)</f>
        <v>0</v>
      </c>
      <c r="BH186" s="214">
        <f>IF(N186="sníž. přenesená",J186,0)</f>
        <v>0</v>
      </c>
      <c r="BI186" s="214">
        <f>IF(N186="nulová",J186,0)</f>
        <v>0</v>
      </c>
      <c r="BJ186" s="25" t="s">
        <v>25</v>
      </c>
      <c r="BK186" s="214">
        <f>ROUND(I186*H186,2)</f>
        <v>0</v>
      </c>
      <c r="BL186" s="25" t="s">
        <v>171</v>
      </c>
      <c r="BM186" s="25" t="s">
        <v>1014</v>
      </c>
    </row>
    <row r="187" spans="2:47" s="1" customFormat="1" ht="27">
      <c r="B187" s="42"/>
      <c r="C187" s="64"/>
      <c r="D187" s="215" t="s">
        <v>112</v>
      </c>
      <c r="E187" s="64"/>
      <c r="F187" s="216" t="s">
        <v>839</v>
      </c>
      <c r="G187" s="64"/>
      <c r="H187" s="64"/>
      <c r="I187" s="173"/>
      <c r="J187" s="64"/>
      <c r="K187" s="64"/>
      <c r="L187" s="62"/>
      <c r="M187" s="217"/>
      <c r="N187" s="43"/>
      <c r="O187" s="43"/>
      <c r="P187" s="43"/>
      <c r="Q187" s="43"/>
      <c r="R187" s="43"/>
      <c r="S187" s="43"/>
      <c r="T187" s="79"/>
      <c r="AT187" s="25" t="s">
        <v>112</v>
      </c>
      <c r="AU187" s="25" t="s">
        <v>89</v>
      </c>
    </row>
    <row r="188" spans="2:51" s="13" customFormat="1" ht="13.5">
      <c r="B188" s="230"/>
      <c r="C188" s="231"/>
      <c r="D188" s="215" t="s">
        <v>176</v>
      </c>
      <c r="E188" s="232" t="s">
        <v>24</v>
      </c>
      <c r="F188" s="233" t="s">
        <v>840</v>
      </c>
      <c r="G188" s="231"/>
      <c r="H188" s="234" t="s">
        <v>24</v>
      </c>
      <c r="I188" s="235"/>
      <c r="J188" s="231"/>
      <c r="K188" s="231"/>
      <c r="L188" s="236"/>
      <c r="M188" s="237"/>
      <c r="N188" s="238"/>
      <c r="O188" s="238"/>
      <c r="P188" s="238"/>
      <c r="Q188" s="238"/>
      <c r="R188" s="238"/>
      <c r="S188" s="238"/>
      <c r="T188" s="239"/>
      <c r="AT188" s="240" t="s">
        <v>176</v>
      </c>
      <c r="AU188" s="240" t="s">
        <v>89</v>
      </c>
      <c r="AV188" s="13" t="s">
        <v>25</v>
      </c>
      <c r="AW188" s="13" t="s">
        <v>44</v>
      </c>
      <c r="AX188" s="13" t="s">
        <v>80</v>
      </c>
      <c r="AY188" s="240" t="s">
        <v>165</v>
      </c>
    </row>
    <row r="189" spans="2:51" s="12" customFormat="1" ht="13.5">
      <c r="B189" s="218"/>
      <c r="C189" s="219"/>
      <c r="D189" s="215" t="s">
        <v>176</v>
      </c>
      <c r="E189" s="241" t="s">
        <v>24</v>
      </c>
      <c r="F189" s="242" t="s">
        <v>1015</v>
      </c>
      <c r="G189" s="219"/>
      <c r="H189" s="243">
        <v>3.397</v>
      </c>
      <c r="I189" s="224"/>
      <c r="J189" s="219"/>
      <c r="K189" s="219"/>
      <c r="L189" s="225"/>
      <c r="M189" s="226"/>
      <c r="N189" s="227"/>
      <c r="O189" s="227"/>
      <c r="P189" s="227"/>
      <c r="Q189" s="227"/>
      <c r="R189" s="227"/>
      <c r="S189" s="227"/>
      <c r="T189" s="228"/>
      <c r="AT189" s="229" t="s">
        <v>176</v>
      </c>
      <c r="AU189" s="229" t="s">
        <v>89</v>
      </c>
      <c r="AV189" s="12" t="s">
        <v>89</v>
      </c>
      <c r="AW189" s="12" t="s">
        <v>44</v>
      </c>
      <c r="AX189" s="12" t="s">
        <v>80</v>
      </c>
      <c r="AY189" s="229" t="s">
        <v>165</v>
      </c>
    </row>
    <row r="190" spans="2:51" s="12" customFormat="1" ht="13.5">
      <c r="B190" s="218"/>
      <c r="C190" s="219"/>
      <c r="D190" s="215" t="s">
        <v>176</v>
      </c>
      <c r="E190" s="241" t="s">
        <v>24</v>
      </c>
      <c r="F190" s="242" t="s">
        <v>1016</v>
      </c>
      <c r="G190" s="219"/>
      <c r="H190" s="243">
        <v>0.097</v>
      </c>
      <c r="I190" s="224"/>
      <c r="J190" s="219"/>
      <c r="K190" s="219"/>
      <c r="L190" s="225"/>
      <c r="M190" s="226"/>
      <c r="N190" s="227"/>
      <c r="O190" s="227"/>
      <c r="P190" s="227"/>
      <c r="Q190" s="227"/>
      <c r="R190" s="227"/>
      <c r="S190" s="227"/>
      <c r="T190" s="228"/>
      <c r="AT190" s="229" t="s">
        <v>176</v>
      </c>
      <c r="AU190" s="229" t="s">
        <v>89</v>
      </c>
      <c r="AV190" s="12" t="s">
        <v>89</v>
      </c>
      <c r="AW190" s="12" t="s">
        <v>44</v>
      </c>
      <c r="AX190" s="12" t="s">
        <v>80</v>
      </c>
      <c r="AY190" s="229" t="s">
        <v>165</v>
      </c>
    </row>
    <row r="191" spans="2:51" s="14" customFormat="1" ht="13.5">
      <c r="B191" s="244"/>
      <c r="C191" s="245"/>
      <c r="D191" s="215" t="s">
        <v>176</v>
      </c>
      <c r="E191" s="246" t="s">
        <v>24</v>
      </c>
      <c r="F191" s="247" t="s">
        <v>186</v>
      </c>
      <c r="G191" s="245"/>
      <c r="H191" s="248">
        <v>3.494</v>
      </c>
      <c r="I191" s="249"/>
      <c r="J191" s="245"/>
      <c r="K191" s="245"/>
      <c r="L191" s="250"/>
      <c r="M191" s="251"/>
      <c r="N191" s="252"/>
      <c r="O191" s="252"/>
      <c r="P191" s="252"/>
      <c r="Q191" s="252"/>
      <c r="R191" s="252"/>
      <c r="S191" s="252"/>
      <c r="T191" s="253"/>
      <c r="AT191" s="254" t="s">
        <v>176</v>
      </c>
      <c r="AU191" s="254" t="s">
        <v>89</v>
      </c>
      <c r="AV191" s="14" t="s">
        <v>187</v>
      </c>
      <c r="AW191" s="14" t="s">
        <v>44</v>
      </c>
      <c r="AX191" s="14" t="s">
        <v>80</v>
      </c>
      <c r="AY191" s="254" t="s">
        <v>165</v>
      </c>
    </row>
    <row r="192" spans="2:51" s="13" customFormat="1" ht="13.5">
      <c r="B192" s="230"/>
      <c r="C192" s="231"/>
      <c r="D192" s="215" t="s">
        <v>176</v>
      </c>
      <c r="E192" s="232" t="s">
        <v>24</v>
      </c>
      <c r="F192" s="233" t="s">
        <v>847</v>
      </c>
      <c r="G192" s="231"/>
      <c r="H192" s="234" t="s">
        <v>24</v>
      </c>
      <c r="I192" s="235"/>
      <c r="J192" s="231"/>
      <c r="K192" s="231"/>
      <c r="L192" s="236"/>
      <c r="M192" s="237"/>
      <c r="N192" s="238"/>
      <c r="O192" s="238"/>
      <c r="P192" s="238"/>
      <c r="Q192" s="238"/>
      <c r="R192" s="238"/>
      <c r="S192" s="238"/>
      <c r="T192" s="239"/>
      <c r="AT192" s="240" t="s">
        <v>176</v>
      </c>
      <c r="AU192" s="240" t="s">
        <v>89</v>
      </c>
      <c r="AV192" s="13" t="s">
        <v>25</v>
      </c>
      <c r="AW192" s="13" t="s">
        <v>44</v>
      </c>
      <c r="AX192" s="13" t="s">
        <v>80</v>
      </c>
      <c r="AY192" s="240" t="s">
        <v>165</v>
      </c>
    </row>
    <row r="193" spans="2:51" s="12" customFormat="1" ht="13.5">
      <c r="B193" s="218"/>
      <c r="C193" s="219"/>
      <c r="D193" s="215" t="s">
        <v>176</v>
      </c>
      <c r="E193" s="241" t="s">
        <v>24</v>
      </c>
      <c r="F193" s="242" t="s">
        <v>1017</v>
      </c>
      <c r="G193" s="219"/>
      <c r="H193" s="243">
        <v>0.137</v>
      </c>
      <c r="I193" s="224"/>
      <c r="J193" s="219"/>
      <c r="K193" s="219"/>
      <c r="L193" s="225"/>
      <c r="M193" s="226"/>
      <c r="N193" s="227"/>
      <c r="O193" s="227"/>
      <c r="P193" s="227"/>
      <c r="Q193" s="227"/>
      <c r="R193" s="227"/>
      <c r="S193" s="227"/>
      <c r="T193" s="228"/>
      <c r="AT193" s="229" t="s">
        <v>176</v>
      </c>
      <c r="AU193" s="229" t="s">
        <v>89</v>
      </c>
      <c r="AV193" s="12" t="s">
        <v>89</v>
      </c>
      <c r="AW193" s="12" t="s">
        <v>44</v>
      </c>
      <c r="AX193" s="12" t="s">
        <v>80</v>
      </c>
      <c r="AY193" s="229" t="s">
        <v>165</v>
      </c>
    </row>
    <row r="194" spans="2:51" s="12" customFormat="1" ht="13.5">
      <c r="B194" s="218"/>
      <c r="C194" s="219"/>
      <c r="D194" s="215" t="s">
        <v>176</v>
      </c>
      <c r="E194" s="241" t="s">
        <v>24</v>
      </c>
      <c r="F194" s="242" t="s">
        <v>1018</v>
      </c>
      <c r="G194" s="219"/>
      <c r="H194" s="243">
        <v>0.029</v>
      </c>
      <c r="I194" s="224"/>
      <c r="J194" s="219"/>
      <c r="K194" s="219"/>
      <c r="L194" s="225"/>
      <c r="M194" s="226"/>
      <c r="N194" s="227"/>
      <c r="O194" s="227"/>
      <c r="P194" s="227"/>
      <c r="Q194" s="227"/>
      <c r="R194" s="227"/>
      <c r="S194" s="227"/>
      <c r="T194" s="228"/>
      <c r="AT194" s="229" t="s">
        <v>176</v>
      </c>
      <c r="AU194" s="229" t="s">
        <v>89</v>
      </c>
      <c r="AV194" s="12" t="s">
        <v>89</v>
      </c>
      <c r="AW194" s="12" t="s">
        <v>44</v>
      </c>
      <c r="AX194" s="12" t="s">
        <v>80</v>
      </c>
      <c r="AY194" s="229" t="s">
        <v>165</v>
      </c>
    </row>
    <row r="195" spans="2:51" s="12" customFormat="1" ht="13.5">
      <c r="B195" s="218"/>
      <c r="C195" s="219"/>
      <c r="D195" s="215" t="s">
        <v>176</v>
      </c>
      <c r="E195" s="241" t="s">
        <v>24</v>
      </c>
      <c r="F195" s="242" t="s">
        <v>1019</v>
      </c>
      <c r="G195" s="219"/>
      <c r="H195" s="243">
        <v>0.021</v>
      </c>
      <c r="I195" s="224"/>
      <c r="J195" s="219"/>
      <c r="K195" s="219"/>
      <c r="L195" s="225"/>
      <c r="M195" s="226"/>
      <c r="N195" s="227"/>
      <c r="O195" s="227"/>
      <c r="P195" s="227"/>
      <c r="Q195" s="227"/>
      <c r="R195" s="227"/>
      <c r="S195" s="227"/>
      <c r="T195" s="228"/>
      <c r="AT195" s="229" t="s">
        <v>176</v>
      </c>
      <c r="AU195" s="229" t="s">
        <v>89</v>
      </c>
      <c r="AV195" s="12" t="s">
        <v>89</v>
      </c>
      <c r="AW195" s="12" t="s">
        <v>44</v>
      </c>
      <c r="AX195" s="12" t="s">
        <v>80</v>
      </c>
      <c r="AY195" s="229" t="s">
        <v>165</v>
      </c>
    </row>
    <row r="196" spans="2:51" s="14" customFormat="1" ht="13.5">
      <c r="B196" s="244"/>
      <c r="C196" s="245"/>
      <c r="D196" s="215" t="s">
        <v>176</v>
      </c>
      <c r="E196" s="246" t="s">
        <v>24</v>
      </c>
      <c r="F196" s="247" t="s">
        <v>186</v>
      </c>
      <c r="G196" s="245"/>
      <c r="H196" s="248">
        <v>0.187</v>
      </c>
      <c r="I196" s="249"/>
      <c r="J196" s="245"/>
      <c r="K196" s="245"/>
      <c r="L196" s="250"/>
      <c r="M196" s="251"/>
      <c r="N196" s="252"/>
      <c r="O196" s="252"/>
      <c r="P196" s="252"/>
      <c r="Q196" s="252"/>
      <c r="R196" s="252"/>
      <c r="S196" s="252"/>
      <c r="T196" s="253"/>
      <c r="AT196" s="254" t="s">
        <v>176</v>
      </c>
      <c r="AU196" s="254" t="s">
        <v>89</v>
      </c>
      <c r="AV196" s="14" t="s">
        <v>187</v>
      </c>
      <c r="AW196" s="14" t="s">
        <v>44</v>
      </c>
      <c r="AX196" s="14" t="s">
        <v>80</v>
      </c>
      <c r="AY196" s="254" t="s">
        <v>165</v>
      </c>
    </row>
    <row r="197" spans="2:51" s="15" customFormat="1" ht="13.5">
      <c r="B197" s="255"/>
      <c r="C197" s="256"/>
      <c r="D197" s="215" t="s">
        <v>176</v>
      </c>
      <c r="E197" s="277" t="s">
        <v>24</v>
      </c>
      <c r="F197" s="278" t="s">
        <v>192</v>
      </c>
      <c r="G197" s="256"/>
      <c r="H197" s="279">
        <v>3.681</v>
      </c>
      <c r="I197" s="260"/>
      <c r="J197" s="256"/>
      <c r="K197" s="256"/>
      <c r="L197" s="261"/>
      <c r="M197" s="262"/>
      <c r="N197" s="263"/>
      <c r="O197" s="263"/>
      <c r="P197" s="263"/>
      <c r="Q197" s="263"/>
      <c r="R197" s="263"/>
      <c r="S197" s="263"/>
      <c r="T197" s="264"/>
      <c r="AT197" s="265" t="s">
        <v>176</v>
      </c>
      <c r="AU197" s="265" t="s">
        <v>89</v>
      </c>
      <c r="AV197" s="15" t="s">
        <v>171</v>
      </c>
      <c r="AW197" s="15" t="s">
        <v>44</v>
      </c>
      <c r="AX197" s="15" t="s">
        <v>25</v>
      </c>
      <c r="AY197" s="265" t="s">
        <v>165</v>
      </c>
    </row>
    <row r="198" spans="2:63" s="11" customFormat="1" ht="29.85" customHeight="1">
      <c r="B198" s="186"/>
      <c r="C198" s="187"/>
      <c r="D198" s="200" t="s">
        <v>79</v>
      </c>
      <c r="E198" s="201" t="s">
        <v>858</v>
      </c>
      <c r="F198" s="201" t="s">
        <v>859</v>
      </c>
      <c r="G198" s="187"/>
      <c r="H198" s="187"/>
      <c r="I198" s="190"/>
      <c r="J198" s="202">
        <f>BK198</f>
        <v>0</v>
      </c>
      <c r="K198" s="187"/>
      <c r="L198" s="192"/>
      <c r="M198" s="193"/>
      <c r="N198" s="194"/>
      <c r="O198" s="194"/>
      <c r="P198" s="195">
        <f>P199</f>
        <v>0</v>
      </c>
      <c r="Q198" s="194"/>
      <c r="R198" s="195">
        <f>R199</f>
        <v>0</v>
      </c>
      <c r="S198" s="194"/>
      <c r="T198" s="196">
        <f>T199</f>
        <v>0</v>
      </c>
      <c r="AR198" s="197" t="s">
        <v>25</v>
      </c>
      <c r="AT198" s="198" t="s">
        <v>79</v>
      </c>
      <c r="AU198" s="198" t="s">
        <v>25</v>
      </c>
      <c r="AY198" s="197" t="s">
        <v>165</v>
      </c>
      <c r="BK198" s="199">
        <f>BK199</f>
        <v>0</v>
      </c>
    </row>
    <row r="199" spans="2:65" s="1" customFormat="1" ht="31.5" customHeight="1">
      <c r="B199" s="42"/>
      <c r="C199" s="203" t="s">
        <v>9</v>
      </c>
      <c r="D199" s="203" t="s">
        <v>166</v>
      </c>
      <c r="E199" s="204" t="s">
        <v>861</v>
      </c>
      <c r="F199" s="205" t="s">
        <v>862</v>
      </c>
      <c r="G199" s="206" t="s">
        <v>262</v>
      </c>
      <c r="H199" s="207">
        <v>4.22</v>
      </c>
      <c r="I199" s="208"/>
      <c r="J199" s="209">
        <f>ROUND(I199*H199,2)</f>
        <v>0</v>
      </c>
      <c r="K199" s="205" t="s">
        <v>170</v>
      </c>
      <c r="L199" s="62"/>
      <c r="M199" s="210" t="s">
        <v>24</v>
      </c>
      <c r="N199" s="211" t="s">
        <v>51</v>
      </c>
      <c r="O199" s="43"/>
      <c r="P199" s="212">
        <f>O199*H199</f>
        <v>0</v>
      </c>
      <c r="Q199" s="212">
        <v>0</v>
      </c>
      <c r="R199" s="212">
        <f>Q199*H199</f>
        <v>0</v>
      </c>
      <c r="S199" s="212">
        <v>0</v>
      </c>
      <c r="T199" s="213">
        <f>S199*H199</f>
        <v>0</v>
      </c>
      <c r="AR199" s="25" t="s">
        <v>171</v>
      </c>
      <c r="AT199" s="25" t="s">
        <v>166</v>
      </c>
      <c r="AU199" s="25" t="s">
        <v>89</v>
      </c>
      <c r="AY199" s="25" t="s">
        <v>165</v>
      </c>
      <c r="BE199" s="214">
        <f>IF(N199="základní",J199,0)</f>
        <v>0</v>
      </c>
      <c r="BF199" s="214">
        <f>IF(N199="snížená",J199,0)</f>
        <v>0</v>
      </c>
      <c r="BG199" s="214">
        <f>IF(N199="zákl. přenesená",J199,0)</f>
        <v>0</v>
      </c>
      <c r="BH199" s="214">
        <f>IF(N199="sníž. přenesená",J199,0)</f>
        <v>0</v>
      </c>
      <c r="BI199" s="214">
        <f>IF(N199="nulová",J199,0)</f>
        <v>0</v>
      </c>
      <c r="BJ199" s="25" t="s">
        <v>25</v>
      </c>
      <c r="BK199" s="214">
        <f>ROUND(I199*H199,2)</f>
        <v>0</v>
      </c>
      <c r="BL199" s="25" t="s">
        <v>171</v>
      </c>
      <c r="BM199" s="25" t="s">
        <v>1020</v>
      </c>
    </row>
    <row r="200" spans="2:63" s="11" customFormat="1" ht="37.35" customHeight="1">
      <c r="B200" s="186"/>
      <c r="C200" s="187"/>
      <c r="D200" s="188" t="s">
        <v>79</v>
      </c>
      <c r="E200" s="189" t="s">
        <v>864</v>
      </c>
      <c r="F200" s="189" t="s">
        <v>865</v>
      </c>
      <c r="G200" s="187"/>
      <c r="H200" s="187"/>
      <c r="I200" s="190"/>
      <c r="J200" s="191">
        <f>BK200</f>
        <v>0</v>
      </c>
      <c r="K200" s="187"/>
      <c r="L200" s="192"/>
      <c r="M200" s="193"/>
      <c r="N200" s="194"/>
      <c r="O200" s="194"/>
      <c r="P200" s="195">
        <f>P201+P208+P212+P259</f>
        <v>0</v>
      </c>
      <c r="Q200" s="194"/>
      <c r="R200" s="195">
        <f>R201+R208+R212+R259</f>
        <v>0.5744341376</v>
      </c>
      <c r="S200" s="194"/>
      <c r="T200" s="196">
        <f>T201+T208+T212+T259</f>
        <v>0.1870752</v>
      </c>
      <c r="AR200" s="197" t="s">
        <v>89</v>
      </c>
      <c r="AT200" s="198" t="s">
        <v>79</v>
      </c>
      <c r="AU200" s="198" t="s">
        <v>80</v>
      </c>
      <c r="AY200" s="197" t="s">
        <v>165</v>
      </c>
      <c r="BK200" s="199">
        <f>BK201+BK208+BK212+BK259</f>
        <v>0</v>
      </c>
    </row>
    <row r="201" spans="2:63" s="11" customFormat="1" ht="19.9" customHeight="1">
      <c r="B201" s="186"/>
      <c r="C201" s="187"/>
      <c r="D201" s="200" t="s">
        <v>79</v>
      </c>
      <c r="E201" s="201" t="s">
        <v>866</v>
      </c>
      <c r="F201" s="201" t="s">
        <v>867</v>
      </c>
      <c r="G201" s="187"/>
      <c r="H201" s="187"/>
      <c r="I201" s="190"/>
      <c r="J201" s="202">
        <f>BK201</f>
        <v>0</v>
      </c>
      <c r="K201" s="187"/>
      <c r="L201" s="192"/>
      <c r="M201" s="193"/>
      <c r="N201" s="194"/>
      <c r="O201" s="194"/>
      <c r="P201" s="195">
        <f>SUM(P202:P207)</f>
        <v>0</v>
      </c>
      <c r="Q201" s="194"/>
      <c r="R201" s="195">
        <f>SUM(R202:R207)</f>
        <v>0.045594</v>
      </c>
      <c r="S201" s="194"/>
      <c r="T201" s="196">
        <f>SUM(T202:T207)</f>
        <v>0</v>
      </c>
      <c r="AR201" s="197" t="s">
        <v>89</v>
      </c>
      <c r="AT201" s="198" t="s">
        <v>79</v>
      </c>
      <c r="AU201" s="198" t="s">
        <v>25</v>
      </c>
      <c r="AY201" s="197" t="s">
        <v>165</v>
      </c>
      <c r="BK201" s="199">
        <f>SUM(BK202:BK207)</f>
        <v>0</v>
      </c>
    </row>
    <row r="202" spans="2:65" s="1" customFormat="1" ht="44.25" customHeight="1">
      <c r="B202" s="42"/>
      <c r="C202" s="203" t="s">
        <v>349</v>
      </c>
      <c r="D202" s="203" t="s">
        <v>166</v>
      </c>
      <c r="E202" s="204" t="s">
        <v>1021</v>
      </c>
      <c r="F202" s="205" t="s">
        <v>1022</v>
      </c>
      <c r="G202" s="206" t="s">
        <v>169</v>
      </c>
      <c r="H202" s="207">
        <v>7.599</v>
      </c>
      <c r="I202" s="208"/>
      <c r="J202" s="209">
        <f>ROUND(I202*H202,2)</f>
        <v>0</v>
      </c>
      <c r="K202" s="205" t="s">
        <v>24</v>
      </c>
      <c r="L202" s="62"/>
      <c r="M202" s="210" t="s">
        <v>24</v>
      </c>
      <c r="N202" s="211" t="s">
        <v>51</v>
      </c>
      <c r="O202" s="43"/>
      <c r="P202" s="212">
        <f>O202*H202</f>
        <v>0</v>
      </c>
      <c r="Q202" s="212">
        <v>0.006</v>
      </c>
      <c r="R202" s="212">
        <f>Q202*H202</f>
        <v>0.045594</v>
      </c>
      <c r="S202" s="212">
        <v>0</v>
      </c>
      <c r="T202" s="213">
        <f>S202*H202</f>
        <v>0</v>
      </c>
      <c r="AR202" s="25" t="s">
        <v>295</v>
      </c>
      <c r="AT202" s="25" t="s">
        <v>166</v>
      </c>
      <c r="AU202" s="25" t="s">
        <v>89</v>
      </c>
      <c r="AY202" s="25" t="s">
        <v>165</v>
      </c>
      <c r="BE202" s="214">
        <f>IF(N202="základní",J202,0)</f>
        <v>0</v>
      </c>
      <c r="BF202" s="214">
        <f>IF(N202="snížená",J202,0)</f>
        <v>0</v>
      </c>
      <c r="BG202" s="214">
        <f>IF(N202="zákl. přenesená",J202,0)</f>
        <v>0</v>
      </c>
      <c r="BH202" s="214">
        <f>IF(N202="sníž. přenesená",J202,0)</f>
        <v>0</v>
      </c>
      <c r="BI202" s="214">
        <f>IF(N202="nulová",J202,0)</f>
        <v>0</v>
      </c>
      <c r="BJ202" s="25" t="s">
        <v>25</v>
      </c>
      <c r="BK202" s="214">
        <f>ROUND(I202*H202,2)</f>
        <v>0</v>
      </c>
      <c r="BL202" s="25" t="s">
        <v>295</v>
      </c>
      <c r="BM202" s="25" t="s">
        <v>1023</v>
      </c>
    </row>
    <row r="203" spans="2:47" s="1" customFormat="1" ht="27">
      <c r="B203" s="42"/>
      <c r="C203" s="64"/>
      <c r="D203" s="220" t="s">
        <v>112</v>
      </c>
      <c r="E203" s="64"/>
      <c r="F203" s="266" t="s">
        <v>1024</v>
      </c>
      <c r="G203" s="64"/>
      <c r="H203" s="64"/>
      <c r="I203" s="173"/>
      <c r="J203" s="64"/>
      <c r="K203" s="64"/>
      <c r="L203" s="62"/>
      <c r="M203" s="217"/>
      <c r="N203" s="43"/>
      <c r="O203" s="43"/>
      <c r="P203" s="43"/>
      <c r="Q203" s="43"/>
      <c r="R203" s="43"/>
      <c r="S203" s="43"/>
      <c r="T203" s="79"/>
      <c r="AT203" s="25" t="s">
        <v>112</v>
      </c>
      <c r="AU203" s="25" t="s">
        <v>89</v>
      </c>
    </row>
    <row r="204" spans="2:65" s="1" customFormat="1" ht="44.25" customHeight="1">
      <c r="B204" s="42"/>
      <c r="C204" s="203" t="s">
        <v>355</v>
      </c>
      <c r="D204" s="203" t="s">
        <v>166</v>
      </c>
      <c r="E204" s="204" t="s">
        <v>1025</v>
      </c>
      <c r="F204" s="205" t="s">
        <v>1026</v>
      </c>
      <c r="G204" s="206" t="s">
        <v>262</v>
      </c>
      <c r="H204" s="207">
        <v>0.046</v>
      </c>
      <c r="I204" s="208"/>
      <c r="J204" s="209">
        <f>ROUND(I204*H204,2)</f>
        <v>0</v>
      </c>
      <c r="K204" s="205" t="s">
        <v>170</v>
      </c>
      <c r="L204" s="62"/>
      <c r="M204" s="210" t="s">
        <v>24</v>
      </c>
      <c r="N204" s="211" t="s">
        <v>51</v>
      </c>
      <c r="O204" s="43"/>
      <c r="P204" s="212">
        <f>O204*H204</f>
        <v>0</v>
      </c>
      <c r="Q204" s="212">
        <v>0</v>
      </c>
      <c r="R204" s="212">
        <f>Q204*H204</f>
        <v>0</v>
      </c>
      <c r="S204" s="212">
        <v>0</v>
      </c>
      <c r="T204" s="213">
        <f>S204*H204</f>
        <v>0</v>
      </c>
      <c r="AR204" s="25" t="s">
        <v>295</v>
      </c>
      <c r="AT204" s="25" t="s">
        <v>166</v>
      </c>
      <c r="AU204" s="25" t="s">
        <v>89</v>
      </c>
      <c r="AY204" s="25" t="s">
        <v>165</v>
      </c>
      <c r="BE204" s="214">
        <f>IF(N204="základní",J204,0)</f>
        <v>0</v>
      </c>
      <c r="BF204" s="214">
        <f>IF(N204="snížená",J204,0)</f>
        <v>0</v>
      </c>
      <c r="BG204" s="214">
        <f>IF(N204="zákl. přenesená",J204,0)</f>
        <v>0</v>
      </c>
      <c r="BH204" s="214">
        <f>IF(N204="sníž. přenesená",J204,0)</f>
        <v>0</v>
      </c>
      <c r="BI204" s="214">
        <f>IF(N204="nulová",J204,0)</f>
        <v>0</v>
      </c>
      <c r="BJ204" s="25" t="s">
        <v>25</v>
      </c>
      <c r="BK204" s="214">
        <f>ROUND(I204*H204,2)</f>
        <v>0</v>
      </c>
      <c r="BL204" s="25" t="s">
        <v>295</v>
      </c>
      <c r="BM204" s="25" t="s">
        <v>1027</v>
      </c>
    </row>
    <row r="205" spans="2:47" s="1" customFormat="1" ht="121.5">
      <c r="B205" s="42"/>
      <c r="C205" s="64"/>
      <c r="D205" s="220" t="s">
        <v>173</v>
      </c>
      <c r="E205" s="64"/>
      <c r="F205" s="266" t="s">
        <v>1028</v>
      </c>
      <c r="G205" s="64"/>
      <c r="H205" s="64"/>
      <c r="I205" s="173"/>
      <c r="J205" s="64"/>
      <c r="K205" s="64"/>
      <c r="L205" s="62"/>
      <c r="M205" s="217"/>
      <c r="N205" s="43"/>
      <c r="O205" s="43"/>
      <c r="P205" s="43"/>
      <c r="Q205" s="43"/>
      <c r="R205" s="43"/>
      <c r="S205" s="43"/>
      <c r="T205" s="79"/>
      <c r="AT205" s="25" t="s">
        <v>173</v>
      </c>
      <c r="AU205" s="25" t="s">
        <v>89</v>
      </c>
    </row>
    <row r="206" spans="2:65" s="1" customFormat="1" ht="44.25" customHeight="1">
      <c r="B206" s="42"/>
      <c r="C206" s="203" t="s">
        <v>366</v>
      </c>
      <c r="D206" s="203" t="s">
        <v>166</v>
      </c>
      <c r="E206" s="204" t="s">
        <v>1029</v>
      </c>
      <c r="F206" s="205" t="s">
        <v>1030</v>
      </c>
      <c r="G206" s="206" t="s">
        <v>262</v>
      </c>
      <c r="H206" s="207">
        <v>0.046</v>
      </c>
      <c r="I206" s="208"/>
      <c r="J206" s="209">
        <f>ROUND(I206*H206,2)</f>
        <v>0</v>
      </c>
      <c r="K206" s="205" t="s">
        <v>170</v>
      </c>
      <c r="L206" s="62"/>
      <c r="M206" s="210" t="s">
        <v>24</v>
      </c>
      <c r="N206" s="211" t="s">
        <v>51</v>
      </c>
      <c r="O206" s="43"/>
      <c r="P206" s="212">
        <f>O206*H206</f>
        <v>0</v>
      </c>
      <c r="Q206" s="212">
        <v>0</v>
      </c>
      <c r="R206" s="212">
        <f>Q206*H206</f>
        <v>0</v>
      </c>
      <c r="S206" s="212">
        <v>0</v>
      </c>
      <c r="T206" s="213">
        <f>S206*H206</f>
        <v>0</v>
      </c>
      <c r="AR206" s="25" t="s">
        <v>295</v>
      </c>
      <c r="AT206" s="25" t="s">
        <v>166</v>
      </c>
      <c r="AU206" s="25" t="s">
        <v>89</v>
      </c>
      <c r="AY206" s="25" t="s">
        <v>165</v>
      </c>
      <c r="BE206" s="214">
        <f>IF(N206="základní",J206,0)</f>
        <v>0</v>
      </c>
      <c r="BF206" s="214">
        <f>IF(N206="snížená",J206,0)</f>
        <v>0</v>
      </c>
      <c r="BG206" s="214">
        <f>IF(N206="zákl. přenesená",J206,0)</f>
        <v>0</v>
      </c>
      <c r="BH206" s="214">
        <f>IF(N206="sníž. přenesená",J206,0)</f>
        <v>0</v>
      </c>
      <c r="BI206" s="214">
        <f>IF(N206="nulová",J206,0)</f>
        <v>0</v>
      </c>
      <c r="BJ206" s="25" t="s">
        <v>25</v>
      </c>
      <c r="BK206" s="214">
        <f>ROUND(I206*H206,2)</f>
        <v>0</v>
      </c>
      <c r="BL206" s="25" t="s">
        <v>295</v>
      </c>
      <c r="BM206" s="25" t="s">
        <v>1031</v>
      </c>
    </row>
    <row r="207" spans="2:47" s="1" customFormat="1" ht="121.5">
      <c r="B207" s="42"/>
      <c r="C207" s="64"/>
      <c r="D207" s="215" t="s">
        <v>173</v>
      </c>
      <c r="E207" s="64"/>
      <c r="F207" s="216" t="s">
        <v>1028</v>
      </c>
      <c r="G207" s="64"/>
      <c r="H207" s="64"/>
      <c r="I207" s="173"/>
      <c r="J207" s="64"/>
      <c r="K207" s="64"/>
      <c r="L207" s="62"/>
      <c r="M207" s="217"/>
      <c r="N207" s="43"/>
      <c r="O207" s="43"/>
      <c r="P207" s="43"/>
      <c r="Q207" s="43"/>
      <c r="R207" s="43"/>
      <c r="S207" s="43"/>
      <c r="T207" s="79"/>
      <c r="AT207" s="25" t="s">
        <v>173</v>
      </c>
      <c r="AU207" s="25" t="s">
        <v>89</v>
      </c>
    </row>
    <row r="208" spans="2:63" s="11" customFormat="1" ht="29.85" customHeight="1">
      <c r="B208" s="186"/>
      <c r="C208" s="187"/>
      <c r="D208" s="200" t="s">
        <v>79</v>
      </c>
      <c r="E208" s="201" t="s">
        <v>1032</v>
      </c>
      <c r="F208" s="201" t="s">
        <v>1033</v>
      </c>
      <c r="G208" s="187"/>
      <c r="H208" s="187"/>
      <c r="I208" s="190"/>
      <c r="J208" s="202">
        <f>BK208</f>
        <v>0</v>
      </c>
      <c r="K208" s="187"/>
      <c r="L208" s="192"/>
      <c r="M208" s="193"/>
      <c r="N208" s="194"/>
      <c r="O208" s="194"/>
      <c r="P208" s="195">
        <f>SUM(P209:P211)</f>
        <v>0</v>
      </c>
      <c r="Q208" s="194"/>
      <c r="R208" s="195">
        <f>SUM(R209:R211)</f>
        <v>0.25085199999999996</v>
      </c>
      <c r="S208" s="194"/>
      <c r="T208" s="196">
        <f>SUM(T209:T211)</f>
        <v>0</v>
      </c>
      <c r="AR208" s="197" t="s">
        <v>89</v>
      </c>
      <c r="AT208" s="198" t="s">
        <v>79</v>
      </c>
      <c r="AU208" s="198" t="s">
        <v>25</v>
      </c>
      <c r="AY208" s="197" t="s">
        <v>165</v>
      </c>
      <c r="BK208" s="199">
        <f>SUM(BK209:BK211)</f>
        <v>0</v>
      </c>
    </row>
    <row r="209" spans="2:65" s="1" customFormat="1" ht="22.5" customHeight="1">
      <c r="B209" s="42"/>
      <c r="C209" s="203" t="s">
        <v>374</v>
      </c>
      <c r="D209" s="203" t="s">
        <v>166</v>
      </c>
      <c r="E209" s="204" t="s">
        <v>1034</v>
      </c>
      <c r="F209" s="205" t="s">
        <v>1035</v>
      </c>
      <c r="G209" s="206" t="s">
        <v>169</v>
      </c>
      <c r="H209" s="207">
        <v>2.17</v>
      </c>
      <c r="I209" s="208"/>
      <c r="J209" s="209">
        <f>ROUND(I209*H209,2)</f>
        <v>0</v>
      </c>
      <c r="K209" s="205" t="s">
        <v>24</v>
      </c>
      <c r="L209" s="62"/>
      <c r="M209" s="210" t="s">
        <v>24</v>
      </c>
      <c r="N209" s="211" t="s">
        <v>51</v>
      </c>
      <c r="O209" s="43"/>
      <c r="P209" s="212">
        <f>O209*H209</f>
        <v>0</v>
      </c>
      <c r="Q209" s="212">
        <v>0.1156</v>
      </c>
      <c r="R209" s="212">
        <f>Q209*H209</f>
        <v>0.25085199999999996</v>
      </c>
      <c r="S209" s="212">
        <v>0</v>
      </c>
      <c r="T209" s="213">
        <f>S209*H209</f>
        <v>0</v>
      </c>
      <c r="AR209" s="25" t="s">
        <v>295</v>
      </c>
      <c r="AT209" s="25" t="s">
        <v>166</v>
      </c>
      <c r="AU209" s="25" t="s">
        <v>89</v>
      </c>
      <c r="AY209" s="25" t="s">
        <v>165</v>
      </c>
      <c r="BE209" s="214">
        <f>IF(N209="základní",J209,0)</f>
        <v>0</v>
      </c>
      <c r="BF209" s="214">
        <f>IF(N209="snížená",J209,0)</f>
        <v>0</v>
      </c>
      <c r="BG209" s="214">
        <f>IF(N209="zákl. přenesená",J209,0)</f>
        <v>0</v>
      </c>
      <c r="BH209" s="214">
        <f>IF(N209="sníž. přenesená",J209,0)</f>
        <v>0</v>
      </c>
      <c r="BI209" s="214">
        <f>IF(N209="nulová",J209,0)</f>
        <v>0</v>
      </c>
      <c r="BJ209" s="25" t="s">
        <v>25</v>
      </c>
      <c r="BK209" s="214">
        <f>ROUND(I209*H209,2)</f>
        <v>0</v>
      </c>
      <c r="BL209" s="25" t="s">
        <v>295</v>
      </c>
      <c r="BM209" s="25" t="s">
        <v>1036</v>
      </c>
    </row>
    <row r="210" spans="2:47" s="1" customFormat="1" ht="108">
      <c r="B210" s="42"/>
      <c r="C210" s="64"/>
      <c r="D210" s="215" t="s">
        <v>112</v>
      </c>
      <c r="E210" s="64"/>
      <c r="F210" s="216" t="s">
        <v>1037</v>
      </c>
      <c r="G210" s="64"/>
      <c r="H210" s="64"/>
      <c r="I210" s="173"/>
      <c r="J210" s="64"/>
      <c r="K210" s="64"/>
      <c r="L210" s="62"/>
      <c r="M210" s="217"/>
      <c r="N210" s="43"/>
      <c r="O210" s="43"/>
      <c r="P210" s="43"/>
      <c r="Q210" s="43"/>
      <c r="R210" s="43"/>
      <c r="S210" s="43"/>
      <c r="T210" s="79"/>
      <c r="AT210" s="25" t="s">
        <v>112</v>
      </c>
      <c r="AU210" s="25" t="s">
        <v>89</v>
      </c>
    </row>
    <row r="211" spans="2:51" s="12" customFormat="1" ht="13.5">
      <c r="B211" s="218"/>
      <c r="C211" s="219"/>
      <c r="D211" s="215" t="s">
        <v>176</v>
      </c>
      <c r="E211" s="241" t="s">
        <v>24</v>
      </c>
      <c r="F211" s="242" t="s">
        <v>1038</v>
      </c>
      <c r="G211" s="219"/>
      <c r="H211" s="243">
        <v>2.17</v>
      </c>
      <c r="I211" s="224"/>
      <c r="J211" s="219"/>
      <c r="K211" s="219"/>
      <c r="L211" s="225"/>
      <c r="M211" s="226"/>
      <c r="N211" s="227"/>
      <c r="O211" s="227"/>
      <c r="P211" s="227"/>
      <c r="Q211" s="227"/>
      <c r="R211" s="227"/>
      <c r="S211" s="227"/>
      <c r="T211" s="228"/>
      <c r="AT211" s="229" t="s">
        <v>176</v>
      </c>
      <c r="AU211" s="229" t="s">
        <v>89</v>
      </c>
      <c r="AV211" s="12" t="s">
        <v>89</v>
      </c>
      <c r="AW211" s="12" t="s">
        <v>44</v>
      </c>
      <c r="AX211" s="12" t="s">
        <v>25</v>
      </c>
      <c r="AY211" s="229" t="s">
        <v>165</v>
      </c>
    </row>
    <row r="212" spans="2:63" s="11" customFormat="1" ht="29.85" customHeight="1">
      <c r="B212" s="186"/>
      <c r="C212" s="187"/>
      <c r="D212" s="200" t="s">
        <v>79</v>
      </c>
      <c r="E212" s="201" t="s">
        <v>1039</v>
      </c>
      <c r="F212" s="201" t="s">
        <v>1040</v>
      </c>
      <c r="G212" s="187"/>
      <c r="H212" s="187"/>
      <c r="I212" s="190"/>
      <c r="J212" s="202">
        <f>BK212</f>
        <v>0</v>
      </c>
      <c r="K212" s="187"/>
      <c r="L212" s="192"/>
      <c r="M212" s="193"/>
      <c r="N212" s="194"/>
      <c r="O212" s="194"/>
      <c r="P212" s="195">
        <f>SUM(P213:P258)</f>
        <v>0</v>
      </c>
      <c r="Q212" s="194"/>
      <c r="R212" s="195">
        <f>SUM(R213:R258)</f>
        <v>0.2670520576</v>
      </c>
      <c r="S212" s="194"/>
      <c r="T212" s="196">
        <f>SUM(T213:T258)</f>
        <v>0.1870752</v>
      </c>
      <c r="AR212" s="197" t="s">
        <v>89</v>
      </c>
      <c r="AT212" s="198" t="s">
        <v>79</v>
      </c>
      <c r="AU212" s="198" t="s">
        <v>25</v>
      </c>
      <c r="AY212" s="197" t="s">
        <v>165</v>
      </c>
      <c r="BK212" s="199">
        <f>SUM(BK213:BK258)</f>
        <v>0</v>
      </c>
    </row>
    <row r="213" spans="2:65" s="1" customFormat="1" ht="22.5" customHeight="1">
      <c r="B213" s="42"/>
      <c r="C213" s="203" t="s">
        <v>378</v>
      </c>
      <c r="D213" s="203" t="s">
        <v>166</v>
      </c>
      <c r="E213" s="204" t="s">
        <v>1041</v>
      </c>
      <c r="F213" s="205" t="s">
        <v>1042</v>
      </c>
      <c r="G213" s="206" t="s">
        <v>169</v>
      </c>
      <c r="H213" s="207">
        <v>23.04</v>
      </c>
      <c r="I213" s="208"/>
      <c r="J213" s="209">
        <f>ROUND(I213*H213,2)</f>
        <v>0</v>
      </c>
      <c r="K213" s="205" t="s">
        <v>170</v>
      </c>
      <c r="L213" s="62"/>
      <c r="M213" s="210" t="s">
        <v>24</v>
      </c>
      <c r="N213" s="211" t="s">
        <v>51</v>
      </c>
      <c r="O213" s="43"/>
      <c r="P213" s="212">
        <f>O213*H213</f>
        <v>0</v>
      </c>
      <c r="Q213" s="212">
        <v>0</v>
      </c>
      <c r="R213" s="212">
        <f>Q213*H213</f>
        <v>0</v>
      </c>
      <c r="S213" s="212">
        <v>0.00594</v>
      </c>
      <c r="T213" s="213">
        <f>S213*H213</f>
        <v>0.1368576</v>
      </c>
      <c r="AR213" s="25" t="s">
        <v>295</v>
      </c>
      <c r="AT213" s="25" t="s">
        <v>166</v>
      </c>
      <c r="AU213" s="25" t="s">
        <v>89</v>
      </c>
      <c r="AY213" s="25" t="s">
        <v>165</v>
      </c>
      <c r="BE213" s="214">
        <f>IF(N213="základní",J213,0)</f>
        <v>0</v>
      </c>
      <c r="BF213" s="214">
        <f>IF(N213="snížená",J213,0)</f>
        <v>0</v>
      </c>
      <c r="BG213" s="214">
        <f>IF(N213="zákl. přenesená",J213,0)</f>
        <v>0</v>
      </c>
      <c r="BH213" s="214">
        <f>IF(N213="sníž. přenesená",J213,0)</f>
        <v>0</v>
      </c>
      <c r="BI213" s="214">
        <f>IF(N213="nulová",J213,0)</f>
        <v>0</v>
      </c>
      <c r="BJ213" s="25" t="s">
        <v>25</v>
      </c>
      <c r="BK213" s="214">
        <f>ROUND(I213*H213,2)</f>
        <v>0</v>
      </c>
      <c r="BL213" s="25" t="s">
        <v>295</v>
      </c>
      <c r="BM213" s="25" t="s">
        <v>1043</v>
      </c>
    </row>
    <row r="214" spans="2:47" s="1" customFormat="1" ht="27">
      <c r="B214" s="42"/>
      <c r="C214" s="64"/>
      <c r="D214" s="215" t="s">
        <v>112</v>
      </c>
      <c r="E214" s="64"/>
      <c r="F214" s="216" t="s">
        <v>1044</v>
      </c>
      <c r="G214" s="64"/>
      <c r="H214" s="64"/>
      <c r="I214" s="173"/>
      <c r="J214" s="64"/>
      <c r="K214" s="64"/>
      <c r="L214" s="62"/>
      <c r="M214" s="217"/>
      <c r="N214" s="43"/>
      <c r="O214" s="43"/>
      <c r="P214" s="43"/>
      <c r="Q214" s="43"/>
      <c r="R214" s="43"/>
      <c r="S214" s="43"/>
      <c r="T214" s="79"/>
      <c r="AT214" s="25" t="s">
        <v>112</v>
      </c>
      <c r="AU214" s="25" t="s">
        <v>89</v>
      </c>
    </row>
    <row r="215" spans="2:51" s="12" customFormat="1" ht="13.5">
      <c r="B215" s="218"/>
      <c r="C215" s="219"/>
      <c r="D215" s="220" t="s">
        <v>176</v>
      </c>
      <c r="E215" s="221" t="s">
        <v>24</v>
      </c>
      <c r="F215" s="222" t="s">
        <v>1045</v>
      </c>
      <c r="G215" s="219"/>
      <c r="H215" s="223">
        <v>23.04</v>
      </c>
      <c r="I215" s="224"/>
      <c r="J215" s="219"/>
      <c r="K215" s="219"/>
      <c r="L215" s="225"/>
      <c r="M215" s="226"/>
      <c r="N215" s="227"/>
      <c r="O215" s="227"/>
      <c r="P215" s="227"/>
      <c r="Q215" s="227"/>
      <c r="R215" s="227"/>
      <c r="S215" s="227"/>
      <c r="T215" s="228"/>
      <c r="AT215" s="229" t="s">
        <v>176</v>
      </c>
      <c r="AU215" s="229" t="s">
        <v>89</v>
      </c>
      <c r="AV215" s="12" t="s">
        <v>89</v>
      </c>
      <c r="AW215" s="12" t="s">
        <v>44</v>
      </c>
      <c r="AX215" s="12" t="s">
        <v>25</v>
      </c>
      <c r="AY215" s="229" t="s">
        <v>165</v>
      </c>
    </row>
    <row r="216" spans="2:65" s="1" customFormat="1" ht="22.5" customHeight="1">
      <c r="B216" s="42"/>
      <c r="C216" s="203" t="s">
        <v>387</v>
      </c>
      <c r="D216" s="203" t="s">
        <v>166</v>
      </c>
      <c r="E216" s="204" t="s">
        <v>1046</v>
      </c>
      <c r="F216" s="205" t="s">
        <v>1047</v>
      </c>
      <c r="G216" s="206" t="s">
        <v>211</v>
      </c>
      <c r="H216" s="207">
        <v>15.36</v>
      </c>
      <c r="I216" s="208"/>
      <c r="J216" s="209">
        <f>ROUND(I216*H216,2)</f>
        <v>0</v>
      </c>
      <c r="K216" s="205" t="s">
        <v>170</v>
      </c>
      <c r="L216" s="62"/>
      <c r="M216" s="210" t="s">
        <v>24</v>
      </c>
      <c r="N216" s="211" t="s">
        <v>51</v>
      </c>
      <c r="O216" s="43"/>
      <c r="P216" s="212">
        <f>O216*H216</f>
        <v>0</v>
      </c>
      <c r="Q216" s="212">
        <v>0</v>
      </c>
      <c r="R216" s="212">
        <f>Q216*H216</f>
        <v>0</v>
      </c>
      <c r="S216" s="212">
        <v>0.00191</v>
      </c>
      <c r="T216" s="213">
        <f>S216*H216</f>
        <v>0.0293376</v>
      </c>
      <c r="AR216" s="25" t="s">
        <v>295</v>
      </c>
      <c r="AT216" s="25" t="s">
        <v>166</v>
      </c>
      <c r="AU216" s="25" t="s">
        <v>89</v>
      </c>
      <c r="AY216" s="25" t="s">
        <v>165</v>
      </c>
      <c r="BE216" s="214">
        <f>IF(N216="základní",J216,0)</f>
        <v>0</v>
      </c>
      <c r="BF216" s="214">
        <f>IF(N216="snížená",J216,0)</f>
        <v>0</v>
      </c>
      <c r="BG216" s="214">
        <f>IF(N216="zákl. přenesená",J216,0)</f>
        <v>0</v>
      </c>
      <c r="BH216" s="214">
        <f>IF(N216="sníž. přenesená",J216,0)</f>
        <v>0</v>
      </c>
      <c r="BI216" s="214">
        <f>IF(N216="nulová",J216,0)</f>
        <v>0</v>
      </c>
      <c r="BJ216" s="25" t="s">
        <v>25</v>
      </c>
      <c r="BK216" s="214">
        <f>ROUND(I216*H216,2)</f>
        <v>0</v>
      </c>
      <c r="BL216" s="25" t="s">
        <v>295</v>
      </c>
      <c r="BM216" s="25" t="s">
        <v>1048</v>
      </c>
    </row>
    <row r="217" spans="2:47" s="1" customFormat="1" ht="27">
      <c r="B217" s="42"/>
      <c r="C217" s="64"/>
      <c r="D217" s="215" t="s">
        <v>112</v>
      </c>
      <c r="E217" s="64"/>
      <c r="F217" s="216" t="s">
        <v>1044</v>
      </c>
      <c r="G217" s="64"/>
      <c r="H217" s="64"/>
      <c r="I217" s="173"/>
      <c r="J217" s="64"/>
      <c r="K217" s="64"/>
      <c r="L217" s="62"/>
      <c r="M217" s="217"/>
      <c r="N217" s="43"/>
      <c r="O217" s="43"/>
      <c r="P217" s="43"/>
      <c r="Q217" s="43"/>
      <c r="R217" s="43"/>
      <c r="S217" s="43"/>
      <c r="T217" s="79"/>
      <c r="AT217" s="25" t="s">
        <v>112</v>
      </c>
      <c r="AU217" s="25" t="s">
        <v>89</v>
      </c>
    </row>
    <row r="218" spans="2:51" s="12" customFormat="1" ht="13.5">
      <c r="B218" s="218"/>
      <c r="C218" s="219"/>
      <c r="D218" s="220" t="s">
        <v>176</v>
      </c>
      <c r="E218" s="221" t="s">
        <v>24</v>
      </c>
      <c r="F218" s="222" t="s">
        <v>1049</v>
      </c>
      <c r="G218" s="219"/>
      <c r="H218" s="223">
        <v>15.36</v>
      </c>
      <c r="I218" s="224"/>
      <c r="J218" s="219"/>
      <c r="K218" s="219"/>
      <c r="L218" s="225"/>
      <c r="M218" s="226"/>
      <c r="N218" s="227"/>
      <c r="O218" s="227"/>
      <c r="P218" s="227"/>
      <c r="Q218" s="227"/>
      <c r="R218" s="227"/>
      <c r="S218" s="227"/>
      <c r="T218" s="228"/>
      <c r="AT218" s="229" t="s">
        <v>176</v>
      </c>
      <c r="AU218" s="229" t="s">
        <v>89</v>
      </c>
      <c r="AV218" s="12" t="s">
        <v>89</v>
      </c>
      <c r="AW218" s="12" t="s">
        <v>44</v>
      </c>
      <c r="AX218" s="12" t="s">
        <v>25</v>
      </c>
      <c r="AY218" s="229" t="s">
        <v>165</v>
      </c>
    </row>
    <row r="219" spans="2:65" s="1" customFormat="1" ht="22.5" customHeight="1">
      <c r="B219" s="42"/>
      <c r="C219" s="203" t="s">
        <v>394</v>
      </c>
      <c r="D219" s="203" t="s">
        <v>166</v>
      </c>
      <c r="E219" s="204" t="s">
        <v>1050</v>
      </c>
      <c r="F219" s="205" t="s">
        <v>1051</v>
      </c>
      <c r="G219" s="206" t="s">
        <v>211</v>
      </c>
      <c r="H219" s="207">
        <v>6</v>
      </c>
      <c r="I219" s="208"/>
      <c r="J219" s="209">
        <f>ROUND(I219*H219,2)</f>
        <v>0</v>
      </c>
      <c r="K219" s="205" t="s">
        <v>170</v>
      </c>
      <c r="L219" s="62"/>
      <c r="M219" s="210" t="s">
        <v>24</v>
      </c>
      <c r="N219" s="211" t="s">
        <v>51</v>
      </c>
      <c r="O219" s="43"/>
      <c r="P219" s="212">
        <f>O219*H219</f>
        <v>0</v>
      </c>
      <c r="Q219" s="212">
        <v>0</v>
      </c>
      <c r="R219" s="212">
        <f>Q219*H219</f>
        <v>0</v>
      </c>
      <c r="S219" s="212">
        <v>0.00348</v>
      </c>
      <c r="T219" s="213">
        <f>S219*H219</f>
        <v>0.02088</v>
      </c>
      <c r="AR219" s="25" t="s">
        <v>295</v>
      </c>
      <c r="AT219" s="25" t="s">
        <v>166</v>
      </c>
      <c r="AU219" s="25" t="s">
        <v>89</v>
      </c>
      <c r="AY219" s="25" t="s">
        <v>165</v>
      </c>
      <c r="BE219" s="214">
        <f>IF(N219="základní",J219,0)</f>
        <v>0</v>
      </c>
      <c r="BF219" s="214">
        <f>IF(N219="snížená",J219,0)</f>
        <v>0</v>
      </c>
      <c r="BG219" s="214">
        <f>IF(N219="zákl. přenesená",J219,0)</f>
        <v>0</v>
      </c>
      <c r="BH219" s="214">
        <f>IF(N219="sníž. přenesená",J219,0)</f>
        <v>0</v>
      </c>
      <c r="BI219" s="214">
        <f>IF(N219="nulová",J219,0)</f>
        <v>0</v>
      </c>
      <c r="BJ219" s="25" t="s">
        <v>25</v>
      </c>
      <c r="BK219" s="214">
        <f>ROUND(I219*H219,2)</f>
        <v>0</v>
      </c>
      <c r="BL219" s="25" t="s">
        <v>295</v>
      </c>
      <c r="BM219" s="25" t="s">
        <v>1052</v>
      </c>
    </row>
    <row r="220" spans="2:47" s="1" customFormat="1" ht="27">
      <c r="B220" s="42"/>
      <c r="C220" s="64"/>
      <c r="D220" s="215" t="s">
        <v>112</v>
      </c>
      <c r="E220" s="64"/>
      <c r="F220" s="216" t="s">
        <v>1044</v>
      </c>
      <c r="G220" s="64"/>
      <c r="H220" s="64"/>
      <c r="I220" s="173"/>
      <c r="J220" s="64"/>
      <c r="K220" s="64"/>
      <c r="L220" s="62"/>
      <c r="M220" s="217"/>
      <c r="N220" s="43"/>
      <c r="O220" s="43"/>
      <c r="P220" s="43"/>
      <c r="Q220" s="43"/>
      <c r="R220" s="43"/>
      <c r="S220" s="43"/>
      <c r="T220" s="79"/>
      <c r="AT220" s="25" t="s">
        <v>112</v>
      </c>
      <c r="AU220" s="25" t="s">
        <v>89</v>
      </c>
    </row>
    <row r="221" spans="2:51" s="12" customFormat="1" ht="13.5">
      <c r="B221" s="218"/>
      <c r="C221" s="219"/>
      <c r="D221" s="220" t="s">
        <v>176</v>
      </c>
      <c r="E221" s="221" t="s">
        <v>24</v>
      </c>
      <c r="F221" s="222" t="s">
        <v>1053</v>
      </c>
      <c r="G221" s="219"/>
      <c r="H221" s="223">
        <v>6</v>
      </c>
      <c r="I221" s="224"/>
      <c r="J221" s="219"/>
      <c r="K221" s="219"/>
      <c r="L221" s="225"/>
      <c r="M221" s="226"/>
      <c r="N221" s="227"/>
      <c r="O221" s="227"/>
      <c r="P221" s="227"/>
      <c r="Q221" s="227"/>
      <c r="R221" s="227"/>
      <c r="S221" s="227"/>
      <c r="T221" s="228"/>
      <c r="AT221" s="229" t="s">
        <v>176</v>
      </c>
      <c r="AU221" s="229" t="s">
        <v>89</v>
      </c>
      <c r="AV221" s="12" t="s">
        <v>89</v>
      </c>
      <c r="AW221" s="12" t="s">
        <v>44</v>
      </c>
      <c r="AX221" s="12" t="s">
        <v>25</v>
      </c>
      <c r="AY221" s="229" t="s">
        <v>165</v>
      </c>
    </row>
    <row r="222" spans="2:65" s="1" customFormat="1" ht="31.5" customHeight="1">
      <c r="B222" s="42"/>
      <c r="C222" s="203" t="s">
        <v>401</v>
      </c>
      <c r="D222" s="203" t="s">
        <v>166</v>
      </c>
      <c r="E222" s="204" t="s">
        <v>1054</v>
      </c>
      <c r="F222" s="205" t="s">
        <v>1055</v>
      </c>
      <c r="G222" s="206" t="s">
        <v>211</v>
      </c>
      <c r="H222" s="207">
        <v>8.4</v>
      </c>
      <c r="I222" s="208"/>
      <c r="J222" s="209">
        <f>ROUND(I222*H222,2)</f>
        <v>0</v>
      </c>
      <c r="K222" s="205" t="s">
        <v>170</v>
      </c>
      <c r="L222" s="62"/>
      <c r="M222" s="210" t="s">
        <v>24</v>
      </c>
      <c r="N222" s="211" t="s">
        <v>51</v>
      </c>
      <c r="O222" s="43"/>
      <c r="P222" s="212">
        <f>O222*H222</f>
        <v>0</v>
      </c>
      <c r="Q222" s="212">
        <v>0.0006536</v>
      </c>
      <c r="R222" s="212">
        <f>Q222*H222</f>
        <v>0.0054902399999999995</v>
      </c>
      <c r="S222" s="212">
        <v>0</v>
      </c>
      <c r="T222" s="213">
        <f>S222*H222</f>
        <v>0</v>
      </c>
      <c r="AR222" s="25" t="s">
        <v>295</v>
      </c>
      <c r="AT222" s="25" t="s">
        <v>166</v>
      </c>
      <c r="AU222" s="25" t="s">
        <v>89</v>
      </c>
      <c r="AY222" s="25" t="s">
        <v>165</v>
      </c>
      <c r="BE222" s="214">
        <f>IF(N222="základní",J222,0)</f>
        <v>0</v>
      </c>
      <c r="BF222" s="214">
        <f>IF(N222="snížená",J222,0)</f>
        <v>0</v>
      </c>
      <c r="BG222" s="214">
        <f>IF(N222="zákl. přenesená",J222,0)</f>
        <v>0</v>
      </c>
      <c r="BH222" s="214">
        <f>IF(N222="sníž. přenesená",J222,0)</f>
        <v>0</v>
      </c>
      <c r="BI222" s="214">
        <f>IF(N222="nulová",J222,0)</f>
        <v>0</v>
      </c>
      <c r="BJ222" s="25" t="s">
        <v>25</v>
      </c>
      <c r="BK222" s="214">
        <f>ROUND(I222*H222,2)</f>
        <v>0</v>
      </c>
      <c r="BL222" s="25" t="s">
        <v>295</v>
      </c>
      <c r="BM222" s="25" t="s">
        <v>1056</v>
      </c>
    </row>
    <row r="223" spans="2:47" s="1" customFormat="1" ht="40.5">
      <c r="B223" s="42"/>
      <c r="C223" s="64"/>
      <c r="D223" s="220" t="s">
        <v>112</v>
      </c>
      <c r="E223" s="64"/>
      <c r="F223" s="266" t="s">
        <v>1057</v>
      </c>
      <c r="G223" s="64"/>
      <c r="H223" s="64"/>
      <c r="I223" s="173"/>
      <c r="J223" s="64"/>
      <c r="K223" s="64"/>
      <c r="L223" s="62"/>
      <c r="M223" s="217"/>
      <c r="N223" s="43"/>
      <c r="O223" s="43"/>
      <c r="P223" s="43"/>
      <c r="Q223" s="43"/>
      <c r="R223" s="43"/>
      <c r="S223" s="43"/>
      <c r="T223" s="79"/>
      <c r="AT223" s="25" t="s">
        <v>112</v>
      </c>
      <c r="AU223" s="25" t="s">
        <v>89</v>
      </c>
    </row>
    <row r="224" spans="2:65" s="1" customFormat="1" ht="44.25" customHeight="1">
      <c r="B224" s="42"/>
      <c r="C224" s="203" t="s">
        <v>406</v>
      </c>
      <c r="D224" s="203" t="s">
        <v>166</v>
      </c>
      <c r="E224" s="204" t="s">
        <v>1058</v>
      </c>
      <c r="F224" s="205" t="s">
        <v>1059</v>
      </c>
      <c r="G224" s="206" t="s">
        <v>169</v>
      </c>
      <c r="H224" s="207">
        <v>23.04</v>
      </c>
      <c r="I224" s="208"/>
      <c r="J224" s="209">
        <f>ROUND(I224*H224,2)</f>
        <v>0</v>
      </c>
      <c r="K224" s="205" t="s">
        <v>170</v>
      </c>
      <c r="L224" s="62"/>
      <c r="M224" s="210" t="s">
        <v>24</v>
      </c>
      <c r="N224" s="211" t="s">
        <v>51</v>
      </c>
      <c r="O224" s="43"/>
      <c r="P224" s="212">
        <f>O224*H224</f>
        <v>0</v>
      </c>
      <c r="Q224" s="212">
        <v>0.0068423</v>
      </c>
      <c r="R224" s="212">
        <f>Q224*H224</f>
        <v>0.157646592</v>
      </c>
      <c r="S224" s="212">
        <v>0</v>
      </c>
      <c r="T224" s="213">
        <f>S224*H224</f>
        <v>0</v>
      </c>
      <c r="AR224" s="25" t="s">
        <v>295</v>
      </c>
      <c r="AT224" s="25" t="s">
        <v>166</v>
      </c>
      <c r="AU224" s="25" t="s">
        <v>89</v>
      </c>
      <c r="AY224" s="25" t="s">
        <v>165</v>
      </c>
      <c r="BE224" s="214">
        <f>IF(N224="základní",J224,0)</f>
        <v>0</v>
      </c>
      <c r="BF224" s="214">
        <f>IF(N224="snížená",J224,0)</f>
        <v>0</v>
      </c>
      <c r="BG224" s="214">
        <f>IF(N224="zákl. přenesená",J224,0)</f>
        <v>0</v>
      </c>
      <c r="BH224" s="214">
        <f>IF(N224="sníž. přenesená",J224,0)</f>
        <v>0</v>
      </c>
      <c r="BI224" s="214">
        <f>IF(N224="nulová",J224,0)</f>
        <v>0</v>
      </c>
      <c r="BJ224" s="25" t="s">
        <v>25</v>
      </c>
      <c r="BK224" s="214">
        <f>ROUND(I224*H224,2)</f>
        <v>0</v>
      </c>
      <c r="BL224" s="25" t="s">
        <v>295</v>
      </c>
      <c r="BM224" s="25" t="s">
        <v>1060</v>
      </c>
    </row>
    <row r="225" spans="2:47" s="1" customFormat="1" ht="27">
      <c r="B225" s="42"/>
      <c r="C225" s="64"/>
      <c r="D225" s="215" t="s">
        <v>112</v>
      </c>
      <c r="E225" s="64"/>
      <c r="F225" s="216" t="s">
        <v>1044</v>
      </c>
      <c r="G225" s="64"/>
      <c r="H225" s="64"/>
      <c r="I225" s="173"/>
      <c r="J225" s="64"/>
      <c r="K225" s="64"/>
      <c r="L225" s="62"/>
      <c r="M225" s="217"/>
      <c r="N225" s="43"/>
      <c r="O225" s="43"/>
      <c r="P225" s="43"/>
      <c r="Q225" s="43"/>
      <c r="R225" s="43"/>
      <c r="S225" s="43"/>
      <c r="T225" s="79"/>
      <c r="AT225" s="25" t="s">
        <v>112</v>
      </c>
      <c r="AU225" s="25" t="s">
        <v>89</v>
      </c>
    </row>
    <row r="226" spans="2:51" s="12" customFormat="1" ht="13.5">
      <c r="B226" s="218"/>
      <c r="C226" s="219"/>
      <c r="D226" s="220" t="s">
        <v>176</v>
      </c>
      <c r="E226" s="221" t="s">
        <v>24</v>
      </c>
      <c r="F226" s="222" t="s">
        <v>1061</v>
      </c>
      <c r="G226" s="219"/>
      <c r="H226" s="223">
        <v>23.04</v>
      </c>
      <c r="I226" s="224"/>
      <c r="J226" s="219"/>
      <c r="K226" s="219"/>
      <c r="L226" s="225"/>
      <c r="M226" s="226"/>
      <c r="N226" s="227"/>
      <c r="O226" s="227"/>
      <c r="P226" s="227"/>
      <c r="Q226" s="227"/>
      <c r="R226" s="227"/>
      <c r="S226" s="227"/>
      <c r="T226" s="228"/>
      <c r="AT226" s="229" t="s">
        <v>176</v>
      </c>
      <c r="AU226" s="229" t="s">
        <v>89</v>
      </c>
      <c r="AV226" s="12" t="s">
        <v>89</v>
      </c>
      <c r="AW226" s="12" t="s">
        <v>44</v>
      </c>
      <c r="AX226" s="12" t="s">
        <v>25</v>
      </c>
      <c r="AY226" s="229" t="s">
        <v>165</v>
      </c>
    </row>
    <row r="227" spans="2:65" s="1" customFormat="1" ht="31.5" customHeight="1">
      <c r="B227" s="42"/>
      <c r="C227" s="203" t="s">
        <v>411</v>
      </c>
      <c r="D227" s="203" t="s">
        <v>166</v>
      </c>
      <c r="E227" s="204" t="s">
        <v>1062</v>
      </c>
      <c r="F227" s="205" t="s">
        <v>1063</v>
      </c>
      <c r="G227" s="206" t="s">
        <v>211</v>
      </c>
      <c r="H227" s="207">
        <v>21.36</v>
      </c>
      <c r="I227" s="208"/>
      <c r="J227" s="209">
        <f>ROUND(I227*H227,2)</f>
        <v>0</v>
      </c>
      <c r="K227" s="205" t="s">
        <v>170</v>
      </c>
      <c r="L227" s="62"/>
      <c r="M227" s="210" t="s">
        <v>24</v>
      </c>
      <c r="N227" s="211" t="s">
        <v>51</v>
      </c>
      <c r="O227" s="43"/>
      <c r="P227" s="212">
        <f>O227*H227</f>
        <v>0</v>
      </c>
      <c r="Q227" s="212">
        <v>0.00297296</v>
      </c>
      <c r="R227" s="212">
        <f>Q227*H227</f>
        <v>0.0635024256</v>
      </c>
      <c r="S227" s="212">
        <v>0</v>
      </c>
      <c r="T227" s="213">
        <f>S227*H227</f>
        <v>0</v>
      </c>
      <c r="AR227" s="25" t="s">
        <v>295</v>
      </c>
      <c r="AT227" s="25" t="s">
        <v>166</v>
      </c>
      <c r="AU227" s="25" t="s">
        <v>89</v>
      </c>
      <c r="AY227" s="25" t="s">
        <v>165</v>
      </c>
      <c r="BE227" s="214">
        <f>IF(N227="základní",J227,0)</f>
        <v>0</v>
      </c>
      <c r="BF227" s="214">
        <f>IF(N227="snížená",J227,0)</f>
        <v>0</v>
      </c>
      <c r="BG227" s="214">
        <f>IF(N227="zákl. přenesená",J227,0)</f>
        <v>0</v>
      </c>
      <c r="BH227" s="214">
        <f>IF(N227="sníž. přenesená",J227,0)</f>
        <v>0</v>
      </c>
      <c r="BI227" s="214">
        <f>IF(N227="nulová",J227,0)</f>
        <v>0</v>
      </c>
      <c r="BJ227" s="25" t="s">
        <v>25</v>
      </c>
      <c r="BK227" s="214">
        <f>ROUND(I227*H227,2)</f>
        <v>0</v>
      </c>
      <c r="BL227" s="25" t="s">
        <v>295</v>
      </c>
      <c r="BM227" s="25" t="s">
        <v>1064</v>
      </c>
    </row>
    <row r="228" spans="2:47" s="1" customFormat="1" ht="54">
      <c r="B228" s="42"/>
      <c r="C228" s="64"/>
      <c r="D228" s="215" t="s">
        <v>173</v>
      </c>
      <c r="E228" s="64"/>
      <c r="F228" s="216" t="s">
        <v>1065</v>
      </c>
      <c r="G228" s="64"/>
      <c r="H228" s="64"/>
      <c r="I228" s="173"/>
      <c r="J228" s="64"/>
      <c r="K228" s="64"/>
      <c r="L228" s="62"/>
      <c r="M228" s="217"/>
      <c r="N228" s="43"/>
      <c r="O228" s="43"/>
      <c r="P228" s="43"/>
      <c r="Q228" s="43"/>
      <c r="R228" s="43"/>
      <c r="S228" s="43"/>
      <c r="T228" s="79"/>
      <c r="AT228" s="25" t="s">
        <v>173</v>
      </c>
      <c r="AU228" s="25" t="s">
        <v>89</v>
      </c>
    </row>
    <row r="229" spans="2:47" s="1" customFormat="1" ht="27">
      <c r="B229" s="42"/>
      <c r="C229" s="64"/>
      <c r="D229" s="215" t="s">
        <v>112</v>
      </c>
      <c r="E229" s="64"/>
      <c r="F229" s="216" t="s">
        <v>1044</v>
      </c>
      <c r="G229" s="64"/>
      <c r="H229" s="64"/>
      <c r="I229" s="173"/>
      <c r="J229" s="64"/>
      <c r="K229" s="64"/>
      <c r="L229" s="62"/>
      <c r="M229" s="217"/>
      <c r="N229" s="43"/>
      <c r="O229" s="43"/>
      <c r="P229" s="43"/>
      <c r="Q229" s="43"/>
      <c r="R229" s="43"/>
      <c r="S229" s="43"/>
      <c r="T229" s="79"/>
      <c r="AT229" s="25" t="s">
        <v>112</v>
      </c>
      <c r="AU229" s="25" t="s">
        <v>89</v>
      </c>
    </row>
    <row r="230" spans="2:51" s="12" customFormat="1" ht="13.5">
      <c r="B230" s="218"/>
      <c r="C230" s="219"/>
      <c r="D230" s="220" t="s">
        <v>176</v>
      </c>
      <c r="E230" s="221" t="s">
        <v>24</v>
      </c>
      <c r="F230" s="222" t="s">
        <v>1066</v>
      </c>
      <c r="G230" s="219"/>
      <c r="H230" s="223">
        <v>21.36</v>
      </c>
      <c r="I230" s="224"/>
      <c r="J230" s="219"/>
      <c r="K230" s="219"/>
      <c r="L230" s="225"/>
      <c r="M230" s="226"/>
      <c r="N230" s="227"/>
      <c r="O230" s="227"/>
      <c r="P230" s="227"/>
      <c r="Q230" s="227"/>
      <c r="R230" s="227"/>
      <c r="S230" s="227"/>
      <c r="T230" s="228"/>
      <c r="AT230" s="229" t="s">
        <v>176</v>
      </c>
      <c r="AU230" s="229" t="s">
        <v>89</v>
      </c>
      <c r="AV230" s="12" t="s">
        <v>89</v>
      </c>
      <c r="AW230" s="12" t="s">
        <v>44</v>
      </c>
      <c r="AX230" s="12" t="s">
        <v>25</v>
      </c>
      <c r="AY230" s="229" t="s">
        <v>165</v>
      </c>
    </row>
    <row r="231" spans="2:65" s="1" customFormat="1" ht="22.5" customHeight="1">
      <c r="B231" s="42"/>
      <c r="C231" s="203" t="s">
        <v>880</v>
      </c>
      <c r="D231" s="203" t="s">
        <v>166</v>
      </c>
      <c r="E231" s="204" t="s">
        <v>1067</v>
      </c>
      <c r="F231" s="205" t="s">
        <v>1068</v>
      </c>
      <c r="G231" s="206" t="s">
        <v>211</v>
      </c>
      <c r="H231" s="207">
        <v>6</v>
      </c>
      <c r="I231" s="208"/>
      <c r="J231" s="209">
        <f>ROUND(I231*H231,2)</f>
        <v>0</v>
      </c>
      <c r="K231" s="205" t="s">
        <v>170</v>
      </c>
      <c r="L231" s="62"/>
      <c r="M231" s="210" t="s">
        <v>24</v>
      </c>
      <c r="N231" s="211" t="s">
        <v>51</v>
      </c>
      <c r="O231" s="43"/>
      <c r="P231" s="212">
        <f>O231*H231</f>
        <v>0</v>
      </c>
      <c r="Q231" s="212">
        <v>0.0039608</v>
      </c>
      <c r="R231" s="212">
        <f>Q231*H231</f>
        <v>0.023764800000000003</v>
      </c>
      <c r="S231" s="212">
        <v>0</v>
      </c>
      <c r="T231" s="213">
        <f>S231*H231</f>
        <v>0</v>
      </c>
      <c r="AR231" s="25" t="s">
        <v>295</v>
      </c>
      <c r="AT231" s="25" t="s">
        <v>166</v>
      </c>
      <c r="AU231" s="25" t="s">
        <v>89</v>
      </c>
      <c r="AY231" s="25" t="s">
        <v>165</v>
      </c>
      <c r="BE231" s="214">
        <f>IF(N231="základní",J231,0)</f>
        <v>0</v>
      </c>
      <c r="BF231" s="214">
        <f>IF(N231="snížená",J231,0)</f>
        <v>0</v>
      </c>
      <c r="BG231" s="214">
        <f>IF(N231="zákl. přenesená",J231,0)</f>
        <v>0</v>
      </c>
      <c r="BH231" s="214">
        <f>IF(N231="sníž. přenesená",J231,0)</f>
        <v>0</v>
      </c>
      <c r="BI231" s="214">
        <f>IF(N231="nulová",J231,0)</f>
        <v>0</v>
      </c>
      <c r="BJ231" s="25" t="s">
        <v>25</v>
      </c>
      <c r="BK231" s="214">
        <f>ROUND(I231*H231,2)</f>
        <v>0</v>
      </c>
      <c r="BL231" s="25" t="s">
        <v>295</v>
      </c>
      <c r="BM231" s="25" t="s">
        <v>1069</v>
      </c>
    </row>
    <row r="232" spans="2:47" s="1" customFormat="1" ht="54">
      <c r="B232" s="42"/>
      <c r="C232" s="64"/>
      <c r="D232" s="215" t="s">
        <v>173</v>
      </c>
      <c r="E232" s="64"/>
      <c r="F232" s="216" t="s">
        <v>1065</v>
      </c>
      <c r="G232" s="64"/>
      <c r="H232" s="64"/>
      <c r="I232" s="173"/>
      <c r="J232" s="64"/>
      <c r="K232" s="64"/>
      <c r="L232" s="62"/>
      <c r="M232" s="217"/>
      <c r="N232" s="43"/>
      <c r="O232" s="43"/>
      <c r="P232" s="43"/>
      <c r="Q232" s="43"/>
      <c r="R232" s="43"/>
      <c r="S232" s="43"/>
      <c r="T232" s="79"/>
      <c r="AT232" s="25" t="s">
        <v>173</v>
      </c>
      <c r="AU232" s="25" t="s">
        <v>89</v>
      </c>
    </row>
    <row r="233" spans="2:47" s="1" customFormat="1" ht="27">
      <c r="B233" s="42"/>
      <c r="C233" s="64"/>
      <c r="D233" s="215" t="s">
        <v>112</v>
      </c>
      <c r="E233" s="64"/>
      <c r="F233" s="216" t="s">
        <v>1044</v>
      </c>
      <c r="G233" s="64"/>
      <c r="H233" s="64"/>
      <c r="I233" s="173"/>
      <c r="J233" s="64"/>
      <c r="K233" s="64"/>
      <c r="L233" s="62"/>
      <c r="M233" s="217"/>
      <c r="N233" s="43"/>
      <c r="O233" s="43"/>
      <c r="P233" s="43"/>
      <c r="Q233" s="43"/>
      <c r="R233" s="43"/>
      <c r="S233" s="43"/>
      <c r="T233" s="79"/>
      <c r="AT233" s="25" t="s">
        <v>112</v>
      </c>
      <c r="AU233" s="25" t="s">
        <v>89</v>
      </c>
    </row>
    <row r="234" spans="2:51" s="12" customFormat="1" ht="13.5">
      <c r="B234" s="218"/>
      <c r="C234" s="219"/>
      <c r="D234" s="220" t="s">
        <v>176</v>
      </c>
      <c r="E234" s="221" t="s">
        <v>24</v>
      </c>
      <c r="F234" s="222" t="s">
        <v>1070</v>
      </c>
      <c r="G234" s="219"/>
      <c r="H234" s="223">
        <v>6</v>
      </c>
      <c r="I234" s="224"/>
      <c r="J234" s="219"/>
      <c r="K234" s="219"/>
      <c r="L234" s="225"/>
      <c r="M234" s="226"/>
      <c r="N234" s="227"/>
      <c r="O234" s="227"/>
      <c r="P234" s="227"/>
      <c r="Q234" s="227"/>
      <c r="R234" s="227"/>
      <c r="S234" s="227"/>
      <c r="T234" s="228"/>
      <c r="AT234" s="229" t="s">
        <v>176</v>
      </c>
      <c r="AU234" s="229" t="s">
        <v>89</v>
      </c>
      <c r="AV234" s="12" t="s">
        <v>89</v>
      </c>
      <c r="AW234" s="12" t="s">
        <v>44</v>
      </c>
      <c r="AX234" s="12" t="s">
        <v>25</v>
      </c>
      <c r="AY234" s="229" t="s">
        <v>165</v>
      </c>
    </row>
    <row r="235" spans="2:65" s="1" customFormat="1" ht="22.5" customHeight="1">
      <c r="B235" s="42"/>
      <c r="C235" s="203" t="s">
        <v>416</v>
      </c>
      <c r="D235" s="203" t="s">
        <v>166</v>
      </c>
      <c r="E235" s="204" t="s">
        <v>1071</v>
      </c>
      <c r="F235" s="205" t="s">
        <v>1072</v>
      </c>
      <c r="G235" s="206" t="s">
        <v>211</v>
      </c>
      <c r="H235" s="207">
        <v>7.2</v>
      </c>
      <c r="I235" s="208"/>
      <c r="J235" s="209">
        <f>ROUND(I235*H235,2)</f>
        <v>0</v>
      </c>
      <c r="K235" s="205" t="s">
        <v>170</v>
      </c>
      <c r="L235" s="62"/>
      <c r="M235" s="210" t="s">
        <v>24</v>
      </c>
      <c r="N235" s="211" t="s">
        <v>51</v>
      </c>
      <c r="O235" s="43"/>
      <c r="P235" s="212">
        <f>O235*H235</f>
        <v>0</v>
      </c>
      <c r="Q235" s="212">
        <v>0</v>
      </c>
      <c r="R235" s="212">
        <f>Q235*H235</f>
        <v>0</v>
      </c>
      <c r="S235" s="212">
        <v>0</v>
      </c>
      <c r="T235" s="213">
        <f>S235*H235</f>
        <v>0</v>
      </c>
      <c r="AR235" s="25" t="s">
        <v>295</v>
      </c>
      <c r="AT235" s="25" t="s">
        <v>166</v>
      </c>
      <c r="AU235" s="25" t="s">
        <v>89</v>
      </c>
      <c r="AY235" s="25" t="s">
        <v>165</v>
      </c>
      <c r="BE235" s="214">
        <f>IF(N235="základní",J235,0)</f>
        <v>0</v>
      </c>
      <c r="BF235" s="214">
        <f>IF(N235="snížená",J235,0)</f>
        <v>0</v>
      </c>
      <c r="BG235" s="214">
        <f>IF(N235="zákl. přenesená",J235,0)</f>
        <v>0</v>
      </c>
      <c r="BH235" s="214">
        <f>IF(N235="sníž. přenesená",J235,0)</f>
        <v>0</v>
      </c>
      <c r="BI235" s="214">
        <f>IF(N235="nulová",J235,0)</f>
        <v>0</v>
      </c>
      <c r="BJ235" s="25" t="s">
        <v>25</v>
      </c>
      <c r="BK235" s="214">
        <f>ROUND(I235*H235,2)</f>
        <v>0</v>
      </c>
      <c r="BL235" s="25" t="s">
        <v>295</v>
      </c>
      <c r="BM235" s="25" t="s">
        <v>1073</v>
      </c>
    </row>
    <row r="236" spans="2:47" s="1" customFormat="1" ht="27">
      <c r="B236" s="42"/>
      <c r="C236" s="64"/>
      <c r="D236" s="215" t="s">
        <v>112</v>
      </c>
      <c r="E236" s="64"/>
      <c r="F236" s="216" t="s">
        <v>1044</v>
      </c>
      <c r="G236" s="64"/>
      <c r="H236" s="64"/>
      <c r="I236" s="173"/>
      <c r="J236" s="64"/>
      <c r="K236" s="64"/>
      <c r="L236" s="62"/>
      <c r="M236" s="217"/>
      <c r="N236" s="43"/>
      <c r="O236" s="43"/>
      <c r="P236" s="43"/>
      <c r="Q236" s="43"/>
      <c r="R236" s="43"/>
      <c r="S236" s="43"/>
      <c r="T236" s="79"/>
      <c r="AT236" s="25" t="s">
        <v>112</v>
      </c>
      <c r="AU236" s="25" t="s">
        <v>89</v>
      </c>
    </row>
    <row r="237" spans="2:51" s="12" customFormat="1" ht="13.5">
      <c r="B237" s="218"/>
      <c r="C237" s="219"/>
      <c r="D237" s="220" t="s">
        <v>176</v>
      </c>
      <c r="E237" s="221" t="s">
        <v>24</v>
      </c>
      <c r="F237" s="222" t="s">
        <v>1074</v>
      </c>
      <c r="G237" s="219"/>
      <c r="H237" s="223">
        <v>7.2</v>
      </c>
      <c r="I237" s="224"/>
      <c r="J237" s="219"/>
      <c r="K237" s="219"/>
      <c r="L237" s="225"/>
      <c r="M237" s="226"/>
      <c r="N237" s="227"/>
      <c r="O237" s="227"/>
      <c r="P237" s="227"/>
      <c r="Q237" s="227"/>
      <c r="R237" s="227"/>
      <c r="S237" s="227"/>
      <c r="T237" s="228"/>
      <c r="AT237" s="229" t="s">
        <v>176</v>
      </c>
      <c r="AU237" s="229" t="s">
        <v>89</v>
      </c>
      <c r="AV237" s="12" t="s">
        <v>89</v>
      </c>
      <c r="AW237" s="12" t="s">
        <v>44</v>
      </c>
      <c r="AX237" s="12" t="s">
        <v>25</v>
      </c>
      <c r="AY237" s="229" t="s">
        <v>165</v>
      </c>
    </row>
    <row r="238" spans="2:65" s="1" customFormat="1" ht="22.5" customHeight="1">
      <c r="B238" s="42"/>
      <c r="C238" s="267" t="s">
        <v>429</v>
      </c>
      <c r="D238" s="267" t="s">
        <v>259</v>
      </c>
      <c r="E238" s="268" t="s">
        <v>1075</v>
      </c>
      <c r="F238" s="269" t="s">
        <v>1076</v>
      </c>
      <c r="G238" s="270" t="s">
        <v>211</v>
      </c>
      <c r="H238" s="271">
        <v>7.2</v>
      </c>
      <c r="I238" s="272"/>
      <c r="J238" s="273">
        <f>ROUND(I238*H238,2)</f>
        <v>0</v>
      </c>
      <c r="K238" s="269" t="s">
        <v>24</v>
      </c>
      <c r="L238" s="274"/>
      <c r="M238" s="275" t="s">
        <v>24</v>
      </c>
      <c r="N238" s="276" t="s">
        <v>51</v>
      </c>
      <c r="O238" s="43"/>
      <c r="P238" s="212">
        <f>O238*H238</f>
        <v>0</v>
      </c>
      <c r="Q238" s="212">
        <v>0.00164</v>
      </c>
      <c r="R238" s="212">
        <f>Q238*H238</f>
        <v>0.011808</v>
      </c>
      <c r="S238" s="212">
        <v>0</v>
      </c>
      <c r="T238" s="213">
        <f>S238*H238</f>
        <v>0</v>
      </c>
      <c r="AR238" s="25" t="s">
        <v>880</v>
      </c>
      <c r="AT238" s="25" t="s">
        <v>259</v>
      </c>
      <c r="AU238" s="25" t="s">
        <v>89</v>
      </c>
      <c r="AY238" s="25" t="s">
        <v>165</v>
      </c>
      <c r="BE238" s="214">
        <f>IF(N238="základní",J238,0)</f>
        <v>0</v>
      </c>
      <c r="BF238" s="214">
        <f>IF(N238="snížená",J238,0)</f>
        <v>0</v>
      </c>
      <c r="BG238" s="214">
        <f>IF(N238="zákl. přenesená",J238,0)</f>
        <v>0</v>
      </c>
      <c r="BH238" s="214">
        <f>IF(N238="sníž. přenesená",J238,0)</f>
        <v>0</v>
      </c>
      <c r="BI238" s="214">
        <f>IF(N238="nulová",J238,0)</f>
        <v>0</v>
      </c>
      <c r="BJ238" s="25" t="s">
        <v>25</v>
      </c>
      <c r="BK238" s="214">
        <f>ROUND(I238*H238,2)</f>
        <v>0</v>
      </c>
      <c r="BL238" s="25" t="s">
        <v>295</v>
      </c>
      <c r="BM238" s="25" t="s">
        <v>1077</v>
      </c>
    </row>
    <row r="239" spans="2:47" s="1" customFormat="1" ht="40.5">
      <c r="B239" s="42"/>
      <c r="C239" s="64"/>
      <c r="D239" s="220" t="s">
        <v>112</v>
      </c>
      <c r="E239" s="64"/>
      <c r="F239" s="266" t="s">
        <v>1078</v>
      </c>
      <c r="G239" s="64"/>
      <c r="H239" s="64"/>
      <c r="I239" s="173"/>
      <c r="J239" s="64"/>
      <c r="K239" s="64"/>
      <c r="L239" s="62"/>
      <c r="M239" s="217"/>
      <c r="N239" s="43"/>
      <c r="O239" s="43"/>
      <c r="P239" s="43"/>
      <c r="Q239" s="43"/>
      <c r="R239" s="43"/>
      <c r="S239" s="43"/>
      <c r="T239" s="79"/>
      <c r="AT239" s="25" t="s">
        <v>112</v>
      </c>
      <c r="AU239" s="25" t="s">
        <v>89</v>
      </c>
    </row>
    <row r="240" spans="2:65" s="1" customFormat="1" ht="22.5" customHeight="1">
      <c r="B240" s="42"/>
      <c r="C240" s="203" t="s">
        <v>443</v>
      </c>
      <c r="D240" s="203" t="s">
        <v>166</v>
      </c>
      <c r="E240" s="204" t="s">
        <v>1079</v>
      </c>
      <c r="F240" s="205" t="s">
        <v>1080</v>
      </c>
      <c r="G240" s="206" t="s">
        <v>397</v>
      </c>
      <c r="H240" s="207">
        <v>12</v>
      </c>
      <c r="I240" s="208"/>
      <c r="J240" s="209">
        <f>ROUND(I240*H240,2)</f>
        <v>0</v>
      </c>
      <c r="K240" s="205" t="s">
        <v>170</v>
      </c>
      <c r="L240" s="62"/>
      <c r="M240" s="210" t="s">
        <v>24</v>
      </c>
      <c r="N240" s="211" t="s">
        <v>51</v>
      </c>
      <c r="O240" s="43"/>
      <c r="P240" s="212">
        <f>O240*H240</f>
        <v>0</v>
      </c>
      <c r="Q240" s="212">
        <v>0</v>
      </c>
      <c r="R240" s="212">
        <f>Q240*H240</f>
        <v>0</v>
      </c>
      <c r="S240" s="212">
        <v>0</v>
      </c>
      <c r="T240" s="213">
        <f>S240*H240</f>
        <v>0</v>
      </c>
      <c r="AR240" s="25" t="s">
        <v>295</v>
      </c>
      <c r="AT240" s="25" t="s">
        <v>166</v>
      </c>
      <c r="AU240" s="25" t="s">
        <v>89</v>
      </c>
      <c r="AY240" s="25" t="s">
        <v>165</v>
      </c>
      <c r="BE240" s="214">
        <f>IF(N240="základní",J240,0)</f>
        <v>0</v>
      </c>
      <c r="BF240" s="214">
        <f>IF(N240="snížená",J240,0)</f>
        <v>0</v>
      </c>
      <c r="BG240" s="214">
        <f>IF(N240="zákl. přenesená",J240,0)</f>
        <v>0</v>
      </c>
      <c r="BH240" s="214">
        <f>IF(N240="sníž. přenesená",J240,0)</f>
        <v>0</v>
      </c>
      <c r="BI240" s="214">
        <f>IF(N240="nulová",J240,0)</f>
        <v>0</v>
      </c>
      <c r="BJ240" s="25" t="s">
        <v>25</v>
      </c>
      <c r="BK240" s="214">
        <f>ROUND(I240*H240,2)</f>
        <v>0</v>
      </c>
      <c r="BL240" s="25" t="s">
        <v>295</v>
      </c>
      <c r="BM240" s="25" t="s">
        <v>1081</v>
      </c>
    </row>
    <row r="241" spans="2:47" s="1" customFormat="1" ht="27">
      <c r="B241" s="42"/>
      <c r="C241" s="64"/>
      <c r="D241" s="215" t="s">
        <v>112</v>
      </c>
      <c r="E241" s="64"/>
      <c r="F241" s="216" t="s">
        <v>1044</v>
      </c>
      <c r="G241" s="64"/>
      <c r="H241" s="64"/>
      <c r="I241" s="173"/>
      <c r="J241" s="64"/>
      <c r="K241" s="64"/>
      <c r="L241" s="62"/>
      <c r="M241" s="217"/>
      <c r="N241" s="43"/>
      <c r="O241" s="43"/>
      <c r="P241" s="43"/>
      <c r="Q241" s="43"/>
      <c r="R241" s="43"/>
      <c r="S241" s="43"/>
      <c r="T241" s="79"/>
      <c r="AT241" s="25" t="s">
        <v>112</v>
      </c>
      <c r="AU241" s="25" t="s">
        <v>89</v>
      </c>
    </row>
    <row r="242" spans="2:51" s="12" customFormat="1" ht="13.5">
      <c r="B242" s="218"/>
      <c r="C242" s="219"/>
      <c r="D242" s="220" t="s">
        <v>176</v>
      </c>
      <c r="E242" s="221" t="s">
        <v>24</v>
      </c>
      <c r="F242" s="222" t="s">
        <v>1082</v>
      </c>
      <c r="G242" s="219"/>
      <c r="H242" s="223">
        <v>12</v>
      </c>
      <c r="I242" s="224"/>
      <c r="J242" s="219"/>
      <c r="K242" s="219"/>
      <c r="L242" s="225"/>
      <c r="M242" s="226"/>
      <c r="N242" s="227"/>
      <c r="O242" s="227"/>
      <c r="P242" s="227"/>
      <c r="Q242" s="227"/>
      <c r="R242" s="227"/>
      <c r="S242" s="227"/>
      <c r="T242" s="228"/>
      <c r="AT242" s="229" t="s">
        <v>176</v>
      </c>
      <c r="AU242" s="229" t="s">
        <v>89</v>
      </c>
      <c r="AV242" s="12" t="s">
        <v>89</v>
      </c>
      <c r="AW242" s="12" t="s">
        <v>44</v>
      </c>
      <c r="AX242" s="12" t="s">
        <v>25</v>
      </c>
      <c r="AY242" s="229" t="s">
        <v>165</v>
      </c>
    </row>
    <row r="243" spans="2:65" s="1" customFormat="1" ht="22.5" customHeight="1">
      <c r="B243" s="42"/>
      <c r="C243" s="267" t="s">
        <v>449</v>
      </c>
      <c r="D243" s="267" t="s">
        <v>259</v>
      </c>
      <c r="E243" s="268" t="s">
        <v>1083</v>
      </c>
      <c r="F243" s="269" t="s">
        <v>1084</v>
      </c>
      <c r="G243" s="270" t="s">
        <v>397</v>
      </c>
      <c r="H243" s="271">
        <v>12</v>
      </c>
      <c r="I243" s="272"/>
      <c r="J243" s="273">
        <f>ROUND(I243*H243,2)</f>
        <v>0</v>
      </c>
      <c r="K243" s="269" t="s">
        <v>24</v>
      </c>
      <c r="L243" s="274"/>
      <c r="M243" s="275" t="s">
        <v>24</v>
      </c>
      <c r="N243" s="276" t="s">
        <v>51</v>
      </c>
      <c r="O243" s="43"/>
      <c r="P243" s="212">
        <f>O243*H243</f>
        <v>0</v>
      </c>
      <c r="Q243" s="212">
        <v>0.00025</v>
      </c>
      <c r="R243" s="212">
        <f>Q243*H243</f>
        <v>0.003</v>
      </c>
      <c r="S243" s="212">
        <v>0</v>
      </c>
      <c r="T243" s="213">
        <f>S243*H243</f>
        <v>0</v>
      </c>
      <c r="AR243" s="25" t="s">
        <v>880</v>
      </c>
      <c r="AT243" s="25" t="s">
        <v>259</v>
      </c>
      <c r="AU243" s="25" t="s">
        <v>89</v>
      </c>
      <c r="AY243" s="25" t="s">
        <v>165</v>
      </c>
      <c r="BE243" s="214">
        <f>IF(N243="základní",J243,0)</f>
        <v>0</v>
      </c>
      <c r="BF243" s="214">
        <f>IF(N243="snížená",J243,0)</f>
        <v>0</v>
      </c>
      <c r="BG243" s="214">
        <f>IF(N243="zákl. přenesená",J243,0)</f>
        <v>0</v>
      </c>
      <c r="BH243" s="214">
        <f>IF(N243="sníž. přenesená",J243,0)</f>
        <v>0</v>
      </c>
      <c r="BI243" s="214">
        <f>IF(N243="nulová",J243,0)</f>
        <v>0</v>
      </c>
      <c r="BJ243" s="25" t="s">
        <v>25</v>
      </c>
      <c r="BK243" s="214">
        <f>ROUND(I243*H243,2)</f>
        <v>0</v>
      </c>
      <c r="BL243" s="25" t="s">
        <v>295</v>
      </c>
      <c r="BM243" s="25" t="s">
        <v>1085</v>
      </c>
    </row>
    <row r="244" spans="2:47" s="1" customFormat="1" ht="27">
      <c r="B244" s="42"/>
      <c r="C244" s="64"/>
      <c r="D244" s="220" t="s">
        <v>112</v>
      </c>
      <c r="E244" s="64"/>
      <c r="F244" s="266" t="s">
        <v>1044</v>
      </c>
      <c r="G244" s="64"/>
      <c r="H244" s="64"/>
      <c r="I244" s="173"/>
      <c r="J244" s="64"/>
      <c r="K244" s="64"/>
      <c r="L244" s="62"/>
      <c r="M244" s="217"/>
      <c r="N244" s="43"/>
      <c r="O244" s="43"/>
      <c r="P244" s="43"/>
      <c r="Q244" s="43"/>
      <c r="R244" s="43"/>
      <c r="S244" s="43"/>
      <c r="T244" s="79"/>
      <c r="AT244" s="25" t="s">
        <v>112</v>
      </c>
      <c r="AU244" s="25" t="s">
        <v>89</v>
      </c>
    </row>
    <row r="245" spans="2:65" s="1" customFormat="1" ht="22.5" customHeight="1">
      <c r="B245" s="42"/>
      <c r="C245" s="203" t="s">
        <v>453</v>
      </c>
      <c r="D245" s="203" t="s">
        <v>166</v>
      </c>
      <c r="E245" s="204" t="s">
        <v>1086</v>
      </c>
      <c r="F245" s="205" t="s">
        <v>1087</v>
      </c>
      <c r="G245" s="206" t="s">
        <v>397</v>
      </c>
      <c r="H245" s="207">
        <v>2</v>
      </c>
      <c r="I245" s="208"/>
      <c r="J245" s="209">
        <f>ROUND(I245*H245,2)</f>
        <v>0</v>
      </c>
      <c r="K245" s="205" t="s">
        <v>170</v>
      </c>
      <c r="L245" s="62"/>
      <c r="M245" s="210" t="s">
        <v>24</v>
      </c>
      <c r="N245" s="211" t="s">
        <v>51</v>
      </c>
      <c r="O245" s="43"/>
      <c r="P245" s="212">
        <f>O245*H245</f>
        <v>0</v>
      </c>
      <c r="Q245" s="212">
        <v>0</v>
      </c>
      <c r="R245" s="212">
        <f>Q245*H245</f>
        <v>0</v>
      </c>
      <c r="S245" s="212">
        <v>0</v>
      </c>
      <c r="T245" s="213">
        <f>S245*H245</f>
        <v>0</v>
      </c>
      <c r="AR245" s="25" t="s">
        <v>295</v>
      </c>
      <c r="AT245" s="25" t="s">
        <v>166</v>
      </c>
      <c r="AU245" s="25" t="s">
        <v>89</v>
      </c>
      <c r="AY245" s="25" t="s">
        <v>165</v>
      </c>
      <c r="BE245" s="214">
        <f>IF(N245="základní",J245,0)</f>
        <v>0</v>
      </c>
      <c r="BF245" s="214">
        <f>IF(N245="snížená",J245,0)</f>
        <v>0</v>
      </c>
      <c r="BG245" s="214">
        <f>IF(N245="zákl. přenesená",J245,0)</f>
        <v>0</v>
      </c>
      <c r="BH245" s="214">
        <f>IF(N245="sníž. přenesená",J245,0)</f>
        <v>0</v>
      </c>
      <c r="BI245" s="214">
        <f>IF(N245="nulová",J245,0)</f>
        <v>0</v>
      </c>
      <c r="BJ245" s="25" t="s">
        <v>25</v>
      </c>
      <c r="BK245" s="214">
        <f>ROUND(I245*H245,2)</f>
        <v>0</v>
      </c>
      <c r="BL245" s="25" t="s">
        <v>295</v>
      </c>
      <c r="BM245" s="25" t="s">
        <v>1088</v>
      </c>
    </row>
    <row r="246" spans="2:47" s="1" customFormat="1" ht="27">
      <c r="B246" s="42"/>
      <c r="C246" s="64"/>
      <c r="D246" s="215" t="s">
        <v>112</v>
      </c>
      <c r="E246" s="64"/>
      <c r="F246" s="216" t="s">
        <v>1044</v>
      </c>
      <c r="G246" s="64"/>
      <c r="H246" s="64"/>
      <c r="I246" s="173"/>
      <c r="J246" s="64"/>
      <c r="K246" s="64"/>
      <c r="L246" s="62"/>
      <c r="M246" s="217"/>
      <c r="N246" s="43"/>
      <c r="O246" s="43"/>
      <c r="P246" s="43"/>
      <c r="Q246" s="43"/>
      <c r="R246" s="43"/>
      <c r="S246" s="43"/>
      <c r="T246" s="79"/>
      <c r="AT246" s="25" t="s">
        <v>112</v>
      </c>
      <c r="AU246" s="25" t="s">
        <v>89</v>
      </c>
    </row>
    <row r="247" spans="2:51" s="12" customFormat="1" ht="13.5">
      <c r="B247" s="218"/>
      <c r="C247" s="219"/>
      <c r="D247" s="220" t="s">
        <v>176</v>
      </c>
      <c r="E247" s="221" t="s">
        <v>24</v>
      </c>
      <c r="F247" s="222" t="s">
        <v>1089</v>
      </c>
      <c r="G247" s="219"/>
      <c r="H247" s="223">
        <v>2</v>
      </c>
      <c r="I247" s="224"/>
      <c r="J247" s="219"/>
      <c r="K247" s="219"/>
      <c r="L247" s="225"/>
      <c r="M247" s="226"/>
      <c r="N247" s="227"/>
      <c r="O247" s="227"/>
      <c r="P247" s="227"/>
      <c r="Q247" s="227"/>
      <c r="R247" s="227"/>
      <c r="S247" s="227"/>
      <c r="T247" s="228"/>
      <c r="AT247" s="229" t="s">
        <v>176</v>
      </c>
      <c r="AU247" s="229" t="s">
        <v>89</v>
      </c>
      <c r="AV247" s="12" t="s">
        <v>89</v>
      </c>
      <c r="AW247" s="12" t="s">
        <v>44</v>
      </c>
      <c r="AX247" s="12" t="s">
        <v>25</v>
      </c>
      <c r="AY247" s="229" t="s">
        <v>165</v>
      </c>
    </row>
    <row r="248" spans="2:65" s="1" customFormat="1" ht="22.5" customHeight="1">
      <c r="B248" s="42"/>
      <c r="C248" s="203" t="s">
        <v>465</v>
      </c>
      <c r="D248" s="203" t="s">
        <v>166</v>
      </c>
      <c r="E248" s="204" t="s">
        <v>1090</v>
      </c>
      <c r="F248" s="205" t="s">
        <v>1091</v>
      </c>
      <c r="G248" s="206" t="s">
        <v>397</v>
      </c>
      <c r="H248" s="207">
        <v>2</v>
      </c>
      <c r="I248" s="208"/>
      <c r="J248" s="209">
        <f>ROUND(I248*H248,2)</f>
        <v>0</v>
      </c>
      <c r="K248" s="205" t="s">
        <v>170</v>
      </c>
      <c r="L248" s="62"/>
      <c r="M248" s="210" t="s">
        <v>24</v>
      </c>
      <c r="N248" s="211" t="s">
        <v>51</v>
      </c>
      <c r="O248" s="43"/>
      <c r="P248" s="212">
        <f>O248*H248</f>
        <v>0</v>
      </c>
      <c r="Q248" s="212">
        <v>0</v>
      </c>
      <c r="R248" s="212">
        <f>Q248*H248</f>
        <v>0</v>
      </c>
      <c r="S248" s="212">
        <v>0</v>
      </c>
      <c r="T248" s="213">
        <f>S248*H248</f>
        <v>0</v>
      </c>
      <c r="AR248" s="25" t="s">
        <v>295</v>
      </c>
      <c r="AT248" s="25" t="s">
        <v>166</v>
      </c>
      <c r="AU248" s="25" t="s">
        <v>89</v>
      </c>
      <c r="AY248" s="25" t="s">
        <v>165</v>
      </c>
      <c r="BE248" s="214">
        <f>IF(N248="základní",J248,0)</f>
        <v>0</v>
      </c>
      <c r="BF248" s="214">
        <f>IF(N248="snížená",J248,0)</f>
        <v>0</v>
      </c>
      <c r="BG248" s="214">
        <f>IF(N248="zákl. přenesená",J248,0)</f>
        <v>0</v>
      </c>
      <c r="BH248" s="214">
        <f>IF(N248="sníž. přenesená",J248,0)</f>
        <v>0</v>
      </c>
      <c r="BI248" s="214">
        <f>IF(N248="nulová",J248,0)</f>
        <v>0</v>
      </c>
      <c r="BJ248" s="25" t="s">
        <v>25</v>
      </c>
      <c r="BK248" s="214">
        <f>ROUND(I248*H248,2)</f>
        <v>0</v>
      </c>
      <c r="BL248" s="25" t="s">
        <v>295</v>
      </c>
      <c r="BM248" s="25" t="s">
        <v>1092</v>
      </c>
    </row>
    <row r="249" spans="2:47" s="1" customFormat="1" ht="27">
      <c r="B249" s="42"/>
      <c r="C249" s="64"/>
      <c r="D249" s="215" t="s">
        <v>112</v>
      </c>
      <c r="E249" s="64"/>
      <c r="F249" s="216" t="s">
        <v>1044</v>
      </c>
      <c r="G249" s="64"/>
      <c r="H249" s="64"/>
      <c r="I249" s="173"/>
      <c r="J249" s="64"/>
      <c r="K249" s="64"/>
      <c r="L249" s="62"/>
      <c r="M249" s="217"/>
      <c r="N249" s="43"/>
      <c r="O249" s="43"/>
      <c r="P249" s="43"/>
      <c r="Q249" s="43"/>
      <c r="R249" s="43"/>
      <c r="S249" s="43"/>
      <c r="T249" s="79"/>
      <c r="AT249" s="25" t="s">
        <v>112</v>
      </c>
      <c r="AU249" s="25" t="s">
        <v>89</v>
      </c>
    </row>
    <row r="250" spans="2:51" s="12" customFormat="1" ht="13.5">
      <c r="B250" s="218"/>
      <c r="C250" s="219"/>
      <c r="D250" s="220" t="s">
        <v>176</v>
      </c>
      <c r="E250" s="221" t="s">
        <v>24</v>
      </c>
      <c r="F250" s="222" t="s">
        <v>1089</v>
      </c>
      <c r="G250" s="219"/>
      <c r="H250" s="223">
        <v>2</v>
      </c>
      <c r="I250" s="224"/>
      <c r="J250" s="219"/>
      <c r="K250" s="219"/>
      <c r="L250" s="225"/>
      <c r="M250" s="226"/>
      <c r="N250" s="227"/>
      <c r="O250" s="227"/>
      <c r="P250" s="227"/>
      <c r="Q250" s="227"/>
      <c r="R250" s="227"/>
      <c r="S250" s="227"/>
      <c r="T250" s="228"/>
      <c r="AT250" s="229" t="s">
        <v>176</v>
      </c>
      <c r="AU250" s="229" t="s">
        <v>89</v>
      </c>
      <c r="AV250" s="12" t="s">
        <v>89</v>
      </c>
      <c r="AW250" s="12" t="s">
        <v>44</v>
      </c>
      <c r="AX250" s="12" t="s">
        <v>25</v>
      </c>
      <c r="AY250" s="229" t="s">
        <v>165</v>
      </c>
    </row>
    <row r="251" spans="2:65" s="1" customFormat="1" ht="22.5" customHeight="1">
      <c r="B251" s="42"/>
      <c r="C251" s="267" t="s">
        <v>477</v>
      </c>
      <c r="D251" s="267" t="s">
        <v>259</v>
      </c>
      <c r="E251" s="268" t="s">
        <v>1093</v>
      </c>
      <c r="F251" s="269" t="s">
        <v>1094</v>
      </c>
      <c r="G251" s="270" t="s">
        <v>397</v>
      </c>
      <c r="H251" s="271">
        <v>2</v>
      </c>
      <c r="I251" s="272"/>
      <c r="J251" s="273">
        <f>ROUND(I251*H251,2)</f>
        <v>0</v>
      </c>
      <c r="K251" s="269" t="s">
        <v>24</v>
      </c>
      <c r="L251" s="274"/>
      <c r="M251" s="275" t="s">
        <v>24</v>
      </c>
      <c r="N251" s="276" t="s">
        <v>51</v>
      </c>
      <c r="O251" s="43"/>
      <c r="P251" s="212">
        <f>O251*H251</f>
        <v>0</v>
      </c>
      <c r="Q251" s="212">
        <v>0.00092</v>
      </c>
      <c r="R251" s="212">
        <f>Q251*H251</f>
        <v>0.00184</v>
      </c>
      <c r="S251" s="212">
        <v>0</v>
      </c>
      <c r="T251" s="213">
        <f>S251*H251</f>
        <v>0</v>
      </c>
      <c r="AR251" s="25" t="s">
        <v>880</v>
      </c>
      <c r="AT251" s="25" t="s">
        <v>259</v>
      </c>
      <c r="AU251" s="25" t="s">
        <v>89</v>
      </c>
      <c r="AY251" s="25" t="s">
        <v>165</v>
      </c>
      <c r="BE251" s="214">
        <f>IF(N251="základní",J251,0)</f>
        <v>0</v>
      </c>
      <c r="BF251" s="214">
        <f>IF(N251="snížená",J251,0)</f>
        <v>0</v>
      </c>
      <c r="BG251" s="214">
        <f>IF(N251="zákl. přenesená",J251,0)</f>
        <v>0</v>
      </c>
      <c r="BH251" s="214">
        <f>IF(N251="sníž. přenesená",J251,0)</f>
        <v>0</v>
      </c>
      <c r="BI251" s="214">
        <f>IF(N251="nulová",J251,0)</f>
        <v>0</v>
      </c>
      <c r="BJ251" s="25" t="s">
        <v>25</v>
      </c>
      <c r="BK251" s="214">
        <f>ROUND(I251*H251,2)</f>
        <v>0</v>
      </c>
      <c r="BL251" s="25" t="s">
        <v>295</v>
      </c>
      <c r="BM251" s="25" t="s">
        <v>1095</v>
      </c>
    </row>
    <row r="252" spans="2:47" s="1" customFormat="1" ht="27">
      <c r="B252" s="42"/>
      <c r="C252" s="64"/>
      <c r="D252" s="220" t="s">
        <v>112</v>
      </c>
      <c r="E252" s="64"/>
      <c r="F252" s="266" t="s">
        <v>1044</v>
      </c>
      <c r="G252" s="64"/>
      <c r="H252" s="64"/>
      <c r="I252" s="173"/>
      <c r="J252" s="64"/>
      <c r="K252" s="64"/>
      <c r="L252" s="62"/>
      <c r="M252" s="217"/>
      <c r="N252" s="43"/>
      <c r="O252" s="43"/>
      <c r="P252" s="43"/>
      <c r="Q252" s="43"/>
      <c r="R252" s="43"/>
      <c r="S252" s="43"/>
      <c r="T252" s="79"/>
      <c r="AT252" s="25" t="s">
        <v>112</v>
      </c>
      <c r="AU252" s="25" t="s">
        <v>89</v>
      </c>
    </row>
    <row r="253" spans="2:65" s="1" customFormat="1" ht="22.5" customHeight="1">
      <c r="B253" s="42"/>
      <c r="C253" s="203" t="s">
        <v>484</v>
      </c>
      <c r="D253" s="203" t="s">
        <v>166</v>
      </c>
      <c r="E253" s="204" t="s">
        <v>1096</v>
      </c>
      <c r="F253" s="205" t="s">
        <v>1097</v>
      </c>
      <c r="G253" s="206" t="s">
        <v>397</v>
      </c>
      <c r="H253" s="207">
        <v>12</v>
      </c>
      <c r="I253" s="208"/>
      <c r="J253" s="209">
        <f>ROUND(I253*H253,2)</f>
        <v>0</v>
      </c>
      <c r="K253" s="205" t="s">
        <v>170</v>
      </c>
      <c r="L253" s="62"/>
      <c r="M253" s="210" t="s">
        <v>24</v>
      </c>
      <c r="N253" s="211" t="s">
        <v>51</v>
      </c>
      <c r="O253" s="43"/>
      <c r="P253" s="212">
        <f>O253*H253</f>
        <v>0</v>
      </c>
      <c r="Q253" s="212">
        <v>0</v>
      </c>
      <c r="R253" s="212">
        <f>Q253*H253</f>
        <v>0</v>
      </c>
      <c r="S253" s="212">
        <v>0</v>
      </c>
      <c r="T253" s="213">
        <f>S253*H253</f>
        <v>0</v>
      </c>
      <c r="AR253" s="25" t="s">
        <v>295</v>
      </c>
      <c r="AT253" s="25" t="s">
        <v>166</v>
      </c>
      <c r="AU253" s="25" t="s">
        <v>89</v>
      </c>
      <c r="AY253" s="25" t="s">
        <v>165</v>
      </c>
      <c r="BE253" s="214">
        <f>IF(N253="základní",J253,0)</f>
        <v>0</v>
      </c>
      <c r="BF253" s="214">
        <f>IF(N253="snížená",J253,0)</f>
        <v>0</v>
      </c>
      <c r="BG253" s="214">
        <f>IF(N253="zákl. přenesená",J253,0)</f>
        <v>0</v>
      </c>
      <c r="BH253" s="214">
        <f>IF(N253="sníž. přenesená",J253,0)</f>
        <v>0</v>
      </c>
      <c r="BI253" s="214">
        <f>IF(N253="nulová",J253,0)</f>
        <v>0</v>
      </c>
      <c r="BJ253" s="25" t="s">
        <v>25</v>
      </c>
      <c r="BK253" s="214">
        <f>ROUND(I253*H253,2)</f>
        <v>0</v>
      </c>
      <c r="BL253" s="25" t="s">
        <v>295</v>
      </c>
      <c r="BM253" s="25" t="s">
        <v>1098</v>
      </c>
    </row>
    <row r="254" spans="2:47" s="1" customFormat="1" ht="27">
      <c r="B254" s="42"/>
      <c r="C254" s="64"/>
      <c r="D254" s="220" t="s">
        <v>112</v>
      </c>
      <c r="E254" s="64"/>
      <c r="F254" s="266" t="s">
        <v>1044</v>
      </c>
      <c r="G254" s="64"/>
      <c r="H254" s="64"/>
      <c r="I254" s="173"/>
      <c r="J254" s="64"/>
      <c r="K254" s="64"/>
      <c r="L254" s="62"/>
      <c r="M254" s="217"/>
      <c r="N254" s="43"/>
      <c r="O254" s="43"/>
      <c r="P254" s="43"/>
      <c r="Q254" s="43"/>
      <c r="R254" s="43"/>
      <c r="S254" s="43"/>
      <c r="T254" s="79"/>
      <c r="AT254" s="25" t="s">
        <v>112</v>
      </c>
      <c r="AU254" s="25" t="s">
        <v>89</v>
      </c>
    </row>
    <row r="255" spans="2:65" s="1" customFormat="1" ht="31.5" customHeight="1">
      <c r="B255" s="42"/>
      <c r="C255" s="203" t="s">
        <v>492</v>
      </c>
      <c r="D255" s="203" t="s">
        <v>166</v>
      </c>
      <c r="E255" s="204" t="s">
        <v>1099</v>
      </c>
      <c r="F255" s="205" t="s">
        <v>1100</v>
      </c>
      <c r="G255" s="206" t="s">
        <v>262</v>
      </c>
      <c r="H255" s="207">
        <v>0.267</v>
      </c>
      <c r="I255" s="208"/>
      <c r="J255" s="209">
        <f>ROUND(I255*H255,2)</f>
        <v>0</v>
      </c>
      <c r="K255" s="205" t="s">
        <v>170</v>
      </c>
      <c r="L255" s="62"/>
      <c r="M255" s="210" t="s">
        <v>24</v>
      </c>
      <c r="N255" s="211" t="s">
        <v>51</v>
      </c>
      <c r="O255" s="43"/>
      <c r="P255" s="212">
        <f>O255*H255</f>
        <v>0</v>
      </c>
      <c r="Q255" s="212">
        <v>0</v>
      </c>
      <c r="R255" s="212">
        <f>Q255*H255</f>
        <v>0</v>
      </c>
      <c r="S255" s="212">
        <v>0</v>
      </c>
      <c r="T255" s="213">
        <f>S255*H255</f>
        <v>0</v>
      </c>
      <c r="AR255" s="25" t="s">
        <v>295</v>
      </c>
      <c r="AT255" s="25" t="s">
        <v>166</v>
      </c>
      <c r="AU255" s="25" t="s">
        <v>89</v>
      </c>
      <c r="AY255" s="25" t="s">
        <v>165</v>
      </c>
      <c r="BE255" s="214">
        <f>IF(N255="základní",J255,0)</f>
        <v>0</v>
      </c>
      <c r="BF255" s="214">
        <f>IF(N255="snížená",J255,0)</f>
        <v>0</v>
      </c>
      <c r="BG255" s="214">
        <f>IF(N255="zákl. přenesená",J255,0)</f>
        <v>0</v>
      </c>
      <c r="BH255" s="214">
        <f>IF(N255="sníž. přenesená",J255,0)</f>
        <v>0</v>
      </c>
      <c r="BI255" s="214">
        <f>IF(N255="nulová",J255,0)</f>
        <v>0</v>
      </c>
      <c r="BJ255" s="25" t="s">
        <v>25</v>
      </c>
      <c r="BK255" s="214">
        <f>ROUND(I255*H255,2)</f>
        <v>0</v>
      </c>
      <c r="BL255" s="25" t="s">
        <v>295</v>
      </c>
      <c r="BM255" s="25" t="s">
        <v>1101</v>
      </c>
    </row>
    <row r="256" spans="2:47" s="1" customFormat="1" ht="121.5">
      <c r="B256" s="42"/>
      <c r="C256" s="64"/>
      <c r="D256" s="220" t="s">
        <v>173</v>
      </c>
      <c r="E256" s="64"/>
      <c r="F256" s="266" t="s">
        <v>1102</v>
      </c>
      <c r="G256" s="64"/>
      <c r="H256" s="64"/>
      <c r="I256" s="173"/>
      <c r="J256" s="64"/>
      <c r="K256" s="64"/>
      <c r="L256" s="62"/>
      <c r="M256" s="217"/>
      <c r="N256" s="43"/>
      <c r="O256" s="43"/>
      <c r="P256" s="43"/>
      <c r="Q256" s="43"/>
      <c r="R256" s="43"/>
      <c r="S256" s="43"/>
      <c r="T256" s="79"/>
      <c r="AT256" s="25" t="s">
        <v>173</v>
      </c>
      <c r="AU256" s="25" t="s">
        <v>89</v>
      </c>
    </row>
    <row r="257" spans="2:65" s="1" customFormat="1" ht="44.25" customHeight="1">
      <c r="B257" s="42"/>
      <c r="C257" s="203" t="s">
        <v>498</v>
      </c>
      <c r="D257" s="203" t="s">
        <v>166</v>
      </c>
      <c r="E257" s="204" t="s">
        <v>1103</v>
      </c>
      <c r="F257" s="205" t="s">
        <v>1104</v>
      </c>
      <c r="G257" s="206" t="s">
        <v>262</v>
      </c>
      <c r="H257" s="207">
        <v>0.267</v>
      </c>
      <c r="I257" s="208"/>
      <c r="J257" s="209">
        <f>ROUND(I257*H257,2)</f>
        <v>0</v>
      </c>
      <c r="K257" s="205" t="s">
        <v>170</v>
      </c>
      <c r="L257" s="62"/>
      <c r="M257" s="210" t="s">
        <v>24</v>
      </c>
      <c r="N257" s="211" t="s">
        <v>51</v>
      </c>
      <c r="O257" s="43"/>
      <c r="P257" s="212">
        <f>O257*H257</f>
        <v>0</v>
      </c>
      <c r="Q257" s="212">
        <v>0</v>
      </c>
      <c r="R257" s="212">
        <f>Q257*H257</f>
        <v>0</v>
      </c>
      <c r="S257" s="212">
        <v>0</v>
      </c>
      <c r="T257" s="213">
        <f>S257*H257</f>
        <v>0</v>
      </c>
      <c r="AR257" s="25" t="s">
        <v>295</v>
      </c>
      <c r="AT257" s="25" t="s">
        <v>166</v>
      </c>
      <c r="AU257" s="25" t="s">
        <v>89</v>
      </c>
      <c r="AY257" s="25" t="s">
        <v>165</v>
      </c>
      <c r="BE257" s="214">
        <f>IF(N257="základní",J257,0)</f>
        <v>0</v>
      </c>
      <c r="BF257" s="214">
        <f>IF(N257="snížená",J257,0)</f>
        <v>0</v>
      </c>
      <c r="BG257" s="214">
        <f>IF(N257="zákl. přenesená",J257,0)</f>
        <v>0</v>
      </c>
      <c r="BH257" s="214">
        <f>IF(N257="sníž. přenesená",J257,0)</f>
        <v>0</v>
      </c>
      <c r="BI257" s="214">
        <f>IF(N257="nulová",J257,0)</f>
        <v>0</v>
      </c>
      <c r="BJ257" s="25" t="s">
        <v>25</v>
      </c>
      <c r="BK257" s="214">
        <f>ROUND(I257*H257,2)</f>
        <v>0</v>
      </c>
      <c r="BL257" s="25" t="s">
        <v>295</v>
      </c>
      <c r="BM257" s="25" t="s">
        <v>1105</v>
      </c>
    </row>
    <row r="258" spans="2:47" s="1" customFormat="1" ht="121.5">
      <c r="B258" s="42"/>
      <c r="C258" s="64"/>
      <c r="D258" s="215" t="s">
        <v>173</v>
      </c>
      <c r="E258" s="64"/>
      <c r="F258" s="216" t="s">
        <v>1102</v>
      </c>
      <c r="G258" s="64"/>
      <c r="H258" s="64"/>
      <c r="I258" s="173"/>
      <c r="J258" s="64"/>
      <c r="K258" s="64"/>
      <c r="L258" s="62"/>
      <c r="M258" s="217"/>
      <c r="N258" s="43"/>
      <c r="O258" s="43"/>
      <c r="P258" s="43"/>
      <c r="Q258" s="43"/>
      <c r="R258" s="43"/>
      <c r="S258" s="43"/>
      <c r="T258" s="79"/>
      <c r="AT258" s="25" t="s">
        <v>173</v>
      </c>
      <c r="AU258" s="25" t="s">
        <v>89</v>
      </c>
    </row>
    <row r="259" spans="2:63" s="11" customFormat="1" ht="29.85" customHeight="1">
      <c r="B259" s="186"/>
      <c r="C259" s="187"/>
      <c r="D259" s="200" t="s">
        <v>79</v>
      </c>
      <c r="E259" s="201" t="s">
        <v>1106</v>
      </c>
      <c r="F259" s="201" t="s">
        <v>1107</v>
      </c>
      <c r="G259" s="187"/>
      <c r="H259" s="187"/>
      <c r="I259" s="190"/>
      <c r="J259" s="202">
        <f>BK259</f>
        <v>0</v>
      </c>
      <c r="K259" s="187"/>
      <c r="L259" s="192"/>
      <c r="M259" s="193"/>
      <c r="N259" s="194"/>
      <c r="O259" s="194"/>
      <c r="P259" s="195">
        <f>SUM(P260:P264)</f>
        <v>0</v>
      </c>
      <c r="Q259" s="194"/>
      <c r="R259" s="195">
        <f>SUM(R260:R264)</f>
        <v>0.01093608</v>
      </c>
      <c r="S259" s="194"/>
      <c r="T259" s="196">
        <f>SUM(T260:T264)</f>
        <v>0</v>
      </c>
      <c r="AR259" s="197" t="s">
        <v>89</v>
      </c>
      <c r="AT259" s="198" t="s">
        <v>79</v>
      </c>
      <c r="AU259" s="198" t="s">
        <v>25</v>
      </c>
      <c r="AY259" s="197" t="s">
        <v>165</v>
      </c>
      <c r="BK259" s="199">
        <f>SUM(BK260:BK264)</f>
        <v>0</v>
      </c>
    </row>
    <row r="260" spans="2:65" s="1" customFormat="1" ht="22.5" customHeight="1">
      <c r="B260" s="42"/>
      <c r="C260" s="203" t="s">
        <v>516</v>
      </c>
      <c r="D260" s="203" t="s">
        <v>166</v>
      </c>
      <c r="E260" s="204" t="s">
        <v>1108</v>
      </c>
      <c r="F260" s="205" t="s">
        <v>1109</v>
      </c>
      <c r="G260" s="206" t="s">
        <v>169</v>
      </c>
      <c r="H260" s="207">
        <v>35.856</v>
      </c>
      <c r="I260" s="208"/>
      <c r="J260" s="209">
        <f>ROUND(I260*H260,2)</f>
        <v>0</v>
      </c>
      <c r="K260" s="205" t="s">
        <v>170</v>
      </c>
      <c r="L260" s="62"/>
      <c r="M260" s="210" t="s">
        <v>24</v>
      </c>
      <c r="N260" s="211" t="s">
        <v>51</v>
      </c>
      <c r="O260" s="43"/>
      <c r="P260" s="212">
        <f>O260*H260</f>
        <v>0</v>
      </c>
      <c r="Q260" s="212">
        <v>0.000225</v>
      </c>
      <c r="R260" s="212">
        <f>Q260*H260</f>
        <v>0.0080676</v>
      </c>
      <c r="S260" s="212">
        <v>0</v>
      </c>
      <c r="T260" s="213">
        <f>S260*H260</f>
        <v>0</v>
      </c>
      <c r="AR260" s="25" t="s">
        <v>295</v>
      </c>
      <c r="AT260" s="25" t="s">
        <v>166</v>
      </c>
      <c r="AU260" s="25" t="s">
        <v>89</v>
      </c>
      <c r="AY260" s="25" t="s">
        <v>165</v>
      </c>
      <c r="BE260" s="214">
        <f>IF(N260="základní",J260,0)</f>
        <v>0</v>
      </c>
      <c r="BF260" s="214">
        <f>IF(N260="snížená",J260,0)</f>
        <v>0</v>
      </c>
      <c r="BG260" s="214">
        <f>IF(N260="zákl. přenesená",J260,0)</f>
        <v>0</v>
      </c>
      <c r="BH260" s="214">
        <f>IF(N260="sníž. přenesená",J260,0)</f>
        <v>0</v>
      </c>
      <c r="BI260" s="214">
        <f>IF(N260="nulová",J260,0)</f>
        <v>0</v>
      </c>
      <c r="BJ260" s="25" t="s">
        <v>25</v>
      </c>
      <c r="BK260" s="214">
        <f>ROUND(I260*H260,2)</f>
        <v>0</v>
      </c>
      <c r="BL260" s="25" t="s">
        <v>295</v>
      </c>
      <c r="BM260" s="25" t="s">
        <v>1110</v>
      </c>
    </row>
    <row r="261" spans="2:47" s="1" customFormat="1" ht="27">
      <c r="B261" s="42"/>
      <c r="C261" s="64"/>
      <c r="D261" s="215" t="s">
        <v>112</v>
      </c>
      <c r="E261" s="64"/>
      <c r="F261" s="216" t="s">
        <v>1111</v>
      </c>
      <c r="G261" s="64"/>
      <c r="H261" s="64"/>
      <c r="I261" s="173"/>
      <c r="J261" s="64"/>
      <c r="K261" s="64"/>
      <c r="L261" s="62"/>
      <c r="M261" s="217"/>
      <c r="N261" s="43"/>
      <c r="O261" s="43"/>
      <c r="P261" s="43"/>
      <c r="Q261" s="43"/>
      <c r="R261" s="43"/>
      <c r="S261" s="43"/>
      <c r="T261" s="79"/>
      <c r="AT261" s="25" t="s">
        <v>112</v>
      </c>
      <c r="AU261" s="25" t="s">
        <v>89</v>
      </c>
    </row>
    <row r="262" spans="2:51" s="12" customFormat="1" ht="13.5">
      <c r="B262" s="218"/>
      <c r="C262" s="219"/>
      <c r="D262" s="220" t="s">
        <v>176</v>
      </c>
      <c r="E262" s="221" t="s">
        <v>24</v>
      </c>
      <c r="F262" s="222" t="s">
        <v>1112</v>
      </c>
      <c r="G262" s="219"/>
      <c r="H262" s="223">
        <v>35.856</v>
      </c>
      <c r="I262" s="224"/>
      <c r="J262" s="219"/>
      <c r="K262" s="219"/>
      <c r="L262" s="225"/>
      <c r="M262" s="226"/>
      <c r="N262" s="227"/>
      <c r="O262" s="227"/>
      <c r="P262" s="227"/>
      <c r="Q262" s="227"/>
      <c r="R262" s="227"/>
      <c r="S262" s="227"/>
      <c r="T262" s="228"/>
      <c r="AT262" s="229" t="s">
        <v>176</v>
      </c>
      <c r="AU262" s="229" t="s">
        <v>89</v>
      </c>
      <c r="AV262" s="12" t="s">
        <v>89</v>
      </c>
      <c r="AW262" s="12" t="s">
        <v>44</v>
      </c>
      <c r="AX262" s="12" t="s">
        <v>25</v>
      </c>
      <c r="AY262" s="229" t="s">
        <v>165</v>
      </c>
    </row>
    <row r="263" spans="2:65" s="1" customFormat="1" ht="31.5" customHeight="1">
      <c r="B263" s="42"/>
      <c r="C263" s="203" t="s">
        <v>523</v>
      </c>
      <c r="D263" s="203" t="s">
        <v>166</v>
      </c>
      <c r="E263" s="204" t="s">
        <v>1113</v>
      </c>
      <c r="F263" s="205" t="s">
        <v>1114</v>
      </c>
      <c r="G263" s="206" t="s">
        <v>169</v>
      </c>
      <c r="H263" s="207">
        <v>35.856</v>
      </c>
      <c r="I263" s="208"/>
      <c r="J263" s="209">
        <f>ROUND(I263*H263,2)</f>
        <v>0</v>
      </c>
      <c r="K263" s="205" t="s">
        <v>170</v>
      </c>
      <c r="L263" s="62"/>
      <c r="M263" s="210" t="s">
        <v>24</v>
      </c>
      <c r="N263" s="211" t="s">
        <v>51</v>
      </c>
      <c r="O263" s="43"/>
      <c r="P263" s="212">
        <f>O263*H263</f>
        <v>0</v>
      </c>
      <c r="Q263" s="212">
        <v>0</v>
      </c>
      <c r="R263" s="212">
        <f>Q263*H263</f>
        <v>0</v>
      </c>
      <c r="S263" s="212">
        <v>0</v>
      </c>
      <c r="T263" s="213">
        <f>S263*H263</f>
        <v>0</v>
      </c>
      <c r="AR263" s="25" t="s">
        <v>295</v>
      </c>
      <c r="AT263" s="25" t="s">
        <v>166</v>
      </c>
      <c r="AU263" s="25" t="s">
        <v>89</v>
      </c>
      <c r="AY263" s="25" t="s">
        <v>165</v>
      </c>
      <c r="BE263" s="214">
        <f>IF(N263="základní",J263,0)</f>
        <v>0</v>
      </c>
      <c r="BF263" s="214">
        <f>IF(N263="snížená",J263,0)</f>
        <v>0</v>
      </c>
      <c r="BG263" s="214">
        <f>IF(N263="zákl. přenesená",J263,0)</f>
        <v>0</v>
      </c>
      <c r="BH263" s="214">
        <f>IF(N263="sníž. přenesená",J263,0)</f>
        <v>0</v>
      </c>
      <c r="BI263" s="214">
        <f>IF(N263="nulová",J263,0)</f>
        <v>0</v>
      </c>
      <c r="BJ263" s="25" t="s">
        <v>25</v>
      </c>
      <c r="BK263" s="214">
        <f>ROUND(I263*H263,2)</f>
        <v>0</v>
      </c>
      <c r="BL263" s="25" t="s">
        <v>295</v>
      </c>
      <c r="BM263" s="25" t="s">
        <v>1115</v>
      </c>
    </row>
    <row r="264" spans="2:65" s="1" customFormat="1" ht="22.5" customHeight="1">
      <c r="B264" s="42"/>
      <c r="C264" s="203" t="s">
        <v>530</v>
      </c>
      <c r="D264" s="203" t="s">
        <v>166</v>
      </c>
      <c r="E264" s="204" t="s">
        <v>1116</v>
      </c>
      <c r="F264" s="205" t="s">
        <v>1117</v>
      </c>
      <c r="G264" s="206" t="s">
        <v>169</v>
      </c>
      <c r="H264" s="207">
        <v>35.856</v>
      </c>
      <c r="I264" s="208"/>
      <c r="J264" s="209">
        <f>ROUND(I264*H264,2)</f>
        <v>0</v>
      </c>
      <c r="K264" s="205" t="s">
        <v>170</v>
      </c>
      <c r="L264" s="62"/>
      <c r="M264" s="210" t="s">
        <v>24</v>
      </c>
      <c r="N264" s="283" t="s">
        <v>51</v>
      </c>
      <c r="O264" s="284"/>
      <c r="P264" s="285">
        <f>O264*H264</f>
        <v>0</v>
      </c>
      <c r="Q264" s="285">
        <v>8E-05</v>
      </c>
      <c r="R264" s="285">
        <f>Q264*H264</f>
        <v>0.0028684800000000005</v>
      </c>
      <c r="S264" s="285">
        <v>0</v>
      </c>
      <c r="T264" s="286">
        <f>S264*H264</f>
        <v>0</v>
      </c>
      <c r="AR264" s="25" t="s">
        <v>295</v>
      </c>
      <c r="AT264" s="25" t="s">
        <v>166</v>
      </c>
      <c r="AU264" s="25" t="s">
        <v>89</v>
      </c>
      <c r="AY264" s="25" t="s">
        <v>165</v>
      </c>
      <c r="BE264" s="214">
        <f>IF(N264="základní",J264,0)</f>
        <v>0</v>
      </c>
      <c r="BF264" s="214">
        <f>IF(N264="snížená",J264,0)</f>
        <v>0</v>
      </c>
      <c r="BG264" s="214">
        <f>IF(N264="zákl. přenesená",J264,0)</f>
        <v>0</v>
      </c>
      <c r="BH264" s="214">
        <f>IF(N264="sníž. přenesená",J264,0)</f>
        <v>0</v>
      </c>
      <c r="BI264" s="214">
        <f>IF(N264="nulová",J264,0)</f>
        <v>0</v>
      </c>
      <c r="BJ264" s="25" t="s">
        <v>25</v>
      </c>
      <c r="BK264" s="214">
        <f>ROUND(I264*H264,2)</f>
        <v>0</v>
      </c>
      <c r="BL264" s="25" t="s">
        <v>295</v>
      </c>
      <c r="BM264" s="25" t="s">
        <v>1118</v>
      </c>
    </row>
    <row r="265" spans="2:12" s="1" customFormat="1" ht="6.95" customHeight="1">
      <c r="B265" s="57"/>
      <c r="C265" s="58"/>
      <c r="D265" s="58"/>
      <c r="E265" s="58"/>
      <c r="F265" s="58"/>
      <c r="G265" s="58"/>
      <c r="H265" s="58"/>
      <c r="I265" s="149"/>
      <c r="J265" s="58"/>
      <c r="K265" s="58"/>
      <c r="L265" s="62"/>
    </row>
  </sheetData>
  <sheetProtection algorithmName="SHA-512" hashValue="F+9flgM0wp9mvO5I/h9jS/whDlGYshnFomB5+Dsm2d/jBVgb1O8ASTCK04UZns8TYgSlAPzmiHXLuPiaRbT9dg==" saltValue="V3rgxGX6AXy4jevnMyBb0A==" spinCount="100000" sheet="1" objects="1" scenarios="1" formatCells="0" formatColumns="0" formatRows="0" sort="0" autoFilter="0"/>
  <autoFilter ref="C84:K264"/>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121</v>
      </c>
      <c r="G1" s="417" t="s">
        <v>122</v>
      </c>
      <c r="H1" s="417"/>
      <c r="I1" s="125"/>
      <c r="J1" s="124" t="s">
        <v>123</v>
      </c>
      <c r="K1" s="123" t="s">
        <v>124</v>
      </c>
      <c r="L1" s="124" t="s">
        <v>125</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2"/>
      <c r="M2" s="372"/>
      <c r="N2" s="372"/>
      <c r="O2" s="372"/>
      <c r="P2" s="372"/>
      <c r="Q2" s="372"/>
      <c r="R2" s="372"/>
      <c r="S2" s="372"/>
      <c r="T2" s="372"/>
      <c r="U2" s="372"/>
      <c r="V2" s="372"/>
      <c r="AT2" s="25" t="s">
        <v>95</v>
      </c>
    </row>
    <row r="3" spans="2:46" ht="6.95" customHeight="1">
      <c r="B3" s="26"/>
      <c r="C3" s="27"/>
      <c r="D3" s="27"/>
      <c r="E3" s="27"/>
      <c r="F3" s="27"/>
      <c r="G3" s="27"/>
      <c r="H3" s="27"/>
      <c r="I3" s="126"/>
      <c r="J3" s="27"/>
      <c r="K3" s="28"/>
      <c r="AT3" s="25" t="s">
        <v>89</v>
      </c>
    </row>
    <row r="4" spans="2:46" ht="36.95" customHeight="1">
      <c r="B4" s="29"/>
      <c r="C4" s="30"/>
      <c r="D4" s="31" t="s">
        <v>126</v>
      </c>
      <c r="E4" s="30"/>
      <c r="F4" s="30"/>
      <c r="G4" s="30"/>
      <c r="H4" s="30"/>
      <c r="I4" s="127"/>
      <c r="J4" s="30"/>
      <c r="K4" s="32"/>
      <c r="M4" s="33" t="s">
        <v>12</v>
      </c>
      <c r="AT4" s="25" t="s">
        <v>6</v>
      </c>
    </row>
    <row r="5" spans="2:11" ht="6.95" customHeight="1">
      <c r="B5" s="29"/>
      <c r="C5" s="30"/>
      <c r="D5" s="30"/>
      <c r="E5" s="30"/>
      <c r="F5" s="30"/>
      <c r="G5" s="30"/>
      <c r="H5" s="30"/>
      <c r="I5" s="127"/>
      <c r="J5" s="30"/>
      <c r="K5" s="32"/>
    </row>
    <row r="6" spans="2:11" ht="15">
      <c r="B6" s="29"/>
      <c r="C6" s="30"/>
      <c r="D6" s="38" t="s">
        <v>18</v>
      </c>
      <c r="E6" s="30"/>
      <c r="F6" s="30"/>
      <c r="G6" s="30"/>
      <c r="H6" s="30"/>
      <c r="I6" s="127"/>
      <c r="J6" s="30"/>
      <c r="K6" s="32"/>
    </row>
    <row r="7" spans="2:11" ht="22.5" customHeight="1">
      <c r="B7" s="29"/>
      <c r="C7" s="30"/>
      <c r="D7" s="30"/>
      <c r="E7" s="418" t="str">
        <f>'Rekapitulace stavby'!K6</f>
        <v>VD Fojtka, zřízení nouzového přelivu</v>
      </c>
      <c r="F7" s="419"/>
      <c r="G7" s="419"/>
      <c r="H7" s="419"/>
      <c r="I7" s="127"/>
      <c r="J7" s="30"/>
      <c r="K7" s="32"/>
    </row>
    <row r="8" spans="2:11" s="1" customFormat="1" ht="15">
      <c r="B8" s="42"/>
      <c r="C8" s="43"/>
      <c r="D8" s="38" t="s">
        <v>127</v>
      </c>
      <c r="E8" s="43"/>
      <c r="F8" s="43"/>
      <c r="G8" s="43"/>
      <c r="H8" s="43"/>
      <c r="I8" s="128"/>
      <c r="J8" s="43"/>
      <c r="K8" s="46"/>
    </row>
    <row r="9" spans="2:11" s="1" customFormat="1" ht="36.95" customHeight="1">
      <c r="B9" s="42"/>
      <c r="C9" s="43"/>
      <c r="D9" s="43"/>
      <c r="E9" s="420" t="s">
        <v>1119</v>
      </c>
      <c r="F9" s="421"/>
      <c r="G9" s="421"/>
      <c r="H9" s="421"/>
      <c r="I9" s="128"/>
      <c r="J9" s="43"/>
      <c r="K9" s="46"/>
    </row>
    <row r="10" spans="2:11" s="1" customFormat="1" ht="13.5">
      <c r="B10" s="42"/>
      <c r="C10" s="43"/>
      <c r="D10" s="43"/>
      <c r="E10" s="43"/>
      <c r="F10" s="43"/>
      <c r="G10" s="43"/>
      <c r="H10" s="43"/>
      <c r="I10" s="128"/>
      <c r="J10" s="43"/>
      <c r="K10" s="46"/>
    </row>
    <row r="11" spans="2:11" s="1" customFormat="1" ht="14.45" customHeight="1">
      <c r="B11" s="42"/>
      <c r="C11" s="43"/>
      <c r="D11" s="38" t="s">
        <v>21</v>
      </c>
      <c r="E11" s="43"/>
      <c r="F11" s="36" t="s">
        <v>22</v>
      </c>
      <c r="G11" s="43"/>
      <c r="H11" s="43"/>
      <c r="I11" s="129" t="s">
        <v>23</v>
      </c>
      <c r="J11" s="36" t="s">
        <v>24</v>
      </c>
      <c r="K11" s="46"/>
    </row>
    <row r="12" spans="2:11" s="1" customFormat="1" ht="14.45" customHeight="1">
      <c r="B12" s="42"/>
      <c r="C12" s="43"/>
      <c r="D12" s="38" t="s">
        <v>26</v>
      </c>
      <c r="E12" s="43"/>
      <c r="F12" s="36" t="s">
        <v>27</v>
      </c>
      <c r="G12" s="43"/>
      <c r="H12" s="43"/>
      <c r="I12" s="129" t="s">
        <v>28</v>
      </c>
      <c r="J12" s="130" t="str">
        <f>'Rekapitulace stavby'!AN8</f>
        <v>6. 6. 2017</v>
      </c>
      <c r="K12" s="46"/>
    </row>
    <row r="13" spans="2:11" s="1" customFormat="1" ht="10.9" customHeight="1">
      <c r="B13" s="42"/>
      <c r="C13" s="43"/>
      <c r="D13" s="43"/>
      <c r="E13" s="43"/>
      <c r="F13" s="43"/>
      <c r="G13" s="43"/>
      <c r="H13" s="43"/>
      <c r="I13" s="128"/>
      <c r="J13" s="43"/>
      <c r="K13" s="46"/>
    </row>
    <row r="14" spans="2:11" s="1" customFormat="1" ht="14.45" customHeight="1">
      <c r="B14" s="42"/>
      <c r="C14" s="43"/>
      <c r="D14" s="38" t="s">
        <v>32</v>
      </c>
      <c r="E14" s="43"/>
      <c r="F14" s="43"/>
      <c r="G14" s="43"/>
      <c r="H14" s="43"/>
      <c r="I14" s="129" t="s">
        <v>33</v>
      </c>
      <c r="J14" s="36" t="s">
        <v>34</v>
      </c>
      <c r="K14" s="46"/>
    </row>
    <row r="15" spans="2:11" s="1" customFormat="1" ht="18" customHeight="1">
      <c r="B15" s="42"/>
      <c r="C15" s="43"/>
      <c r="D15" s="43"/>
      <c r="E15" s="36" t="s">
        <v>35</v>
      </c>
      <c r="F15" s="43"/>
      <c r="G15" s="43"/>
      <c r="H15" s="43"/>
      <c r="I15" s="129" t="s">
        <v>36</v>
      </c>
      <c r="J15" s="36" t="s">
        <v>37</v>
      </c>
      <c r="K15" s="46"/>
    </row>
    <row r="16" spans="2:11" s="1" customFormat="1" ht="6.95" customHeight="1">
      <c r="B16" s="42"/>
      <c r="C16" s="43"/>
      <c r="D16" s="43"/>
      <c r="E16" s="43"/>
      <c r="F16" s="43"/>
      <c r="G16" s="43"/>
      <c r="H16" s="43"/>
      <c r="I16" s="128"/>
      <c r="J16" s="43"/>
      <c r="K16" s="46"/>
    </row>
    <row r="17" spans="2:11" s="1" customFormat="1" ht="14.45" customHeight="1">
      <c r="B17" s="42"/>
      <c r="C17" s="43"/>
      <c r="D17" s="38" t="s">
        <v>38</v>
      </c>
      <c r="E17" s="43"/>
      <c r="F17" s="43"/>
      <c r="G17" s="43"/>
      <c r="H17" s="43"/>
      <c r="I17" s="129" t="s">
        <v>33</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29" t="s">
        <v>36</v>
      </c>
      <c r="J18" s="36" t="str">
        <f>IF('Rekapitulace stavby'!AN14="Vyplň údaj","",IF('Rekapitulace stavby'!AN14="","",'Rekapitulace stavby'!AN14))</f>
        <v/>
      </c>
      <c r="K18" s="46"/>
    </row>
    <row r="19" spans="2:11" s="1" customFormat="1" ht="6.95" customHeight="1">
      <c r="B19" s="42"/>
      <c r="C19" s="43"/>
      <c r="D19" s="43"/>
      <c r="E19" s="43"/>
      <c r="F19" s="43"/>
      <c r="G19" s="43"/>
      <c r="H19" s="43"/>
      <c r="I19" s="128"/>
      <c r="J19" s="43"/>
      <c r="K19" s="46"/>
    </row>
    <row r="20" spans="2:11" s="1" customFormat="1" ht="14.45" customHeight="1">
      <c r="B20" s="42"/>
      <c r="C20" s="43"/>
      <c r="D20" s="38" t="s">
        <v>40</v>
      </c>
      <c r="E20" s="43"/>
      <c r="F20" s="43"/>
      <c r="G20" s="43"/>
      <c r="H20" s="43"/>
      <c r="I20" s="129" t="s">
        <v>33</v>
      </c>
      <c r="J20" s="36" t="s">
        <v>41</v>
      </c>
      <c r="K20" s="46"/>
    </row>
    <row r="21" spans="2:11" s="1" customFormat="1" ht="18" customHeight="1">
      <c r="B21" s="42"/>
      <c r="C21" s="43"/>
      <c r="D21" s="43"/>
      <c r="E21" s="36" t="s">
        <v>42</v>
      </c>
      <c r="F21" s="43"/>
      <c r="G21" s="43"/>
      <c r="H21" s="43"/>
      <c r="I21" s="129" t="s">
        <v>36</v>
      </c>
      <c r="J21" s="36" t="s">
        <v>43</v>
      </c>
      <c r="K21" s="46"/>
    </row>
    <row r="22" spans="2:11" s="1" customFormat="1" ht="6.95" customHeight="1">
      <c r="B22" s="42"/>
      <c r="C22" s="43"/>
      <c r="D22" s="43"/>
      <c r="E22" s="43"/>
      <c r="F22" s="43"/>
      <c r="G22" s="43"/>
      <c r="H22" s="43"/>
      <c r="I22" s="128"/>
      <c r="J22" s="43"/>
      <c r="K22" s="46"/>
    </row>
    <row r="23" spans="2:11" s="1" customFormat="1" ht="14.45" customHeight="1">
      <c r="B23" s="42"/>
      <c r="C23" s="43"/>
      <c r="D23" s="38" t="s">
        <v>45</v>
      </c>
      <c r="E23" s="43"/>
      <c r="F23" s="43"/>
      <c r="G23" s="43"/>
      <c r="H23" s="43"/>
      <c r="I23" s="128"/>
      <c r="J23" s="43"/>
      <c r="K23" s="46"/>
    </row>
    <row r="24" spans="2:11" s="7" customFormat="1" ht="22.5" customHeight="1">
      <c r="B24" s="131"/>
      <c r="C24" s="132"/>
      <c r="D24" s="132"/>
      <c r="E24" s="410" t="s">
        <v>24</v>
      </c>
      <c r="F24" s="410"/>
      <c r="G24" s="410"/>
      <c r="H24" s="410"/>
      <c r="I24" s="133"/>
      <c r="J24" s="132"/>
      <c r="K24" s="134"/>
    </row>
    <row r="25" spans="2:11" s="1" customFormat="1" ht="6.95" customHeight="1">
      <c r="B25" s="42"/>
      <c r="C25" s="43"/>
      <c r="D25" s="43"/>
      <c r="E25" s="43"/>
      <c r="F25" s="43"/>
      <c r="G25" s="43"/>
      <c r="H25" s="43"/>
      <c r="I25" s="128"/>
      <c r="J25" s="43"/>
      <c r="K25" s="46"/>
    </row>
    <row r="26" spans="2:11" s="1" customFormat="1" ht="6.95" customHeight="1">
      <c r="B26" s="42"/>
      <c r="C26" s="43"/>
      <c r="D26" s="86"/>
      <c r="E26" s="86"/>
      <c r="F26" s="86"/>
      <c r="G26" s="86"/>
      <c r="H26" s="86"/>
      <c r="I26" s="135"/>
      <c r="J26" s="86"/>
      <c r="K26" s="136"/>
    </row>
    <row r="27" spans="2:11" s="1" customFormat="1" ht="25.35" customHeight="1">
      <c r="B27" s="42"/>
      <c r="C27" s="43"/>
      <c r="D27" s="137" t="s">
        <v>46</v>
      </c>
      <c r="E27" s="43"/>
      <c r="F27" s="43"/>
      <c r="G27" s="43"/>
      <c r="H27" s="43"/>
      <c r="I27" s="128"/>
      <c r="J27" s="138">
        <f>ROUND(J90,2)</f>
        <v>0</v>
      </c>
      <c r="K27" s="46"/>
    </row>
    <row r="28" spans="2:11" s="1" customFormat="1" ht="6.95" customHeight="1">
      <c r="B28" s="42"/>
      <c r="C28" s="43"/>
      <c r="D28" s="86"/>
      <c r="E28" s="86"/>
      <c r="F28" s="86"/>
      <c r="G28" s="86"/>
      <c r="H28" s="86"/>
      <c r="I28" s="135"/>
      <c r="J28" s="86"/>
      <c r="K28" s="136"/>
    </row>
    <row r="29" spans="2:11" s="1" customFormat="1" ht="14.45" customHeight="1">
      <c r="B29" s="42"/>
      <c r="C29" s="43"/>
      <c r="D29" s="43"/>
      <c r="E29" s="43"/>
      <c r="F29" s="47" t="s">
        <v>48</v>
      </c>
      <c r="G29" s="43"/>
      <c r="H29" s="43"/>
      <c r="I29" s="139" t="s">
        <v>47</v>
      </c>
      <c r="J29" s="47" t="s">
        <v>49</v>
      </c>
      <c r="K29" s="46"/>
    </row>
    <row r="30" spans="2:11" s="1" customFormat="1" ht="14.45" customHeight="1">
      <c r="B30" s="42"/>
      <c r="C30" s="43"/>
      <c r="D30" s="50" t="s">
        <v>50</v>
      </c>
      <c r="E30" s="50" t="s">
        <v>51</v>
      </c>
      <c r="F30" s="140">
        <f>ROUND(SUM(BE90:BE577),2)</f>
        <v>0</v>
      </c>
      <c r="G30" s="43"/>
      <c r="H30" s="43"/>
      <c r="I30" s="141">
        <v>0.21</v>
      </c>
      <c r="J30" s="140">
        <f>ROUND(ROUND((SUM(BE90:BE577)),2)*I30,2)</f>
        <v>0</v>
      </c>
      <c r="K30" s="46"/>
    </row>
    <row r="31" spans="2:11" s="1" customFormat="1" ht="14.45" customHeight="1">
      <c r="B31" s="42"/>
      <c r="C31" s="43"/>
      <c r="D31" s="43"/>
      <c r="E31" s="50" t="s">
        <v>52</v>
      </c>
      <c r="F31" s="140">
        <f>ROUND(SUM(BF90:BF577),2)</f>
        <v>0</v>
      </c>
      <c r="G31" s="43"/>
      <c r="H31" s="43"/>
      <c r="I31" s="141">
        <v>0.15</v>
      </c>
      <c r="J31" s="140">
        <f>ROUND(ROUND((SUM(BF90:BF577)),2)*I31,2)</f>
        <v>0</v>
      </c>
      <c r="K31" s="46"/>
    </row>
    <row r="32" spans="2:11" s="1" customFormat="1" ht="14.45" customHeight="1" hidden="1">
      <c r="B32" s="42"/>
      <c r="C32" s="43"/>
      <c r="D32" s="43"/>
      <c r="E32" s="50" t="s">
        <v>53</v>
      </c>
      <c r="F32" s="140">
        <f>ROUND(SUM(BG90:BG577),2)</f>
        <v>0</v>
      </c>
      <c r="G32" s="43"/>
      <c r="H32" s="43"/>
      <c r="I32" s="141">
        <v>0.21</v>
      </c>
      <c r="J32" s="140">
        <v>0</v>
      </c>
      <c r="K32" s="46"/>
    </row>
    <row r="33" spans="2:11" s="1" customFormat="1" ht="14.45" customHeight="1" hidden="1">
      <c r="B33" s="42"/>
      <c r="C33" s="43"/>
      <c r="D33" s="43"/>
      <c r="E33" s="50" t="s">
        <v>54</v>
      </c>
      <c r="F33" s="140">
        <f>ROUND(SUM(BH90:BH577),2)</f>
        <v>0</v>
      </c>
      <c r="G33" s="43"/>
      <c r="H33" s="43"/>
      <c r="I33" s="141">
        <v>0.15</v>
      </c>
      <c r="J33" s="140">
        <v>0</v>
      </c>
      <c r="K33" s="46"/>
    </row>
    <row r="34" spans="2:11" s="1" customFormat="1" ht="14.45" customHeight="1" hidden="1">
      <c r="B34" s="42"/>
      <c r="C34" s="43"/>
      <c r="D34" s="43"/>
      <c r="E34" s="50" t="s">
        <v>55</v>
      </c>
      <c r="F34" s="140">
        <f>ROUND(SUM(BI90:BI577),2)</f>
        <v>0</v>
      </c>
      <c r="G34" s="43"/>
      <c r="H34" s="43"/>
      <c r="I34" s="141">
        <v>0</v>
      </c>
      <c r="J34" s="140">
        <v>0</v>
      </c>
      <c r="K34" s="46"/>
    </row>
    <row r="35" spans="2:11" s="1" customFormat="1" ht="6.95" customHeight="1">
      <c r="B35" s="42"/>
      <c r="C35" s="43"/>
      <c r="D35" s="43"/>
      <c r="E35" s="43"/>
      <c r="F35" s="43"/>
      <c r="G35" s="43"/>
      <c r="H35" s="43"/>
      <c r="I35" s="128"/>
      <c r="J35" s="43"/>
      <c r="K35" s="46"/>
    </row>
    <row r="36" spans="2:11" s="1" customFormat="1" ht="25.35" customHeight="1">
      <c r="B36" s="42"/>
      <c r="C36" s="142"/>
      <c r="D36" s="143" t="s">
        <v>56</v>
      </c>
      <c r="E36" s="80"/>
      <c r="F36" s="80"/>
      <c r="G36" s="144" t="s">
        <v>57</v>
      </c>
      <c r="H36" s="145" t="s">
        <v>58</v>
      </c>
      <c r="I36" s="146"/>
      <c r="J36" s="147">
        <f>SUM(J27:J34)</f>
        <v>0</v>
      </c>
      <c r="K36" s="148"/>
    </row>
    <row r="37" spans="2:11" s="1" customFormat="1" ht="14.45" customHeight="1">
      <c r="B37" s="57"/>
      <c r="C37" s="58"/>
      <c r="D37" s="58"/>
      <c r="E37" s="58"/>
      <c r="F37" s="58"/>
      <c r="G37" s="58"/>
      <c r="H37" s="58"/>
      <c r="I37" s="149"/>
      <c r="J37" s="58"/>
      <c r="K37" s="59"/>
    </row>
    <row r="41" spans="2:11" s="1" customFormat="1" ht="6.95" customHeight="1">
      <c r="B41" s="150"/>
      <c r="C41" s="151"/>
      <c r="D41" s="151"/>
      <c r="E41" s="151"/>
      <c r="F41" s="151"/>
      <c r="G41" s="151"/>
      <c r="H41" s="151"/>
      <c r="I41" s="152"/>
      <c r="J41" s="151"/>
      <c r="K41" s="153"/>
    </row>
    <row r="42" spans="2:11" s="1" customFormat="1" ht="36.95" customHeight="1">
      <c r="B42" s="42"/>
      <c r="C42" s="31" t="s">
        <v>129</v>
      </c>
      <c r="D42" s="43"/>
      <c r="E42" s="43"/>
      <c r="F42" s="43"/>
      <c r="G42" s="43"/>
      <c r="H42" s="43"/>
      <c r="I42" s="128"/>
      <c r="J42" s="43"/>
      <c r="K42" s="46"/>
    </row>
    <row r="43" spans="2:11" s="1" customFormat="1" ht="6.95" customHeight="1">
      <c r="B43" s="42"/>
      <c r="C43" s="43"/>
      <c r="D43" s="43"/>
      <c r="E43" s="43"/>
      <c r="F43" s="43"/>
      <c r="G43" s="43"/>
      <c r="H43" s="43"/>
      <c r="I43" s="128"/>
      <c r="J43" s="43"/>
      <c r="K43" s="46"/>
    </row>
    <row r="44" spans="2:11" s="1" customFormat="1" ht="14.45" customHeight="1">
      <c r="B44" s="42"/>
      <c r="C44" s="38" t="s">
        <v>18</v>
      </c>
      <c r="D44" s="43"/>
      <c r="E44" s="43"/>
      <c r="F44" s="43"/>
      <c r="G44" s="43"/>
      <c r="H44" s="43"/>
      <c r="I44" s="128"/>
      <c r="J44" s="43"/>
      <c r="K44" s="46"/>
    </row>
    <row r="45" spans="2:11" s="1" customFormat="1" ht="22.5" customHeight="1">
      <c r="B45" s="42"/>
      <c r="C45" s="43"/>
      <c r="D45" s="43"/>
      <c r="E45" s="418" t="str">
        <f>E7</f>
        <v>VD Fojtka, zřízení nouzového přelivu</v>
      </c>
      <c r="F45" s="419"/>
      <c r="G45" s="419"/>
      <c r="H45" s="419"/>
      <c r="I45" s="128"/>
      <c r="J45" s="43"/>
      <c r="K45" s="46"/>
    </row>
    <row r="46" spans="2:11" s="1" customFormat="1" ht="14.45" customHeight="1">
      <c r="B46" s="42"/>
      <c r="C46" s="38" t="s">
        <v>127</v>
      </c>
      <c r="D46" s="43"/>
      <c r="E46" s="43"/>
      <c r="F46" s="43"/>
      <c r="G46" s="43"/>
      <c r="H46" s="43"/>
      <c r="I46" s="128"/>
      <c r="J46" s="43"/>
      <c r="K46" s="46"/>
    </row>
    <row r="47" spans="2:11" s="1" customFormat="1" ht="23.25" customHeight="1">
      <c r="B47" s="42"/>
      <c r="C47" s="43"/>
      <c r="D47" s="43"/>
      <c r="E47" s="420" t="str">
        <f>E9</f>
        <v>SO03 - Stabilizace podhrází</v>
      </c>
      <c r="F47" s="421"/>
      <c r="G47" s="421"/>
      <c r="H47" s="421"/>
      <c r="I47" s="128"/>
      <c r="J47" s="43"/>
      <c r="K47" s="46"/>
    </row>
    <row r="48" spans="2:11" s="1" customFormat="1" ht="6.95" customHeight="1">
      <c r="B48" s="42"/>
      <c r="C48" s="43"/>
      <c r="D48" s="43"/>
      <c r="E48" s="43"/>
      <c r="F48" s="43"/>
      <c r="G48" s="43"/>
      <c r="H48" s="43"/>
      <c r="I48" s="128"/>
      <c r="J48" s="43"/>
      <c r="K48" s="46"/>
    </row>
    <row r="49" spans="2:11" s="1" customFormat="1" ht="18" customHeight="1">
      <c r="B49" s="42"/>
      <c r="C49" s="38" t="s">
        <v>26</v>
      </c>
      <c r="D49" s="43"/>
      <c r="E49" s="43"/>
      <c r="F49" s="36" t="str">
        <f>F12</f>
        <v>VD Fojka, Mníšek u Liberce</v>
      </c>
      <c r="G49" s="43"/>
      <c r="H49" s="43"/>
      <c r="I49" s="129" t="s">
        <v>28</v>
      </c>
      <c r="J49" s="130" t="str">
        <f>IF(J12="","",J12)</f>
        <v>6. 6. 2017</v>
      </c>
      <c r="K49" s="46"/>
    </row>
    <row r="50" spans="2:11" s="1" customFormat="1" ht="6.95" customHeight="1">
      <c r="B50" s="42"/>
      <c r="C50" s="43"/>
      <c r="D50" s="43"/>
      <c r="E50" s="43"/>
      <c r="F50" s="43"/>
      <c r="G50" s="43"/>
      <c r="H50" s="43"/>
      <c r="I50" s="128"/>
      <c r="J50" s="43"/>
      <c r="K50" s="46"/>
    </row>
    <row r="51" spans="2:11" s="1" customFormat="1" ht="15">
      <c r="B51" s="42"/>
      <c r="C51" s="38" t="s">
        <v>32</v>
      </c>
      <c r="D51" s="43"/>
      <c r="E51" s="43"/>
      <c r="F51" s="36" t="str">
        <f>E15</f>
        <v>Povodí Labe, státní podnik</v>
      </c>
      <c r="G51" s="43"/>
      <c r="H51" s="43"/>
      <c r="I51" s="129" t="s">
        <v>40</v>
      </c>
      <c r="J51" s="36" t="str">
        <f>E21</f>
        <v>VODNÍ DÍLA - TBD a.s.</v>
      </c>
      <c r="K51" s="46"/>
    </row>
    <row r="52" spans="2:11" s="1" customFormat="1" ht="14.45" customHeight="1">
      <c r="B52" s="42"/>
      <c r="C52" s="38" t="s">
        <v>38</v>
      </c>
      <c r="D52" s="43"/>
      <c r="E52" s="43"/>
      <c r="F52" s="36" t="str">
        <f>IF(E18="","",E18)</f>
        <v/>
      </c>
      <c r="G52" s="43"/>
      <c r="H52" s="43"/>
      <c r="I52" s="128"/>
      <c r="J52" s="43"/>
      <c r="K52" s="46"/>
    </row>
    <row r="53" spans="2:11" s="1" customFormat="1" ht="10.35" customHeight="1">
      <c r="B53" s="42"/>
      <c r="C53" s="43"/>
      <c r="D53" s="43"/>
      <c r="E53" s="43"/>
      <c r="F53" s="43"/>
      <c r="G53" s="43"/>
      <c r="H53" s="43"/>
      <c r="I53" s="128"/>
      <c r="J53" s="43"/>
      <c r="K53" s="46"/>
    </row>
    <row r="54" spans="2:11" s="1" customFormat="1" ht="29.25" customHeight="1">
      <c r="B54" s="42"/>
      <c r="C54" s="154" t="s">
        <v>130</v>
      </c>
      <c r="D54" s="142"/>
      <c r="E54" s="142"/>
      <c r="F54" s="142"/>
      <c r="G54" s="142"/>
      <c r="H54" s="142"/>
      <c r="I54" s="155"/>
      <c r="J54" s="156" t="s">
        <v>131</v>
      </c>
      <c r="K54" s="157"/>
    </row>
    <row r="55" spans="2:11" s="1" customFormat="1" ht="10.35" customHeight="1">
      <c r="B55" s="42"/>
      <c r="C55" s="43"/>
      <c r="D55" s="43"/>
      <c r="E55" s="43"/>
      <c r="F55" s="43"/>
      <c r="G55" s="43"/>
      <c r="H55" s="43"/>
      <c r="I55" s="128"/>
      <c r="J55" s="43"/>
      <c r="K55" s="46"/>
    </row>
    <row r="56" spans="2:47" s="1" customFormat="1" ht="29.25" customHeight="1">
      <c r="B56" s="42"/>
      <c r="C56" s="158" t="s">
        <v>132</v>
      </c>
      <c r="D56" s="43"/>
      <c r="E56" s="43"/>
      <c r="F56" s="43"/>
      <c r="G56" s="43"/>
      <c r="H56" s="43"/>
      <c r="I56" s="128"/>
      <c r="J56" s="138">
        <f>J90</f>
        <v>0</v>
      </c>
      <c r="K56" s="46"/>
      <c r="AU56" s="25" t="s">
        <v>133</v>
      </c>
    </row>
    <row r="57" spans="2:11" s="8" customFormat="1" ht="24.95" customHeight="1">
      <c r="B57" s="159"/>
      <c r="C57" s="160"/>
      <c r="D57" s="161" t="s">
        <v>134</v>
      </c>
      <c r="E57" s="162"/>
      <c r="F57" s="162"/>
      <c r="G57" s="162"/>
      <c r="H57" s="162"/>
      <c r="I57" s="163"/>
      <c r="J57" s="164">
        <f>J91</f>
        <v>0</v>
      </c>
      <c r="K57" s="165"/>
    </row>
    <row r="58" spans="2:11" s="9" customFormat="1" ht="19.9" customHeight="1">
      <c r="B58" s="166"/>
      <c r="C58" s="167"/>
      <c r="D58" s="168" t="s">
        <v>135</v>
      </c>
      <c r="E58" s="169"/>
      <c r="F58" s="169"/>
      <c r="G58" s="169"/>
      <c r="H58" s="169"/>
      <c r="I58" s="170"/>
      <c r="J58" s="171">
        <f>J92</f>
        <v>0</v>
      </c>
      <c r="K58" s="172"/>
    </row>
    <row r="59" spans="2:11" s="9" customFormat="1" ht="14.85" customHeight="1">
      <c r="B59" s="166"/>
      <c r="C59" s="167"/>
      <c r="D59" s="168" t="s">
        <v>1120</v>
      </c>
      <c r="E59" s="169"/>
      <c r="F59" s="169"/>
      <c r="G59" s="169"/>
      <c r="H59" s="169"/>
      <c r="I59" s="170"/>
      <c r="J59" s="171">
        <f>J247</f>
        <v>0</v>
      </c>
      <c r="K59" s="172"/>
    </row>
    <row r="60" spans="2:11" s="9" customFormat="1" ht="19.9" customHeight="1">
      <c r="B60" s="166"/>
      <c r="C60" s="167"/>
      <c r="D60" s="168" t="s">
        <v>136</v>
      </c>
      <c r="E60" s="169"/>
      <c r="F60" s="169"/>
      <c r="G60" s="169"/>
      <c r="H60" s="169"/>
      <c r="I60" s="170"/>
      <c r="J60" s="171">
        <f>J259</f>
        <v>0</v>
      </c>
      <c r="K60" s="172"/>
    </row>
    <row r="61" spans="2:11" s="9" customFormat="1" ht="19.9" customHeight="1">
      <c r="B61" s="166"/>
      <c r="C61" s="167"/>
      <c r="D61" s="168" t="s">
        <v>137</v>
      </c>
      <c r="E61" s="169"/>
      <c r="F61" s="169"/>
      <c r="G61" s="169"/>
      <c r="H61" s="169"/>
      <c r="I61" s="170"/>
      <c r="J61" s="171">
        <f>J276</f>
        <v>0</v>
      </c>
      <c r="K61" s="172"/>
    </row>
    <row r="62" spans="2:11" s="9" customFormat="1" ht="19.9" customHeight="1">
      <c r="B62" s="166"/>
      <c r="C62" s="167"/>
      <c r="D62" s="168" t="s">
        <v>138</v>
      </c>
      <c r="E62" s="169"/>
      <c r="F62" s="169"/>
      <c r="G62" s="169"/>
      <c r="H62" s="169"/>
      <c r="I62" s="170"/>
      <c r="J62" s="171">
        <f>J337</f>
        <v>0</v>
      </c>
      <c r="K62" s="172"/>
    </row>
    <row r="63" spans="2:11" s="9" customFormat="1" ht="19.9" customHeight="1">
      <c r="B63" s="166"/>
      <c r="C63" s="167"/>
      <c r="D63" s="168" t="s">
        <v>139</v>
      </c>
      <c r="E63" s="169"/>
      <c r="F63" s="169"/>
      <c r="G63" s="169"/>
      <c r="H63" s="169"/>
      <c r="I63" s="170"/>
      <c r="J63" s="171">
        <f>J375</f>
        <v>0</v>
      </c>
      <c r="K63" s="172"/>
    </row>
    <row r="64" spans="2:11" s="9" customFormat="1" ht="19.9" customHeight="1">
      <c r="B64" s="166"/>
      <c r="C64" s="167"/>
      <c r="D64" s="168" t="s">
        <v>140</v>
      </c>
      <c r="E64" s="169"/>
      <c r="F64" s="169"/>
      <c r="G64" s="169"/>
      <c r="H64" s="169"/>
      <c r="I64" s="170"/>
      <c r="J64" s="171">
        <f>J380</f>
        <v>0</v>
      </c>
      <c r="K64" s="172"/>
    </row>
    <row r="65" spans="2:11" s="9" customFormat="1" ht="19.9" customHeight="1">
      <c r="B65" s="166"/>
      <c r="C65" s="167"/>
      <c r="D65" s="168" t="s">
        <v>141</v>
      </c>
      <c r="E65" s="169"/>
      <c r="F65" s="169"/>
      <c r="G65" s="169"/>
      <c r="H65" s="169"/>
      <c r="I65" s="170"/>
      <c r="J65" s="171">
        <f>J396</f>
        <v>0</v>
      </c>
      <c r="K65" s="172"/>
    </row>
    <row r="66" spans="2:11" s="9" customFormat="1" ht="19.9" customHeight="1">
      <c r="B66" s="166"/>
      <c r="C66" s="167"/>
      <c r="D66" s="168" t="s">
        <v>1121</v>
      </c>
      <c r="E66" s="169"/>
      <c r="F66" s="169"/>
      <c r="G66" s="169"/>
      <c r="H66" s="169"/>
      <c r="I66" s="170"/>
      <c r="J66" s="171">
        <f>J504</f>
        <v>0</v>
      </c>
      <c r="K66" s="172"/>
    </row>
    <row r="67" spans="2:11" s="9" customFormat="1" ht="19.9" customHeight="1">
      <c r="B67" s="166"/>
      <c r="C67" s="167"/>
      <c r="D67" s="168" t="s">
        <v>143</v>
      </c>
      <c r="E67" s="169"/>
      <c r="F67" s="169"/>
      <c r="G67" s="169"/>
      <c r="H67" s="169"/>
      <c r="I67" s="170"/>
      <c r="J67" s="171">
        <f>J556</f>
        <v>0</v>
      </c>
      <c r="K67" s="172"/>
    </row>
    <row r="68" spans="2:11" s="9" customFormat="1" ht="19.9" customHeight="1">
      <c r="B68" s="166"/>
      <c r="C68" s="167"/>
      <c r="D68" s="168" t="s">
        <v>144</v>
      </c>
      <c r="E68" s="169"/>
      <c r="F68" s="169"/>
      <c r="G68" s="169"/>
      <c r="H68" s="169"/>
      <c r="I68" s="170"/>
      <c r="J68" s="171">
        <f>J569</f>
        <v>0</v>
      </c>
      <c r="K68" s="172"/>
    </row>
    <row r="69" spans="2:11" s="8" customFormat="1" ht="24.95" customHeight="1">
      <c r="B69" s="159"/>
      <c r="C69" s="160"/>
      <c r="D69" s="161" t="s">
        <v>1122</v>
      </c>
      <c r="E69" s="162"/>
      <c r="F69" s="162"/>
      <c r="G69" s="162"/>
      <c r="H69" s="162"/>
      <c r="I69" s="163"/>
      <c r="J69" s="164">
        <f>J571</f>
        <v>0</v>
      </c>
      <c r="K69" s="165"/>
    </row>
    <row r="70" spans="2:11" s="9" customFormat="1" ht="19.9" customHeight="1">
      <c r="B70" s="166"/>
      <c r="C70" s="167"/>
      <c r="D70" s="168" t="s">
        <v>1123</v>
      </c>
      <c r="E70" s="169"/>
      <c r="F70" s="169"/>
      <c r="G70" s="169"/>
      <c r="H70" s="169"/>
      <c r="I70" s="170"/>
      <c r="J70" s="171">
        <f>J572</f>
        <v>0</v>
      </c>
      <c r="K70" s="172"/>
    </row>
    <row r="71" spans="2:11" s="1" customFormat="1" ht="21.75" customHeight="1">
      <c r="B71" s="42"/>
      <c r="C71" s="43"/>
      <c r="D71" s="43"/>
      <c r="E71" s="43"/>
      <c r="F71" s="43"/>
      <c r="G71" s="43"/>
      <c r="H71" s="43"/>
      <c r="I71" s="128"/>
      <c r="J71" s="43"/>
      <c r="K71" s="46"/>
    </row>
    <row r="72" spans="2:11" s="1" customFormat="1" ht="6.95" customHeight="1">
      <c r="B72" s="57"/>
      <c r="C72" s="58"/>
      <c r="D72" s="58"/>
      <c r="E72" s="58"/>
      <c r="F72" s="58"/>
      <c r="G72" s="58"/>
      <c r="H72" s="58"/>
      <c r="I72" s="149"/>
      <c r="J72" s="58"/>
      <c r="K72" s="59"/>
    </row>
    <row r="76" spans="2:12" s="1" customFormat="1" ht="6.95" customHeight="1">
      <c r="B76" s="60"/>
      <c r="C76" s="61"/>
      <c r="D76" s="61"/>
      <c r="E76" s="61"/>
      <c r="F76" s="61"/>
      <c r="G76" s="61"/>
      <c r="H76" s="61"/>
      <c r="I76" s="152"/>
      <c r="J76" s="61"/>
      <c r="K76" s="61"/>
      <c r="L76" s="62"/>
    </row>
    <row r="77" spans="2:12" s="1" customFormat="1" ht="36.95" customHeight="1">
      <c r="B77" s="42"/>
      <c r="C77" s="63" t="s">
        <v>149</v>
      </c>
      <c r="D77" s="64"/>
      <c r="E77" s="64"/>
      <c r="F77" s="64"/>
      <c r="G77" s="64"/>
      <c r="H77" s="64"/>
      <c r="I77" s="173"/>
      <c r="J77" s="64"/>
      <c r="K77" s="64"/>
      <c r="L77" s="62"/>
    </row>
    <row r="78" spans="2:12" s="1" customFormat="1" ht="6.95" customHeight="1">
      <c r="B78" s="42"/>
      <c r="C78" s="64"/>
      <c r="D78" s="64"/>
      <c r="E78" s="64"/>
      <c r="F78" s="64"/>
      <c r="G78" s="64"/>
      <c r="H78" s="64"/>
      <c r="I78" s="173"/>
      <c r="J78" s="64"/>
      <c r="K78" s="64"/>
      <c r="L78" s="62"/>
    </row>
    <row r="79" spans="2:12" s="1" customFormat="1" ht="14.45" customHeight="1">
      <c r="B79" s="42"/>
      <c r="C79" s="66" t="s">
        <v>18</v>
      </c>
      <c r="D79" s="64"/>
      <c r="E79" s="64"/>
      <c r="F79" s="64"/>
      <c r="G79" s="64"/>
      <c r="H79" s="64"/>
      <c r="I79" s="173"/>
      <c r="J79" s="64"/>
      <c r="K79" s="64"/>
      <c r="L79" s="62"/>
    </row>
    <row r="80" spans="2:12" s="1" customFormat="1" ht="22.5" customHeight="1">
      <c r="B80" s="42"/>
      <c r="C80" s="64"/>
      <c r="D80" s="64"/>
      <c r="E80" s="414" t="str">
        <f>E7</f>
        <v>VD Fojtka, zřízení nouzového přelivu</v>
      </c>
      <c r="F80" s="415"/>
      <c r="G80" s="415"/>
      <c r="H80" s="415"/>
      <c r="I80" s="173"/>
      <c r="J80" s="64"/>
      <c r="K80" s="64"/>
      <c r="L80" s="62"/>
    </row>
    <row r="81" spans="2:12" s="1" customFormat="1" ht="14.45" customHeight="1">
      <c r="B81" s="42"/>
      <c r="C81" s="66" t="s">
        <v>127</v>
      </c>
      <c r="D81" s="64"/>
      <c r="E81" s="64"/>
      <c r="F81" s="64"/>
      <c r="G81" s="64"/>
      <c r="H81" s="64"/>
      <c r="I81" s="173"/>
      <c r="J81" s="64"/>
      <c r="K81" s="64"/>
      <c r="L81" s="62"/>
    </row>
    <row r="82" spans="2:12" s="1" customFormat="1" ht="23.25" customHeight="1">
      <c r="B82" s="42"/>
      <c r="C82" s="64"/>
      <c r="D82" s="64"/>
      <c r="E82" s="382" t="str">
        <f>E9</f>
        <v>SO03 - Stabilizace podhrází</v>
      </c>
      <c r="F82" s="416"/>
      <c r="G82" s="416"/>
      <c r="H82" s="416"/>
      <c r="I82" s="173"/>
      <c r="J82" s="64"/>
      <c r="K82" s="64"/>
      <c r="L82" s="62"/>
    </row>
    <row r="83" spans="2:12" s="1" customFormat="1" ht="6.95" customHeight="1">
      <c r="B83" s="42"/>
      <c r="C83" s="64"/>
      <c r="D83" s="64"/>
      <c r="E83" s="64"/>
      <c r="F83" s="64"/>
      <c r="G83" s="64"/>
      <c r="H83" s="64"/>
      <c r="I83" s="173"/>
      <c r="J83" s="64"/>
      <c r="K83" s="64"/>
      <c r="L83" s="62"/>
    </row>
    <row r="84" spans="2:12" s="1" customFormat="1" ht="18" customHeight="1">
      <c r="B84" s="42"/>
      <c r="C84" s="66" t="s">
        <v>26</v>
      </c>
      <c r="D84" s="64"/>
      <c r="E84" s="64"/>
      <c r="F84" s="174" t="str">
        <f>F12</f>
        <v>VD Fojka, Mníšek u Liberce</v>
      </c>
      <c r="G84" s="64"/>
      <c r="H84" s="64"/>
      <c r="I84" s="175" t="s">
        <v>28</v>
      </c>
      <c r="J84" s="74" t="str">
        <f>IF(J12="","",J12)</f>
        <v>6. 6. 2017</v>
      </c>
      <c r="K84" s="64"/>
      <c r="L84" s="62"/>
    </row>
    <row r="85" spans="2:12" s="1" customFormat="1" ht="6.95" customHeight="1">
      <c r="B85" s="42"/>
      <c r="C85" s="64"/>
      <c r="D85" s="64"/>
      <c r="E85" s="64"/>
      <c r="F85" s="64"/>
      <c r="G85" s="64"/>
      <c r="H85" s="64"/>
      <c r="I85" s="173"/>
      <c r="J85" s="64"/>
      <c r="K85" s="64"/>
      <c r="L85" s="62"/>
    </row>
    <row r="86" spans="2:12" s="1" customFormat="1" ht="15">
      <c r="B86" s="42"/>
      <c r="C86" s="66" t="s">
        <v>32</v>
      </c>
      <c r="D86" s="64"/>
      <c r="E86" s="64"/>
      <c r="F86" s="174" t="str">
        <f>E15</f>
        <v>Povodí Labe, státní podnik</v>
      </c>
      <c r="G86" s="64"/>
      <c r="H86" s="64"/>
      <c r="I86" s="175" t="s">
        <v>40</v>
      </c>
      <c r="J86" s="174" t="str">
        <f>E21</f>
        <v>VODNÍ DÍLA - TBD a.s.</v>
      </c>
      <c r="K86" s="64"/>
      <c r="L86" s="62"/>
    </row>
    <row r="87" spans="2:12" s="1" customFormat="1" ht="14.45" customHeight="1">
      <c r="B87" s="42"/>
      <c r="C87" s="66" t="s">
        <v>38</v>
      </c>
      <c r="D87" s="64"/>
      <c r="E87" s="64"/>
      <c r="F87" s="174" t="str">
        <f>IF(E18="","",E18)</f>
        <v/>
      </c>
      <c r="G87" s="64"/>
      <c r="H87" s="64"/>
      <c r="I87" s="173"/>
      <c r="J87" s="64"/>
      <c r="K87" s="64"/>
      <c r="L87" s="62"/>
    </row>
    <row r="88" spans="2:12" s="1" customFormat="1" ht="10.35" customHeight="1">
      <c r="B88" s="42"/>
      <c r="C88" s="64"/>
      <c r="D88" s="64"/>
      <c r="E88" s="64"/>
      <c r="F88" s="64"/>
      <c r="G88" s="64"/>
      <c r="H88" s="64"/>
      <c r="I88" s="173"/>
      <c r="J88" s="64"/>
      <c r="K88" s="64"/>
      <c r="L88" s="62"/>
    </row>
    <row r="89" spans="2:20" s="10" customFormat="1" ht="29.25" customHeight="1">
      <c r="B89" s="176"/>
      <c r="C89" s="177" t="s">
        <v>150</v>
      </c>
      <c r="D89" s="178" t="s">
        <v>65</v>
      </c>
      <c r="E89" s="178" t="s">
        <v>61</v>
      </c>
      <c r="F89" s="178" t="s">
        <v>151</v>
      </c>
      <c r="G89" s="178" t="s">
        <v>152</v>
      </c>
      <c r="H89" s="178" t="s">
        <v>153</v>
      </c>
      <c r="I89" s="179" t="s">
        <v>154</v>
      </c>
      <c r="J89" s="178" t="s">
        <v>131</v>
      </c>
      <c r="K89" s="180" t="s">
        <v>155</v>
      </c>
      <c r="L89" s="181"/>
      <c r="M89" s="82" t="s">
        <v>156</v>
      </c>
      <c r="N89" s="83" t="s">
        <v>50</v>
      </c>
      <c r="O89" s="83" t="s">
        <v>157</v>
      </c>
      <c r="P89" s="83" t="s">
        <v>158</v>
      </c>
      <c r="Q89" s="83" t="s">
        <v>159</v>
      </c>
      <c r="R89" s="83" t="s">
        <v>160</v>
      </c>
      <c r="S89" s="83" t="s">
        <v>161</v>
      </c>
      <c r="T89" s="84" t="s">
        <v>162</v>
      </c>
    </row>
    <row r="90" spans="2:63" s="1" customFormat="1" ht="29.25" customHeight="1">
      <c r="B90" s="42"/>
      <c r="C90" s="88" t="s">
        <v>132</v>
      </c>
      <c r="D90" s="64"/>
      <c r="E90" s="64"/>
      <c r="F90" s="64"/>
      <c r="G90" s="64"/>
      <c r="H90" s="64"/>
      <c r="I90" s="173"/>
      <c r="J90" s="182">
        <f>BK90</f>
        <v>0</v>
      </c>
      <c r="K90" s="64"/>
      <c r="L90" s="62"/>
      <c r="M90" s="85"/>
      <c r="N90" s="86"/>
      <c r="O90" s="86"/>
      <c r="P90" s="183">
        <f>P91+P571</f>
        <v>0</v>
      </c>
      <c r="Q90" s="86"/>
      <c r="R90" s="183">
        <f>R91+R571</f>
        <v>799.051683889533</v>
      </c>
      <c r="S90" s="86"/>
      <c r="T90" s="184">
        <f>T91+T571</f>
        <v>160.43440700000002</v>
      </c>
      <c r="AT90" s="25" t="s">
        <v>79</v>
      </c>
      <c r="AU90" s="25" t="s">
        <v>133</v>
      </c>
      <c r="BK90" s="185">
        <f>BK91+BK571</f>
        <v>0</v>
      </c>
    </row>
    <row r="91" spans="2:63" s="11" customFormat="1" ht="37.35" customHeight="1">
      <c r="B91" s="186"/>
      <c r="C91" s="187"/>
      <c r="D91" s="188" t="s">
        <v>79</v>
      </c>
      <c r="E91" s="189" t="s">
        <v>163</v>
      </c>
      <c r="F91" s="189" t="s">
        <v>164</v>
      </c>
      <c r="G91" s="187"/>
      <c r="H91" s="187"/>
      <c r="I91" s="190"/>
      <c r="J91" s="191">
        <f>BK91</f>
        <v>0</v>
      </c>
      <c r="K91" s="187"/>
      <c r="L91" s="192"/>
      <c r="M91" s="193"/>
      <c r="N91" s="194"/>
      <c r="O91" s="194"/>
      <c r="P91" s="195">
        <f>P92+P259+P276+P337+P375+P380+P396+P504+P556+P569</f>
        <v>0</v>
      </c>
      <c r="Q91" s="194"/>
      <c r="R91" s="195">
        <f>R92+R259+R276+R337+R375+R380+R396+R504+R556+R569</f>
        <v>799.051683889533</v>
      </c>
      <c r="S91" s="194"/>
      <c r="T91" s="196">
        <f>T92+T259+T276+T337+T375+T380+T396+T504+T556+T569</f>
        <v>160.43440700000002</v>
      </c>
      <c r="AR91" s="197" t="s">
        <v>25</v>
      </c>
      <c r="AT91" s="198" t="s">
        <v>79</v>
      </c>
      <c r="AU91" s="198" t="s">
        <v>80</v>
      </c>
      <c r="AY91" s="197" t="s">
        <v>165</v>
      </c>
      <c r="BK91" s="199">
        <f>BK92+BK259+BK276+BK337+BK375+BK380+BK396+BK504+BK556+BK569</f>
        <v>0</v>
      </c>
    </row>
    <row r="92" spans="2:63" s="11" customFormat="1" ht="19.9" customHeight="1">
      <c r="B92" s="186"/>
      <c r="C92" s="187"/>
      <c r="D92" s="200" t="s">
        <v>79</v>
      </c>
      <c r="E92" s="201" t="s">
        <v>25</v>
      </c>
      <c r="F92" s="201" t="s">
        <v>108</v>
      </c>
      <c r="G92" s="187"/>
      <c r="H92" s="187"/>
      <c r="I92" s="190"/>
      <c r="J92" s="202">
        <f>BK92</f>
        <v>0</v>
      </c>
      <c r="K92" s="187"/>
      <c r="L92" s="192"/>
      <c r="M92" s="193"/>
      <c r="N92" s="194"/>
      <c r="O92" s="194"/>
      <c r="P92" s="195">
        <f>P93+SUM(P94:P247)</f>
        <v>0</v>
      </c>
      <c r="Q92" s="194"/>
      <c r="R92" s="195">
        <f>R93+SUM(R94:R247)</f>
        <v>125.992221927</v>
      </c>
      <c r="S92" s="194"/>
      <c r="T92" s="196">
        <f>T93+SUM(T94:T247)</f>
        <v>90.8593</v>
      </c>
      <c r="AR92" s="197" t="s">
        <v>25</v>
      </c>
      <c r="AT92" s="198" t="s">
        <v>79</v>
      </c>
      <c r="AU92" s="198" t="s">
        <v>25</v>
      </c>
      <c r="AY92" s="197" t="s">
        <v>165</v>
      </c>
      <c r="BK92" s="199">
        <f>BK93+SUM(BK94:BK247)</f>
        <v>0</v>
      </c>
    </row>
    <row r="93" spans="2:65" s="1" customFormat="1" ht="44.25" customHeight="1">
      <c r="B93" s="42"/>
      <c r="C93" s="203" t="s">
        <v>25</v>
      </c>
      <c r="D93" s="203" t="s">
        <v>166</v>
      </c>
      <c r="E93" s="204" t="s">
        <v>1124</v>
      </c>
      <c r="F93" s="205" t="s">
        <v>1125</v>
      </c>
      <c r="G93" s="206" t="s">
        <v>169</v>
      </c>
      <c r="H93" s="207">
        <v>155.05</v>
      </c>
      <c r="I93" s="208"/>
      <c r="J93" s="209">
        <f>ROUND(I93*H93,2)</f>
        <v>0</v>
      </c>
      <c r="K93" s="205" t="s">
        <v>170</v>
      </c>
      <c r="L93" s="62"/>
      <c r="M93" s="210" t="s">
        <v>24</v>
      </c>
      <c r="N93" s="211" t="s">
        <v>51</v>
      </c>
      <c r="O93" s="43"/>
      <c r="P93" s="212">
        <f>O93*H93</f>
        <v>0</v>
      </c>
      <c r="Q93" s="212">
        <v>0</v>
      </c>
      <c r="R93" s="212">
        <f>Q93*H93</f>
        <v>0</v>
      </c>
      <c r="S93" s="212">
        <v>0.586</v>
      </c>
      <c r="T93" s="213">
        <f>S93*H93</f>
        <v>90.8593</v>
      </c>
      <c r="AR93" s="25" t="s">
        <v>171</v>
      </c>
      <c r="AT93" s="25" t="s">
        <v>166</v>
      </c>
      <c r="AU93" s="25" t="s">
        <v>89</v>
      </c>
      <c r="AY93" s="25" t="s">
        <v>165</v>
      </c>
      <c r="BE93" s="214">
        <f>IF(N93="základní",J93,0)</f>
        <v>0</v>
      </c>
      <c r="BF93" s="214">
        <f>IF(N93="snížená",J93,0)</f>
        <v>0</v>
      </c>
      <c r="BG93" s="214">
        <f>IF(N93="zákl. přenesená",J93,0)</f>
        <v>0</v>
      </c>
      <c r="BH93" s="214">
        <f>IF(N93="sníž. přenesená",J93,0)</f>
        <v>0</v>
      </c>
      <c r="BI93" s="214">
        <f>IF(N93="nulová",J93,0)</f>
        <v>0</v>
      </c>
      <c r="BJ93" s="25" t="s">
        <v>25</v>
      </c>
      <c r="BK93" s="214">
        <f>ROUND(I93*H93,2)</f>
        <v>0</v>
      </c>
      <c r="BL93" s="25" t="s">
        <v>171</v>
      </c>
      <c r="BM93" s="25" t="s">
        <v>1126</v>
      </c>
    </row>
    <row r="94" spans="2:47" s="1" customFormat="1" ht="81">
      <c r="B94" s="42"/>
      <c r="C94" s="64"/>
      <c r="D94" s="215" t="s">
        <v>173</v>
      </c>
      <c r="E94" s="64"/>
      <c r="F94" s="216" t="s">
        <v>1127</v>
      </c>
      <c r="G94" s="64"/>
      <c r="H94" s="64"/>
      <c r="I94" s="173"/>
      <c r="J94" s="64"/>
      <c r="K94" s="64"/>
      <c r="L94" s="62"/>
      <c r="M94" s="217"/>
      <c r="N94" s="43"/>
      <c r="O94" s="43"/>
      <c r="P94" s="43"/>
      <c r="Q94" s="43"/>
      <c r="R94" s="43"/>
      <c r="S94" s="43"/>
      <c r="T94" s="79"/>
      <c r="AT94" s="25" t="s">
        <v>173</v>
      </c>
      <c r="AU94" s="25" t="s">
        <v>89</v>
      </c>
    </row>
    <row r="95" spans="2:47" s="1" customFormat="1" ht="27">
      <c r="B95" s="42"/>
      <c r="C95" s="64"/>
      <c r="D95" s="215" t="s">
        <v>112</v>
      </c>
      <c r="E95" s="64"/>
      <c r="F95" s="216" t="s">
        <v>1128</v>
      </c>
      <c r="G95" s="64"/>
      <c r="H95" s="64"/>
      <c r="I95" s="173"/>
      <c r="J95" s="64"/>
      <c r="K95" s="64"/>
      <c r="L95" s="62"/>
      <c r="M95" s="217"/>
      <c r="N95" s="43"/>
      <c r="O95" s="43"/>
      <c r="P95" s="43"/>
      <c r="Q95" s="43"/>
      <c r="R95" s="43"/>
      <c r="S95" s="43"/>
      <c r="T95" s="79"/>
      <c r="AT95" s="25" t="s">
        <v>112</v>
      </c>
      <c r="AU95" s="25" t="s">
        <v>89</v>
      </c>
    </row>
    <row r="96" spans="2:51" s="13" customFormat="1" ht="13.5">
      <c r="B96" s="230"/>
      <c r="C96" s="231"/>
      <c r="D96" s="215" t="s">
        <v>176</v>
      </c>
      <c r="E96" s="232" t="s">
        <v>24</v>
      </c>
      <c r="F96" s="233" t="s">
        <v>1129</v>
      </c>
      <c r="G96" s="231"/>
      <c r="H96" s="234" t="s">
        <v>24</v>
      </c>
      <c r="I96" s="235"/>
      <c r="J96" s="231"/>
      <c r="K96" s="231"/>
      <c r="L96" s="236"/>
      <c r="M96" s="237"/>
      <c r="N96" s="238"/>
      <c r="O96" s="238"/>
      <c r="P96" s="238"/>
      <c r="Q96" s="238"/>
      <c r="R96" s="238"/>
      <c r="S96" s="238"/>
      <c r="T96" s="239"/>
      <c r="AT96" s="240" t="s">
        <v>176</v>
      </c>
      <c r="AU96" s="240" t="s">
        <v>89</v>
      </c>
      <c r="AV96" s="13" t="s">
        <v>25</v>
      </c>
      <c r="AW96" s="13" t="s">
        <v>44</v>
      </c>
      <c r="AX96" s="13" t="s">
        <v>80</v>
      </c>
      <c r="AY96" s="240" t="s">
        <v>165</v>
      </c>
    </row>
    <row r="97" spans="2:51" s="12" customFormat="1" ht="13.5">
      <c r="B97" s="218"/>
      <c r="C97" s="219"/>
      <c r="D97" s="215" t="s">
        <v>176</v>
      </c>
      <c r="E97" s="241" t="s">
        <v>24</v>
      </c>
      <c r="F97" s="242" t="s">
        <v>1130</v>
      </c>
      <c r="G97" s="219"/>
      <c r="H97" s="243">
        <v>51.6</v>
      </c>
      <c r="I97" s="224"/>
      <c r="J97" s="219"/>
      <c r="K97" s="219"/>
      <c r="L97" s="225"/>
      <c r="M97" s="226"/>
      <c r="N97" s="227"/>
      <c r="O97" s="227"/>
      <c r="P97" s="227"/>
      <c r="Q97" s="227"/>
      <c r="R97" s="227"/>
      <c r="S97" s="227"/>
      <c r="T97" s="228"/>
      <c r="AT97" s="229" t="s">
        <v>176</v>
      </c>
      <c r="AU97" s="229" t="s">
        <v>89</v>
      </c>
      <c r="AV97" s="12" t="s">
        <v>89</v>
      </c>
      <c r="AW97" s="12" t="s">
        <v>44</v>
      </c>
      <c r="AX97" s="12" t="s">
        <v>80</v>
      </c>
      <c r="AY97" s="229" t="s">
        <v>165</v>
      </c>
    </row>
    <row r="98" spans="2:51" s="13" customFormat="1" ht="13.5">
      <c r="B98" s="230"/>
      <c r="C98" s="231"/>
      <c r="D98" s="215" t="s">
        <v>176</v>
      </c>
      <c r="E98" s="232" t="s">
        <v>24</v>
      </c>
      <c r="F98" s="233" t="s">
        <v>1131</v>
      </c>
      <c r="G98" s="231"/>
      <c r="H98" s="234" t="s">
        <v>24</v>
      </c>
      <c r="I98" s="235"/>
      <c r="J98" s="231"/>
      <c r="K98" s="231"/>
      <c r="L98" s="236"/>
      <c r="M98" s="237"/>
      <c r="N98" s="238"/>
      <c r="O98" s="238"/>
      <c r="P98" s="238"/>
      <c r="Q98" s="238"/>
      <c r="R98" s="238"/>
      <c r="S98" s="238"/>
      <c r="T98" s="239"/>
      <c r="AT98" s="240" t="s">
        <v>176</v>
      </c>
      <c r="AU98" s="240" t="s">
        <v>89</v>
      </c>
      <c r="AV98" s="13" t="s">
        <v>25</v>
      </c>
      <c r="AW98" s="13" t="s">
        <v>44</v>
      </c>
      <c r="AX98" s="13" t="s">
        <v>80</v>
      </c>
      <c r="AY98" s="240" t="s">
        <v>165</v>
      </c>
    </row>
    <row r="99" spans="2:51" s="12" customFormat="1" ht="13.5">
      <c r="B99" s="218"/>
      <c r="C99" s="219"/>
      <c r="D99" s="215" t="s">
        <v>176</v>
      </c>
      <c r="E99" s="241" t="s">
        <v>24</v>
      </c>
      <c r="F99" s="242" t="s">
        <v>1132</v>
      </c>
      <c r="G99" s="219"/>
      <c r="H99" s="243">
        <v>10.5</v>
      </c>
      <c r="I99" s="224"/>
      <c r="J99" s="219"/>
      <c r="K99" s="219"/>
      <c r="L99" s="225"/>
      <c r="M99" s="226"/>
      <c r="N99" s="227"/>
      <c r="O99" s="227"/>
      <c r="P99" s="227"/>
      <c r="Q99" s="227"/>
      <c r="R99" s="227"/>
      <c r="S99" s="227"/>
      <c r="T99" s="228"/>
      <c r="AT99" s="229" t="s">
        <v>176</v>
      </c>
      <c r="AU99" s="229" t="s">
        <v>89</v>
      </c>
      <c r="AV99" s="12" t="s">
        <v>89</v>
      </c>
      <c r="AW99" s="12" t="s">
        <v>44</v>
      </c>
      <c r="AX99" s="12" t="s">
        <v>80</v>
      </c>
      <c r="AY99" s="229" t="s">
        <v>165</v>
      </c>
    </row>
    <row r="100" spans="2:51" s="12" customFormat="1" ht="13.5">
      <c r="B100" s="218"/>
      <c r="C100" s="219"/>
      <c r="D100" s="215" t="s">
        <v>176</v>
      </c>
      <c r="E100" s="241" t="s">
        <v>24</v>
      </c>
      <c r="F100" s="242" t="s">
        <v>1133</v>
      </c>
      <c r="G100" s="219"/>
      <c r="H100" s="243">
        <v>12.95</v>
      </c>
      <c r="I100" s="224"/>
      <c r="J100" s="219"/>
      <c r="K100" s="219"/>
      <c r="L100" s="225"/>
      <c r="M100" s="226"/>
      <c r="N100" s="227"/>
      <c r="O100" s="227"/>
      <c r="P100" s="227"/>
      <c r="Q100" s="227"/>
      <c r="R100" s="227"/>
      <c r="S100" s="227"/>
      <c r="T100" s="228"/>
      <c r="AT100" s="229" t="s">
        <v>176</v>
      </c>
      <c r="AU100" s="229" t="s">
        <v>89</v>
      </c>
      <c r="AV100" s="12" t="s">
        <v>89</v>
      </c>
      <c r="AW100" s="12" t="s">
        <v>44</v>
      </c>
      <c r="AX100" s="12" t="s">
        <v>80</v>
      </c>
      <c r="AY100" s="229" t="s">
        <v>165</v>
      </c>
    </row>
    <row r="101" spans="2:51" s="14" customFormat="1" ht="13.5">
      <c r="B101" s="244"/>
      <c r="C101" s="245"/>
      <c r="D101" s="215" t="s">
        <v>176</v>
      </c>
      <c r="E101" s="246" t="s">
        <v>24</v>
      </c>
      <c r="F101" s="247" t="s">
        <v>186</v>
      </c>
      <c r="G101" s="245"/>
      <c r="H101" s="248">
        <v>75.05</v>
      </c>
      <c r="I101" s="249"/>
      <c r="J101" s="245"/>
      <c r="K101" s="245"/>
      <c r="L101" s="250"/>
      <c r="M101" s="251"/>
      <c r="N101" s="252"/>
      <c r="O101" s="252"/>
      <c r="P101" s="252"/>
      <c r="Q101" s="252"/>
      <c r="R101" s="252"/>
      <c r="S101" s="252"/>
      <c r="T101" s="253"/>
      <c r="AT101" s="254" t="s">
        <v>176</v>
      </c>
      <c r="AU101" s="254" t="s">
        <v>89</v>
      </c>
      <c r="AV101" s="14" t="s">
        <v>187</v>
      </c>
      <c r="AW101" s="14" t="s">
        <v>44</v>
      </c>
      <c r="AX101" s="14" t="s">
        <v>80</v>
      </c>
      <c r="AY101" s="254" t="s">
        <v>165</v>
      </c>
    </row>
    <row r="102" spans="2:51" s="12" customFormat="1" ht="13.5">
      <c r="B102" s="218"/>
      <c r="C102" s="219"/>
      <c r="D102" s="215" t="s">
        <v>176</v>
      </c>
      <c r="E102" s="241" t="s">
        <v>24</v>
      </c>
      <c r="F102" s="242" t="s">
        <v>1134</v>
      </c>
      <c r="G102" s="219"/>
      <c r="H102" s="243">
        <v>80</v>
      </c>
      <c r="I102" s="224"/>
      <c r="J102" s="219"/>
      <c r="K102" s="219"/>
      <c r="L102" s="225"/>
      <c r="M102" s="226"/>
      <c r="N102" s="227"/>
      <c r="O102" s="227"/>
      <c r="P102" s="227"/>
      <c r="Q102" s="227"/>
      <c r="R102" s="227"/>
      <c r="S102" s="227"/>
      <c r="T102" s="228"/>
      <c r="AT102" s="229" t="s">
        <v>176</v>
      </c>
      <c r="AU102" s="229" t="s">
        <v>89</v>
      </c>
      <c r="AV102" s="12" t="s">
        <v>89</v>
      </c>
      <c r="AW102" s="12" t="s">
        <v>44</v>
      </c>
      <c r="AX102" s="12" t="s">
        <v>80</v>
      </c>
      <c r="AY102" s="229" t="s">
        <v>165</v>
      </c>
    </row>
    <row r="103" spans="2:51" s="15" customFormat="1" ht="13.5">
      <c r="B103" s="255"/>
      <c r="C103" s="256"/>
      <c r="D103" s="220" t="s">
        <v>176</v>
      </c>
      <c r="E103" s="257" t="s">
        <v>24</v>
      </c>
      <c r="F103" s="258" t="s">
        <v>192</v>
      </c>
      <c r="G103" s="256"/>
      <c r="H103" s="259">
        <v>155.05</v>
      </c>
      <c r="I103" s="260"/>
      <c r="J103" s="256"/>
      <c r="K103" s="256"/>
      <c r="L103" s="261"/>
      <c r="M103" s="262"/>
      <c r="N103" s="263"/>
      <c r="O103" s="263"/>
      <c r="P103" s="263"/>
      <c r="Q103" s="263"/>
      <c r="R103" s="263"/>
      <c r="S103" s="263"/>
      <c r="T103" s="264"/>
      <c r="AT103" s="265" t="s">
        <v>176</v>
      </c>
      <c r="AU103" s="265" t="s">
        <v>89</v>
      </c>
      <c r="AV103" s="15" t="s">
        <v>171</v>
      </c>
      <c r="AW103" s="15" t="s">
        <v>44</v>
      </c>
      <c r="AX103" s="15" t="s">
        <v>25</v>
      </c>
      <c r="AY103" s="265" t="s">
        <v>165</v>
      </c>
    </row>
    <row r="104" spans="2:65" s="1" customFormat="1" ht="31.5" customHeight="1">
      <c r="B104" s="42"/>
      <c r="C104" s="203" t="s">
        <v>89</v>
      </c>
      <c r="D104" s="203" t="s">
        <v>166</v>
      </c>
      <c r="E104" s="204" t="s">
        <v>1135</v>
      </c>
      <c r="F104" s="205" t="s">
        <v>1136</v>
      </c>
      <c r="G104" s="206" t="s">
        <v>222</v>
      </c>
      <c r="H104" s="207">
        <v>22.515</v>
      </c>
      <c r="I104" s="208"/>
      <c r="J104" s="209">
        <f>ROUND(I104*H104,2)</f>
        <v>0</v>
      </c>
      <c r="K104" s="205" t="s">
        <v>170</v>
      </c>
      <c r="L104" s="62"/>
      <c r="M104" s="210" t="s">
        <v>24</v>
      </c>
      <c r="N104" s="211" t="s">
        <v>51</v>
      </c>
      <c r="O104" s="43"/>
      <c r="P104" s="212">
        <f>O104*H104</f>
        <v>0</v>
      </c>
      <c r="Q104" s="212">
        <v>0</v>
      </c>
      <c r="R104" s="212">
        <f>Q104*H104</f>
        <v>0</v>
      </c>
      <c r="S104" s="212">
        <v>0</v>
      </c>
      <c r="T104" s="213">
        <f>S104*H104</f>
        <v>0</v>
      </c>
      <c r="AR104" s="25" t="s">
        <v>171</v>
      </c>
      <c r="AT104" s="25" t="s">
        <v>166</v>
      </c>
      <c r="AU104" s="25" t="s">
        <v>89</v>
      </c>
      <c r="AY104" s="25" t="s">
        <v>165</v>
      </c>
      <c r="BE104" s="214">
        <f>IF(N104="základní",J104,0)</f>
        <v>0</v>
      </c>
      <c r="BF104" s="214">
        <f>IF(N104="snížená",J104,0)</f>
        <v>0</v>
      </c>
      <c r="BG104" s="214">
        <f>IF(N104="zákl. přenesená",J104,0)</f>
        <v>0</v>
      </c>
      <c r="BH104" s="214">
        <f>IF(N104="sníž. přenesená",J104,0)</f>
        <v>0</v>
      </c>
      <c r="BI104" s="214">
        <f>IF(N104="nulová",J104,0)</f>
        <v>0</v>
      </c>
      <c r="BJ104" s="25" t="s">
        <v>25</v>
      </c>
      <c r="BK104" s="214">
        <f>ROUND(I104*H104,2)</f>
        <v>0</v>
      </c>
      <c r="BL104" s="25" t="s">
        <v>171</v>
      </c>
      <c r="BM104" s="25" t="s">
        <v>1137</v>
      </c>
    </row>
    <row r="105" spans="2:47" s="1" customFormat="1" ht="121.5">
      <c r="B105" s="42"/>
      <c r="C105" s="64"/>
      <c r="D105" s="215" t="s">
        <v>173</v>
      </c>
      <c r="E105" s="64"/>
      <c r="F105" s="216" t="s">
        <v>1138</v>
      </c>
      <c r="G105" s="64"/>
      <c r="H105" s="64"/>
      <c r="I105" s="173"/>
      <c r="J105" s="64"/>
      <c r="K105" s="64"/>
      <c r="L105" s="62"/>
      <c r="M105" s="217"/>
      <c r="N105" s="43"/>
      <c r="O105" s="43"/>
      <c r="P105" s="43"/>
      <c r="Q105" s="43"/>
      <c r="R105" s="43"/>
      <c r="S105" s="43"/>
      <c r="T105" s="79"/>
      <c r="AT105" s="25" t="s">
        <v>173</v>
      </c>
      <c r="AU105" s="25" t="s">
        <v>89</v>
      </c>
    </row>
    <row r="106" spans="2:47" s="1" customFormat="1" ht="40.5">
      <c r="B106" s="42"/>
      <c r="C106" s="64"/>
      <c r="D106" s="215" t="s">
        <v>112</v>
      </c>
      <c r="E106" s="64"/>
      <c r="F106" s="216" t="s">
        <v>1139</v>
      </c>
      <c r="G106" s="64"/>
      <c r="H106" s="64"/>
      <c r="I106" s="173"/>
      <c r="J106" s="64"/>
      <c r="K106" s="64"/>
      <c r="L106" s="62"/>
      <c r="M106" s="217"/>
      <c r="N106" s="43"/>
      <c r="O106" s="43"/>
      <c r="P106" s="43"/>
      <c r="Q106" s="43"/>
      <c r="R106" s="43"/>
      <c r="S106" s="43"/>
      <c r="T106" s="79"/>
      <c r="AT106" s="25" t="s">
        <v>112</v>
      </c>
      <c r="AU106" s="25" t="s">
        <v>89</v>
      </c>
    </row>
    <row r="107" spans="2:51" s="13" customFormat="1" ht="13.5">
      <c r="B107" s="230"/>
      <c r="C107" s="231"/>
      <c r="D107" s="215" t="s">
        <v>176</v>
      </c>
      <c r="E107" s="232" t="s">
        <v>24</v>
      </c>
      <c r="F107" s="233" t="s">
        <v>1129</v>
      </c>
      <c r="G107" s="231"/>
      <c r="H107" s="234" t="s">
        <v>24</v>
      </c>
      <c r="I107" s="235"/>
      <c r="J107" s="231"/>
      <c r="K107" s="231"/>
      <c r="L107" s="236"/>
      <c r="M107" s="237"/>
      <c r="N107" s="238"/>
      <c r="O107" s="238"/>
      <c r="P107" s="238"/>
      <c r="Q107" s="238"/>
      <c r="R107" s="238"/>
      <c r="S107" s="238"/>
      <c r="T107" s="239"/>
      <c r="AT107" s="240" t="s">
        <v>176</v>
      </c>
      <c r="AU107" s="240" t="s">
        <v>89</v>
      </c>
      <c r="AV107" s="13" t="s">
        <v>25</v>
      </c>
      <c r="AW107" s="13" t="s">
        <v>44</v>
      </c>
      <c r="AX107" s="13" t="s">
        <v>80</v>
      </c>
      <c r="AY107" s="240" t="s">
        <v>165</v>
      </c>
    </row>
    <row r="108" spans="2:51" s="12" customFormat="1" ht="13.5">
      <c r="B108" s="218"/>
      <c r="C108" s="219"/>
      <c r="D108" s="215" t="s">
        <v>176</v>
      </c>
      <c r="E108" s="241" t="s">
        <v>24</v>
      </c>
      <c r="F108" s="242" t="s">
        <v>1140</v>
      </c>
      <c r="G108" s="219"/>
      <c r="H108" s="243">
        <v>15.48</v>
      </c>
      <c r="I108" s="224"/>
      <c r="J108" s="219"/>
      <c r="K108" s="219"/>
      <c r="L108" s="225"/>
      <c r="M108" s="226"/>
      <c r="N108" s="227"/>
      <c r="O108" s="227"/>
      <c r="P108" s="227"/>
      <c r="Q108" s="227"/>
      <c r="R108" s="227"/>
      <c r="S108" s="227"/>
      <c r="T108" s="228"/>
      <c r="AT108" s="229" t="s">
        <v>176</v>
      </c>
      <c r="AU108" s="229" t="s">
        <v>89</v>
      </c>
      <c r="AV108" s="12" t="s">
        <v>89</v>
      </c>
      <c r="AW108" s="12" t="s">
        <v>44</v>
      </c>
      <c r="AX108" s="12" t="s">
        <v>80</v>
      </c>
      <c r="AY108" s="229" t="s">
        <v>165</v>
      </c>
    </row>
    <row r="109" spans="2:51" s="13" customFormat="1" ht="13.5">
      <c r="B109" s="230"/>
      <c r="C109" s="231"/>
      <c r="D109" s="215" t="s">
        <v>176</v>
      </c>
      <c r="E109" s="232" t="s">
        <v>24</v>
      </c>
      <c r="F109" s="233" t="s">
        <v>1131</v>
      </c>
      <c r="G109" s="231"/>
      <c r="H109" s="234" t="s">
        <v>24</v>
      </c>
      <c r="I109" s="235"/>
      <c r="J109" s="231"/>
      <c r="K109" s="231"/>
      <c r="L109" s="236"/>
      <c r="M109" s="237"/>
      <c r="N109" s="238"/>
      <c r="O109" s="238"/>
      <c r="P109" s="238"/>
      <c r="Q109" s="238"/>
      <c r="R109" s="238"/>
      <c r="S109" s="238"/>
      <c r="T109" s="239"/>
      <c r="AT109" s="240" t="s">
        <v>176</v>
      </c>
      <c r="AU109" s="240" t="s">
        <v>89</v>
      </c>
      <c r="AV109" s="13" t="s">
        <v>25</v>
      </c>
      <c r="AW109" s="13" t="s">
        <v>44</v>
      </c>
      <c r="AX109" s="13" t="s">
        <v>80</v>
      </c>
      <c r="AY109" s="240" t="s">
        <v>165</v>
      </c>
    </row>
    <row r="110" spans="2:51" s="12" customFormat="1" ht="13.5">
      <c r="B110" s="218"/>
      <c r="C110" s="219"/>
      <c r="D110" s="215" t="s">
        <v>176</v>
      </c>
      <c r="E110" s="241" t="s">
        <v>24</v>
      </c>
      <c r="F110" s="242" t="s">
        <v>1141</v>
      </c>
      <c r="G110" s="219"/>
      <c r="H110" s="243">
        <v>3.15</v>
      </c>
      <c r="I110" s="224"/>
      <c r="J110" s="219"/>
      <c r="K110" s="219"/>
      <c r="L110" s="225"/>
      <c r="M110" s="226"/>
      <c r="N110" s="227"/>
      <c r="O110" s="227"/>
      <c r="P110" s="227"/>
      <c r="Q110" s="227"/>
      <c r="R110" s="227"/>
      <c r="S110" s="227"/>
      <c r="T110" s="228"/>
      <c r="AT110" s="229" t="s">
        <v>176</v>
      </c>
      <c r="AU110" s="229" t="s">
        <v>89</v>
      </c>
      <c r="AV110" s="12" t="s">
        <v>89</v>
      </c>
      <c r="AW110" s="12" t="s">
        <v>44</v>
      </c>
      <c r="AX110" s="12" t="s">
        <v>80</v>
      </c>
      <c r="AY110" s="229" t="s">
        <v>165</v>
      </c>
    </row>
    <row r="111" spans="2:51" s="12" customFormat="1" ht="13.5">
      <c r="B111" s="218"/>
      <c r="C111" s="219"/>
      <c r="D111" s="215" t="s">
        <v>176</v>
      </c>
      <c r="E111" s="241" t="s">
        <v>24</v>
      </c>
      <c r="F111" s="242" t="s">
        <v>1142</v>
      </c>
      <c r="G111" s="219"/>
      <c r="H111" s="243">
        <v>3.885</v>
      </c>
      <c r="I111" s="224"/>
      <c r="J111" s="219"/>
      <c r="K111" s="219"/>
      <c r="L111" s="225"/>
      <c r="M111" s="226"/>
      <c r="N111" s="227"/>
      <c r="O111" s="227"/>
      <c r="P111" s="227"/>
      <c r="Q111" s="227"/>
      <c r="R111" s="227"/>
      <c r="S111" s="227"/>
      <c r="T111" s="228"/>
      <c r="AT111" s="229" t="s">
        <v>176</v>
      </c>
      <c r="AU111" s="229" t="s">
        <v>89</v>
      </c>
      <c r="AV111" s="12" t="s">
        <v>89</v>
      </c>
      <c r="AW111" s="12" t="s">
        <v>44</v>
      </c>
      <c r="AX111" s="12" t="s">
        <v>80</v>
      </c>
      <c r="AY111" s="229" t="s">
        <v>165</v>
      </c>
    </row>
    <row r="112" spans="2:51" s="15" customFormat="1" ht="13.5">
      <c r="B112" s="255"/>
      <c r="C112" s="256"/>
      <c r="D112" s="220" t="s">
        <v>176</v>
      </c>
      <c r="E112" s="257" t="s">
        <v>24</v>
      </c>
      <c r="F112" s="258" t="s">
        <v>192</v>
      </c>
      <c r="G112" s="256"/>
      <c r="H112" s="259">
        <v>22.515</v>
      </c>
      <c r="I112" s="260"/>
      <c r="J112" s="256"/>
      <c r="K112" s="256"/>
      <c r="L112" s="261"/>
      <c r="M112" s="262"/>
      <c r="N112" s="263"/>
      <c r="O112" s="263"/>
      <c r="P112" s="263"/>
      <c r="Q112" s="263"/>
      <c r="R112" s="263"/>
      <c r="S112" s="263"/>
      <c r="T112" s="264"/>
      <c r="AT112" s="265" t="s">
        <v>176</v>
      </c>
      <c r="AU112" s="265" t="s">
        <v>89</v>
      </c>
      <c r="AV112" s="15" t="s">
        <v>171</v>
      </c>
      <c r="AW112" s="15" t="s">
        <v>44</v>
      </c>
      <c r="AX112" s="15" t="s">
        <v>25</v>
      </c>
      <c r="AY112" s="265" t="s">
        <v>165</v>
      </c>
    </row>
    <row r="113" spans="2:65" s="1" customFormat="1" ht="31.5" customHeight="1">
      <c r="B113" s="42"/>
      <c r="C113" s="203" t="s">
        <v>187</v>
      </c>
      <c r="D113" s="203" t="s">
        <v>166</v>
      </c>
      <c r="E113" s="204" t="s">
        <v>1143</v>
      </c>
      <c r="F113" s="205" t="s">
        <v>1144</v>
      </c>
      <c r="G113" s="206" t="s">
        <v>222</v>
      </c>
      <c r="H113" s="207">
        <v>22.515</v>
      </c>
      <c r="I113" s="208"/>
      <c r="J113" s="209">
        <f>ROUND(I113*H113,2)</f>
        <v>0</v>
      </c>
      <c r="K113" s="205" t="s">
        <v>170</v>
      </c>
      <c r="L113" s="62"/>
      <c r="M113" s="210" t="s">
        <v>24</v>
      </c>
      <c r="N113" s="211" t="s">
        <v>51</v>
      </c>
      <c r="O113" s="43"/>
      <c r="P113" s="212">
        <f>O113*H113</f>
        <v>0</v>
      </c>
      <c r="Q113" s="212">
        <v>0</v>
      </c>
      <c r="R113" s="212">
        <f>Q113*H113</f>
        <v>0</v>
      </c>
      <c r="S113" s="212">
        <v>0</v>
      </c>
      <c r="T113" s="213">
        <f>S113*H113</f>
        <v>0</v>
      </c>
      <c r="AR113" s="25" t="s">
        <v>171</v>
      </c>
      <c r="AT113" s="25" t="s">
        <v>166</v>
      </c>
      <c r="AU113" s="25" t="s">
        <v>89</v>
      </c>
      <c r="AY113" s="25" t="s">
        <v>165</v>
      </c>
      <c r="BE113" s="214">
        <f>IF(N113="základní",J113,0)</f>
        <v>0</v>
      </c>
      <c r="BF113" s="214">
        <f>IF(N113="snížená",J113,0)</f>
        <v>0</v>
      </c>
      <c r="BG113" s="214">
        <f>IF(N113="zákl. přenesená",J113,0)</f>
        <v>0</v>
      </c>
      <c r="BH113" s="214">
        <f>IF(N113="sníž. přenesená",J113,0)</f>
        <v>0</v>
      </c>
      <c r="BI113" s="214">
        <f>IF(N113="nulová",J113,0)</f>
        <v>0</v>
      </c>
      <c r="BJ113" s="25" t="s">
        <v>25</v>
      </c>
      <c r="BK113" s="214">
        <f>ROUND(I113*H113,2)</f>
        <v>0</v>
      </c>
      <c r="BL113" s="25" t="s">
        <v>171</v>
      </c>
      <c r="BM113" s="25" t="s">
        <v>1145</v>
      </c>
    </row>
    <row r="114" spans="2:47" s="1" customFormat="1" ht="121.5">
      <c r="B114" s="42"/>
      <c r="C114" s="64"/>
      <c r="D114" s="215" t="s">
        <v>173</v>
      </c>
      <c r="E114" s="64"/>
      <c r="F114" s="216" t="s">
        <v>1146</v>
      </c>
      <c r="G114" s="64"/>
      <c r="H114" s="64"/>
      <c r="I114" s="173"/>
      <c r="J114" s="64"/>
      <c r="K114" s="64"/>
      <c r="L114" s="62"/>
      <c r="M114" s="217"/>
      <c r="N114" s="43"/>
      <c r="O114" s="43"/>
      <c r="P114" s="43"/>
      <c r="Q114" s="43"/>
      <c r="R114" s="43"/>
      <c r="S114" s="43"/>
      <c r="T114" s="79"/>
      <c r="AT114" s="25" t="s">
        <v>173</v>
      </c>
      <c r="AU114" s="25" t="s">
        <v>89</v>
      </c>
    </row>
    <row r="115" spans="2:47" s="1" customFormat="1" ht="27">
      <c r="B115" s="42"/>
      <c r="C115" s="64"/>
      <c r="D115" s="220" t="s">
        <v>112</v>
      </c>
      <c r="E115" s="64"/>
      <c r="F115" s="266" t="s">
        <v>1147</v>
      </c>
      <c r="G115" s="64"/>
      <c r="H115" s="64"/>
      <c r="I115" s="173"/>
      <c r="J115" s="64"/>
      <c r="K115" s="64"/>
      <c r="L115" s="62"/>
      <c r="M115" s="217"/>
      <c r="N115" s="43"/>
      <c r="O115" s="43"/>
      <c r="P115" s="43"/>
      <c r="Q115" s="43"/>
      <c r="R115" s="43"/>
      <c r="S115" s="43"/>
      <c r="T115" s="79"/>
      <c r="AT115" s="25" t="s">
        <v>112</v>
      </c>
      <c r="AU115" s="25" t="s">
        <v>89</v>
      </c>
    </row>
    <row r="116" spans="2:65" s="1" customFormat="1" ht="22.5" customHeight="1">
      <c r="B116" s="42"/>
      <c r="C116" s="203" t="s">
        <v>171</v>
      </c>
      <c r="D116" s="203" t="s">
        <v>166</v>
      </c>
      <c r="E116" s="204" t="s">
        <v>1148</v>
      </c>
      <c r="F116" s="205" t="s">
        <v>1149</v>
      </c>
      <c r="G116" s="206" t="s">
        <v>211</v>
      </c>
      <c r="H116" s="207">
        <v>10</v>
      </c>
      <c r="I116" s="208"/>
      <c r="J116" s="209">
        <f>ROUND(I116*H116,2)</f>
        <v>0</v>
      </c>
      <c r="K116" s="205" t="s">
        <v>24</v>
      </c>
      <c r="L116" s="62"/>
      <c r="M116" s="210" t="s">
        <v>24</v>
      </c>
      <c r="N116" s="211" t="s">
        <v>51</v>
      </c>
      <c r="O116" s="43"/>
      <c r="P116" s="212">
        <f>O116*H116</f>
        <v>0</v>
      </c>
      <c r="Q116" s="212">
        <v>0.03103</v>
      </c>
      <c r="R116" s="212">
        <f>Q116*H116</f>
        <v>0.31029999999999996</v>
      </c>
      <c r="S116" s="212">
        <v>0</v>
      </c>
      <c r="T116" s="213">
        <f>S116*H116</f>
        <v>0</v>
      </c>
      <c r="AR116" s="25" t="s">
        <v>171</v>
      </c>
      <c r="AT116" s="25" t="s">
        <v>166</v>
      </c>
      <c r="AU116" s="25" t="s">
        <v>89</v>
      </c>
      <c r="AY116" s="25" t="s">
        <v>165</v>
      </c>
      <c r="BE116" s="214">
        <f>IF(N116="základní",J116,0)</f>
        <v>0</v>
      </c>
      <c r="BF116" s="214">
        <f>IF(N116="snížená",J116,0)</f>
        <v>0</v>
      </c>
      <c r="BG116" s="214">
        <f>IF(N116="zákl. přenesená",J116,0)</f>
        <v>0</v>
      </c>
      <c r="BH116" s="214">
        <f>IF(N116="sníž. přenesená",J116,0)</f>
        <v>0</v>
      </c>
      <c r="BI116" s="214">
        <f>IF(N116="nulová",J116,0)</f>
        <v>0</v>
      </c>
      <c r="BJ116" s="25" t="s">
        <v>25</v>
      </c>
      <c r="BK116" s="214">
        <f>ROUND(I116*H116,2)</f>
        <v>0</v>
      </c>
      <c r="BL116" s="25" t="s">
        <v>171</v>
      </c>
      <c r="BM116" s="25" t="s">
        <v>1150</v>
      </c>
    </row>
    <row r="117" spans="2:47" s="1" customFormat="1" ht="54">
      <c r="B117" s="42"/>
      <c r="C117" s="64"/>
      <c r="D117" s="220" t="s">
        <v>112</v>
      </c>
      <c r="E117" s="64"/>
      <c r="F117" s="266" t="s">
        <v>1151</v>
      </c>
      <c r="G117" s="64"/>
      <c r="H117" s="64"/>
      <c r="I117" s="173"/>
      <c r="J117" s="64"/>
      <c r="K117" s="64"/>
      <c r="L117" s="62"/>
      <c r="M117" s="217"/>
      <c r="N117" s="43"/>
      <c r="O117" s="43"/>
      <c r="P117" s="43"/>
      <c r="Q117" s="43"/>
      <c r="R117" s="43"/>
      <c r="S117" s="43"/>
      <c r="T117" s="79"/>
      <c r="AT117" s="25" t="s">
        <v>112</v>
      </c>
      <c r="AU117" s="25" t="s">
        <v>89</v>
      </c>
    </row>
    <row r="118" spans="2:65" s="1" customFormat="1" ht="31.5" customHeight="1">
      <c r="B118" s="42"/>
      <c r="C118" s="203" t="s">
        <v>208</v>
      </c>
      <c r="D118" s="203" t="s">
        <v>166</v>
      </c>
      <c r="E118" s="204" t="s">
        <v>1152</v>
      </c>
      <c r="F118" s="205" t="s">
        <v>1153</v>
      </c>
      <c r="G118" s="206" t="s">
        <v>1154</v>
      </c>
      <c r="H118" s="207">
        <v>1</v>
      </c>
      <c r="I118" s="208"/>
      <c r="J118" s="209">
        <f>ROUND(I118*H118,2)</f>
        <v>0</v>
      </c>
      <c r="K118" s="205" t="s">
        <v>24</v>
      </c>
      <c r="L118" s="62"/>
      <c r="M118" s="210" t="s">
        <v>24</v>
      </c>
      <c r="N118" s="211" t="s">
        <v>51</v>
      </c>
      <c r="O118" s="43"/>
      <c r="P118" s="212">
        <f>O118*H118</f>
        <v>0</v>
      </c>
      <c r="Q118" s="212">
        <v>0</v>
      </c>
      <c r="R118" s="212">
        <f>Q118*H118</f>
        <v>0</v>
      </c>
      <c r="S118" s="212">
        <v>0</v>
      </c>
      <c r="T118" s="213">
        <f>S118*H118</f>
        <v>0</v>
      </c>
      <c r="AR118" s="25" t="s">
        <v>171</v>
      </c>
      <c r="AT118" s="25" t="s">
        <v>166</v>
      </c>
      <c r="AU118" s="25" t="s">
        <v>89</v>
      </c>
      <c r="AY118" s="25" t="s">
        <v>165</v>
      </c>
      <c r="BE118" s="214">
        <f>IF(N118="základní",J118,0)</f>
        <v>0</v>
      </c>
      <c r="BF118" s="214">
        <f>IF(N118="snížená",J118,0)</f>
        <v>0</v>
      </c>
      <c r="BG118" s="214">
        <f>IF(N118="zákl. přenesená",J118,0)</f>
        <v>0</v>
      </c>
      <c r="BH118" s="214">
        <f>IF(N118="sníž. přenesená",J118,0)</f>
        <v>0</v>
      </c>
      <c r="BI118" s="214">
        <f>IF(N118="nulová",J118,0)</f>
        <v>0</v>
      </c>
      <c r="BJ118" s="25" t="s">
        <v>25</v>
      </c>
      <c r="BK118" s="214">
        <f>ROUND(I118*H118,2)</f>
        <v>0</v>
      </c>
      <c r="BL118" s="25" t="s">
        <v>171</v>
      </c>
      <c r="BM118" s="25" t="s">
        <v>1155</v>
      </c>
    </row>
    <row r="119" spans="2:47" s="1" customFormat="1" ht="67.5">
      <c r="B119" s="42"/>
      <c r="C119" s="64"/>
      <c r="D119" s="220" t="s">
        <v>112</v>
      </c>
      <c r="E119" s="64"/>
      <c r="F119" s="266" t="s">
        <v>1156</v>
      </c>
      <c r="G119" s="64"/>
      <c r="H119" s="64"/>
      <c r="I119" s="173"/>
      <c r="J119" s="64"/>
      <c r="K119" s="64"/>
      <c r="L119" s="62"/>
      <c r="M119" s="217"/>
      <c r="N119" s="43"/>
      <c r="O119" s="43"/>
      <c r="P119" s="43"/>
      <c r="Q119" s="43"/>
      <c r="R119" s="43"/>
      <c r="S119" s="43"/>
      <c r="T119" s="79"/>
      <c r="AT119" s="25" t="s">
        <v>112</v>
      </c>
      <c r="AU119" s="25" t="s">
        <v>89</v>
      </c>
    </row>
    <row r="120" spans="2:65" s="1" customFormat="1" ht="22.5" customHeight="1">
      <c r="B120" s="42"/>
      <c r="C120" s="203" t="s">
        <v>219</v>
      </c>
      <c r="D120" s="203" t="s">
        <v>166</v>
      </c>
      <c r="E120" s="204" t="s">
        <v>1157</v>
      </c>
      <c r="F120" s="205" t="s">
        <v>1158</v>
      </c>
      <c r="G120" s="206" t="s">
        <v>222</v>
      </c>
      <c r="H120" s="207">
        <v>51.99</v>
      </c>
      <c r="I120" s="208"/>
      <c r="J120" s="209">
        <f>ROUND(I120*H120,2)</f>
        <v>0</v>
      </c>
      <c r="K120" s="205" t="s">
        <v>170</v>
      </c>
      <c r="L120" s="62"/>
      <c r="M120" s="210" t="s">
        <v>24</v>
      </c>
      <c r="N120" s="211" t="s">
        <v>51</v>
      </c>
      <c r="O120" s="43"/>
      <c r="P120" s="212">
        <f>O120*H120</f>
        <v>0</v>
      </c>
      <c r="Q120" s="212">
        <v>0</v>
      </c>
      <c r="R120" s="212">
        <f>Q120*H120</f>
        <v>0</v>
      </c>
      <c r="S120" s="212">
        <v>0</v>
      </c>
      <c r="T120" s="213">
        <f>S120*H120</f>
        <v>0</v>
      </c>
      <c r="AR120" s="25" t="s">
        <v>171</v>
      </c>
      <c r="AT120" s="25" t="s">
        <v>166</v>
      </c>
      <c r="AU120" s="25" t="s">
        <v>89</v>
      </c>
      <c r="AY120" s="25" t="s">
        <v>165</v>
      </c>
      <c r="BE120" s="214">
        <f>IF(N120="základní",J120,0)</f>
        <v>0</v>
      </c>
      <c r="BF120" s="214">
        <f>IF(N120="snížená",J120,0)</f>
        <v>0</v>
      </c>
      <c r="BG120" s="214">
        <f>IF(N120="zákl. přenesená",J120,0)</f>
        <v>0</v>
      </c>
      <c r="BH120" s="214">
        <f>IF(N120="sníž. přenesená",J120,0)</f>
        <v>0</v>
      </c>
      <c r="BI120" s="214">
        <f>IF(N120="nulová",J120,0)</f>
        <v>0</v>
      </c>
      <c r="BJ120" s="25" t="s">
        <v>25</v>
      </c>
      <c r="BK120" s="214">
        <f>ROUND(I120*H120,2)</f>
        <v>0</v>
      </c>
      <c r="BL120" s="25" t="s">
        <v>171</v>
      </c>
      <c r="BM120" s="25" t="s">
        <v>1159</v>
      </c>
    </row>
    <row r="121" spans="2:47" s="1" customFormat="1" ht="54">
      <c r="B121" s="42"/>
      <c r="C121" s="64"/>
      <c r="D121" s="215" t="s">
        <v>173</v>
      </c>
      <c r="E121" s="64"/>
      <c r="F121" s="216" t="s">
        <v>1160</v>
      </c>
      <c r="G121" s="64"/>
      <c r="H121" s="64"/>
      <c r="I121" s="173"/>
      <c r="J121" s="64"/>
      <c r="K121" s="64"/>
      <c r="L121" s="62"/>
      <c r="M121" s="217"/>
      <c r="N121" s="43"/>
      <c r="O121" s="43"/>
      <c r="P121" s="43"/>
      <c r="Q121" s="43"/>
      <c r="R121" s="43"/>
      <c r="S121" s="43"/>
      <c r="T121" s="79"/>
      <c r="AT121" s="25" t="s">
        <v>173</v>
      </c>
      <c r="AU121" s="25" t="s">
        <v>89</v>
      </c>
    </row>
    <row r="122" spans="2:51" s="12" customFormat="1" ht="13.5">
      <c r="B122" s="218"/>
      <c r="C122" s="219"/>
      <c r="D122" s="215" t="s">
        <v>176</v>
      </c>
      <c r="E122" s="241" t="s">
        <v>24</v>
      </c>
      <c r="F122" s="242" t="s">
        <v>1161</v>
      </c>
      <c r="G122" s="219"/>
      <c r="H122" s="243">
        <v>8.25</v>
      </c>
      <c r="I122" s="224"/>
      <c r="J122" s="219"/>
      <c r="K122" s="219"/>
      <c r="L122" s="225"/>
      <c r="M122" s="226"/>
      <c r="N122" s="227"/>
      <c r="O122" s="227"/>
      <c r="P122" s="227"/>
      <c r="Q122" s="227"/>
      <c r="R122" s="227"/>
      <c r="S122" s="227"/>
      <c r="T122" s="228"/>
      <c r="AT122" s="229" t="s">
        <v>176</v>
      </c>
      <c r="AU122" s="229" t="s">
        <v>89</v>
      </c>
      <c r="AV122" s="12" t="s">
        <v>89</v>
      </c>
      <c r="AW122" s="12" t="s">
        <v>44</v>
      </c>
      <c r="AX122" s="12" t="s">
        <v>80</v>
      </c>
      <c r="AY122" s="229" t="s">
        <v>165</v>
      </c>
    </row>
    <row r="123" spans="2:51" s="12" customFormat="1" ht="13.5">
      <c r="B123" s="218"/>
      <c r="C123" s="219"/>
      <c r="D123" s="215" t="s">
        <v>176</v>
      </c>
      <c r="E123" s="241" t="s">
        <v>24</v>
      </c>
      <c r="F123" s="242" t="s">
        <v>1162</v>
      </c>
      <c r="G123" s="219"/>
      <c r="H123" s="243">
        <v>13.74</v>
      </c>
      <c r="I123" s="224"/>
      <c r="J123" s="219"/>
      <c r="K123" s="219"/>
      <c r="L123" s="225"/>
      <c r="M123" s="226"/>
      <c r="N123" s="227"/>
      <c r="O123" s="227"/>
      <c r="P123" s="227"/>
      <c r="Q123" s="227"/>
      <c r="R123" s="227"/>
      <c r="S123" s="227"/>
      <c r="T123" s="228"/>
      <c r="AT123" s="229" t="s">
        <v>176</v>
      </c>
      <c r="AU123" s="229" t="s">
        <v>89</v>
      </c>
      <c r="AV123" s="12" t="s">
        <v>89</v>
      </c>
      <c r="AW123" s="12" t="s">
        <v>44</v>
      </c>
      <c r="AX123" s="12" t="s">
        <v>80</v>
      </c>
      <c r="AY123" s="229" t="s">
        <v>165</v>
      </c>
    </row>
    <row r="124" spans="2:51" s="12" customFormat="1" ht="13.5">
      <c r="B124" s="218"/>
      <c r="C124" s="219"/>
      <c r="D124" s="215" t="s">
        <v>176</v>
      </c>
      <c r="E124" s="241" t="s">
        <v>24</v>
      </c>
      <c r="F124" s="242" t="s">
        <v>1163</v>
      </c>
      <c r="G124" s="219"/>
      <c r="H124" s="243">
        <v>30</v>
      </c>
      <c r="I124" s="224"/>
      <c r="J124" s="219"/>
      <c r="K124" s="219"/>
      <c r="L124" s="225"/>
      <c r="M124" s="226"/>
      <c r="N124" s="227"/>
      <c r="O124" s="227"/>
      <c r="P124" s="227"/>
      <c r="Q124" s="227"/>
      <c r="R124" s="227"/>
      <c r="S124" s="227"/>
      <c r="T124" s="228"/>
      <c r="AT124" s="229" t="s">
        <v>176</v>
      </c>
      <c r="AU124" s="229" t="s">
        <v>89</v>
      </c>
      <c r="AV124" s="12" t="s">
        <v>89</v>
      </c>
      <c r="AW124" s="12" t="s">
        <v>44</v>
      </c>
      <c r="AX124" s="12" t="s">
        <v>80</v>
      </c>
      <c r="AY124" s="229" t="s">
        <v>165</v>
      </c>
    </row>
    <row r="125" spans="2:51" s="15" customFormat="1" ht="13.5">
      <c r="B125" s="255"/>
      <c r="C125" s="256"/>
      <c r="D125" s="220" t="s">
        <v>176</v>
      </c>
      <c r="E125" s="257" t="s">
        <v>24</v>
      </c>
      <c r="F125" s="258" t="s">
        <v>192</v>
      </c>
      <c r="G125" s="256"/>
      <c r="H125" s="259">
        <v>51.99</v>
      </c>
      <c r="I125" s="260"/>
      <c r="J125" s="256"/>
      <c r="K125" s="256"/>
      <c r="L125" s="261"/>
      <c r="M125" s="262"/>
      <c r="N125" s="263"/>
      <c r="O125" s="263"/>
      <c r="P125" s="263"/>
      <c r="Q125" s="263"/>
      <c r="R125" s="263"/>
      <c r="S125" s="263"/>
      <c r="T125" s="264"/>
      <c r="AT125" s="265" t="s">
        <v>176</v>
      </c>
      <c r="AU125" s="265" t="s">
        <v>89</v>
      </c>
      <c r="AV125" s="15" t="s">
        <v>171</v>
      </c>
      <c r="AW125" s="15" t="s">
        <v>44</v>
      </c>
      <c r="AX125" s="15" t="s">
        <v>25</v>
      </c>
      <c r="AY125" s="265" t="s">
        <v>165</v>
      </c>
    </row>
    <row r="126" spans="2:65" s="1" customFormat="1" ht="22.5" customHeight="1">
      <c r="B126" s="42"/>
      <c r="C126" s="203" t="s">
        <v>227</v>
      </c>
      <c r="D126" s="203" t="s">
        <v>166</v>
      </c>
      <c r="E126" s="204" t="s">
        <v>1164</v>
      </c>
      <c r="F126" s="205" t="s">
        <v>1165</v>
      </c>
      <c r="G126" s="206" t="s">
        <v>222</v>
      </c>
      <c r="H126" s="207">
        <v>103.77</v>
      </c>
      <c r="I126" s="208"/>
      <c r="J126" s="209">
        <f>ROUND(I126*H126,2)</f>
        <v>0</v>
      </c>
      <c r="K126" s="205" t="s">
        <v>170</v>
      </c>
      <c r="L126" s="62"/>
      <c r="M126" s="210" t="s">
        <v>24</v>
      </c>
      <c r="N126" s="211" t="s">
        <v>51</v>
      </c>
      <c r="O126" s="43"/>
      <c r="P126" s="212">
        <f>O126*H126</f>
        <v>0</v>
      </c>
      <c r="Q126" s="212">
        <v>0</v>
      </c>
      <c r="R126" s="212">
        <f>Q126*H126</f>
        <v>0</v>
      </c>
      <c r="S126" s="212">
        <v>0</v>
      </c>
      <c r="T126" s="213">
        <f>S126*H126</f>
        <v>0</v>
      </c>
      <c r="AR126" s="25" t="s">
        <v>171</v>
      </c>
      <c r="AT126" s="25" t="s">
        <v>166</v>
      </c>
      <c r="AU126" s="25" t="s">
        <v>89</v>
      </c>
      <c r="AY126" s="25" t="s">
        <v>165</v>
      </c>
      <c r="BE126" s="214">
        <f>IF(N126="základní",J126,0)</f>
        <v>0</v>
      </c>
      <c r="BF126" s="214">
        <f>IF(N126="snížená",J126,0)</f>
        <v>0</v>
      </c>
      <c r="BG126" s="214">
        <f>IF(N126="zákl. přenesená",J126,0)</f>
        <v>0</v>
      </c>
      <c r="BH126" s="214">
        <f>IF(N126="sníž. přenesená",J126,0)</f>
        <v>0</v>
      </c>
      <c r="BI126" s="214">
        <f>IF(N126="nulová",J126,0)</f>
        <v>0</v>
      </c>
      <c r="BJ126" s="25" t="s">
        <v>25</v>
      </c>
      <c r="BK126" s="214">
        <f>ROUND(I126*H126,2)</f>
        <v>0</v>
      </c>
      <c r="BL126" s="25" t="s">
        <v>171</v>
      </c>
      <c r="BM126" s="25" t="s">
        <v>1166</v>
      </c>
    </row>
    <row r="127" spans="2:47" s="1" customFormat="1" ht="54">
      <c r="B127" s="42"/>
      <c r="C127" s="64"/>
      <c r="D127" s="215" t="s">
        <v>173</v>
      </c>
      <c r="E127" s="64"/>
      <c r="F127" s="216" t="s">
        <v>1160</v>
      </c>
      <c r="G127" s="64"/>
      <c r="H127" s="64"/>
      <c r="I127" s="173"/>
      <c r="J127" s="64"/>
      <c r="K127" s="64"/>
      <c r="L127" s="62"/>
      <c r="M127" s="217"/>
      <c r="N127" s="43"/>
      <c r="O127" s="43"/>
      <c r="P127" s="43"/>
      <c r="Q127" s="43"/>
      <c r="R127" s="43"/>
      <c r="S127" s="43"/>
      <c r="T127" s="79"/>
      <c r="AT127" s="25" t="s">
        <v>173</v>
      </c>
      <c r="AU127" s="25" t="s">
        <v>89</v>
      </c>
    </row>
    <row r="128" spans="2:51" s="12" customFormat="1" ht="13.5">
      <c r="B128" s="218"/>
      <c r="C128" s="219"/>
      <c r="D128" s="215" t="s">
        <v>176</v>
      </c>
      <c r="E128" s="241" t="s">
        <v>24</v>
      </c>
      <c r="F128" s="242" t="s">
        <v>1167</v>
      </c>
      <c r="G128" s="219"/>
      <c r="H128" s="243">
        <v>67.785</v>
      </c>
      <c r="I128" s="224"/>
      <c r="J128" s="219"/>
      <c r="K128" s="219"/>
      <c r="L128" s="225"/>
      <c r="M128" s="226"/>
      <c r="N128" s="227"/>
      <c r="O128" s="227"/>
      <c r="P128" s="227"/>
      <c r="Q128" s="227"/>
      <c r="R128" s="227"/>
      <c r="S128" s="227"/>
      <c r="T128" s="228"/>
      <c r="AT128" s="229" t="s">
        <v>176</v>
      </c>
      <c r="AU128" s="229" t="s">
        <v>89</v>
      </c>
      <c r="AV128" s="12" t="s">
        <v>89</v>
      </c>
      <c r="AW128" s="12" t="s">
        <v>44</v>
      </c>
      <c r="AX128" s="12" t="s">
        <v>80</v>
      </c>
      <c r="AY128" s="229" t="s">
        <v>165</v>
      </c>
    </row>
    <row r="129" spans="2:51" s="12" customFormat="1" ht="13.5">
      <c r="B129" s="218"/>
      <c r="C129" s="219"/>
      <c r="D129" s="215" t="s">
        <v>176</v>
      </c>
      <c r="E129" s="241" t="s">
        <v>24</v>
      </c>
      <c r="F129" s="242" t="s">
        <v>1168</v>
      </c>
      <c r="G129" s="219"/>
      <c r="H129" s="243">
        <v>35.985</v>
      </c>
      <c r="I129" s="224"/>
      <c r="J129" s="219"/>
      <c r="K129" s="219"/>
      <c r="L129" s="225"/>
      <c r="M129" s="226"/>
      <c r="N129" s="227"/>
      <c r="O129" s="227"/>
      <c r="P129" s="227"/>
      <c r="Q129" s="227"/>
      <c r="R129" s="227"/>
      <c r="S129" s="227"/>
      <c r="T129" s="228"/>
      <c r="AT129" s="229" t="s">
        <v>176</v>
      </c>
      <c r="AU129" s="229" t="s">
        <v>89</v>
      </c>
      <c r="AV129" s="12" t="s">
        <v>89</v>
      </c>
      <c r="AW129" s="12" t="s">
        <v>44</v>
      </c>
      <c r="AX129" s="12" t="s">
        <v>80</v>
      </c>
      <c r="AY129" s="229" t="s">
        <v>165</v>
      </c>
    </row>
    <row r="130" spans="2:51" s="15" customFormat="1" ht="13.5">
      <c r="B130" s="255"/>
      <c r="C130" s="256"/>
      <c r="D130" s="220" t="s">
        <v>176</v>
      </c>
      <c r="E130" s="257" t="s">
        <v>24</v>
      </c>
      <c r="F130" s="258" t="s">
        <v>192</v>
      </c>
      <c r="G130" s="256"/>
      <c r="H130" s="259">
        <v>103.77</v>
      </c>
      <c r="I130" s="260"/>
      <c r="J130" s="256"/>
      <c r="K130" s="256"/>
      <c r="L130" s="261"/>
      <c r="M130" s="262"/>
      <c r="N130" s="263"/>
      <c r="O130" s="263"/>
      <c r="P130" s="263"/>
      <c r="Q130" s="263"/>
      <c r="R130" s="263"/>
      <c r="S130" s="263"/>
      <c r="T130" s="264"/>
      <c r="AT130" s="265" t="s">
        <v>176</v>
      </c>
      <c r="AU130" s="265" t="s">
        <v>89</v>
      </c>
      <c r="AV130" s="15" t="s">
        <v>171</v>
      </c>
      <c r="AW130" s="15" t="s">
        <v>44</v>
      </c>
      <c r="AX130" s="15" t="s">
        <v>25</v>
      </c>
      <c r="AY130" s="265" t="s">
        <v>165</v>
      </c>
    </row>
    <row r="131" spans="2:65" s="1" customFormat="1" ht="31.5" customHeight="1">
      <c r="B131" s="42"/>
      <c r="C131" s="203" t="s">
        <v>232</v>
      </c>
      <c r="D131" s="203" t="s">
        <v>166</v>
      </c>
      <c r="E131" s="204" t="s">
        <v>1169</v>
      </c>
      <c r="F131" s="205" t="s">
        <v>1170</v>
      </c>
      <c r="G131" s="206" t="s">
        <v>222</v>
      </c>
      <c r="H131" s="207">
        <v>992.8</v>
      </c>
      <c r="I131" s="208"/>
      <c r="J131" s="209">
        <f>ROUND(I131*H131,2)</f>
        <v>0</v>
      </c>
      <c r="K131" s="205" t="s">
        <v>170</v>
      </c>
      <c r="L131" s="62"/>
      <c r="M131" s="210" t="s">
        <v>24</v>
      </c>
      <c r="N131" s="211" t="s">
        <v>51</v>
      </c>
      <c r="O131" s="43"/>
      <c r="P131" s="212">
        <f>O131*H131</f>
        <v>0</v>
      </c>
      <c r="Q131" s="212">
        <v>0</v>
      </c>
      <c r="R131" s="212">
        <f>Q131*H131</f>
        <v>0</v>
      </c>
      <c r="S131" s="212">
        <v>0</v>
      </c>
      <c r="T131" s="213">
        <f>S131*H131</f>
        <v>0</v>
      </c>
      <c r="AR131" s="25" t="s">
        <v>171</v>
      </c>
      <c r="AT131" s="25" t="s">
        <v>166</v>
      </c>
      <c r="AU131" s="25" t="s">
        <v>89</v>
      </c>
      <c r="AY131" s="25" t="s">
        <v>165</v>
      </c>
      <c r="BE131" s="214">
        <f>IF(N131="základní",J131,0)</f>
        <v>0</v>
      </c>
      <c r="BF131" s="214">
        <f>IF(N131="snížená",J131,0)</f>
        <v>0</v>
      </c>
      <c r="BG131" s="214">
        <f>IF(N131="zákl. přenesená",J131,0)</f>
        <v>0</v>
      </c>
      <c r="BH131" s="214">
        <f>IF(N131="sníž. přenesená",J131,0)</f>
        <v>0</v>
      </c>
      <c r="BI131" s="214">
        <f>IF(N131="nulová",J131,0)</f>
        <v>0</v>
      </c>
      <c r="BJ131" s="25" t="s">
        <v>25</v>
      </c>
      <c r="BK131" s="214">
        <f>ROUND(I131*H131,2)</f>
        <v>0</v>
      </c>
      <c r="BL131" s="25" t="s">
        <v>171</v>
      </c>
      <c r="BM131" s="25" t="s">
        <v>1171</v>
      </c>
    </row>
    <row r="132" spans="2:47" s="1" customFormat="1" ht="202.5">
      <c r="B132" s="42"/>
      <c r="C132" s="64"/>
      <c r="D132" s="215" t="s">
        <v>173</v>
      </c>
      <c r="E132" s="64"/>
      <c r="F132" s="216" t="s">
        <v>1172</v>
      </c>
      <c r="G132" s="64"/>
      <c r="H132" s="64"/>
      <c r="I132" s="173"/>
      <c r="J132" s="64"/>
      <c r="K132" s="64"/>
      <c r="L132" s="62"/>
      <c r="M132" s="217"/>
      <c r="N132" s="43"/>
      <c r="O132" s="43"/>
      <c r="P132" s="43"/>
      <c r="Q132" s="43"/>
      <c r="R132" s="43"/>
      <c r="S132" s="43"/>
      <c r="T132" s="79"/>
      <c r="AT132" s="25" t="s">
        <v>173</v>
      </c>
      <c r="AU132" s="25" t="s">
        <v>89</v>
      </c>
    </row>
    <row r="133" spans="2:51" s="12" customFormat="1" ht="13.5">
      <c r="B133" s="218"/>
      <c r="C133" s="219"/>
      <c r="D133" s="215" t="s">
        <v>176</v>
      </c>
      <c r="E133" s="241" t="s">
        <v>24</v>
      </c>
      <c r="F133" s="242" t="s">
        <v>1173</v>
      </c>
      <c r="G133" s="219"/>
      <c r="H133" s="243">
        <v>260.3</v>
      </c>
      <c r="I133" s="224"/>
      <c r="J133" s="219"/>
      <c r="K133" s="219"/>
      <c r="L133" s="225"/>
      <c r="M133" s="226"/>
      <c r="N133" s="227"/>
      <c r="O133" s="227"/>
      <c r="P133" s="227"/>
      <c r="Q133" s="227"/>
      <c r="R133" s="227"/>
      <c r="S133" s="227"/>
      <c r="T133" s="228"/>
      <c r="AT133" s="229" t="s">
        <v>176</v>
      </c>
      <c r="AU133" s="229" t="s">
        <v>89</v>
      </c>
      <c r="AV133" s="12" t="s">
        <v>89</v>
      </c>
      <c r="AW133" s="12" t="s">
        <v>44</v>
      </c>
      <c r="AX133" s="12" t="s">
        <v>80</v>
      </c>
      <c r="AY133" s="229" t="s">
        <v>165</v>
      </c>
    </row>
    <row r="134" spans="2:51" s="12" customFormat="1" ht="13.5">
      <c r="B134" s="218"/>
      <c r="C134" s="219"/>
      <c r="D134" s="220" t="s">
        <v>176</v>
      </c>
      <c r="E134" s="221" t="s">
        <v>24</v>
      </c>
      <c r="F134" s="222" t="s">
        <v>1174</v>
      </c>
      <c r="G134" s="219"/>
      <c r="H134" s="223">
        <v>732.5</v>
      </c>
      <c r="I134" s="224"/>
      <c r="J134" s="219"/>
      <c r="K134" s="219"/>
      <c r="L134" s="225"/>
      <c r="M134" s="226"/>
      <c r="N134" s="227"/>
      <c r="O134" s="227"/>
      <c r="P134" s="227"/>
      <c r="Q134" s="227"/>
      <c r="R134" s="227"/>
      <c r="S134" s="227"/>
      <c r="T134" s="228"/>
      <c r="AT134" s="229" t="s">
        <v>176</v>
      </c>
      <c r="AU134" s="229" t="s">
        <v>89</v>
      </c>
      <c r="AV134" s="12" t="s">
        <v>89</v>
      </c>
      <c r="AW134" s="12" t="s">
        <v>44</v>
      </c>
      <c r="AX134" s="12" t="s">
        <v>80</v>
      </c>
      <c r="AY134" s="229" t="s">
        <v>165</v>
      </c>
    </row>
    <row r="135" spans="2:65" s="1" customFormat="1" ht="31.5" customHeight="1">
      <c r="B135" s="42"/>
      <c r="C135" s="203" t="s">
        <v>240</v>
      </c>
      <c r="D135" s="203" t="s">
        <v>166</v>
      </c>
      <c r="E135" s="204" t="s">
        <v>1175</v>
      </c>
      <c r="F135" s="205" t="s">
        <v>1176</v>
      </c>
      <c r="G135" s="206" t="s">
        <v>222</v>
      </c>
      <c r="H135" s="207">
        <v>992.8</v>
      </c>
      <c r="I135" s="208"/>
      <c r="J135" s="209">
        <f>ROUND(I135*H135,2)</f>
        <v>0</v>
      </c>
      <c r="K135" s="205" t="s">
        <v>170</v>
      </c>
      <c r="L135" s="62"/>
      <c r="M135" s="210" t="s">
        <v>24</v>
      </c>
      <c r="N135" s="211" t="s">
        <v>51</v>
      </c>
      <c r="O135" s="43"/>
      <c r="P135" s="212">
        <f>O135*H135</f>
        <v>0</v>
      </c>
      <c r="Q135" s="212">
        <v>0</v>
      </c>
      <c r="R135" s="212">
        <f>Q135*H135</f>
        <v>0</v>
      </c>
      <c r="S135" s="212">
        <v>0</v>
      </c>
      <c r="T135" s="213">
        <f>S135*H135</f>
        <v>0</v>
      </c>
      <c r="AR135" s="25" t="s">
        <v>171</v>
      </c>
      <c r="AT135" s="25" t="s">
        <v>166</v>
      </c>
      <c r="AU135" s="25" t="s">
        <v>89</v>
      </c>
      <c r="AY135" s="25" t="s">
        <v>165</v>
      </c>
      <c r="BE135" s="214">
        <f>IF(N135="základní",J135,0)</f>
        <v>0</v>
      </c>
      <c r="BF135" s="214">
        <f>IF(N135="snížená",J135,0)</f>
        <v>0</v>
      </c>
      <c r="BG135" s="214">
        <f>IF(N135="zákl. přenesená",J135,0)</f>
        <v>0</v>
      </c>
      <c r="BH135" s="214">
        <f>IF(N135="sníž. přenesená",J135,0)</f>
        <v>0</v>
      </c>
      <c r="BI135" s="214">
        <f>IF(N135="nulová",J135,0)</f>
        <v>0</v>
      </c>
      <c r="BJ135" s="25" t="s">
        <v>25</v>
      </c>
      <c r="BK135" s="214">
        <f>ROUND(I135*H135,2)</f>
        <v>0</v>
      </c>
      <c r="BL135" s="25" t="s">
        <v>171</v>
      </c>
      <c r="BM135" s="25" t="s">
        <v>1177</v>
      </c>
    </row>
    <row r="136" spans="2:47" s="1" customFormat="1" ht="202.5">
      <c r="B136" s="42"/>
      <c r="C136" s="64"/>
      <c r="D136" s="220" t="s">
        <v>173</v>
      </c>
      <c r="E136" s="64"/>
      <c r="F136" s="266" t="s">
        <v>1172</v>
      </c>
      <c r="G136" s="64"/>
      <c r="H136" s="64"/>
      <c r="I136" s="173"/>
      <c r="J136" s="64"/>
      <c r="K136" s="64"/>
      <c r="L136" s="62"/>
      <c r="M136" s="217"/>
      <c r="N136" s="43"/>
      <c r="O136" s="43"/>
      <c r="P136" s="43"/>
      <c r="Q136" s="43"/>
      <c r="R136" s="43"/>
      <c r="S136" s="43"/>
      <c r="T136" s="79"/>
      <c r="AT136" s="25" t="s">
        <v>173</v>
      </c>
      <c r="AU136" s="25" t="s">
        <v>89</v>
      </c>
    </row>
    <row r="137" spans="2:65" s="1" customFormat="1" ht="31.5" customHeight="1">
      <c r="B137" s="42"/>
      <c r="C137" s="203" t="s">
        <v>30</v>
      </c>
      <c r="D137" s="203" t="s">
        <v>166</v>
      </c>
      <c r="E137" s="204" t="s">
        <v>1178</v>
      </c>
      <c r="F137" s="205" t="s">
        <v>1179</v>
      </c>
      <c r="G137" s="206" t="s">
        <v>222</v>
      </c>
      <c r="H137" s="207">
        <v>100.9</v>
      </c>
      <c r="I137" s="208"/>
      <c r="J137" s="209">
        <f>ROUND(I137*H137,2)</f>
        <v>0</v>
      </c>
      <c r="K137" s="205" t="s">
        <v>170</v>
      </c>
      <c r="L137" s="62"/>
      <c r="M137" s="210" t="s">
        <v>24</v>
      </c>
      <c r="N137" s="211" t="s">
        <v>51</v>
      </c>
      <c r="O137" s="43"/>
      <c r="P137" s="212">
        <f>O137*H137</f>
        <v>0</v>
      </c>
      <c r="Q137" s="212">
        <v>0.00350487</v>
      </c>
      <c r="R137" s="212">
        <f>Q137*H137</f>
        <v>0.35364138300000003</v>
      </c>
      <c r="S137" s="212">
        <v>0</v>
      </c>
      <c r="T137" s="213">
        <f>S137*H137</f>
        <v>0</v>
      </c>
      <c r="AR137" s="25" t="s">
        <v>171</v>
      </c>
      <c r="AT137" s="25" t="s">
        <v>166</v>
      </c>
      <c r="AU137" s="25" t="s">
        <v>89</v>
      </c>
      <c r="AY137" s="25" t="s">
        <v>165</v>
      </c>
      <c r="BE137" s="214">
        <f>IF(N137="základní",J137,0)</f>
        <v>0</v>
      </c>
      <c r="BF137" s="214">
        <f>IF(N137="snížená",J137,0)</f>
        <v>0</v>
      </c>
      <c r="BG137" s="214">
        <f>IF(N137="zákl. přenesená",J137,0)</f>
        <v>0</v>
      </c>
      <c r="BH137" s="214">
        <f>IF(N137="sníž. přenesená",J137,0)</f>
        <v>0</v>
      </c>
      <c r="BI137" s="214">
        <f>IF(N137="nulová",J137,0)</f>
        <v>0</v>
      </c>
      <c r="BJ137" s="25" t="s">
        <v>25</v>
      </c>
      <c r="BK137" s="214">
        <f>ROUND(I137*H137,2)</f>
        <v>0</v>
      </c>
      <c r="BL137" s="25" t="s">
        <v>171</v>
      </c>
      <c r="BM137" s="25" t="s">
        <v>1180</v>
      </c>
    </row>
    <row r="138" spans="2:47" s="1" customFormat="1" ht="202.5">
      <c r="B138" s="42"/>
      <c r="C138" s="64"/>
      <c r="D138" s="215" t="s">
        <v>173</v>
      </c>
      <c r="E138" s="64"/>
      <c r="F138" s="216" t="s">
        <v>1172</v>
      </c>
      <c r="G138" s="64"/>
      <c r="H138" s="64"/>
      <c r="I138" s="173"/>
      <c r="J138" s="64"/>
      <c r="K138" s="64"/>
      <c r="L138" s="62"/>
      <c r="M138" s="217"/>
      <c r="N138" s="43"/>
      <c r="O138" s="43"/>
      <c r="P138" s="43"/>
      <c r="Q138" s="43"/>
      <c r="R138" s="43"/>
      <c r="S138" s="43"/>
      <c r="T138" s="79"/>
      <c r="AT138" s="25" t="s">
        <v>173</v>
      </c>
      <c r="AU138" s="25" t="s">
        <v>89</v>
      </c>
    </row>
    <row r="139" spans="2:47" s="1" customFormat="1" ht="27">
      <c r="B139" s="42"/>
      <c r="C139" s="64"/>
      <c r="D139" s="215" t="s">
        <v>112</v>
      </c>
      <c r="E139" s="64"/>
      <c r="F139" s="216" t="s">
        <v>1181</v>
      </c>
      <c r="G139" s="64"/>
      <c r="H139" s="64"/>
      <c r="I139" s="173"/>
      <c r="J139" s="64"/>
      <c r="K139" s="64"/>
      <c r="L139" s="62"/>
      <c r="M139" s="217"/>
      <c r="N139" s="43"/>
      <c r="O139" s="43"/>
      <c r="P139" s="43"/>
      <c r="Q139" s="43"/>
      <c r="R139" s="43"/>
      <c r="S139" s="43"/>
      <c r="T139" s="79"/>
      <c r="AT139" s="25" t="s">
        <v>112</v>
      </c>
      <c r="AU139" s="25" t="s">
        <v>89</v>
      </c>
    </row>
    <row r="140" spans="2:51" s="12" customFormat="1" ht="13.5">
      <c r="B140" s="218"/>
      <c r="C140" s="219"/>
      <c r="D140" s="215" t="s">
        <v>176</v>
      </c>
      <c r="E140" s="241" t="s">
        <v>24</v>
      </c>
      <c r="F140" s="242" t="s">
        <v>1182</v>
      </c>
      <c r="G140" s="219"/>
      <c r="H140" s="243">
        <v>16.4</v>
      </c>
      <c r="I140" s="224"/>
      <c r="J140" s="219"/>
      <c r="K140" s="219"/>
      <c r="L140" s="225"/>
      <c r="M140" s="226"/>
      <c r="N140" s="227"/>
      <c r="O140" s="227"/>
      <c r="P140" s="227"/>
      <c r="Q140" s="227"/>
      <c r="R140" s="227"/>
      <c r="S140" s="227"/>
      <c r="T140" s="228"/>
      <c r="AT140" s="229" t="s">
        <v>176</v>
      </c>
      <c r="AU140" s="229" t="s">
        <v>89</v>
      </c>
      <c r="AV140" s="12" t="s">
        <v>89</v>
      </c>
      <c r="AW140" s="12" t="s">
        <v>44</v>
      </c>
      <c r="AX140" s="12" t="s">
        <v>80</v>
      </c>
      <c r="AY140" s="229" t="s">
        <v>165</v>
      </c>
    </row>
    <row r="141" spans="2:51" s="12" customFormat="1" ht="13.5">
      <c r="B141" s="218"/>
      <c r="C141" s="219"/>
      <c r="D141" s="215" t="s">
        <v>176</v>
      </c>
      <c r="E141" s="241" t="s">
        <v>24</v>
      </c>
      <c r="F141" s="242" t="s">
        <v>1183</v>
      </c>
      <c r="G141" s="219"/>
      <c r="H141" s="243">
        <v>84.5</v>
      </c>
      <c r="I141" s="224"/>
      <c r="J141" s="219"/>
      <c r="K141" s="219"/>
      <c r="L141" s="225"/>
      <c r="M141" s="226"/>
      <c r="N141" s="227"/>
      <c r="O141" s="227"/>
      <c r="P141" s="227"/>
      <c r="Q141" s="227"/>
      <c r="R141" s="227"/>
      <c r="S141" s="227"/>
      <c r="T141" s="228"/>
      <c r="AT141" s="229" t="s">
        <v>176</v>
      </c>
      <c r="AU141" s="229" t="s">
        <v>89</v>
      </c>
      <c r="AV141" s="12" t="s">
        <v>89</v>
      </c>
      <c r="AW141" s="12" t="s">
        <v>44</v>
      </c>
      <c r="AX141" s="12" t="s">
        <v>80</v>
      </c>
      <c r="AY141" s="229" t="s">
        <v>165</v>
      </c>
    </row>
    <row r="142" spans="2:51" s="15" customFormat="1" ht="13.5">
      <c r="B142" s="255"/>
      <c r="C142" s="256"/>
      <c r="D142" s="220" t="s">
        <v>176</v>
      </c>
      <c r="E142" s="257" t="s">
        <v>24</v>
      </c>
      <c r="F142" s="258" t="s">
        <v>192</v>
      </c>
      <c r="G142" s="256"/>
      <c r="H142" s="259">
        <v>100.9</v>
      </c>
      <c r="I142" s="260"/>
      <c r="J142" s="256"/>
      <c r="K142" s="256"/>
      <c r="L142" s="261"/>
      <c r="M142" s="262"/>
      <c r="N142" s="263"/>
      <c r="O142" s="263"/>
      <c r="P142" s="263"/>
      <c r="Q142" s="263"/>
      <c r="R142" s="263"/>
      <c r="S142" s="263"/>
      <c r="T142" s="264"/>
      <c r="AT142" s="265" t="s">
        <v>176</v>
      </c>
      <c r="AU142" s="265" t="s">
        <v>89</v>
      </c>
      <c r="AV142" s="15" t="s">
        <v>171</v>
      </c>
      <c r="AW142" s="15" t="s">
        <v>44</v>
      </c>
      <c r="AX142" s="15" t="s">
        <v>25</v>
      </c>
      <c r="AY142" s="265" t="s">
        <v>165</v>
      </c>
    </row>
    <row r="143" spans="2:65" s="1" customFormat="1" ht="44.25" customHeight="1">
      <c r="B143" s="42"/>
      <c r="C143" s="203" t="s">
        <v>251</v>
      </c>
      <c r="D143" s="203" t="s">
        <v>166</v>
      </c>
      <c r="E143" s="204" t="s">
        <v>1184</v>
      </c>
      <c r="F143" s="205" t="s">
        <v>1185</v>
      </c>
      <c r="G143" s="206" t="s">
        <v>222</v>
      </c>
      <c r="H143" s="207">
        <v>100.9</v>
      </c>
      <c r="I143" s="208"/>
      <c r="J143" s="209">
        <f>ROUND(I143*H143,2)</f>
        <v>0</v>
      </c>
      <c r="K143" s="205" t="s">
        <v>170</v>
      </c>
      <c r="L143" s="62"/>
      <c r="M143" s="210" t="s">
        <v>24</v>
      </c>
      <c r="N143" s="211" t="s">
        <v>51</v>
      </c>
      <c r="O143" s="43"/>
      <c r="P143" s="212">
        <f>O143*H143</f>
        <v>0</v>
      </c>
      <c r="Q143" s="212">
        <v>0</v>
      </c>
      <c r="R143" s="212">
        <f>Q143*H143</f>
        <v>0</v>
      </c>
      <c r="S143" s="212">
        <v>0</v>
      </c>
      <c r="T143" s="213">
        <f>S143*H143</f>
        <v>0</v>
      </c>
      <c r="AR143" s="25" t="s">
        <v>171</v>
      </c>
      <c r="AT143" s="25" t="s">
        <v>166</v>
      </c>
      <c r="AU143" s="25" t="s">
        <v>89</v>
      </c>
      <c r="AY143" s="25" t="s">
        <v>165</v>
      </c>
      <c r="BE143" s="214">
        <f>IF(N143="základní",J143,0)</f>
        <v>0</v>
      </c>
      <c r="BF143" s="214">
        <f>IF(N143="snížená",J143,0)</f>
        <v>0</v>
      </c>
      <c r="BG143" s="214">
        <f>IF(N143="zákl. přenesená",J143,0)</f>
        <v>0</v>
      </c>
      <c r="BH143" s="214">
        <f>IF(N143="sníž. přenesená",J143,0)</f>
        <v>0</v>
      </c>
      <c r="BI143" s="214">
        <f>IF(N143="nulová",J143,0)</f>
        <v>0</v>
      </c>
      <c r="BJ143" s="25" t="s">
        <v>25</v>
      </c>
      <c r="BK143" s="214">
        <f>ROUND(I143*H143,2)</f>
        <v>0</v>
      </c>
      <c r="BL143" s="25" t="s">
        <v>171</v>
      </c>
      <c r="BM143" s="25" t="s">
        <v>1186</v>
      </c>
    </row>
    <row r="144" spans="2:47" s="1" customFormat="1" ht="94.5">
      <c r="B144" s="42"/>
      <c r="C144" s="64"/>
      <c r="D144" s="220" t="s">
        <v>173</v>
      </c>
      <c r="E144" s="64"/>
      <c r="F144" s="266" t="s">
        <v>1187</v>
      </c>
      <c r="G144" s="64"/>
      <c r="H144" s="64"/>
      <c r="I144" s="173"/>
      <c r="J144" s="64"/>
      <c r="K144" s="64"/>
      <c r="L144" s="62"/>
      <c r="M144" s="217"/>
      <c r="N144" s="43"/>
      <c r="O144" s="43"/>
      <c r="P144" s="43"/>
      <c r="Q144" s="43"/>
      <c r="R144" s="43"/>
      <c r="S144" s="43"/>
      <c r="T144" s="79"/>
      <c r="AT144" s="25" t="s">
        <v>173</v>
      </c>
      <c r="AU144" s="25" t="s">
        <v>89</v>
      </c>
    </row>
    <row r="145" spans="2:65" s="1" customFormat="1" ht="31.5" customHeight="1">
      <c r="B145" s="42"/>
      <c r="C145" s="203" t="s">
        <v>265</v>
      </c>
      <c r="D145" s="203" t="s">
        <v>166</v>
      </c>
      <c r="E145" s="204" t="s">
        <v>1188</v>
      </c>
      <c r="F145" s="205" t="s">
        <v>1189</v>
      </c>
      <c r="G145" s="206" t="s">
        <v>222</v>
      </c>
      <c r="H145" s="207">
        <v>123.965</v>
      </c>
      <c r="I145" s="208"/>
      <c r="J145" s="209">
        <f>ROUND(I145*H145,2)</f>
        <v>0</v>
      </c>
      <c r="K145" s="205" t="s">
        <v>170</v>
      </c>
      <c r="L145" s="62"/>
      <c r="M145" s="210" t="s">
        <v>24</v>
      </c>
      <c r="N145" s="211" t="s">
        <v>51</v>
      </c>
      <c r="O145" s="43"/>
      <c r="P145" s="212">
        <f>O145*H145</f>
        <v>0</v>
      </c>
      <c r="Q145" s="212">
        <v>0</v>
      </c>
      <c r="R145" s="212">
        <f>Q145*H145</f>
        <v>0</v>
      </c>
      <c r="S145" s="212">
        <v>0</v>
      </c>
      <c r="T145" s="213">
        <f>S145*H145</f>
        <v>0</v>
      </c>
      <c r="AR145" s="25" t="s">
        <v>171</v>
      </c>
      <c r="AT145" s="25" t="s">
        <v>166</v>
      </c>
      <c r="AU145" s="25" t="s">
        <v>89</v>
      </c>
      <c r="AY145" s="25" t="s">
        <v>165</v>
      </c>
      <c r="BE145" s="214">
        <f>IF(N145="základní",J145,0)</f>
        <v>0</v>
      </c>
      <c r="BF145" s="214">
        <f>IF(N145="snížená",J145,0)</f>
        <v>0</v>
      </c>
      <c r="BG145" s="214">
        <f>IF(N145="zákl. přenesená",J145,0)</f>
        <v>0</v>
      </c>
      <c r="BH145" s="214">
        <f>IF(N145="sníž. přenesená",J145,0)</f>
        <v>0</v>
      </c>
      <c r="BI145" s="214">
        <f>IF(N145="nulová",J145,0)</f>
        <v>0</v>
      </c>
      <c r="BJ145" s="25" t="s">
        <v>25</v>
      </c>
      <c r="BK145" s="214">
        <f>ROUND(I145*H145,2)</f>
        <v>0</v>
      </c>
      <c r="BL145" s="25" t="s">
        <v>171</v>
      </c>
      <c r="BM145" s="25" t="s">
        <v>1190</v>
      </c>
    </row>
    <row r="146" spans="2:47" s="1" customFormat="1" ht="189">
      <c r="B146" s="42"/>
      <c r="C146" s="64"/>
      <c r="D146" s="215" t="s">
        <v>173</v>
      </c>
      <c r="E146" s="64"/>
      <c r="F146" s="216" t="s">
        <v>244</v>
      </c>
      <c r="G146" s="64"/>
      <c r="H146" s="64"/>
      <c r="I146" s="173"/>
      <c r="J146" s="64"/>
      <c r="K146" s="64"/>
      <c r="L146" s="62"/>
      <c r="M146" s="217"/>
      <c r="N146" s="43"/>
      <c r="O146" s="43"/>
      <c r="P146" s="43"/>
      <c r="Q146" s="43"/>
      <c r="R146" s="43"/>
      <c r="S146" s="43"/>
      <c r="T146" s="79"/>
      <c r="AT146" s="25" t="s">
        <v>173</v>
      </c>
      <c r="AU146" s="25" t="s">
        <v>89</v>
      </c>
    </row>
    <row r="147" spans="2:51" s="13" customFormat="1" ht="13.5">
      <c r="B147" s="230"/>
      <c r="C147" s="231"/>
      <c r="D147" s="215" t="s">
        <v>176</v>
      </c>
      <c r="E147" s="232" t="s">
        <v>24</v>
      </c>
      <c r="F147" s="233" t="s">
        <v>1191</v>
      </c>
      <c r="G147" s="231"/>
      <c r="H147" s="234" t="s">
        <v>24</v>
      </c>
      <c r="I147" s="235"/>
      <c r="J147" s="231"/>
      <c r="K147" s="231"/>
      <c r="L147" s="236"/>
      <c r="M147" s="237"/>
      <c r="N147" s="238"/>
      <c r="O147" s="238"/>
      <c r="P147" s="238"/>
      <c r="Q147" s="238"/>
      <c r="R147" s="238"/>
      <c r="S147" s="238"/>
      <c r="T147" s="239"/>
      <c r="AT147" s="240" t="s">
        <v>176</v>
      </c>
      <c r="AU147" s="240" t="s">
        <v>89</v>
      </c>
      <c r="AV147" s="13" t="s">
        <v>25</v>
      </c>
      <c r="AW147" s="13" t="s">
        <v>44</v>
      </c>
      <c r="AX147" s="13" t="s">
        <v>80</v>
      </c>
      <c r="AY147" s="240" t="s">
        <v>165</v>
      </c>
    </row>
    <row r="148" spans="2:51" s="12" customFormat="1" ht="13.5">
      <c r="B148" s="218"/>
      <c r="C148" s="219"/>
      <c r="D148" s="215" t="s">
        <v>176</v>
      </c>
      <c r="E148" s="241" t="s">
        <v>24</v>
      </c>
      <c r="F148" s="242" t="s">
        <v>1192</v>
      </c>
      <c r="G148" s="219"/>
      <c r="H148" s="243">
        <v>88.366</v>
      </c>
      <c r="I148" s="224"/>
      <c r="J148" s="219"/>
      <c r="K148" s="219"/>
      <c r="L148" s="225"/>
      <c r="M148" s="226"/>
      <c r="N148" s="227"/>
      <c r="O148" s="227"/>
      <c r="P148" s="227"/>
      <c r="Q148" s="227"/>
      <c r="R148" s="227"/>
      <c r="S148" s="227"/>
      <c r="T148" s="228"/>
      <c r="AT148" s="229" t="s">
        <v>176</v>
      </c>
      <c r="AU148" s="229" t="s">
        <v>89</v>
      </c>
      <c r="AV148" s="12" t="s">
        <v>89</v>
      </c>
      <c r="AW148" s="12" t="s">
        <v>44</v>
      </c>
      <c r="AX148" s="12" t="s">
        <v>80</v>
      </c>
      <c r="AY148" s="229" t="s">
        <v>165</v>
      </c>
    </row>
    <row r="149" spans="2:51" s="12" customFormat="1" ht="27">
      <c r="B149" s="218"/>
      <c r="C149" s="219"/>
      <c r="D149" s="215" t="s">
        <v>176</v>
      </c>
      <c r="E149" s="241" t="s">
        <v>24</v>
      </c>
      <c r="F149" s="242" t="s">
        <v>1193</v>
      </c>
      <c r="G149" s="219"/>
      <c r="H149" s="243">
        <v>-4.415</v>
      </c>
      <c r="I149" s="224"/>
      <c r="J149" s="219"/>
      <c r="K149" s="219"/>
      <c r="L149" s="225"/>
      <c r="M149" s="226"/>
      <c r="N149" s="227"/>
      <c r="O149" s="227"/>
      <c r="P149" s="227"/>
      <c r="Q149" s="227"/>
      <c r="R149" s="227"/>
      <c r="S149" s="227"/>
      <c r="T149" s="228"/>
      <c r="AT149" s="229" t="s">
        <v>176</v>
      </c>
      <c r="AU149" s="229" t="s">
        <v>89</v>
      </c>
      <c r="AV149" s="12" t="s">
        <v>89</v>
      </c>
      <c r="AW149" s="12" t="s">
        <v>44</v>
      </c>
      <c r="AX149" s="12" t="s">
        <v>80</v>
      </c>
      <c r="AY149" s="229" t="s">
        <v>165</v>
      </c>
    </row>
    <row r="150" spans="2:51" s="13" customFormat="1" ht="13.5">
      <c r="B150" s="230"/>
      <c r="C150" s="231"/>
      <c r="D150" s="215" t="s">
        <v>176</v>
      </c>
      <c r="E150" s="232" t="s">
        <v>24</v>
      </c>
      <c r="F150" s="233" t="s">
        <v>1194</v>
      </c>
      <c r="G150" s="231"/>
      <c r="H150" s="234" t="s">
        <v>24</v>
      </c>
      <c r="I150" s="235"/>
      <c r="J150" s="231"/>
      <c r="K150" s="231"/>
      <c r="L150" s="236"/>
      <c r="M150" s="237"/>
      <c r="N150" s="238"/>
      <c r="O150" s="238"/>
      <c r="P150" s="238"/>
      <c r="Q150" s="238"/>
      <c r="R150" s="238"/>
      <c r="S150" s="238"/>
      <c r="T150" s="239"/>
      <c r="AT150" s="240" t="s">
        <v>176</v>
      </c>
      <c r="AU150" s="240" t="s">
        <v>89</v>
      </c>
      <c r="AV150" s="13" t="s">
        <v>25</v>
      </c>
      <c r="AW150" s="13" t="s">
        <v>44</v>
      </c>
      <c r="AX150" s="13" t="s">
        <v>80</v>
      </c>
      <c r="AY150" s="240" t="s">
        <v>165</v>
      </c>
    </row>
    <row r="151" spans="2:51" s="12" customFormat="1" ht="13.5">
      <c r="B151" s="218"/>
      <c r="C151" s="219"/>
      <c r="D151" s="215" t="s">
        <v>176</v>
      </c>
      <c r="E151" s="241" t="s">
        <v>24</v>
      </c>
      <c r="F151" s="242" t="s">
        <v>1195</v>
      </c>
      <c r="G151" s="219"/>
      <c r="H151" s="243">
        <v>44.183</v>
      </c>
      <c r="I151" s="224"/>
      <c r="J151" s="219"/>
      <c r="K151" s="219"/>
      <c r="L151" s="225"/>
      <c r="M151" s="226"/>
      <c r="N151" s="227"/>
      <c r="O151" s="227"/>
      <c r="P151" s="227"/>
      <c r="Q151" s="227"/>
      <c r="R151" s="227"/>
      <c r="S151" s="227"/>
      <c r="T151" s="228"/>
      <c r="AT151" s="229" t="s">
        <v>176</v>
      </c>
      <c r="AU151" s="229" t="s">
        <v>89</v>
      </c>
      <c r="AV151" s="12" t="s">
        <v>89</v>
      </c>
      <c r="AW151" s="12" t="s">
        <v>44</v>
      </c>
      <c r="AX151" s="12" t="s">
        <v>80</v>
      </c>
      <c r="AY151" s="229" t="s">
        <v>165</v>
      </c>
    </row>
    <row r="152" spans="2:51" s="12" customFormat="1" ht="27">
      <c r="B152" s="218"/>
      <c r="C152" s="219"/>
      <c r="D152" s="215" t="s">
        <v>176</v>
      </c>
      <c r="E152" s="241" t="s">
        <v>24</v>
      </c>
      <c r="F152" s="242" t="s">
        <v>1196</v>
      </c>
      <c r="G152" s="219"/>
      <c r="H152" s="243">
        <v>-4.169</v>
      </c>
      <c r="I152" s="224"/>
      <c r="J152" s="219"/>
      <c r="K152" s="219"/>
      <c r="L152" s="225"/>
      <c r="M152" s="226"/>
      <c r="N152" s="227"/>
      <c r="O152" s="227"/>
      <c r="P152" s="227"/>
      <c r="Q152" s="227"/>
      <c r="R152" s="227"/>
      <c r="S152" s="227"/>
      <c r="T152" s="228"/>
      <c r="AT152" s="229" t="s">
        <v>176</v>
      </c>
      <c r="AU152" s="229" t="s">
        <v>89</v>
      </c>
      <c r="AV152" s="12" t="s">
        <v>89</v>
      </c>
      <c r="AW152" s="12" t="s">
        <v>44</v>
      </c>
      <c r="AX152" s="12" t="s">
        <v>80</v>
      </c>
      <c r="AY152" s="229" t="s">
        <v>165</v>
      </c>
    </row>
    <row r="153" spans="2:51" s="15" customFormat="1" ht="13.5">
      <c r="B153" s="255"/>
      <c r="C153" s="256"/>
      <c r="D153" s="220" t="s">
        <v>176</v>
      </c>
      <c r="E153" s="257" t="s">
        <v>24</v>
      </c>
      <c r="F153" s="258" t="s">
        <v>192</v>
      </c>
      <c r="G153" s="256"/>
      <c r="H153" s="259">
        <v>123.965</v>
      </c>
      <c r="I153" s="260"/>
      <c r="J153" s="256"/>
      <c r="K153" s="256"/>
      <c r="L153" s="261"/>
      <c r="M153" s="262"/>
      <c r="N153" s="263"/>
      <c r="O153" s="263"/>
      <c r="P153" s="263"/>
      <c r="Q153" s="263"/>
      <c r="R153" s="263"/>
      <c r="S153" s="263"/>
      <c r="T153" s="264"/>
      <c r="AT153" s="265" t="s">
        <v>176</v>
      </c>
      <c r="AU153" s="265" t="s">
        <v>89</v>
      </c>
      <c r="AV153" s="15" t="s">
        <v>171</v>
      </c>
      <c r="AW153" s="15" t="s">
        <v>44</v>
      </c>
      <c r="AX153" s="15" t="s">
        <v>25</v>
      </c>
      <c r="AY153" s="265" t="s">
        <v>165</v>
      </c>
    </row>
    <row r="154" spans="2:65" s="1" customFormat="1" ht="31.5" customHeight="1">
      <c r="B154" s="42"/>
      <c r="C154" s="203" t="s">
        <v>272</v>
      </c>
      <c r="D154" s="203" t="s">
        <v>166</v>
      </c>
      <c r="E154" s="204" t="s">
        <v>241</v>
      </c>
      <c r="F154" s="205" t="s">
        <v>242</v>
      </c>
      <c r="G154" s="206" t="s">
        <v>222</v>
      </c>
      <c r="H154" s="207">
        <v>123.965</v>
      </c>
      <c r="I154" s="208"/>
      <c r="J154" s="209">
        <f>ROUND(I154*H154,2)</f>
        <v>0</v>
      </c>
      <c r="K154" s="205" t="s">
        <v>170</v>
      </c>
      <c r="L154" s="62"/>
      <c r="M154" s="210" t="s">
        <v>24</v>
      </c>
      <c r="N154" s="211" t="s">
        <v>51</v>
      </c>
      <c r="O154" s="43"/>
      <c r="P154" s="212">
        <f>O154*H154</f>
        <v>0</v>
      </c>
      <c r="Q154" s="212">
        <v>0</v>
      </c>
      <c r="R154" s="212">
        <f>Q154*H154</f>
        <v>0</v>
      </c>
      <c r="S154" s="212">
        <v>0</v>
      </c>
      <c r="T154" s="213">
        <f>S154*H154</f>
        <v>0</v>
      </c>
      <c r="AR154" s="25" t="s">
        <v>171</v>
      </c>
      <c r="AT154" s="25" t="s">
        <v>166</v>
      </c>
      <c r="AU154" s="25" t="s">
        <v>89</v>
      </c>
      <c r="AY154" s="25" t="s">
        <v>165</v>
      </c>
      <c r="BE154" s="214">
        <f>IF(N154="základní",J154,0)</f>
        <v>0</v>
      </c>
      <c r="BF154" s="214">
        <f>IF(N154="snížená",J154,0)</f>
        <v>0</v>
      </c>
      <c r="BG154" s="214">
        <f>IF(N154="zákl. přenesená",J154,0)</f>
        <v>0</v>
      </c>
      <c r="BH154" s="214">
        <f>IF(N154="sníž. přenesená",J154,0)</f>
        <v>0</v>
      </c>
      <c r="BI154" s="214">
        <f>IF(N154="nulová",J154,0)</f>
        <v>0</v>
      </c>
      <c r="BJ154" s="25" t="s">
        <v>25</v>
      </c>
      <c r="BK154" s="214">
        <f>ROUND(I154*H154,2)</f>
        <v>0</v>
      </c>
      <c r="BL154" s="25" t="s">
        <v>171</v>
      </c>
      <c r="BM154" s="25" t="s">
        <v>1197</v>
      </c>
    </row>
    <row r="155" spans="2:47" s="1" customFormat="1" ht="189">
      <c r="B155" s="42"/>
      <c r="C155" s="64"/>
      <c r="D155" s="220" t="s">
        <v>173</v>
      </c>
      <c r="E155" s="64"/>
      <c r="F155" s="266" t="s">
        <v>244</v>
      </c>
      <c r="G155" s="64"/>
      <c r="H155" s="64"/>
      <c r="I155" s="173"/>
      <c r="J155" s="64"/>
      <c r="K155" s="64"/>
      <c r="L155" s="62"/>
      <c r="M155" s="217"/>
      <c r="N155" s="43"/>
      <c r="O155" s="43"/>
      <c r="P155" s="43"/>
      <c r="Q155" s="43"/>
      <c r="R155" s="43"/>
      <c r="S155" s="43"/>
      <c r="T155" s="79"/>
      <c r="AT155" s="25" t="s">
        <v>173</v>
      </c>
      <c r="AU155" s="25" t="s">
        <v>89</v>
      </c>
    </row>
    <row r="156" spans="2:65" s="1" customFormat="1" ht="31.5" customHeight="1">
      <c r="B156" s="42"/>
      <c r="C156" s="203" t="s">
        <v>280</v>
      </c>
      <c r="D156" s="203" t="s">
        <v>166</v>
      </c>
      <c r="E156" s="204" t="s">
        <v>233</v>
      </c>
      <c r="F156" s="205" t="s">
        <v>234</v>
      </c>
      <c r="G156" s="206" t="s">
        <v>222</v>
      </c>
      <c r="H156" s="207">
        <v>183.25</v>
      </c>
      <c r="I156" s="208"/>
      <c r="J156" s="209">
        <f>ROUND(I156*H156,2)</f>
        <v>0</v>
      </c>
      <c r="K156" s="205" t="s">
        <v>170</v>
      </c>
      <c r="L156" s="62"/>
      <c r="M156" s="210" t="s">
        <v>24</v>
      </c>
      <c r="N156" s="211" t="s">
        <v>51</v>
      </c>
      <c r="O156" s="43"/>
      <c r="P156" s="212">
        <f>O156*H156</f>
        <v>0</v>
      </c>
      <c r="Q156" s="212">
        <v>0</v>
      </c>
      <c r="R156" s="212">
        <f>Q156*H156</f>
        <v>0</v>
      </c>
      <c r="S156" s="212">
        <v>0</v>
      </c>
      <c r="T156" s="213">
        <f>S156*H156</f>
        <v>0</v>
      </c>
      <c r="AR156" s="25" t="s">
        <v>171</v>
      </c>
      <c r="AT156" s="25" t="s">
        <v>166</v>
      </c>
      <c r="AU156" s="25" t="s">
        <v>89</v>
      </c>
      <c r="AY156" s="25" t="s">
        <v>165</v>
      </c>
      <c r="BE156" s="214">
        <f>IF(N156="základní",J156,0)</f>
        <v>0</v>
      </c>
      <c r="BF156" s="214">
        <f>IF(N156="snížená",J156,0)</f>
        <v>0</v>
      </c>
      <c r="BG156" s="214">
        <f>IF(N156="zákl. přenesená",J156,0)</f>
        <v>0</v>
      </c>
      <c r="BH156" s="214">
        <f>IF(N156="sníž. přenesená",J156,0)</f>
        <v>0</v>
      </c>
      <c r="BI156" s="214">
        <f>IF(N156="nulová",J156,0)</f>
        <v>0</v>
      </c>
      <c r="BJ156" s="25" t="s">
        <v>25</v>
      </c>
      <c r="BK156" s="214">
        <f>ROUND(I156*H156,2)</f>
        <v>0</v>
      </c>
      <c r="BL156" s="25" t="s">
        <v>171</v>
      </c>
      <c r="BM156" s="25" t="s">
        <v>1198</v>
      </c>
    </row>
    <row r="157" spans="2:47" s="1" customFormat="1" ht="202.5">
      <c r="B157" s="42"/>
      <c r="C157" s="64"/>
      <c r="D157" s="215" t="s">
        <v>173</v>
      </c>
      <c r="E157" s="64"/>
      <c r="F157" s="216" t="s">
        <v>236</v>
      </c>
      <c r="G157" s="64"/>
      <c r="H157" s="64"/>
      <c r="I157" s="173"/>
      <c r="J157" s="64"/>
      <c r="K157" s="64"/>
      <c r="L157" s="62"/>
      <c r="M157" s="217"/>
      <c r="N157" s="43"/>
      <c r="O157" s="43"/>
      <c r="P157" s="43"/>
      <c r="Q157" s="43"/>
      <c r="R157" s="43"/>
      <c r="S157" s="43"/>
      <c r="T157" s="79"/>
      <c r="AT157" s="25" t="s">
        <v>173</v>
      </c>
      <c r="AU157" s="25" t="s">
        <v>89</v>
      </c>
    </row>
    <row r="158" spans="2:47" s="1" customFormat="1" ht="67.5">
      <c r="B158" s="42"/>
      <c r="C158" s="64"/>
      <c r="D158" s="215" t="s">
        <v>112</v>
      </c>
      <c r="E158" s="64"/>
      <c r="F158" s="216" t="s">
        <v>1199</v>
      </c>
      <c r="G158" s="64"/>
      <c r="H158" s="64"/>
      <c r="I158" s="173"/>
      <c r="J158" s="64"/>
      <c r="K158" s="64"/>
      <c r="L158" s="62"/>
      <c r="M158" s="217"/>
      <c r="N158" s="43"/>
      <c r="O158" s="43"/>
      <c r="P158" s="43"/>
      <c r="Q158" s="43"/>
      <c r="R158" s="43"/>
      <c r="S158" s="43"/>
      <c r="T158" s="79"/>
      <c r="AT158" s="25" t="s">
        <v>112</v>
      </c>
      <c r="AU158" s="25" t="s">
        <v>89</v>
      </c>
    </row>
    <row r="159" spans="2:51" s="13" customFormat="1" ht="13.5">
      <c r="B159" s="230"/>
      <c r="C159" s="231"/>
      <c r="D159" s="215" t="s">
        <v>176</v>
      </c>
      <c r="E159" s="232" t="s">
        <v>24</v>
      </c>
      <c r="F159" s="233" t="s">
        <v>1191</v>
      </c>
      <c r="G159" s="231"/>
      <c r="H159" s="234" t="s">
        <v>24</v>
      </c>
      <c r="I159" s="235"/>
      <c r="J159" s="231"/>
      <c r="K159" s="231"/>
      <c r="L159" s="236"/>
      <c r="M159" s="237"/>
      <c r="N159" s="238"/>
      <c r="O159" s="238"/>
      <c r="P159" s="238"/>
      <c r="Q159" s="238"/>
      <c r="R159" s="238"/>
      <c r="S159" s="238"/>
      <c r="T159" s="239"/>
      <c r="AT159" s="240" t="s">
        <v>176</v>
      </c>
      <c r="AU159" s="240" t="s">
        <v>89</v>
      </c>
      <c r="AV159" s="13" t="s">
        <v>25</v>
      </c>
      <c r="AW159" s="13" t="s">
        <v>44</v>
      </c>
      <c r="AX159" s="13" t="s">
        <v>80</v>
      </c>
      <c r="AY159" s="240" t="s">
        <v>165</v>
      </c>
    </row>
    <row r="160" spans="2:51" s="12" customFormat="1" ht="13.5">
      <c r="B160" s="218"/>
      <c r="C160" s="219"/>
      <c r="D160" s="215" t="s">
        <v>176</v>
      </c>
      <c r="E160" s="241" t="s">
        <v>24</v>
      </c>
      <c r="F160" s="242" t="s">
        <v>1200</v>
      </c>
      <c r="G160" s="219"/>
      <c r="H160" s="243">
        <v>113.25</v>
      </c>
      <c r="I160" s="224"/>
      <c r="J160" s="219"/>
      <c r="K160" s="219"/>
      <c r="L160" s="225"/>
      <c r="M160" s="226"/>
      <c r="N160" s="227"/>
      <c r="O160" s="227"/>
      <c r="P160" s="227"/>
      <c r="Q160" s="227"/>
      <c r="R160" s="227"/>
      <c r="S160" s="227"/>
      <c r="T160" s="228"/>
      <c r="AT160" s="229" t="s">
        <v>176</v>
      </c>
      <c r="AU160" s="229" t="s">
        <v>89</v>
      </c>
      <c r="AV160" s="12" t="s">
        <v>89</v>
      </c>
      <c r="AW160" s="12" t="s">
        <v>44</v>
      </c>
      <c r="AX160" s="12" t="s">
        <v>80</v>
      </c>
      <c r="AY160" s="229" t="s">
        <v>165</v>
      </c>
    </row>
    <row r="161" spans="2:51" s="13" customFormat="1" ht="13.5">
      <c r="B161" s="230"/>
      <c r="C161" s="231"/>
      <c r="D161" s="215" t="s">
        <v>176</v>
      </c>
      <c r="E161" s="232" t="s">
        <v>24</v>
      </c>
      <c r="F161" s="233" t="s">
        <v>1194</v>
      </c>
      <c r="G161" s="231"/>
      <c r="H161" s="234" t="s">
        <v>24</v>
      </c>
      <c r="I161" s="235"/>
      <c r="J161" s="231"/>
      <c r="K161" s="231"/>
      <c r="L161" s="236"/>
      <c r="M161" s="237"/>
      <c r="N161" s="238"/>
      <c r="O161" s="238"/>
      <c r="P161" s="238"/>
      <c r="Q161" s="238"/>
      <c r="R161" s="238"/>
      <c r="S161" s="238"/>
      <c r="T161" s="239"/>
      <c r="AT161" s="240" t="s">
        <v>176</v>
      </c>
      <c r="AU161" s="240" t="s">
        <v>89</v>
      </c>
      <c r="AV161" s="13" t="s">
        <v>25</v>
      </c>
      <c r="AW161" s="13" t="s">
        <v>44</v>
      </c>
      <c r="AX161" s="13" t="s">
        <v>80</v>
      </c>
      <c r="AY161" s="240" t="s">
        <v>165</v>
      </c>
    </row>
    <row r="162" spans="2:51" s="12" customFormat="1" ht="13.5">
      <c r="B162" s="218"/>
      <c r="C162" s="219"/>
      <c r="D162" s="215" t="s">
        <v>176</v>
      </c>
      <c r="E162" s="241" t="s">
        <v>24</v>
      </c>
      <c r="F162" s="242" t="s">
        <v>1201</v>
      </c>
      <c r="G162" s="219"/>
      <c r="H162" s="243">
        <v>70</v>
      </c>
      <c r="I162" s="224"/>
      <c r="J162" s="219"/>
      <c r="K162" s="219"/>
      <c r="L162" s="225"/>
      <c r="M162" s="226"/>
      <c r="N162" s="227"/>
      <c r="O162" s="227"/>
      <c r="P162" s="227"/>
      <c r="Q162" s="227"/>
      <c r="R162" s="227"/>
      <c r="S162" s="227"/>
      <c r="T162" s="228"/>
      <c r="AT162" s="229" t="s">
        <v>176</v>
      </c>
      <c r="AU162" s="229" t="s">
        <v>89</v>
      </c>
      <c r="AV162" s="12" t="s">
        <v>89</v>
      </c>
      <c r="AW162" s="12" t="s">
        <v>44</v>
      </c>
      <c r="AX162" s="12" t="s">
        <v>80</v>
      </c>
      <c r="AY162" s="229" t="s">
        <v>165</v>
      </c>
    </row>
    <row r="163" spans="2:51" s="15" customFormat="1" ht="13.5">
      <c r="B163" s="255"/>
      <c r="C163" s="256"/>
      <c r="D163" s="220" t="s">
        <v>176</v>
      </c>
      <c r="E163" s="257" t="s">
        <v>24</v>
      </c>
      <c r="F163" s="258" t="s">
        <v>192</v>
      </c>
      <c r="G163" s="256"/>
      <c r="H163" s="259">
        <v>183.25</v>
      </c>
      <c r="I163" s="260"/>
      <c r="J163" s="256"/>
      <c r="K163" s="256"/>
      <c r="L163" s="261"/>
      <c r="M163" s="262"/>
      <c r="N163" s="263"/>
      <c r="O163" s="263"/>
      <c r="P163" s="263"/>
      <c r="Q163" s="263"/>
      <c r="R163" s="263"/>
      <c r="S163" s="263"/>
      <c r="T163" s="264"/>
      <c r="AT163" s="265" t="s">
        <v>176</v>
      </c>
      <c r="AU163" s="265" t="s">
        <v>89</v>
      </c>
      <c r="AV163" s="15" t="s">
        <v>171</v>
      </c>
      <c r="AW163" s="15" t="s">
        <v>44</v>
      </c>
      <c r="AX163" s="15" t="s">
        <v>25</v>
      </c>
      <c r="AY163" s="265" t="s">
        <v>165</v>
      </c>
    </row>
    <row r="164" spans="2:65" s="1" customFormat="1" ht="31.5" customHeight="1">
      <c r="B164" s="42"/>
      <c r="C164" s="203" t="s">
        <v>10</v>
      </c>
      <c r="D164" s="203" t="s">
        <v>166</v>
      </c>
      <c r="E164" s="204" t="s">
        <v>1202</v>
      </c>
      <c r="F164" s="205" t="s">
        <v>1203</v>
      </c>
      <c r="G164" s="206" t="s">
        <v>169</v>
      </c>
      <c r="H164" s="207">
        <v>381.5</v>
      </c>
      <c r="I164" s="208"/>
      <c r="J164" s="209">
        <f>ROUND(I164*H164,2)</f>
        <v>0</v>
      </c>
      <c r="K164" s="205" t="s">
        <v>170</v>
      </c>
      <c r="L164" s="62"/>
      <c r="M164" s="210" t="s">
        <v>24</v>
      </c>
      <c r="N164" s="211" t="s">
        <v>51</v>
      </c>
      <c r="O164" s="43"/>
      <c r="P164" s="212">
        <f>O164*H164</f>
        <v>0</v>
      </c>
      <c r="Q164" s="212">
        <v>0.00085132</v>
      </c>
      <c r="R164" s="212">
        <f>Q164*H164</f>
        <v>0.32477858</v>
      </c>
      <c r="S164" s="212">
        <v>0</v>
      </c>
      <c r="T164" s="213">
        <f>S164*H164</f>
        <v>0</v>
      </c>
      <c r="AR164" s="25" t="s">
        <v>171</v>
      </c>
      <c r="AT164" s="25" t="s">
        <v>166</v>
      </c>
      <c r="AU164" s="25" t="s">
        <v>89</v>
      </c>
      <c r="AY164" s="25" t="s">
        <v>165</v>
      </c>
      <c r="BE164" s="214">
        <f>IF(N164="základní",J164,0)</f>
        <v>0</v>
      </c>
      <c r="BF164" s="214">
        <f>IF(N164="snížená",J164,0)</f>
        <v>0</v>
      </c>
      <c r="BG164" s="214">
        <f>IF(N164="zákl. přenesená",J164,0)</f>
        <v>0</v>
      </c>
      <c r="BH164" s="214">
        <f>IF(N164="sníž. přenesená",J164,0)</f>
        <v>0</v>
      </c>
      <c r="BI164" s="214">
        <f>IF(N164="nulová",J164,0)</f>
        <v>0</v>
      </c>
      <c r="BJ164" s="25" t="s">
        <v>25</v>
      </c>
      <c r="BK164" s="214">
        <f>ROUND(I164*H164,2)</f>
        <v>0</v>
      </c>
      <c r="BL164" s="25" t="s">
        <v>171</v>
      </c>
      <c r="BM164" s="25" t="s">
        <v>1204</v>
      </c>
    </row>
    <row r="165" spans="2:47" s="1" customFormat="1" ht="148.5">
      <c r="B165" s="42"/>
      <c r="C165" s="64"/>
      <c r="D165" s="215" t="s">
        <v>173</v>
      </c>
      <c r="E165" s="64"/>
      <c r="F165" s="216" t="s">
        <v>1205</v>
      </c>
      <c r="G165" s="64"/>
      <c r="H165" s="64"/>
      <c r="I165" s="173"/>
      <c r="J165" s="64"/>
      <c r="K165" s="64"/>
      <c r="L165" s="62"/>
      <c r="M165" s="217"/>
      <c r="N165" s="43"/>
      <c r="O165" s="43"/>
      <c r="P165" s="43"/>
      <c r="Q165" s="43"/>
      <c r="R165" s="43"/>
      <c r="S165" s="43"/>
      <c r="T165" s="79"/>
      <c r="AT165" s="25" t="s">
        <v>173</v>
      </c>
      <c r="AU165" s="25" t="s">
        <v>89</v>
      </c>
    </row>
    <row r="166" spans="2:47" s="1" customFormat="1" ht="27">
      <c r="B166" s="42"/>
      <c r="C166" s="64"/>
      <c r="D166" s="215" t="s">
        <v>112</v>
      </c>
      <c r="E166" s="64"/>
      <c r="F166" s="216" t="s">
        <v>1206</v>
      </c>
      <c r="G166" s="64"/>
      <c r="H166" s="64"/>
      <c r="I166" s="173"/>
      <c r="J166" s="64"/>
      <c r="K166" s="64"/>
      <c r="L166" s="62"/>
      <c r="M166" s="217"/>
      <c r="N166" s="43"/>
      <c r="O166" s="43"/>
      <c r="P166" s="43"/>
      <c r="Q166" s="43"/>
      <c r="R166" s="43"/>
      <c r="S166" s="43"/>
      <c r="T166" s="79"/>
      <c r="AT166" s="25" t="s">
        <v>112</v>
      </c>
      <c r="AU166" s="25" t="s">
        <v>89</v>
      </c>
    </row>
    <row r="167" spans="2:51" s="13" customFormat="1" ht="13.5">
      <c r="B167" s="230"/>
      <c r="C167" s="231"/>
      <c r="D167" s="215" t="s">
        <v>176</v>
      </c>
      <c r="E167" s="232" t="s">
        <v>24</v>
      </c>
      <c r="F167" s="233" t="s">
        <v>1191</v>
      </c>
      <c r="G167" s="231"/>
      <c r="H167" s="234" t="s">
        <v>24</v>
      </c>
      <c r="I167" s="235"/>
      <c r="J167" s="231"/>
      <c r="K167" s="231"/>
      <c r="L167" s="236"/>
      <c r="M167" s="237"/>
      <c r="N167" s="238"/>
      <c r="O167" s="238"/>
      <c r="P167" s="238"/>
      <c r="Q167" s="238"/>
      <c r="R167" s="238"/>
      <c r="S167" s="238"/>
      <c r="T167" s="239"/>
      <c r="AT167" s="240" t="s">
        <v>176</v>
      </c>
      <c r="AU167" s="240" t="s">
        <v>89</v>
      </c>
      <c r="AV167" s="13" t="s">
        <v>25</v>
      </c>
      <c r="AW167" s="13" t="s">
        <v>44</v>
      </c>
      <c r="AX167" s="13" t="s">
        <v>80</v>
      </c>
      <c r="AY167" s="240" t="s">
        <v>165</v>
      </c>
    </row>
    <row r="168" spans="2:51" s="12" customFormat="1" ht="13.5">
      <c r="B168" s="218"/>
      <c r="C168" s="219"/>
      <c r="D168" s="215" t="s">
        <v>176</v>
      </c>
      <c r="E168" s="241" t="s">
        <v>24</v>
      </c>
      <c r="F168" s="242" t="s">
        <v>1207</v>
      </c>
      <c r="G168" s="219"/>
      <c r="H168" s="243">
        <v>236.5</v>
      </c>
      <c r="I168" s="224"/>
      <c r="J168" s="219"/>
      <c r="K168" s="219"/>
      <c r="L168" s="225"/>
      <c r="M168" s="226"/>
      <c r="N168" s="227"/>
      <c r="O168" s="227"/>
      <c r="P168" s="227"/>
      <c r="Q168" s="227"/>
      <c r="R168" s="227"/>
      <c r="S168" s="227"/>
      <c r="T168" s="228"/>
      <c r="AT168" s="229" t="s">
        <v>176</v>
      </c>
      <c r="AU168" s="229" t="s">
        <v>89</v>
      </c>
      <c r="AV168" s="12" t="s">
        <v>89</v>
      </c>
      <c r="AW168" s="12" t="s">
        <v>44</v>
      </c>
      <c r="AX168" s="12" t="s">
        <v>80</v>
      </c>
      <c r="AY168" s="229" t="s">
        <v>165</v>
      </c>
    </row>
    <row r="169" spans="2:51" s="13" customFormat="1" ht="13.5">
      <c r="B169" s="230"/>
      <c r="C169" s="231"/>
      <c r="D169" s="215" t="s">
        <v>176</v>
      </c>
      <c r="E169" s="232" t="s">
        <v>24</v>
      </c>
      <c r="F169" s="233" t="s">
        <v>1194</v>
      </c>
      <c r="G169" s="231"/>
      <c r="H169" s="234" t="s">
        <v>24</v>
      </c>
      <c r="I169" s="235"/>
      <c r="J169" s="231"/>
      <c r="K169" s="231"/>
      <c r="L169" s="236"/>
      <c r="M169" s="237"/>
      <c r="N169" s="238"/>
      <c r="O169" s="238"/>
      <c r="P169" s="238"/>
      <c r="Q169" s="238"/>
      <c r="R169" s="238"/>
      <c r="S169" s="238"/>
      <c r="T169" s="239"/>
      <c r="AT169" s="240" t="s">
        <v>176</v>
      </c>
      <c r="AU169" s="240" t="s">
        <v>89</v>
      </c>
      <c r="AV169" s="13" t="s">
        <v>25</v>
      </c>
      <c r="AW169" s="13" t="s">
        <v>44</v>
      </c>
      <c r="AX169" s="13" t="s">
        <v>80</v>
      </c>
      <c r="AY169" s="240" t="s">
        <v>165</v>
      </c>
    </row>
    <row r="170" spans="2:51" s="12" customFormat="1" ht="13.5">
      <c r="B170" s="218"/>
      <c r="C170" s="219"/>
      <c r="D170" s="215" t="s">
        <v>176</v>
      </c>
      <c r="E170" s="241" t="s">
        <v>24</v>
      </c>
      <c r="F170" s="242" t="s">
        <v>1208</v>
      </c>
      <c r="G170" s="219"/>
      <c r="H170" s="243">
        <v>145</v>
      </c>
      <c r="I170" s="224"/>
      <c r="J170" s="219"/>
      <c r="K170" s="219"/>
      <c r="L170" s="225"/>
      <c r="M170" s="226"/>
      <c r="N170" s="227"/>
      <c r="O170" s="227"/>
      <c r="P170" s="227"/>
      <c r="Q170" s="227"/>
      <c r="R170" s="227"/>
      <c r="S170" s="227"/>
      <c r="T170" s="228"/>
      <c r="AT170" s="229" t="s">
        <v>176</v>
      </c>
      <c r="AU170" s="229" t="s">
        <v>89</v>
      </c>
      <c r="AV170" s="12" t="s">
        <v>89</v>
      </c>
      <c r="AW170" s="12" t="s">
        <v>44</v>
      </c>
      <c r="AX170" s="12" t="s">
        <v>80</v>
      </c>
      <c r="AY170" s="229" t="s">
        <v>165</v>
      </c>
    </row>
    <row r="171" spans="2:51" s="15" customFormat="1" ht="13.5">
      <c r="B171" s="255"/>
      <c r="C171" s="256"/>
      <c r="D171" s="220" t="s">
        <v>176</v>
      </c>
      <c r="E171" s="257" t="s">
        <v>24</v>
      </c>
      <c r="F171" s="258" t="s">
        <v>192</v>
      </c>
      <c r="G171" s="256"/>
      <c r="H171" s="259">
        <v>381.5</v>
      </c>
      <c r="I171" s="260"/>
      <c r="J171" s="256"/>
      <c r="K171" s="256"/>
      <c r="L171" s="261"/>
      <c r="M171" s="262"/>
      <c r="N171" s="263"/>
      <c r="O171" s="263"/>
      <c r="P171" s="263"/>
      <c r="Q171" s="263"/>
      <c r="R171" s="263"/>
      <c r="S171" s="263"/>
      <c r="T171" s="264"/>
      <c r="AT171" s="265" t="s">
        <v>176</v>
      </c>
      <c r="AU171" s="265" t="s">
        <v>89</v>
      </c>
      <c r="AV171" s="15" t="s">
        <v>171</v>
      </c>
      <c r="AW171" s="15" t="s">
        <v>44</v>
      </c>
      <c r="AX171" s="15" t="s">
        <v>25</v>
      </c>
      <c r="AY171" s="265" t="s">
        <v>165</v>
      </c>
    </row>
    <row r="172" spans="2:65" s="1" customFormat="1" ht="31.5" customHeight="1">
      <c r="B172" s="42"/>
      <c r="C172" s="203" t="s">
        <v>295</v>
      </c>
      <c r="D172" s="203" t="s">
        <v>166</v>
      </c>
      <c r="E172" s="204" t="s">
        <v>1209</v>
      </c>
      <c r="F172" s="205" t="s">
        <v>1210</v>
      </c>
      <c r="G172" s="206" t="s">
        <v>169</v>
      </c>
      <c r="H172" s="207">
        <v>381.5</v>
      </c>
      <c r="I172" s="208"/>
      <c r="J172" s="209">
        <f>ROUND(I172*H172,2)</f>
        <v>0</v>
      </c>
      <c r="K172" s="205" t="s">
        <v>170</v>
      </c>
      <c r="L172" s="62"/>
      <c r="M172" s="210" t="s">
        <v>24</v>
      </c>
      <c r="N172" s="211" t="s">
        <v>51</v>
      </c>
      <c r="O172" s="43"/>
      <c r="P172" s="212">
        <f>O172*H172</f>
        <v>0</v>
      </c>
      <c r="Q172" s="212">
        <v>0</v>
      </c>
      <c r="R172" s="212">
        <f>Q172*H172</f>
        <v>0</v>
      </c>
      <c r="S172" s="212">
        <v>0</v>
      </c>
      <c r="T172" s="213">
        <f>S172*H172</f>
        <v>0</v>
      </c>
      <c r="AR172" s="25" t="s">
        <v>171</v>
      </c>
      <c r="AT172" s="25" t="s">
        <v>166</v>
      </c>
      <c r="AU172" s="25" t="s">
        <v>89</v>
      </c>
      <c r="AY172" s="25" t="s">
        <v>165</v>
      </c>
      <c r="BE172" s="214">
        <f>IF(N172="základní",J172,0)</f>
        <v>0</v>
      </c>
      <c r="BF172" s="214">
        <f>IF(N172="snížená",J172,0)</f>
        <v>0</v>
      </c>
      <c r="BG172" s="214">
        <f>IF(N172="zákl. přenesená",J172,0)</f>
        <v>0</v>
      </c>
      <c r="BH172" s="214">
        <f>IF(N172="sníž. přenesená",J172,0)</f>
        <v>0</v>
      </c>
      <c r="BI172" s="214">
        <f>IF(N172="nulová",J172,0)</f>
        <v>0</v>
      </c>
      <c r="BJ172" s="25" t="s">
        <v>25</v>
      </c>
      <c r="BK172" s="214">
        <f>ROUND(I172*H172,2)</f>
        <v>0</v>
      </c>
      <c r="BL172" s="25" t="s">
        <v>171</v>
      </c>
      <c r="BM172" s="25" t="s">
        <v>1211</v>
      </c>
    </row>
    <row r="173" spans="2:65" s="1" customFormat="1" ht="31.5" customHeight="1">
      <c r="B173" s="42"/>
      <c r="C173" s="203" t="s">
        <v>306</v>
      </c>
      <c r="D173" s="203" t="s">
        <v>166</v>
      </c>
      <c r="E173" s="204" t="s">
        <v>1212</v>
      </c>
      <c r="F173" s="205" t="s">
        <v>1213</v>
      </c>
      <c r="G173" s="206" t="s">
        <v>222</v>
      </c>
      <c r="H173" s="207">
        <v>992.8</v>
      </c>
      <c r="I173" s="208"/>
      <c r="J173" s="209">
        <f>ROUND(I173*H173,2)</f>
        <v>0</v>
      </c>
      <c r="K173" s="205" t="s">
        <v>170</v>
      </c>
      <c r="L173" s="62"/>
      <c r="M173" s="210" t="s">
        <v>24</v>
      </c>
      <c r="N173" s="211" t="s">
        <v>51</v>
      </c>
      <c r="O173" s="43"/>
      <c r="P173" s="212">
        <f>O173*H173</f>
        <v>0</v>
      </c>
      <c r="Q173" s="212">
        <v>0</v>
      </c>
      <c r="R173" s="212">
        <f>Q173*H173</f>
        <v>0</v>
      </c>
      <c r="S173" s="212">
        <v>0</v>
      </c>
      <c r="T173" s="213">
        <f>S173*H173</f>
        <v>0</v>
      </c>
      <c r="AR173" s="25" t="s">
        <v>171</v>
      </c>
      <c r="AT173" s="25" t="s">
        <v>166</v>
      </c>
      <c r="AU173" s="25" t="s">
        <v>89</v>
      </c>
      <c r="AY173" s="25" t="s">
        <v>165</v>
      </c>
      <c r="BE173" s="214">
        <f>IF(N173="základní",J173,0)</f>
        <v>0</v>
      </c>
      <c r="BF173" s="214">
        <f>IF(N173="snížená",J173,0)</f>
        <v>0</v>
      </c>
      <c r="BG173" s="214">
        <f>IF(N173="zákl. přenesená",J173,0)</f>
        <v>0</v>
      </c>
      <c r="BH173" s="214">
        <f>IF(N173="sníž. přenesená",J173,0)</f>
        <v>0</v>
      </c>
      <c r="BI173" s="214">
        <f>IF(N173="nulová",J173,0)</f>
        <v>0</v>
      </c>
      <c r="BJ173" s="25" t="s">
        <v>25</v>
      </c>
      <c r="BK173" s="214">
        <f>ROUND(I173*H173,2)</f>
        <v>0</v>
      </c>
      <c r="BL173" s="25" t="s">
        <v>171</v>
      </c>
      <c r="BM173" s="25" t="s">
        <v>1214</v>
      </c>
    </row>
    <row r="174" spans="2:47" s="1" customFormat="1" ht="148.5">
      <c r="B174" s="42"/>
      <c r="C174" s="64"/>
      <c r="D174" s="215" t="s">
        <v>173</v>
      </c>
      <c r="E174" s="64"/>
      <c r="F174" s="216" t="s">
        <v>1215</v>
      </c>
      <c r="G174" s="64"/>
      <c r="H174" s="64"/>
      <c r="I174" s="173"/>
      <c r="J174" s="64"/>
      <c r="K174" s="64"/>
      <c r="L174" s="62"/>
      <c r="M174" s="217"/>
      <c r="N174" s="43"/>
      <c r="O174" s="43"/>
      <c r="P174" s="43"/>
      <c r="Q174" s="43"/>
      <c r="R174" s="43"/>
      <c r="S174" s="43"/>
      <c r="T174" s="79"/>
      <c r="AT174" s="25" t="s">
        <v>173</v>
      </c>
      <c r="AU174" s="25" t="s">
        <v>89</v>
      </c>
    </row>
    <row r="175" spans="2:51" s="12" customFormat="1" ht="13.5">
      <c r="B175" s="218"/>
      <c r="C175" s="219"/>
      <c r="D175" s="220" t="s">
        <v>176</v>
      </c>
      <c r="E175" s="221" t="s">
        <v>24</v>
      </c>
      <c r="F175" s="222" t="s">
        <v>1216</v>
      </c>
      <c r="G175" s="219"/>
      <c r="H175" s="223">
        <v>992.8</v>
      </c>
      <c r="I175" s="224"/>
      <c r="J175" s="219"/>
      <c r="K175" s="219"/>
      <c r="L175" s="225"/>
      <c r="M175" s="226"/>
      <c r="N175" s="227"/>
      <c r="O175" s="227"/>
      <c r="P175" s="227"/>
      <c r="Q175" s="227"/>
      <c r="R175" s="227"/>
      <c r="S175" s="227"/>
      <c r="T175" s="228"/>
      <c r="AT175" s="229" t="s">
        <v>176</v>
      </c>
      <c r="AU175" s="229" t="s">
        <v>89</v>
      </c>
      <c r="AV175" s="12" t="s">
        <v>89</v>
      </c>
      <c r="AW175" s="12" t="s">
        <v>44</v>
      </c>
      <c r="AX175" s="12" t="s">
        <v>25</v>
      </c>
      <c r="AY175" s="229" t="s">
        <v>165</v>
      </c>
    </row>
    <row r="176" spans="2:65" s="1" customFormat="1" ht="31.5" customHeight="1">
      <c r="B176" s="42"/>
      <c r="C176" s="203" t="s">
        <v>321</v>
      </c>
      <c r="D176" s="203" t="s">
        <v>166</v>
      </c>
      <c r="E176" s="204" t="s">
        <v>1217</v>
      </c>
      <c r="F176" s="205" t="s">
        <v>1218</v>
      </c>
      <c r="G176" s="206" t="s">
        <v>222</v>
      </c>
      <c r="H176" s="207">
        <v>100.9</v>
      </c>
      <c r="I176" s="208"/>
      <c r="J176" s="209">
        <f>ROUND(I176*H176,2)</f>
        <v>0</v>
      </c>
      <c r="K176" s="205" t="s">
        <v>170</v>
      </c>
      <c r="L176" s="62"/>
      <c r="M176" s="210" t="s">
        <v>24</v>
      </c>
      <c r="N176" s="211" t="s">
        <v>51</v>
      </c>
      <c r="O176" s="43"/>
      <c r="P176" s="212">
        <f>O176*H176</f>
        <v>0</v>
      </c>
      <c r="Q176" s="212">
        <v>0</v>
      </c>
      <c r="R176" s="212">
        <f>Q176*H176</f>
        <v>0</v>
      </c>
      <c r="S176" s="212">
        <v>0</v>
      </c>
      <c r="T176" s="213">
        <f>S176*H176</f>
        <v>0</v>
      </c>
      <c r="AR176" s="25" t="s">
        <v>171</v>
      </c>
      <c r="AT176" s="25" t="s">
        <v>166</v>
      </c>
      <c r="AU176" s="25" t="s">
        <v>89</v>
      </c>
      <c r="AY176" s="25" t="s">
        <v>165</v>
      </c>
      <c r="BE176" s="214">
        <f>IF(N176="základní",J176,0)</f>
        <v>0</v>
      </c>
      <c r="BF176" s="214">
        <f>IF(N176="snížená",J176,0)</f>
        <v>0</v>
      </c>
      <c r="BG176" s="214">
        <f>IF(N176="zákl. přenesená",J176,0)</f>
        <v>0</v>
      </c>
      <c r="BH176" s="214">
        <f>IF(N176="sníž. přenesená",J176,0)</f>
        <v>0</v>
      </c>
      <c r="BI176" s="214">
        <f>IF(N176="nulová",J176,0)</f>
        <v>0</v>
      </c>
      <c r="BJ176" s="25" t="s">
        <v>25</v>
      </c>
      <c r="BK176" s="214">
        <f>ROUND(I176*H176,2)</f>
        <v>0</v>
      </c>
      <c r="BL176" s="25" t="s">
        <v>171</v>
      </c>
      <c r="BM176" s="25" t="s">
        <v>1219</v>
      </c>
    </row>
    <row r="177" spans="2:47" s="1" customFormat="1" ht="148.5">
      <c r="B177" s="42"/>
      <c r="C177" s="64"/>
      <c r="D177" s="215" t="s">
        <v>173</v>
      </c>
      <c r="E177" s="64"/>
      <c r="F177" s="216" t="s">
        <v>1215</v>
      </c>
      <c r="G177" s="64"/>
      <c r="H177" s="64"/>
      <c r="I177" s="173"/>
      <c r="J177" s="64"/>
      <c r="K177" s="64"/>
      <c r="L177" s="62"/>
      <c r="M177" s="217"/>
      <c r="N177" s="43"/>
      <c r="O177" s="43"/>
      <c r="P177" s="43"/>
      <c r="Q177" s="43"/>
      <c r="R177" s="43"/>
      <c r="S177" s="43"/>
      <c r="T177" s="79"/>
      <c r="AT177" s="25" t="s">
        <v>173</v>
      </c>
      <c r="AU177" s="25" t="s">
        <v>89</v>
      </c>
    </row>
    <row r="178" spans="2:51" s="12" customFormat="1" ht="13.5">
      <c r="B178" s="218"/>
      <c r="C178" s="219"/>
      <c r="D178" s="220" t="s">
        <v>176</v>
      </c>
      <c r="E178" s="221" t="s">
        <v>24</v>
      </c>
      <c r="F178" s="222" t="s">
        <v>1220</v>
      </c>
      <c r="G178" s="219"/>
      <c r="H178" s="223">
        <v>100.9</v>
      </c>
      <c r="I178" s="224"/>
      <c r="J178" s="219"/>
      <c r="K178" s="219"/>
      <c r="L178" s="225"/>
      <c r="M178" s="226"/>
      <c r="N178" s="227"/>
      <c r="O178" s="227"/>
      <c r="P178" s="227"/>
      <c r="Q178" s="227"/>
      <c r="R178" s="227"/>
      <c r="S178" s="227"/>
      <c r="T178" s="228"/>
      <c r="AT178" s="229" t="s">
        <v>176</v>
      </c>
      <c r="AU178" s="229" t="s">
        <v>89</v>
      </c>
      <c r="AV178" s="12" t="s">
        <v>89</v>
      </c>
      <c r="AW178" s="12" t="s">
        <v>44</v>
      </c>
      <c r="AX178" s="12" t="s">
        <v>25</v>
      </c>
      <c r="AY178" s="229" t="s">
        <v>165</v>
      </c>
    </row>
    <row r="179" spans="2:65" s="1" customFormat="1" ht="44.25" customHeight="1">
      <c r="B179" s="42"/>
      <c r="C179" s="203" t="s">
        <v>327</v>
      </c>
      <c r="D179" s="203" t="s">
        <v>166</v>
      </c>
      <c r="E179" s="204" t="s">
        <v>1221</v>
      </c>
      <c r="F179" s="205" t="s">
        <v>1222</v>
      </c>
      <c r="G179" s="206" t="s">
        <v>222</v>
      </c>
      <c r="H179" s="207">
        <v>1455.775</v>
      </c>
      <c r="I179" s="208"/>
      <c r="J179" s="209">
        <f>ROUND(I179*H179,2)</f>
        <v>0</v>
      </c>
      <c r="K179" s="205" t="s">
        <v>170</v>
      </c>
      <c r="L179" s="62"/>
      <c r="M179" s="210" t="s">
        <v>24</v>
      </c>
      <c r="N179" s="211" t="s">
        <v>51</v>
      </c>
      <c r="O179" s="43"/>
      <c r="P179" s="212">
        <f>O179*H179</f>
        <v>0</v>
      </c>
      <c r="Q179" s="212">
        <v>0</v>
      </c>
      <c r="R179" s="212">
        <f>Q179*H179</f>
        <v>0</v>
      </c>
      <c r="S179" s="212">
        <v>0</v>
      </c>
      <c r="T179" s="213">
        <f>S179*H179</f>
        <v>0</v>
      </c>
      <c r="AR179" s="25" t="s">
        <v>171</v>
      </c>
      <c r="AT179" s="25" t="s">
        <v>166</v>
      </c>
      <c r="AU179" s="25" t="s">
        <v>89</v>
      </c>
      <c r="AY179" s="25" t="s">
        <v>165</v>
      </c>
      <c r="BE179" s="214">
        <f>IF(N179="základní",J179,0)</f>
        <v>0</v>
      </c>
      <c r="BF179" s="214">
        <f>IF(N179="snížená",J179,0)</f>
        <v>0</v>
      </c>
      <c r="BG179" s="214">
        <f>IF(N179="zákl. přenesená",J179,0)</f>
        <v>0</v>
      </c>
      <c r="BH179" s="214">
        <f>IF(N179="sníž. přenesená",J179,0)</f>
        <v>0</v>
      </c>
      <c r="BI179" s="214">
        <f>IF(N179="nulová",J179,0)</f>
        <v>0</v>
      </c>
      <c r="BJ179" s="25" t="s">
        <v>25</v>
      </c>
      <c r="BK179" s="214">
        <f>ROUND(I179*H179,2)</f>
        <v>0</v>
      </c>
      <c r="BL179" s="25" t="s">
        <v>171</v>
      </c>
      <c r="BM179" s="25" t="s">
        <v>1223</v>
      </c>
    </row>
    <row r="180" spans="2:47" s="1" customFormat="1" ht="189">
      <c r="B180" s="42"/>
      <c r="C180" s="64"/>
      <c r="D180" s="215" t="s">
        <v>173</v>
      </c>
      <c r="E180" s="64"/>
      <c r="F180" s="216" t="s">
        <v>1224</v>
      </c>
      <c r="G180" s="64"/>
      <c r="H180" s="64"/>
      <c r="I180" s="173"/>
      <c r="J180" s="64"/>
      <c r="K180" s="64"/>
      <c r="L180" s="62"/>
      <c r="M180" s="217"/>
      <c r="N180" s="43"/>
      <c r="O180" s="43"/>
      <c r="P180" s="43"/>
      <c r="Q180" s="43"/>
      <c r="R180" s="43"/>
      <c r="S180" s="43"/>
      <c r="T180" s="79"/>
      <c r="AT180" s="25" t="s">
        <v>173</v>
      </c>
      <c r="AU180" s="25" t="s">
        <v>89</v>
      </c>
    </row>
    <row r="181" spans="2:51" s="12" customFormat="1" ht="13.5">
      <c r="B181" s="218"/>
      <c r="C181" s="219"/>
      <c r="D181" s="215" t="s">
        <v>176</v>
      </c>
      <c r="E181" s="241" t="s">
        <v>24</v>
      </c>
      <c r="F181" s="242" t="s">
        <v>1225</v>
      </c>
      <c r="G181" s="219"/>
      <c r="H181" s="243">
        <v>51.99</v>
      </c>
      <c r="I181" s="224"/>
      <c r="J181" s="219"/>
      <c r="K181" s="219"/>
      <c r="L181" s="225"/>
      <c r="M181" s="226"/>
      <c r="N181" s="227"/>
      <c r="O181" s="227"/>
      <c r="P181" s="227"/>
      <c r="Q181" s="227"/>
      <c r="R181" s="227"/>
      <c r="S181" s="227"/>
      <c r="T181" s="228"/>
      <c r="AT181" s="229" t="s">
        <v>176</v>
      </c>
      <c r="AU181" s="229" t="s">
        <v>89</v>
      </c>
      <c r="AV181" s="12" t="s">
        <v>89</v>
      </c>
      <c r="AW181" s="12" t="s">
        <v>44</v>
      </c>
      <c r="AX181" s="12" t="s">
        <v>80</v>
      </c>
      <c r="AY181" s="229" t="s">
        <v>165</v>
      </c>
    </row>
    <row r="182" spans="2:51" s="12" customFormat="1" ht="13.5">
      <c r="B182" s="218"/>
      <c r="C182" s="219"/>
      <c r="D182" s="215" t="s">
        <v>176</v>
      </c>
      <c r="E182" s="241" t="s">
        <v>24</v>
      </c>
      <c r="F182" s="242" t="s">
        <v>1226</v>
      </c>
      <c r="G182" s="219"/>
      <c r="H182" s="243">
        <v>103.77</v>
      </c>
      <c r="I182" s="224"/>
      <c r="J182" s="219"/>
      <c r="K182" s="219"/>
      <c r="L182" s="225"/>
      <c r="M182" s="226"/>
      <c r="N182" s="227"/>
      <c r="O182" s="227"/>
      <c r="P182" s="227"/>
      <c r="Q182" s="227"/>
      <c r="R182" s="227"/>
      <c r="S182" s="227"/>
      <c r="T182" s="228"/>
      <c r="AT182" s="229" t="s">
        <v>176</v>
      </c>
      <c r="AU182" s="229" t="s">
        <v>89</v>
      </c>
      <c r="AV182" s="12" t="s">
        <v>89</v>
      </c>
      <c r="AW182" s="12" t="s">
        <v>44</v>
      </c>
      <c r="AX182" s="12" t="s">
        <v>80</v>
      </c>
      <c r="AY182" s="229" t="s">
        <v>165</v>
      </c>
    </row>
    <row r="183" spans="2:51" s="12" customFormat="1" ht="13.5">
      <c r="B183" s="218"/>
      <c r="C183" s="219"/>
      <c r="D183" s="215" t="s">
        <v>176</v>
      </c>
      <c r="E183" s="241" t="s">
        <v>24</v>
      </c>
      <c r="F183" s="242" t="s">
        <v>1227</v>
      </c>
      <c r="G183" s="219"/>
      <c r="H183" s="243">
        <v>992.8</v>
      </c>
      <c r="I183" s="224"/>
      <c r="J183" s="219"/>
      <c r="K183" s="219"/>
      <c r="L183" s="225"/>
      <c r="M183" s="226"/>
      <c r="N183" s="227"/>
      <c r="O183" s="227"/>
      <c r="P183" s="227"/>
      <c r="Q183" s="227"/>
      <c r="R183" s="227"/>
      <c r="S183" s="227"/>
      <c r="T183" s="228"/>
      <c r="AT183" s="229" t="s">
        <v>176</v>
      </c>
      <c r="AU183" s="229" t="s">
        <v>89</v>
      </c>
      <c r="AV183" s="12" t="s">
        <v>89</v>
      </c>
      <c r="AW183" s="12" t="s">
        <v>44</v>
      </c>
      <c r="AX183" s="12" t="s">
        <v>80</v>
      </c>
      <c r="AY183" s="229" t="s">
        <v>165</v>
      </c>
    </row>
    <row r="184" spans="2:51" s="12" customFormat="1" ht="13.5">
      <c r="B184" s="218"/>
      <c r="C184" s="219"/>
      <c r="D184" s="215" t="s">
        <v>176</v>
      </c>
      <c r="E184" s="241" t="s">
        <v>24</v>
      </c>
      <c r="F184" s="242" t="s">
        <v>1228</v>
      </c>
      <c r="G184" s="219"/>
      <c r="H184" s="243">
        <v>123.965</v>
      </c>
      <c r="I184" s="224"/>
      <c r="J184" s="219"/>
      <c r="K184" s="219"/>
      <c r="L184" s="225"/>
      <c r="M184" s="226"/>
      <c r="N184" s="227"/>
      <c r="O184" s="227"/>
      <c r="P184" s="227"/>
      <c r="Q184" s="227"/>
      <c r="R184" s="227"/>
      <c r="S184" s="227"/>
      <c r="T184" s="228"/>
      <c r="AT184" s="229" t="s">
        <v>176</v>
      </c>
      <c r="AU184" s="229" t="s">
        <v>89</v>
      </c>
      <c r="AV184" s="12" t="s">
        <v>89</v>
      </c>
      <c r="AW184" s="12" t="s">
        <v>44</v>
      </c>
      <c r="AX184" s="12" t="s">
        <v>80</v>
      </c>
      <c r="AY184" s="229" t="s">
        <v>165</v>
      </c>
    </row>
    <row r="185" spans="2:51" s="12" customFormat="1" ht="13.5">
      <c r="B185" s="218"/>
      <c r="C185" s="219"/>
      <c r="D185" s="215" t="s">
        <v>176</v>
      </c>
      <c r="E185" s="241" t="s">
        <v>24</v>
      </c>
      <c r="F185" s="242" t="s">
        <v>1229</v>
      </c>
      <c r="G185" s="219"/>
      <c r="H185" s="243">
        <v>183.25</v>
      </c>
      <c r="I185" s="224"/>
      <c r="J185" s="219"/>
      <c r="K185" s="219"/>
      <c r="L185" s="225"/>
      <c r="M185" s="226"/>
      <c r="N185" s="227"/>
      <c r="O185" s="227"/>
      <c r="P185" s="227"/>
      <c r="Q185" s="227"/>
      <c r="R185" s="227"/>
      <c r="S185" s="227"/>
      <c r="T185" s="228"/>
      <c r="AT185" s="229" t="s">
        <v>176</v>
      </c>
      <c r="AU185" s="229" t="s">
        <v>89</v>
      </c>
      <c r="AV185" s="12" t="s">
        <v>89</v>
      </c>
      <c r="AW185" s="12" t="s">
        <v>44</v>
      </c>
      <c r="AX185" s="12" t="s">
        <v>80</v>
      </c>
      <c r="AY185" s="229" t="s">
        <v>165</v>
      </c>
    </row>
    <row r="186" spans="2:51" s="15" customFormat="1" ht="13.5">
      <c r="B186" s="255"/>
      <c r="C186" s="256"/>
      <c r="D186" s="220" t="s">
        <v>176</v>
      </c>
      <c r="E186" s="257" t="s">
        <v>24</v>
      </c>
      <c r="F186" s="258" t="s">
        <v>192</v>
      </c>
      <c r="G186" s="256"/>
      <c r="H186" s="259">
        <v>1455.775</v>
      </c>
      <c r="I186" s="260"/>
      <c r="J186" s="256"/>
      <c r="K186" s="256"/>
      <c r="L186" s="261"/>
      <c r="M186" s="262"/>
      <c r="N186" s="263"/>
      <c r="O186" s="263"/>
      <c r="P186" s="263"/>
      <c r="Q186" s="263"/>
      <c r="R186" s="263"/>
      <c r="S186" s="263"/>
      <c r="T186" s="264"/>
      <c r="AT186" s="265" t="s">
        <v>176</v>
      </c>
      <c r="AU186" s="265" t="s">
        <v>89</v>
      </c>
      <c r="AV186" s="15" t="s">
        <v>171</v>
      </c>
      <c r="AW186" s="15" t="s">
        <v>44</v>
      </c>
      <c r="AX186" s="15" t="s">
        <v>25</v>
      </c>
      <c r="AY186" s="265" t="s">
        <v>165</v>
      </c>
    </row>
    <row r="187" spans="2:65" s="1" customFormat="1" ht="44.25" customHeight="1">
      <c r="B187" s="42"/>
      <c r="C187" s="203" t="s">
        <v>333</v>
      </c>
      <c r="D187" s="203" t="s">
        <v>166</v>
      </c>
      <c r="E187" s="204" t="s">
        <v>1230</v>
      </c>
      <c r="F187" s="205" t="s">
        <v>1231</v>
      </c>
      <c r="G187" s="206" t="s">
        <v>222</v>
      </c>
      <c r="H187" s="207">
        <v>100.9</v>
      </c>
      <c r="I187" s="208"/>
      <c r="J187" s="209">
        <f>ROUND(I187*H187,2)</f>
        <v>0</v>
      </c>
      <c r="K187" s="205" t="s">
        <v>170</v>
      </c>
      <c r="L187" s="62"/>
      <c r="M187" s="210" t="s">
        <v>24</v>
      </c>
      <c r="N187" s="211" t="s">
        <v>51</v>
      </c>
      <c r="O187" s="43"/>
      <c r="P187" s="212">
        <f>O187*H187</f>
        <v>0</v>
      </c>
      <c r="Q187" s="212">
        <v>0</v>
      </c>
      <c r="R187" s="212">
        <f>Q187*H187</f>
        <v>0</v>
      </c>
      <c r="S187" s="212">
        <v>0</v>
      </c>
      <c r="T187" s="213">
        <f>S187*H187</f>
        <v>0</v>
      </c>
      <c r="AR187" s="25" t="s">
        <v>171</v>
      </c>
      <c r="AT187" s="25" t="s">
        <v>166</v>
      </c>
      <c r="AU187" s="25" t="s">
        <v>89</v>
      </c>
      <c r="AY187" s="25" t="s">
        <v>165</v>
      </c>
      <c r="BE187" s="214">
        <f>IF(N187="základní",J187,0)</f>
        <v>0</v>
      </c>
      <c r="BF187" s="214">
        <f>IF(N187="snížená",J187,0)</f>
        <v>0</v>
      </c>
      <c r="BG187" s="214">
        <f>IF(N187="zákl. přenesená",J187,0)</f>
        <v>0</v>
      </c>
      <c r="BH187" s="214">
        <f>IF(N187="sníž. přenesená",J187,0)</f>
        <v>0</v>
      </c>
      <c r="BI187" s="214">
        <f>IF(N187="nulová",J187,0)</f>
        <v>0</v>
      </c>
      <c r="BJ187" s="25" t="s">
        <v>25</v>
      </c>
      <c r="BK187" s="214">
        <f>ROUND(I187*H187,2)</f>
        <v>0</v>
      </c>
      <c r="BL187" s="25" t="s">
        <v>171</v>
      </c>
      <c r="BM187" s="25" t="s">
        <v>1232</v>
      </c>
    </row>
    <row r="188" spans="2:47" s="1" customFormat="1" ht="189">
      <c r="B188" s="42"/>
      <c r="C188" s="64"/>
      <c r="D188" s="215" t="s">
        <v>173</v>
      </c>
      <c r="E188" s="64"/>
      <c r="F188" s="216" t="s">
        <v>1224</v>
      </c>
      <c r="G188" s="64"/>
      <c r="H188" s="64"/>
      <c r="I188" s="173"/>
      <c r="J188" s="64"/>
      <c r="K188" s="64"/>
      <c r="L188" s="62"/>
      <c r="M188" s="217"/>
      <c r="N188" s="43"/>
      <c r="O188" s="43"/>
      <c r="P188" s="43"/>
      <c r="Q188" s="43"/>
      <c r="R188" s="43"/>
      <c r="S188" s="43"/>
      <c r="T188" s="79"/>
      <c r="AT188" s="25" t="s">
        <v>173</v>
      </c>
      <c r="AU188" s="25" t="s">
        <v>89</v>
      </c>
    </row>
    <row r="189" spans="2:51" s="12" customFormat="1" ht="13.5">
      <c r="B189" s="218"/>
      <c r="C189" s="219"/>
      <c r="D189" s="220" t="s">
        <v>176</v>
      </c>
      <c r="E189" s="221" t="s">
        <v>24</v>
      </c>
      <c r="F189" s="222" t="s">
        <v>1220</v>
      </c>
      <c r="G189" s="219"/>
      <c r="H189" s="223">
        <v>100.9</v>
      </c>
      <c r="I189" s="224"/>
      <c r="J189" s="219"/>
      <c r="K189" s="219"/>
      <c r="L189" s="225"/>
      <c r="M189" s="226"/>
      <c r="N189" s="227"/>
      <c r="O189" s="227"/>
      <c r="P189" s="227"/>
      <c r="Q189" s="227"/>
      <c r="R189" s="227"/>
      <c r="S189" s="227"/>
      <c r="T189" s="228"/>
      <c r="AT189" s="229" t="s">
        <v>176</v>
      </c>
      <c r="AU189" s="229" t="s">
        <v>89</v>
      </c>
      <c r="AV189" s="12" t="s">
        <v>89</v>
      </c>
      <c r="AW189" s="12" t="s">
        <v>44</v>
      </c>
      <c r="AX189" s="12" t="s">
        <v>25</v>
      </c>
      <c r="AY189" s="229" t="s">
        <v>165</v>
      </c>
    </row>
    <row r="190" spans="2:65" s="1" customFormat="1" ht="31.5" customHeight="1">
      <c r="B190" s="42"/>
      <c r="C190" s="203" t="s">
        <v>9</v>
      </c>
      <c r="D190" s="203" t="s">
        <v>166</v>
      </c>
      <c r="E190" s="204" t="s">
        <v>1233</v>
      </c>
      <c r="F190" s="205" t="s">
        <v>1234</v>
      </c>
      <c r="G190" s="206" t="s">
        <v>169</v>
      </c>
      <c r="H190" s="207">
        <v>55.3</v>
      </c>
      <c r="I190" s="208"/>
      <c r="J190" s="209">
        <f>ROUND(I190*H190,2)</f>
        <v>0</v>
      </c>
      <c r="K190" s="205" t="s">
        <v>170</v>
      </c>
      <c r="L190" s="62"/>
      <c r="M190" s="210" t="s">
        <v>24</v>
      </c>
      <c r="N190" s="211" t="s">
        <v>51</v>
      </c>
      <c r="O190" s="43"/>
      <c r="P190" s="212">
        <f>O190*H190</f>
        <v>0</v>
      </c>
      <c r="Q190" s="212">
        <v>0</v>
      </c>
      <c r="R190" s="212">
        <f>Q190*H190</f>
        <v>0</v>
      </c>
      <c r="S190" s="212">
        <v>0</v>
      </c>
      <c r="T190" s="213">
        <f>S190*H190</f>
        <v>0</v>
      </c>
      <c r="AR190" s="25" t="s">
        <v>171</v>
      </c>
      <c r="AT190" s="25" t="s">
        <v>166</v>
      </c>
      <c r="AU190" s="25" t="s">
        <v>89</v>
      </c>
      <c r="AY190" s="25" t="s">
        <v>165</v>
      </c>
      <c r="BE190" s="214">
        <f>IF(N190="základní",J190,0)</f>
        <v>0</v>
      </c>
      <c r="BF190" s="214">
        <f>IF(N190="snížená",J190,0)</f>
        <v>0</v>
      </c>
      <c r="BG190" s="214">
        <f>IF(N190="zákl. přenesená",J190,0)</f>
        <v>0</v>
      </c>
      <c r="BH190" s="214">
        <f>IF(N190="sníž. přenesená",J190,0)</f>
        <v>0</v>
      </c>
      <c r="BI190" s="214">
        <f>IF(N190="nulová",J190,0)</f>
        <v>0</v>
      </c>
      <c r="BJ190" s="25" t="s">
        <v>25</v>
      </c>
      <c r="BK190" s="214">
        <f>ROUND(I190*H190,2)</f>
        <v>0</v>
      </c>
      <c r="BL190" s="25" t="s">
        <v>171</v>
      </c>
      <c r="BM190" s="25" t="s">
        <v>1235</v>
      </c>
    </row>
    <row r="191" spans="2:47" s="1" customFormat="1" ht="121.5">
      <c r="B191" s="42"/>
      <c r="C191" s="64"/>
      <c r="D191" s="215" t="s">
        <v>173</v>
      </c>
      <c r="E191" s="64"/>
      <c r="F191" s="216" t="s">
        <v>1236</v>
      </c>
      <c r="G191" s="64"/>
      <c r="H191" s="64"/>
      <c r="I191" s="173"/>
      <c r="J191" s="64"/>
      <c r="K191" s="64"/>
      <c r="L191" s="62"/>
      <c r="M191" s="217"/>
      <c r="N191" s="43"/>
      <c r="O191" s="43"/>
      <c r="P191" s="43"/>
      <c r="Q191" s="43"/>
      <c r="R191" s="43"/>
      <c r="S191" s="43"/>
      <c r="T191" s="79"/>
      <c r="AT191" s="25" t="s">
        <v>173</v>
      </c>
      <c r="AU191" s="25" t="s">
        <v>89</v>
      </c>
    </row>
    <row r="192" spans="2:47" s="1" customFormat="1" ht="27">
      <c r="B192" s="42"/>
      <c r="C192" s="64"/>
      <c r="D192" s="215" t="s">
        <v>112</v>
      </c>
      <c r="E192" s="64"/>
      <c r="F192" s="216" t="s">
        <v>1237</v>
      </c>
      <c r="G192" s="64"/>
      <c r="H192" s="64"/>
      <c r="I192" s="173"/>
      <c r="J192" s="64"/>
      <c r="K192" s="64"/>
      <c r="L192" s="62"/>
      <c r="M192" s="217"/>
      <c r="N192" s="43"/>
      <c r="O192" s="43"/>
      <c r="P192" s="43"/>
      <c r="Q192" s="43"/>
      <c r="R192" s="43"/>
      <c r="S192" s="43"/>
      <c r="T192" s="79"/>
      <c r="AT192" s="25" t="s">
        <v>112</v>
      </c>
      <c r="AU192" s="25" t="s">
        <v>89</v>
      </c>
    </row>
    <row r="193" spans="2:51" s="12" customFormat="1" ht="13.5">
      <c r="B193" s="218"/>
      <c r="C193" s="219"/>
      <c r="D193" s="220" t="s">
        <v>176</v>
      </c>
      <c r="E193" s="221" t="s">
        <v>24</v>
      </c>
      <c r="F193" s="222" t="s">
        <v>1238</v>
      </c>
      <c r="G193" s="219"/>
      <c r="H193" s="223">
        <v>55.3</v>
      </c>
      <c r="I193" s="224"/>
      <c r="J193" s="219"/>
      <c r="K193" s="219"/>
      <c r="L193" s="225"/>
      <c r="M193" s="226"/>
      <c r="N193" s="227"/>
      <c r="O193" s="227"/>
      <c r="P193" s="227"/>
      <c r="Q193" s="227"/>
      <c r="R193" s="227"/>
      <c r="S193" s="227"/>
      <c r="T193" s="228"/>
      <c r="AT193" s="229" t="s">
        <v>176</v>
      </c>
      <c r="AU193" s="229" t="s">
        <v>89</v>
      </c>
      <c r="AV193" s="12" t="s">
        <v>89</v>
      </c>
      <c r="AW193" s="12" t="s">
        <v>44</v>
      </c>
      <c r="AX193" s="12" t="s">
        <v>25</v>
      </c>
      <c r="AY193" s="229" t="s">
        <v>165</v>
      </c>
    </row>
    <row r="194" spans="2:65" s="1" customFormat="1" ht="31.5" customHeight="1">
      <c r="B194" s="42"/>
      <c r="C194" s="203" t="s">
        <v>349</v>
      </c>
      <c r="D194" s="203" t="s">
        <v>166</v>
      </c>
      <c r="E194" s="204" t="s">
        <v>1239</v>
      </c>
      <c r="F194" s="205" t="s">
        <v>1240</v>
      </c>
      <c r="G194" s="206" t="s">
        <v>397</v>
      </c>
      <c r="H194" s="207">
        <v>315</v>
      </c>
      <c r="I194" s="208"/>
      <c r="J194" s="209">
        <f>ROUND(I194*H194,2)</f>
        <v>0</v>
      </c>
      <c r="K194" s="205" t="s">
        <v>170</v>
      </c>
      <c r="L194" s="62"/>
      <c r="M194" s="210" t="s">
        <v>24</v>
      </c>
      <c r="N194" s="211" t="s">
        <v>51</v>
      </c>
      <c r="O194" s="43"/>
      <c r="P194" s="212">
        <f>O194*H194</f>
        <v>0</v>
      </c>
      <c r="Q194" s="212">
        <v>0.00055006</v>
      </c>
      <c r="R194" s="212">
        <f>Q194*H194</f>
        <v>0.1732689</v>
      </c>
      <c r="S194" s="212">
        <v>0</v>
      </c>
      <c r="T194" s="213">
        <f>S194*H194</f>
        <v>0</v>
      </c>
      <c r="AR194" s="25" t="s">
        <v>171</v>
      </c>
      <c r="AT194" s="25" t="s">
        <v>166</v>
      </c>
      <c r="AU194" s="25" t="s">
        <v>89</v>
      </c>
      <c r="AY194" s="25" t="s">
        <v>165</v>
      </c>
      <c r="BE194" s="214">
        <f>IF(N194="základní",J194,0)</f>
        <v>0</v>
      </c>
      <c r="BF194" s="214">
        <f>IF(N194="snížená",J194,0)</f>
        <v>0</v>
      </c>
      <c r="BG194" s="214">
        <f>IF(N194="zákl. přenesená",J194,0)</f>
        <v>0</v>
      </c>
      <c r="BH194" s="214">
        <f>IF(N194="sníž. přenesená",J194,0)</f>
        <v>0</v>
      </c>
      <c r="BI194" s="214">
        <f>IF(N194="nulová",J194,0)</f>
        <v>0</v>
      </c>
      <c r="BJ194" s="25" t="s">
        <v>25</v>
      </c>
      <c r="BK194" s="214">
        <f>ROUND(I194*H194,2)</f>
        <v>0</v>
      </c>
      <c r="BL194" s="25" t="s">
        <v>171</v>
      </c>
      <c r="BM194" s="25" t="s">
        <v>1241</v>
      </c>
    </row>
    <row r="195" spans="2:47" s="1" customFormat="1" ht="54">
      <c r="B195" s="42"/>
      <c r="C195" s="64"/>
      <c r="D195" s="215" t="s">
        <v>173</v>
      </c>
      <c r="E195" s="64"/>
      <c r="F195" s="216" t="s">
        <v>1242</v>
      </c>
      <c r="G195" s="64"/>
      <c r="H195" s="64"/>
      <c r="I195" s="173"/>
      <c r="J195" s="64"/>
      <c r="K195" s="64"/>
      <c r="L195" s="62"/>
      <c r="M195" s="217"/>
      <c r="N195" s="43"/>
      <c r="O195" s="43"/>
      <c r="P195" s="43"/>
      <c r="Q195" s="43"/>
      <c r="R195" s="43"/>
      <c r="S195" s="43"/>
      <c r="T195" s="79"/>
      <c r="AT195" s="25" t="s">
        <v>173</v>
      </c>
      <c r="AU195" s="25" t="s">
        <v>89</v>
      </c>
    </row>
    <row r="196" spans="2:47" s="1" customFormat="1" ht="67.5">
      <c r="B196" s="42"/>
      <c r="C196" s="64"/>
      <c r="D196" s="215" t="s">
        <v>112</v>
      </c>
      <c r="E196" s="64"/>
      <c r="F196" s="216" t="s">
        <v>1243</v>
      </c>
      <c r="G196" s="64"/>
      <c r="H196" s="64"/>
      <c r="I196" s="173"/>
      <c r="J196" s="64"/>
      <c r="K196" s="64"/>
      <c r="L196" s="62"/>
      <c r="M196" s="217"/>
      <c r="N196" s="43"/>
      <c r="O196" s="43"/>
      <c r="P196" s="43"/>
      <c r="Q196" s="43"/>
      <c r="R196" s="43"/>
      <c r="S196" s="43"/>
      <c r="T196" s="79"/>
      <c r="AT196" s="25" t="s">
        <v>112</v>
      </c>
      <c r="AU196" s="25" t="s">
        <v>89</v>
      </c>
    </row>
    <row r="197" spans="2:51" s="12" customFormat="1" ht="13.5">
      <c r="B197" s="218"/>
      <c r="C197" s="219"/>
      <c r="D197" s="220" t="s">
        <v>176</v>
      </c>
      <c r="E197" s="221" t="s">
        <v>24</v>
      </c>
      <c r="F197" s="222" t="s">
        <v>1244</v>
      </c>
      <c r="G197" s="219"/>
      <c r="H197" s="223">
        <v>315</v>
      </c>
      <c r="I197" s="224"/>
      <c r="J197" s="219"/>
      <c r="K197" s="219"/>
      <c r="L197" s="225"/>
      <c r="M197" s="226"/>
      <c r="N197" s="227"/>
      <c r="O197" s="227"/>
      <c r="P197" s="227"/>
      <c r="Q197" s="227"/>
      <c r="R197" s="227"/>
      <c r="S197" s="227"/>
      <c r="T197" s="228"/>
      <c r="AT197" s="229" t="s">
        <v>176</v>
      </c>
      <c r="AU197" s="229" t="s">
        <v>89</v>
      </c>
      <c r="AV197" s="12" t="s">
        <v>89</v>
      </c>
      <c r="AW197" s="12" t="s">
        <v>44</v>
      </c>
      <c r="AX197" s="12" t="s">
        <v>25</v>
      </c>
      <c r="AY197" s="229" t="s">
        <v>165</v>
      </c>
    </row>
    <row r="198" spans="2:65" s="1" customFormat="1" ht="31.5" customHeight="1">
      <c r="B198" s="42"/>
      <c r="C198" s="203" t="s">
        <v>355</v>
      </c>
      <c r="D198" s="203" t="s">
        <v>166</v>
      </c>
      <c r="E198" s="204" t="s">
        <v>1245</v>
      </c>
      <c r="F198" s="205" t="s">
        <v>1246</v>
      </c>
      <c r="G198" s="206" t="s">
        <v>397</v>
      </c>
      <c r="H198" s="207">
        <v>105</v>
      </c>
      <c r="I198" s="208"/>
      <c r="J198" s="209">
        <f>ROUND(I198*H198,2)</f>
        <v>0</v>
      </c>
      <c r="K198" s="205" t="s">
        <v>170</v>
      </c>
      <c r="L198" s="62"/>
      <c r="M198" s="210" t="s">
        <v>24</v>
      </c>
      <c r="N198" s="211" t="s">
        <v>51</v>
      </c>
      <c r="O198" s="43"/>
      <c r="P198" s="212">
        <f>O198*H198</f>
        <v>0</v>
      </c>
      <c r="Q198" s="212">
        <v>0.0171450768</v>
      </c>
      <c r="R198" s="212">
        <f>Q198*H198</f>
        <v>1.800233064</v>
      </c>
      <c r="S198" s="212">
        <v>0</v>
      </c>
      <c r="T198" s="213">
        <f>S198*H198</f>
        <v>0</v>
      </c>
      <c r="AR198" s="25" t="s">
        <v>171</v>
      </c>
      <c r="AT198" s="25" t="s">
        <v>166</v>
      </c>
      <c r="AU198" s="25" t="s">
        <v>89</v>
      </c>
      <c r="AY198" s="25" t="s">
        <v>165</v>
      </c>
      <c r="BE198" s="214">
        <f>IF(N198="základní",J198,0)</f>
        <v>0</v>
      </c>
      <c r="BF198" s="214">
        <f>IF(N198="snížená",J198,0)</f>
        <v>0</v>
      </c>
      <c r="BG198" s="214">
        <f>IF(N198="zákl. přenesená",J198,0)</f>
        <v>0</v>
      </c>
      <c r="BH198" s="214">
        <f>IF(N198="sníž. přenesená",J198,0)</f>
        <v>0</v>
      </c>
      <c r="BI198" s="214">
        <f>IF(N198="nulová",J198,0)</f>
        <v>0</v>
      </c>
      <c r="BJ198" s="25" t="s">
        <v>25</v>
      </c>
      <c r="BK198" s="214">
        <f>ROUND(I198*H198,2)</f>
        <v>0</v>
      </c>
      <c r="BL198" s="25" t="s">
        <v>171</v>
      </c>
      <c r="BM198" s="25" t="s">
        <v>1247</v>
      </c>
    </row>
    <row r="199" spans="2:47" s="1" customFormat="1" ht="54">
      <c r="B199" s="42"/>
      <c r="C199" s="64"/>
      <c r="D199" s="215" t="s">
        <v>173</v>
      </c>
      <c r="E199" s="64"/>
      <c r="F199" s="216" t="s">
        <v>1248</v>
      </c>
      <c r="G199" s="64"/>
      <c r="H199" s="64"/>
      <c r="I199" s="173"/>
      <c r="J199" s="64"/>
      <c r="K199" s="64"/>
      <c r="L199" s="62"/>
      <c r="M199" s="217"/>
      <c r="N199" s="43"/>
      <c r="O199" s="43"/>
      <c r="P199" s="43"/>
      <c r="Q199" s="43"/>
      <c r="R199" s="43"/>
      <c r="S199" s="43"/>
      <c r="T199" s="79"/>
      <c r="AT199" s="25" t="s">
        <v>173</v>
      </c>
      <c r="AU199" s="25" t="s">
        <v>89</v>
      </c>
    </row>
    <row r="200" spans="2:47" s="1" customFormat="1" ht="67.5">
      <c r="B200" s="42"/>
      <c r="C200" s="64"/>
      <c r="D200" s="215" t="s">
        <v>112</v>
      </c>
      <c r="E200" s="64"/>
      <c r="F200" s="216" t="s">
        <v>1243</v>
      </c>
      <c r="G200" s="64"/>
      <c r="H200" s="64"/>
      <c r="I200" s="173"/>
      <c r="J200" s="64"/>
      <c r="K200" s="64"/>
      <c r="L200" s="62"/>
      <c r="M200" s="217"/>
      <c r="N200" s="43"/>
      <c r="O200" s="43"/>
      <c r="P200" s="43"/>
      <c r="Q200" s="43"/>
      <c r="R200" s="43"/>
      <c r="S200" s="43"/>
      <c r="T200" s="79"/>
      <c r="AT200" s="25" t="s">
        <v>112</v>
      </c>
      <c r="AU200" s="25" t="s">
        <v>89</v>
      </c>
    </row>
    <row r="201" spans="2:51" s="12" customFormat="1" ht="13.5">
      <c r="B201" s="218"/>
      <c r="C201" s="219"/>
      <c r="D201" s="220" t="s">
        <v>176</v>
      </c>
      <c r="E201" s="221" t="s">
        <v>24</v>
      </c>
      <c r="F201" s="222" t="s">
        <v>1249</v>
      </c>
      <c r="G201" s="219"/>
      <c r="H201" s="223">
        <v>105</v>
      </c>
      <c r="I201" s="224"/>
      <c r="J201" s="219"/>
      <c r="K201" s="219"/>
      <c r="L201" s="225"/>
      <c r="M201" s="226"/>
      <c r="N201" s="227"/>
      <c r="O201" s="227"/>
      <c r="P201" s="227"/>
      <c r="Q201" s="227"/>
      <c r="R201" s="227"/>
      <c r="S201" s="227"/>
      <c r="T201" s="228"/>
      <c r="AT201" s="229" t="s">
        <v>176</v>
      </c>
      <c r="AU201" s="229" t="s">
        <v>89</v>
      </c>
      <c r="AV201" s="12" t="s">
        <v>89</v>
      </c>
      <c r="AW201" s="12" t="s">
        <v>44</v>
      </c>
      <c r="AX201" s="12" t="s">
        <v>25</v>
      </c>
      <c r="AY201" s="229" t="s">
        <v>165</v>
      </c>
    </row>
    <row r="202" spans="2:65" s="1" customFormat="1" ht="44.25" customHeight="1">
      <c r="B202" s="42"/>
      <c r="C202" s="203" t="s">
        <v>366</v>
      </c>
      <c r="D202" s="203" t="s">
        <v>166</v>
      </c>
      <c r="E202" s="204" t="s">
        <v>1250</v>
      </c>
      <c r="F202" s="205" t="s">
        <v>1251</v>
      </c>
      <c r="G202" s="206" t="s">
        <v>222</v>
      </c>
      <c r="H202" s="207">
        <v>118.45</v>
      </c>
      <c r="I202" s="208"/>
      <c r="J202" s="209">
        <f>ROUND(I202*H202,2)</f>
        <v>0</v>
      </c>
      <c r="K202" s="205" t="s">
        <v>170</v>
      </c>
      <c r="L202" s="62"/>
      <c r="M202" s="210" t="s">
        <v>24</v>
      </c>
      <c r="N202" s="211" t="s">
        <v>51</v>
      </c>
      <c r="O202" s="43"/>
      <c r="P202" s="212">
        <f>O202*H202</f>
        <v>0</v>
      </c>
      <c r="Q202" s="212">
        <v>0</v>
      </c>
      <c r="R202" s="212">
        <f>Q202*H202</f>
        <v>0</v>
      </c>
      <c r="S202" s="212">
        <v>0</v>
      </c>
      <c r="T202" s="213">
        <f>S202*H202</f>
        <v>0</v>
      </c>
      <c r="AR202" s="25" t="s">
        <v>171</v>
      </c>
      <c r="AT202" s="25" t="s">
        <v>166</v>
      </c>
      <c r="AU202" s="25" t="s">
        <v>89</v>
      </c>
      <c r="AY202" s="25" t="s">
        <v>165</v>
      </c>
      <c r="BE202" s="214">
        <f>IF(N202="základní",J202,0)</f>
        <v>0</v>
      </c>
      <c r="BF202" s="214">
        <f>IF(N202="snížená",J202,0)</f>
        <v>0</v>
      </c>
      <c r="BG202" s="214">
        <f>IF(N202="zákl. přenesená",J202,0)</f>
        <v>0</v>
      </c>
      <c r="BH202" s="214">
        <f>IF(N202="sníž. přenesená",J202,0)</f>
        <v>0</v>
      </c>
      <c r="BI202" s="214">
        <f>IF(N202="nulová",J202,0)</f>
        <v>0</v>
      </c>
      <c r="BJ202" s="25" t="s">
        <v>25</v>
      </c>
      <c r="BK202" s="214">
        <f>ROUND(I202*H202,2)</f>
        <v>0</v>
      </c>
      <c r="BL202" s="25" t="s">
        <v>171</v>
      </c>
      <c r="BM202" s="25" t="s">
        <v>1252</v>
      </c>
    </row>
    <row r="203" spans="2:47" s="1" customFormat="1" ht="409.5">
      <c r="B203" s="42"/>
      <c r="C203" s="64"/>
      <c r="D203" s="215" t="s">
        <v>173</v>
      </c>
      <c r="E203" s="64"/>
      <c r="F203" s="216" t="s">
        <v>1253</v>
      </c>
      <c r="G203" s="64"/>
      <c r="H203" s="64"/>
      <c r="I203" s="173"/>
      <c r="J203" s="64"/>
      <c r="K203" s="64"/>
      <c r="L203" s="62"/>
      <c r="M203" s="217"/>
      <c r="N203" s="43"/>
      <c r="O203" s="43"/>
      <c r="P203" s="43"/>
      <c r="Q203" s="43"/>
      <c r="R203" s="43"/>
      <c r="S203" s="43"/>
      <c r="T203" s="79"/>
      <c r="AT203" s="25" t="s">
        <v>173</v>
      </c>
      <c r="AU203" s="25" t="s">
        <v>89</v>
      </c>
    </row>
    <row r="204" spans="2:47" s="1" customFormat="1" ht="27">
      <c r="B204" s="42"/>
      <c r="C204" s="64"/>
      <c r="D204" s="215" t="s">
        <v>112</v>
      </c>
      <c r="E204" s="64"/>
      <c r="F204" s="216" t="s">
        <v>1254</v>
      </c>
      <c r="G204" s="64"/>
      <c r="H204" s="64"/>
      <c r="I204" s="173"/>
      <c r="J204" s="64"/>
      <c r="K204" s="64"/>
      <c r="L204" s="62"/>
      <c r="M204" s="217"/>
      <c r="N204" s="43"/>
      <c r="O204" s="43"/>
      <c r="P204" s="43"/>
      <c r="Q204" s="43"/>
      <c r="R204" s="43"/>
      <c r="S204" s="43"/>
      <c r="T204" s="79"/>
      <c r="AT204" s="25" t="s">
        <v>112</v>
      </c>
      <c r="AU204" s="25" t="s">
        <v>89</v>
      </c>
    </row>
    <row r="205" spans="2:51" s="12" customFormat="1" ht="13.5">
      <c r="B205" s="218"/>
      <c r="C205" s="219"/>
      <c r="D205" s="215" t="s">
        <v>176</v>
      </c>
      <c r="E205" s="241" t="s">
        <v>24</v>
      </c>
      <c r="F205" s="242" t="s">
        <v>1255</v>
      </c>
      <c r="G205" s="219"/>
      <c r="H205" s="243">
        <v>81.8</v>
      </c>
      <c r="I205" s="224"/>
      <c r="J205" s="219"/>
      <c r="K205" s="219"/>
      <c r="L205" s="225"/>
      <c r="M205" s="226"/>
      <c r="N205" s="227"/>
      <c r="O205" s="227"/>
      <c r="P205" s="227"/>
      <c r="Q205" s="227"/>
      <c r="R205" s="227"/>
      <c r="S205" s="227"/>
      <c r="T205" s="228"/>
      <c r="AT205" s="229" t="s">
        <v>176</v>
      </c>
      <c r="AU205" s="229" t="s">
        <v>89</v>
      </c>
      <c r="AV205" s="12" t="s">
        <v>89</v>
      </c>
      <c r="AW205" s="12" t="s">
        <v>44</v>
      </c>
      <c r="AX205" s="12" t="s">
        <v>80</v>
      </c>
      <c r="AY205" s="229" t="s">
        <v>165</v>
      </c>
    </row>
    <row r="206" spans="2:51" s="12" customFormat="1" ht="13.5">
      <c r="B206" s="218"/>
      <c r="C206" s="219"/>
      <c r="D206" s="215" t="s">
        <v>176</v>
      </c>
      <c r="E206" s="241" t="s">
        <v>24</v>
      </c>
      <c r="F206" s="242" t="s">
        <v>1256</v>
      </c>
      <c r="G206" s="219"/>
      <c r="H206" s="243">
        <v>36.65</v>
      </c>
      <c r="I206" s="224"/>
      <c r="J206" s="219"/>
      <c r="K206" s="219"/>
      <c r="L206" s="225"/>
      <c r="M206" s="226"/>
      <c r="N206" s="227"/>
      <c r="O206" s="227"/>
      <c r="P206" s="227"/>
      <c r="Q206" s="227"/>
      <c r="R206" s="227"/>
      <c r="S206" s="227"/>
      <c r="T206" s="228"/>
      <c r="AT206" s="229" t="s">
        <v>176</v>
      </c>
      <c r="AU206" s="229" t="s">
        <v>89</v>
      </c>
      <c r="AV206" s="12" t="s">
        <v>89</v>
      </c>
      <c r="AW206" s="12" t="s">
        <v>44</v>
      </c>
      <c r="AX206" s="12" t="s">
        <v>80</v>
      </c>
      <c r="AY206" s="229" t="s">
        <v>165</v>
      </c>
    </row>
    <row r="207" spans="2:51" s="15" customFormat="1" ht="13.5">
      <c r="B207" s="255"/>
      <c r="C207" s="256"/>
      <c r="D207" s="220" t="s">
        <v>176</v>
      </c>
      <c r="E207" s="257" t="s">
        <v>24</v>
      </c>
      <c r="F207" s="258" t="s">
        <v>192</v>
      </c>
      <c r="G207" s="256"/>
      <c r="H207" s="259">
        <v>118.45</v>
      </c>
      <c r="I207" s="260"/>
      <c r="J207" s="256"/>
      <c r="K207" s="256"/>
      <c r="L207" s="261"/>
      <c r="M207" s="262"/>
      <c r="N207" s="263"/>
      <c r="O207" s="263"/>
      <c r="P207" s="263"/>
      <c r="Q207" s="263"/>
      <c r="R207" s="263"/>
      <c r="S207" s="263"/>
      <c r="T207" s="264"/>
      <c r="AT207" s="265" t="s">
        <v>176</v>
      </c>
      <c r="AU207" s="265" t="s">
        <v>89</v>
      </c>
      <c r="AV207" s="15" t="s">
        <v>171</v>
      </c>
      <c r="AW207" s="15" t="s">
        <v>44</v>
      </c>
      <c r="AX207" s="15" t="s">
        <v>25</v>
      </c>
      <c r="AY207" s="265" t="s">
        <v>165</v>
      </c>
    </row>
    <row r="208" spans="2:65" s="1" customFormat="1" ht="31.5" customHeight="1">
      <c r="B208" s="42"/>
      <c r="C208" s="203" t="s">
        <v>374</v>
      </c>
      <c r="D208" s="203" t="s">
        <v>166</v>
      </c>
      <c r="E208" s="204" t="s">
        <v>245</v>
      </c>
      <c r="F208" s="205" t="s">
        <v>246</v>
      </c>
      <c r="G208" s="206" t="s">
        <v>222</v>
      </c>
      <c r="H208" s="207">
        <v>1095.6</v>
      </c>
      <c r="I208" s="208"/>
      <c r="J208" s="209">
        <f>ROUND(I208*H208,2)</f>
        <v>0</v>
      </c>
      <c r="K208" s="205" t="s">
        <v>170</v>
      </c>
      <c r="L208" s="62"/>
      <c r="M208" s="210" t="s">
        <v>24</v>
      </c>
      <c r="N208" s="211" t="s">
        <v>51</v>
      </c>
      <c r="O208" s="43"/>
      <c r="P208" s="212">
        <f>O208*H208</f>
        <v>0</v>
      </c>
      <c r="Q208" s="212">
        <v>0</v>
      </c>
      <c r="R208" s="212">
        <f>Q208*H208</f>
        <v>0</v>
      </c>
      <c r="S208" s="212">
        <v>0</v>
      </c>
      <c r="T208" s="213">
        <f>S208*H208</f>
        <v>0</v>
      </c>
      <c r="AR208" s="25" t="s">
        <v>171</v>
      </c>
      <c r="AT208" s="25" t="s">
        <v>166</v>
      </c>
      <c r="AU208" s="25" t="s">
        <v>89</v>
      </c>
      <c r="AY208" s="25" t="s">
        <v>165</v>
      </c>
      <c r="BE208" s="214">
        <f>IF(N208="základní",J208,0)</f>
        <v>0</v>
      </c>
      <c r="BF208" s="214">
        <f>IF(N208="snížená",J208,0)</f>
        <v>0</v>
      </c>
      <c r="BG208" s="214">
        <f>IF(N208="zákl. přenesená",J208,0)</f>
        <v>0</v>
      </c>
      <c r="BH208" s="214">
        <f>IF(N208="sníž. přenesená",J208,0)</f>
        <v>0</v>
      </c>
      <c r="BI208" s="214">
        <f>IF(N208="nulová",J208,0)</f>
        <v>0</v>
      </c>
      <c r="BJ208" s="25" t="s">
        <v>25</v>
      </c>
      <c r="BK208" s="214">
        <f>ROUND(I208*H208,2)</f>
        <v>0</v>
      </c>
      <c r="BL208" s="25" t="s">
        <v>171</v>
      </c>
      <c r="BM208" s="25" t="s">
        <v>1257</v>
      </c>
    </row>
    <row r="209" spans="2:47" s="1" customFormat="1" ht="409.5">
      <c r="B209" s="42"/>
      <c r="C209" s="64"/>
      <c r="D209" s="215" t="s">
        <v>173</v>
      </c>
      <c r="E209" s="64"/>
      <c r="F209" s="216" t="s">
        <v>248</v>
      </c>
      <c r="G209" s="64"/>
      <c r="H209" s="64"/>
      <c r="I209" s="173"/>
      <c r="J209" s="64"/>
      <c r="K209" s="64"/>
      <c r="L209" s="62"/>
      <c r="M209" s="217"/>
      <c r="N209" s="43"/>
      <c r="O209" s="43"/>
      <c r="P209" s="43"/>
      <c r="Q209" s="43"/>
      <c r="R209" s="43"/>
      <c r="S209" s="43"/>
      <c r="T209" s="79"/>
      <c r="AT209" s="25" t="s">
        <v>173</v>
      </c>
      <c r="AU209" s="25" t="s">
        <v>89</v>
      </c>
    </row>
    <row r="210" spans="2:51" s="13" customFormat="1" ht="13.5">
      <c r="B210" s="230"/>
      <c r="C210" s="231"/>
      <c r="D210" s="215" t="s">
        <v>176</v>
      </c>
      <c r="E210" s="232" t="s">
        <v>24</v>
      </c>
      <c r="F210" s="233" t="s">
        <v>1258</v>
      </c>
      <c r="G210" s="231"/>
      <c r="H210" s="234" t="s">
        <v>24</v>
      </c>
      <c r="I210" s="235"/>
      <c r="J210" s="231"/>
      <c r="K210" s="231"/>
      <c r="L210" s="236"/>
      <c r="M210" s="237"/>
      <c r="N210" s="238"/>
      <c r="O210" s="238"/>
      <c r="P210" s="238"/>
      <c r="Q210" s="238"/>
      <c r="R210" s="238"/>
      <c r="S210" s="238"/>
      <c r="T210" s="239"/>
      <c r="AT210" s="240" t="s">
        <v>176</v>
      </c>
      <c r="AU210" s="240" t="s">
        <v>89</v>
      </c>
      <c r="AV210" s="13" t="s">
        <v>25</v>
      </c>
      <c r="AW210" s="13" t="s">
        <v>44</v>
      </c>
      <c r="AX210" s="13" t="s">
        <v>80</v>
      </c>
      <c r="AY210" s="240" t="s">
        <v>165</v>
      </c>
    </row>
    <row r="211" spans="2:51" s="13" customFormat="1" ht="13.5">
      <c r="B211" s="230"/>
      <c r="C211" s="231"/>
      <c r="D211" s="215" t="s">
        <v>176</v>
      </c>
      <c r="E211" s="232" t="s">
        <v>24</v>
      </c>
      <c r="F211" s="233" t="s">
        <v>1259</v>
      </c>
      <c r="G211" s="231"/>
      <c r="H211" s="234" t="s">
        <v>24</v>
      </c>
      <c r="I211" s="235"/>
      <c r="J211" s="231"/>
      <c r="K211" s="231"/>
      <c r="L211" s="236"/>
      <c r="M211" s="237"/>
      <c r="N211" s="238"/>
      <c r="O211" s="238"/>
      <c r="P211" s="238"/>
      <c r="Q211" s="238"/>
      <c r="R211" s="238"/>
      <c r="S211" s="238"/>
      <c r="T211" s="239"/>
      <c r="AT211" s="240" t="s">
        <v>176</v>
      </c>
      <c r="AU211" s="240" t="s">
        <v>89</v>
      </c>
      <c r="AV211" s="13" t="s">
        <v>25</v>
      </c>
      <c r="AW211" s="13" t="s">
        <v>44</v>
      </c>
      <c r="AX211" s="13" t="s">
        <v>80</v>
      </c>
      <c r="AY211" s="240" t="s">
        <v>165</v>
      </c>
    </row>
    <row r="212" spans="2:51" s="12" customFormat="1" ht="13.5">
      <c r="B212" s="218"/>
      <c r="C212" s="219"/>
      <c r="D212" s="215" t="s">
        <v>176</v>
      </c>
      <c r="E212" s="241" t="s">
        <v>24</v>
      </c>
      <c r="F212" s="242" t="s">
        <v>1260</v>
      </c>
      <c r="G212" s="219"/>
      <c r="H212" s="243">
        <v>206.3</v>
      </c>
      <c r="I212" s="224"/>
      <c r="J212" s="219"/>
      <c r="K212" s="219"/>
      <c r="L212" s="225"/>
      <c r="M212" s="226"/>
      <c r="N212" s="227"/>
      <c r="O212" s="227"/>
      <c r="P212" s="227"/>
      <c r="Q212" s="227"/>
      <c r="R212" s="227"/>
      <c r="S212" s="227"/>
      <c r="T212" s="228"/>
      <c r="AT212" s="229" t="s">
        <v>176</v>
      </c>
      <c r="AU212" s="229" t="s">
        <v>89</v>
      </c>
      <c r="AV212" s="12" t="s">
        <v>89</v>
      </c>
      <c r="AW212" s="12" t="s">
        <v>44</v>
      </c>
      <c r="AX212" s="12" t="s">
        <v>80</v>
      </c>
      <c r="AY212" s="229" t="s">
        <v>165</v>
      </c>
    </row>
    <row r="213" spans="2:51" s="12" customFormat="1" ht="13.5">
      <c r="B213" s="218"/>
      <c r="C213" s="219"/>
      <c r="D213" s="215" t="s">
        <v>176</v>
      </c>
      <c r="E213" s="241" t="s">
        <v>24</v>
      </c>
      <c r="F213" s="242" t="s">
        <v>1261</v>
      </c>
      <c r="G213" s="219"/>
      <c r="H213" s="243">
        <v>24.2</v>
      </c>
      <c r="I213" s="224"/>
      <c r="J213" s="219"/>
      <c r="K213" s="219"/>
      <c r="L213" s="225"/>
      <c r="M213" s="226"/>
      <c r="N213" s="227"/>
      <c r="O213" s="227"/>
      <c r="P213" s="227"/>
      <c r="Q213" s="227"/>
      <c r="R213" s="227"/>
      <c r="S213" s="227"/>
      <c r="T213" s="228"/>
      <c r="AT213" s="229" t="s">
        <v>176</v>
      </c>
      <c r="AU213" s="229" t="s">
        <v>89</v>
      </c>
      <c r="AV213" s="12" t="s">
        <v>89</v>
      </c>
      <c r="AW213" s="12" t="s">
        <v>44</v>
      </c>
      <c r="AX213" s="12" t="s">
        <v>80</v>
      </c>
      <c r="AY213" s="229" t="s">
        <v>165</v>
      </c>
    </row>
    <row r="214" spans="2:51" s="14" customFormat="1" ht="13.5">
      <c r="B214" s="244"/>
      <c r="C214" s="245"/>
      <c r="D214" s="215" t="s">
        <v>176</v>
      </c>
      <c r="E214" s="246" t="s">
        <v>24</v>
      </c>
      <c r="F214" s="247" t="s">
        <v>186</v>
      </c>
      <c r="G214" s="245"/>
      <c r="H214" s="248">
        <v>230.5</v>
      </c>
      <c r="I214" s="249"/>
      <c r="J214" s="245"/>
      <c r="K214" s="245"/>
      <c r="L214" s="250"/>
      <c r="M214" s="251"/>
      <c r="N214" s="252"/>
      <c r="O214" s="252"/>
      <c r="P214" s="252"/>
      <c r="Q214" s="252"/>
      <c r="R214" s="252"/>
      <c r="S214" s="252"/>
      <c r="T214" s="253"/>
      <c r="AT214" s="254" t="s">
        <v>176</v>
      </c>
      <c r="AU214" s="254" t="s">
        <v>89</v>
      </c>
      <c r="AV214" s="14" t="s">
        <v>187</v>
      </c>
      <c r="AW214" s="14" t="s">
        <v>44</v>
      </c>
      <c r="AX214" s="14" t="s">
        <v>80</v>
      </c>
      <c r="AY214" s="254" t="s">
        <v>165</v>
      </c>
    </row>
    <row r="215" spans="2:51" s="13" customFormat="1" ht="13.5">
      <c r="B215" s="230"/>
      <c r="C215" s="231"/>
      <c r="D215" s="215" t="s">
        <v>176</v>
      </c>
      <c r="E215" s="232" t="s">
        <v>24</v>
      </c>
      <c r="F215" s="233" t="s">
        <v>1262</v>
      </c>
      <c r="G215" s="231"/>
      <c r="H215" s="234" t="s">
        <v>24</v>
      </c>
      <c r="I215" s="235"/>
      <c r="J215" s="231"/>
      <c r="K215" s="231"/>
      <c r="L215" s="236"/>
      <c r="M215" s="237"/>
      <c r="N215" s="238"/>
      <c r="O215" s="238"/>
      <c r="P215" s="238"/>
      <c r="Q215" s="238"/>
      <c r="R215" s="238"/>
      <c r="S215" s="238"/>
      <c r="T215" s="239"/>
      <c r="AT215" s="240" t="s">
        <v>176</v>
      </c>
      <c r="AU215" s="240" t="s">
        <v>89</v>
      </c>
      <c r="AV215" s="13" t="s">
        <v>25</v>
      </c>
      <c r="AW215" s="13" t="s">
        <v>44</v>
      </c>
      <c r="AX215" s="13" t="s">
        <v>80</v>
      </c>
      <c r="AY215" s="240" t="s">
        <v>165</v>
      </c>
    </row>
    <row r="216" spans="2:51" s="12" customFormat="1" ht="13.5">
      <c r="B216" s="218"/>
      <c r="C216" s="219"/>
      <c r="D216" s="215" t="s">
        <v>176</v>
      </c>
      <c r="E216" s="241" t="s">
        <v>24</v>
      </c>
      <c r="F216" s="242" t="s">
        <v>1263</v>
      </c>
      <c r="G216" s="219"/>
      <c r="H216" s="243">
        <v>680.8</v>
      </c>
      <c r="I216" s="224"/>
      <c r="J216" s="219"/>
      <c r="K216" s="219"/>
      <c r="L216" s="225"/>
      <c r="M216" s="226"/>
      <c r="N216" s="227"/>
      <c r="O216" s="227"/>
      <c r="P216" s="227"/>
      <c r="Q216" s="227"/>
      <c r="R216" s="227"/>
      <c r="S216" s="227"/>
      <c r="T216" s="228"/>
      <c r="AT216" s="229" t="s">
        <v>176</v>
      </c>
      <c r="AU216" s="229" t="s">
        <v>89</v>
      </c>
      <c r="AV216" s="12" t="s">
        <v>89</v>
      </c>
      <c r="AW216" s="12" t="s">
        <v>44</v>
      </c>
      <c r="AX216" s="12" t="s">
        <v>80</v>
      </c>
      <c r="AY216" s="229" t="s">
        <v>165</v>
      </c>
    </row>
    <row r="217" spans="2:51" s="12" customFormat="1" ht="13.5">
      <c r="B217" s="218"/>
      <c r="C217" s="219"/>
      <c r="D217" s="215" t="s">
        <v>176</v>
      </c>
      <c r="E217" s="241" t="s">
        <v>24</v>
      </c>
      <c r="F217" s="242" t="s">
        <v>1264</v>
      </c>
      <c r="G217" s="219"/>
      <c r="H217" s="243">
        <v>100.7</v>
      </c>
      <c r="I217" s="224"/>
      <c r="J217" s="219"/>
      <c r="K217" s="219"/>
      <c r="L217" s="225"/>
      <c r="M217" s="226"/>
      <c r="N217" s="227"/>
      <c r="O217" s="227"/>
      <c r="P217" s="227"/>
      <c r="Q217" s="227"/>
      <c r="R217" s="227"/>
      <c r="S217" s="227"/>
      <c r="T217" s="228"/>
      <c r="AT217" s="229" t="s">
        <v>176</v>
      </c>
      <c r="AU217" s="229" t="s">
        <v>89</v>
      </c>
      <c r="AV217" s="12" t="s">
        <v>89</v>
      </c>
      <c r="AW217" s="12" t="s">
        <v>44</v>
      </c>
      <c r="AX217" s="12" t="s">
        <v>80</v>
      </c>
      <c r="AY217" s="229" t="s">
        <v>165</v>
      </c>
    </row>
    <row r="218" spans="2:51" s="14" customFormat="1" ht="13.5">
      <c r="B218" s="244"/>
      <c r="C218" s="245"/>
      <c r="D218" s="215" t="s">
        <v>176</v>
      </c>
      <c r="E218" s="246" t="s">
        <v>24</v>
      </c>
      <c r="F218" s="247" t="s">
        <v>186</v>
      </c>
      <c r="G218" s="245"/>
      <c r="H218" s="248">
        <v>781.5</v>
      </c>
      <c r="I218" s="249"/>
      <c r="J218" s="245"/>
      <c r="K218" s="245"/>
      <c r="L218" s="250"/>
      <c r="M218" s="251"/>
      <c r="N218" s="252"/>
      <c r="O218" s="252"/>
      <c r="P218" s="252"/>
      <c r="Q218" s="252"/>
      <c r="R218" s="252"/>
      <c r="S218" s="252"/>
      <c r="T218" s="253"/>
      <c r="AT218" s="254" t="s">
        <v>176</v>
      </c>
      <c r="AU218" s="254" t="s">
        <v>89</v>
      </c>
      <c r="AV218" s="14" t="s">
        <v>187</v>
      </c>
      <c r="AW218" s="14" t="s">
        <v>44</v>
      </c>
      <c r="AX218" s="14" t="s">
        <v>80</v>
      </c>
      <c r="AY218" s="254" t="s">
        <v>165</v>
      </c>
    </row>
    <row r="219" spans="2:51" s="13" customFormat="1" ht="13.5">
      <c r="B219" s="230"/>
      <c r="C219" s="231"/>
      <c r="D219" s="215" t="s">
        <v>176</v>
      </c>
      <c r="E219" s="232" t="s">
        <v>24</v>
      </c>
      <c r="F219" s="233" t="s">
        <v>1265</v>
      </c>
      <c r="G219" s="231"/>
      <c r="H219" s="234" t="s">
        <v>24</v>
      </c>
      <c r="I219" s="235"/>
      <c r="J219" s="231"/>
      <c r="K219" s="231"/>
      <c r="L219" s="236"/>
      <c r="M219" s="237"/>
      <c r="N219" s="238"/>
      <c r="O219" s="238"/>
      <c r="P219" s="238"/>
      <c r="Q219" s="238"/>
      <c r="R219" s="238"/>
      <c r="S219" s="238"/>
      <c r="T219" s="239"/>
      <c r="AT219" s="240" t="s">
        <v>176</v>
      </c>
      <c r="AU219" s="240" t="s">
        <v>89</v>
      </c>
      <c r="AV219" s="13" t="s">
        <v>25</v>
      </c>
      <c r="AW219" s="13" t="s">
        <v>44</v>
      </c>
      <c r="AX219" s="13" t="s">
        <v>80</v>
      </c>
      <c r="AY219" s="240" t="s">
        <v>165</v>
      </c>
    </row>
    <row r="220" spans="2:51" s="13" customFormat="1" ht="13.5">
      <c r="B220" s="230"/>
      <c r="C220" s="231"/>
      <c r="D220" s="215" t="s">
        <v>176</v>
      </c>
      <c r="E220" s="232" t="s">
        <v>24</v>
      </c>
      <c r="F220" s="233" t="s">
        <v>1266</v>
      </c>
      <c r="G220" s="231"/>
      <c r="H220" s="234" t="s">
        <v>24</v>
      </c>
      <c r="I220" s="235"/>
      <c r="J220" s="231"/>
      <c r="K220" s="231"/>
      <c r="L220" s="236"/>
      <c r="M220" s="237"/>
      <c r="N220" s="238"/>
      <c r="O220" s="238"/>
      <c r="P220" s="238"/>
      <c r="Q220" s="238"/>
      <c r="R220" s="238"/>
      <c r="S220" s="238"/>
      <c r="T220" s="239"/>
      <c r="AT220" s="240" t="s">
        <v>176</v>
      </c>
      <c r="AU220" s="240" t="s">
        <v>89</v>
      </c>
      <c r="AV220" s="13" t="s">
        <v>25</v>
      </c>
      <c r="AW220" s="13" t="s">
        <v>44</v>
      </c>
      <c r="AX220" s="13" t="s">
        <v>80</v>
      </c>
      <c r="AY220" s="240" t="s">
        <v>165</v>
      </c>
    </row>
    <row r="221" spans="2:51" s="12" customFormat="1" ht="13.5">
      <c r="B221" s="218"/>
      <c r="C221" s="219"/>
      <c r="D221" s="215" t="s">
        <v>176</v>
      </c>
      <c r="E221" s="241" t="s">
        <v>24</v>
      </c>
      <c r="F221" s="242" t="s">
        <v>1267</v>
      </c>
      <c r="G221" s="219"/>
      <c r="H221" s="243">
        <v>90.6</v>
      </c>
      <c r="I221" s="224"/>
      <c r="J221" s="219"/>
      <c r="K221" s="219"/>
      <c r="L221" s="225"/>
      <c r="M221" s="226"/>
      <c r="N221" s="227"/>
      <c r="O221" s="227"/>
      <c r="P221" s="227"/>
      <c r="Q221" s="227"/>
      <c r="R221" s="227"/>
      <c r="S221" s="227"/>
      <c r="T221" s="228"/>
      <c r="AT221" s="229" t="s">
        <v>176</v>
      </c>
      <c r="AU221" s="229" t="s">
        <v>89</v>
      </c>
      <c r="AV221" s="12" t="s">
        <v>89</v>
      </c>
      <c r="AW221" s="12" t="s">
        <v>44</v>
      </c>
      <c r="AX221" s="12" t="s">
        <v>80</v>
      </c>
      <c r="AY221" s="229" t="s">
        <v>165</v>
      </c>
    </row>
    <row r="222" spans="2:51" s="13" customFormat="1" ht="13.5">
      <c r="B222" s="230"/>
      <c r="C222" s="231"/>
      <c r="D222" s="215" t="s">
        <v>176</v>
      </c>
      <c r="E222" s="232" t="s">
        <v>24</v>
      </c>
      <c r="F222" s="233" t="s">
        <v>1268</v>
      </c>
      <c r="G222" s="231"/>
      <c r="H222" s="234" t="s">
        <v>24</v>
      </c>
      <c r="I222" s="235"/>
      <c r="J222" s="231"/>
      <c r="K222" s="231"/>
      <c r="L222" s="236"/>
      <c r="M222" s="237"/>
      <c r="N222" s="238"/>
      <c r="O222" s="238"/>
      <c r="P222" s="238"/>
      <c r="Q222" s="238"/>
      <c r="R222" s="238"/>
      <c r="S222" s="238"/>
      <c r="T222" s="239"/>
      <c r="AT222" s="240" t="s">
        <v>176</v>
      </c>
      <c r="AU222" s="240" t="s">
        <v>89</v>
      </c>
      <c r="AV222" s="13" t="s">
        <v>25</v>
      </c>
      <c r="AW222" s="13" t="s">
        <v>44</v>
      </c>
      <c r="AX222" s="13" t="s">
        <v>80</v>
      </c>
      <c r="AY222" s="240" t="s">
        <v>165</v>
      </c>
    </row>
    <row r="223" spans="2:51" s="14" customFormat="1" ht="13.5">
      <c r="B223" s="244"/>
      <c r="C223" s="245"/>
      <c r="D223" s="215" t="s">
        <v>176</v>
      </c>
      <c r="E223" s="246" t="s">
        <v>24</v>
      </c>
      <c r="F223" s="247" t="s">
        <v>186</v>
      </c>
      <c r="G223" s="245"/>
      <c r="H223" s="248">
        <v>90.6</v>
      </c>
      <c r="I223" s="249"/>
      <c r="J223" s="245"/>
      <c r="K223" s="245"/>
      <c r="L223" s="250"/>
      <c r="M223" s="251"/>
      <c r="N223" s="252"/>
      <c r="O223" s="252"/>
      <c r="P223" s="252"/>
      <c r="Q223" s="252"/>
      <c r="R223" s="252"/>
      <c r="S223" s="252"/>
      <c r="T223" s="253"/>
      <c r="AT223" s="254" t="s">
        <v>176</v>
      </c>
      <c r="AU223" s="254" t="s">
        <v>89</v>
      </c>
      <c r="AV223" s="14" t="s">
        <v>187</v>
      </c>
      <c r="AW223" s="14" t="s">
        <v>44</v>
      </c>
      <c r="AX223" s="14" t="s">
        <v>80</v>
      </c>
      <c r="AY223" s="254" t="s">
        <v>165</v>
      </c>
    </row>
    <row r="224" spans="2:51" s="12" customFormat="1" ht="13.5">
      <c r="B224" s="218"/>
      <c r="C224" s="219"/>
      <c r="D224" s="215" t="s">
        <v>176</v>
      </c>
      <c r="E224" s="241" t="s">
        <v>24</v>
      </c>
      <c r="F224" s="242" t="s">
        <v>1269</v>
      </c>
      <c r="G224" s="219"/>
      <c r="H224" s="243">
        <v>-7</v>
      </c>
      <c r="I224" s="224"/>
      <c r="J224" s="219"/>
      <c r="K224" s="219"/>
      <c r="L224" s="225"/>
      <c r="M224" s="226"/>
      <c r="N224" s="227"/>
      <c r="O224" s="227"/>
      <c r="P224" s="227"/>
      <c r="Q224" s="227"/>
      <c r="R224" s="227"/>
      <c r="S224" s="227"/>
      <c r="T224" s="228"/>
      <c r="AT224" s="229" t="s">
        <v>176</v>
      </c>
      <c r="AU224" s="229" t="s">
        <v>89</v>
      </c>
      <c r="AV224" s="12" t="s">
        <v>89</v>
      </c>
      <c r="AW224" s="12" t="s">
        <v>44</v>
      </c>
      <c r="AX224" s="12" t="s">
        <v>80</v>
      </c>
      <c r="AY224" s="229" t="s">
        <v>165</v>
      </c>
    </row>
    <row r="225" spans="2:51" s="15" customFormat="1" ht="13.5">
      <c r="B225" s="255"/>
      <c r="C225" s="256"/>
      <c r="D225" s="220" t="s">
        <v>176</v>
      </c>
      <c r="E225" s="257" t="s">
        <v>24</v>
      </c>
      <c r="F225" s="258" t="s">
        <v>192</v>
      </c>
      <c r="G225" s="256"/>
      <c r="H225" s="259">
        <v>1095.6</v>
      </c>
      <c r="I225" s="260"/>
      <c r="J225" s="256"/>
      <c r="K225" s="256"/>
      <c r="L225" s="261"/>
      <c r="M225" s="262"/>
      <c r="N225" s="263"/>
      <c r="O225" s="263"/>
      <c r="P225" s="263"/>
      <c r="Q225" s="263"/>
      <c r="R225" s="263"/>
      <c r="S225" s="263"/>
      <c r="T225" s="264"/>
      <c r="AT225" s="265" t="s">
        <v>176</v>
      </c>
      <c r="AU225" s="265" t="s">
        <v>89</v>
      </c>
      <c r="AV225" s="15" t="s">
        <v>171</v>
      </c>
      <c r="AW225" s="15" t="s">
        <v>44</v>
      </c>
      <c r="AX225" s="15" t="s">
        <v>25</v>
      </c>
      <c r="AY225" s="265" t="s">
        <v>165</v>
      </c>
    </row>
    <row r="226" spans="2:65" s="1" customFormat="1" ht="44.25" customHeight="1">
      <c r="B226" s="42"/>
      <c r="C226" s="203" t="s">
        <v>378</v>
      </c>
      <c r="D226" s="203" t="s">
        <v>166</v>
      </c>
      <c r="E226" s="204" t="s">
        <v>266</v>
      </c>
      <c r="F226" s="205" t="s">
        <v>267</v>
      </c>
      <c r="G226" s="206" t="s">
        <v>222</v>
      </c>
      <c r="H226" s="207">
        <v>58.583</v>
      </c>
      <c r="I226" s="208"/>
      <c r="J226" s="209">
        <f>ROUND(I226*H226,2)</f>
        <v>0</v>
      </c>
      <c r="K226" s="205" t="s">
        <v>170</v>
      </c>
      <c r="L226" s="62"/>
      <c r="M226" s="210" t="s">
        <v>24</v>
      </c>
      <c r="N226" s="211" t="s">
        <v>51</v>
      </c>
      <c r="O226" s="43"/>
      <c r="P226" s="212">
        <f>O226*H226</f>
        <v>0</v>
      </c>
      <c r="Q226" s="212">
        <v>0</v>
      </c>
      <c r="R226" s="212">
        <f>Q226*H226</f>
        <v>0</v>
      </c>
      <c r="S226" s="212">
        <v>0</v>
      </c>
      <c r="T226" s="213">
        <f>S226*H226</f>
        <v>0</v>
      </c>
      <c r="AR226" s="25" t="s">
        <v>171</v>
      </c>
      <c r="AT226" s="25" t="s">
        <v>166</v>
      </c>
      <c r="AU226" s="25" t="s">
        <v>89</v>
      </c>
      <c r="AY226" s="25" t="s">
        <v>165</v>
      </c>
      <c r="BE226" s="214">
        <f>IF(N226="základní",J226,0)</f>
        <v>0</v>
      </c>
      <c r="BF226" s="214">
        <f>IF(N226="snížená",J226,0)</f>
        <v>0</v>
      </c>
      <c r="BG226" s="214">
        <f>IF(N226="zákl. přenesená",J226,0)</f>
        <v>0</v>
      </c>
      <c r="BH226" s="214">
        <f>IF(N226="sníž. přenesená",J226,0)</f>
        <v>0</v>
      </c>
      <c r="BI226" s="214">
        <f>IF(N226="nulová",J226,0)</f>
        <v>0</v>
      </c>
      <c r="BJ226" s="25" t="s">
        <v>25</v>
      </c>
      <c r="BK226" s="214">
        <f>ROUND(I226*H226,2)</f>
        <v>0</v>
      </c>
      <c r="BL226" s="25" t="s">
        <v>171</v>
      </c>
      <c r="BM226" s="25" t="s">
        <v>1270</v>
      </c>
    </row>
    <row r="227" spans="2:47" s="1" customFormat="1" ht="94.5">
      <c r="B227" s="42"/>
      <c r="C227" s="64"/>
      <c r="D227" s="215" t="s">
        <v>173</v>
      </c>
      <c r="E227" s="64"/>
      <c r="F227" s="216" t="s">
        <v>269</v>
      </c>
      <c r="G227" s="64"/>
      <c r="H227" s="64"/>
      <c r="I227" s="173"/>
      <c r="J227" s="64"/>
      <c r="K227" s="64"/>
      <c r="L227" s="62"/>
      <c r="M227" s="217"/>
      <c r="N227" s="43"/>
      <c r="O227" s="43"/>
      <c r="P227" s="43"/>
      <c r="Q227" s="43"/>
      <c r="R227" s="43"/>
      <c r="S227" s="43"/>
      <c r="T227" s="79"/>
      <c r="AT227" s="25" t="s">
        <v>173</v>
      </c>
      <c r="AU227" s="25" t="s">
        <v>89</v>
      </c>
    </row>
    <row r="228" spans="2:47" s="1" customFormat="1" ht="54">
      <c r="B228" s="42"/>
      <c r="C228" s="64"/>
      <c r="D228" s="215" t="s">
        <v>112</v>
      </c>
      <c r="E228" s="64"/>
      <c r="F228" s="216" t="s">
        <v>1271</v>
      </c>
      <c r="G228" s="64"/>
      <c r="H228" s="64"/>
      <c r="I228" s="173"/>
      <c r="J228" s="64"/>
      <c r="K228" s="64"/>
      <c r="L228" s="62"/>
      <c r="M228" s="217"/>
      <c r="N228" s="43"/>
      <c r="O228" s="43"/>
      <c r="P228" s="43"/>
      <c r="Q228" s="43"/>
      <c r="R228" s="43"/>
      <c r="S228" s="43"/>
      <c r="T228" s="79"/>
      <c r="AT228" s="25" t="s">
        <v>112</v>
      </c>
      <c r="AU228" s="25" t="s">
        <v>89</v>
      </c>
    </row>
    <row r="229" spans="2:51" s="12" customFormat="1" ht="13.5">
      <c r="B229" s="218"/>
      <c r="C229" s="219"/>
      <c r="D229" s="215" t="s">
        <v>176</v>
      </c>
      <c r="E229" s="241" t="s">
        <v>24</v>
      </c>
      <c r="F229" s="242" t="s">
        <v>1272</v>
      </c>
      <c r="G229" s="219"/>
      <c r="H229" s="243">
        <v>12.75</v>
      </c>
      <c r="I229" s="224"/>
      <c r="J229" s="219"/>
      <c r="K229" s="219"/>
      <c r="L229" s="225"/>
      <c r="M229" s="226"/>
      <c r="N229" s="227"/>
      <c r="O229" s="227"/>
      <c r="P229" s="227"/>
      <c r="Q229" s="227"/>
      <c r="R229" s="227"/>
      <c r="S229" s="227"/>
      <c r="T229" s="228"/>
      <c r="AT229" s="229" t="s">
        <v>176</v>
      </c>
      <c r="AU229" s="229" t="s">
        <v>89</v>
      </c>
      <c r="AV229" s="12" t="s">
        <v>89</v>
      </c>
      <c r="AW229" s="12" t="s">
        <v>44</v>
      </c>
      <c r="AX229" s="12" t="s">
        <v>80</v>
      </c>
      <c r="AY229" s="229" t="s">
        <v>165</v>
      </c>
    </row>
    <row r="230" spans="2:51" s="12" customFormat="1" ht="13.5">
      <c r="B230" s="218"/>
      <c r="C230" s="219"/>
      <c r="D230" s="215" t="s">
        <v>176</v>
      </c>
      <c r="E230" s="241" t="s">
        <v>24</v>
      </c>
      <c r="F230" s="242" t="s">
        <v>1273</v>
      </c>
      <c r="G230" s="219"/>
      <c r="H230" s="243">
        <v>22.65</v>
      </c>
      <c r="I230" s="224"/>
      <c r="J230" s="219"/>
      <c r="K230" s="219"/>
      <c r="L230" s="225"/>
      <c r="M230" s="226"/>
      <c r="N230" s="227"/>
      <c r="O230" s="227"/>
      <c r="P230" s="227"/>
      <c r="Q230" s="227"/>
      <c r="R230" s="227"/>
      <c r="S230" s="227"/>
      <c r="T230" s="228"/>
      <c r="AT230" s="229" t="s">
        <v>176</v>
      </c>
      <c r="AU230" s="229" t="s">
        <v>89</v>
      </c>
      <c r="AV230" s="12" t="s">
        <v>89</v>
      </c>
      <c r="AW230" s="12" t="s">
        <v>44</v>
      </c>
      <c r="AX230" s="12" t="s">
        <v>80</v>
      </c>
      <c r="AY230" s="229" t="s">
        <v>165</v>
      </c>
    </row>
    <row r="231" spans="2:51" s="12" customFormat="1" ht="13.5">
      <c r="B231" s="218"/>
      <c r="C231" s="219"/>
      <c r="D231" s="215" t="s">
        <v>176</v>
      </c>
      <c r="E231" s="241" t="s">
        <v>24</v>
      </c>
      <c r="F231" s="242" t="s">
        <v>1274</v>
      </c>
      <c r="G231" s="219"/>
      <c r="H231" s="243">
        <v>9.183</v>
      </c>
      <c r="I231" s="224"/>
      <c r="J231" s="219"/>
      <c r="K231" s="219"/>
      <c r="L231" s="225"/>
      <c r="M231" s="226"/>
      <c r="N231" s="227"/>
      <c r="O231" s="227"/>
      <c r="P231" s="227"/>
      <c r="Q231" s="227"/>
      <c r="R231" s="227"/>
      <c r="S231" s="227"/>
      <c r="T231" s="228"/>
      <c r="AT231" s="229" t="s">
        <v>176</v>
      </c>
      <c r="AU231" s="229" t="s">
        <v>89</v>
      </c>
      <c r="AV231" s="12" t="s">
        <v>89</v>
      </c>
      <c r="AW231" s="12" t="s">
        <v>44</v>
      </c>
      <c r="AX231" s="12" t="s">
        <v>80</v>
      </c>
      <c r="AY231" s="229" t="s">
        <v>165</v>
      </c>
    </row>
    <row r="232" spans="2:51" s="12" customFormat="1" ht="13.5">
      <c r="B232" s="218"/>
      <c r="C232" s="219"/>
      <c r="D232" s="220" t="s">
        <v>176</v>
      </c>
      <c r="E232" s="221" t="s">
        <v>24</v>
      </c>
      <c r="F232" s="222" t="s">
        <v>1275</v>
      </c>
      <c r="G232" s="219"/>
      <c r="H232" s="223">
        <v>14</v>
      </c>
      <c r="I232" s="224"/>
      <c r="J232" s="219"/>
      <c r="K232" s="219"/>
      <c r="L232" s="225"/>
      <c r="M232" s="226"/>
      <c r="N232" s="227"/>
      <c r="O232" s="227"/>
      <c r="P232" s="227"/>
      <c r="Q232" s="227"/>
      <c r="R232" s="227"/>
      <c r="S232" s="227"/>
      <c r="T232" s="228"/>
      <c r="AT232" s="229" t="s">
        <v>176</v>
      </c>
      <c r="AU232" s="229" t="s">
        <v>89</v>
      </c>
      <c r="AV232" s="12" t="s">
        <v>89</v>
      </c>
      <c r="AW232" s="12" t="s">
        <v>44</v>
      </c>
      <c r="AX232" s="12" t="s">
        <v>80</v>
      </c>
      <c r="AY232" s="229" t="s">
        <v>165</v>
      </c>
    </row>
    <row r="233" spans="2:65" s="1" customFormat="1" ht="22.5" customHeight="1">
      <c r="B233" s="42"/>
      <c r="C233" s="267" t="s">
        <v>387</v>
      </c>
      <c r="D233" s="267" t="s">
        <v>259</v>
      </c>
      <c r="E233" s="268" t="s">
        <v>1276</v>
      </c>
      <c r="F233" s="269" t="s">
        <v>1277</v>
      </c>
      <c r="G233" s="270" t="s">
        <v>262</v>
      </c>
      <c r="H233" s="271">
        <v>43.866</v>
      </c>
      <c r="I233" s="272"/>
      <c r="J233" s="273">
        <f>ROUND(I233*H233,2)</f>
        <v>0</v>
      </c>
      <c r="K233" s="269" t="s">
        <v>170</v>
      </c>
      <c r="L233" s="274"/>
      <c r="M233" s="275" t="s">
        <v>24</v>
      </c>
      <c r="N233" s="276" t="s">
        <v>51</v>
      </c>
      <c r="O233" s="43"/>
      <c r="P233" s="212">
        <f>O233*H233</f>
        <v>0</v>
      </c>
      <c r="Q233" s="212">
        <v>1</v>
      </c>
      <c r="R233" s="212">
        <f>Q233*H233</f>
        <v>43.866</v>
      </c>
      <c r="S233" s="212">
        <v>0</v>
      </c>
      <c r="T233" s="213">
        <f>S233*H233</f>
        <v>0</v>
      </c>
      <c r="AR233" s="25" t="s">
        <v>232</v>
      </c>
      <c r="AT233" s="25" t="s">
        <v>259</v>
      </c>
      <c r="AU233" s="25" t="s">
        <v>89</v>
      </c>
      <c r="AY233" s="25" t="s">
        <v>165</v>
      </c>
      <c r="BE233" s="214">
        <f>IF(N233="základní",J233,0)</f>
        <v>0</v>
      </c>
      <c r="BF233" s="214">
        <f>IF(N233="snížená",J233,0)</f>
        <v>0</v>
      </c>
      <c r="BG233" s="214">
        <f>IF(N233="zákl. přenesená",J233,0)</f>
        <v>0</v>
      </c>
      <c r="BH233" s="214">
        <f>IF(N233="sníž. přenesená",J233,0)</f>
        <v>0</v>
      </c>
      <c r="BI233" s="214">
        <f>IF(N233="nulová",J233,0)</f>
        <v>0</v>
      </c>
      <c r="BJ233" s="25" t="s">
        <v>25</v>
      </c>
      <c r="BK233" s="214">
        <f>ROUND(I233*H233,2)</f>
        <v>0</v>
      </c>
      <c r="BL233" s="25" t="s">
        <v>171</v>
      </c>
      <c r="BM233" s="25" t="s">
        <v>1278</v>
      </c>
    </row>
    <row r="234" spans="2:47" s="1" customFormat="1" ht="27">
      <c r="B234" s="42"/>
      <c r="C234" s="64"/>
      <c r="D234" s="215" t="s">
        <v>112</v>
      </c>
      <c r="E234" s="64"/>
      <c r="F234" s="216" t="s">
        <v>1279</v>
      </c>
      <c r="G234" s="64"/>
      <c r="H234" s="64"/>
      <c r="I234" s="173"/>
      <c r="J234" s="64"/>
      <c r="K234" s="64"/>
      <c r="L234" s="62"/>
      <c r="M234" s="217"/>
      <c r="N234" s="43"/>
      <c r="O234" s="43"/>
      <c r="P234" s="43"/>
      <c r="Q234" s="43"/>
      <c r="R234" s="43"/>
      <c r="S234" s="43"/>
      <c r="T234" s="79"/>
      <c r="AT234" s="25" t="s">
        <v>112</v>
      </c>
      <c r="AU234" s="25" t="s">
        <v>89</v>
      </c>
    </row>
    <row r="235" spans="2:51" s="13" customFormat="1" ht="13.5">
      <c r="B235" s="230"/>
      <c r="C235" s="231"/>
      <c r="D235" s="215" t="s">
        <v>176</v>
      </c>
      <c r="E235" s="232" t="s">
        <v>24</v>
      </c>
      <c r="F235" s="233" t="s">
        <v>1191</v>
      </c>
      <c r="G235" s="231"/>
      <c r="H235" s="234" t="s">
        <v>24</v>
      </c>
      <c r="I235" s="235"/>
      <c r="J235" s="231"/>
      <c r="K235" s="231"/>
      <c r="L235" s="236"/>
      <c r="M235" s="237"/>
      <c r="N235" s="238"/>
      <c r="O235" s="238"/>
      <c r="P235" s="238"/>
      <c r="Q235" s="238"/>
      <c r="R235" s="238"/>
      <c r="S235" s="238"/>
      <c r="T235" s="239"/>
      <c r="AT235" s="240" t="s">
        <v>176</v>
      </c>
      <c r="AU235" s="240" t="s">
        <v>89</v>
      </c>
      <c r="AV235" s="13" t="s">
        <v>25</v>
      </c>
      <c r="AW235" s="13" t="s">
        <v>44</v>
      </c>
      <c r="AX235" s="13" t="s">
        <v>80</v>
      </c>
      <c r="AY235" s="240" t="s">
        <v>165</v>
      </c>
    </row>
    <row r="236" spans="2:51" s="12" customFormat="1" ht="13.5">
      <c r="B236" s="218"/>
      <c r="C236" s="219"/>
      <c r="D236" s="215" t="s">
        <v>176</v>
      </c>
      <c r="E236" s="241" t="s">
        <v>24</v>
      </c>
      <c r="F236" s="242" t="s">
        <v>1280</v>
      </c>
      <c r="G236" s="219"/>
      <c r="H236" s="243">
        <v>25.5</v>
      </c>
      <c r="I236" s="224"/>
      <c r="J236" s="219"/>
      <c r="K236" s="219"/>
      <c r="L236" s="225"/>
      <c r="M236" s="226"/>
      <c r="N236" s="227"/>
      <c r="O236" s="227"/>
      <c r="P236" s="227"/>
      <c r="Q236" s="227"/>
      <c r="R236" s="227"/>
      <c r="S236" s="227"/>
      <c r="T236" s="228"/>
      <c r="AT236" s="229" t="s">
        <v>176</v>
      </c>
      <c r="AU236" s="229" t="s">
        <v>89</v>
      </c>
      <c r="AV236" s="12" t="s">
        <v>89</v>
      </c>
      <c r="AW236" s="12" t="s">
        <v>44</v>
      </c>
      <c r="AX236" s="12" t="s">
        <v>80</v>
      </c>
      <c r="AY236" s="229" t="s">
        <v>165</v>
      </c>
    </row>
    <row r="237" spans="2:51" s="13" customFormat="1" ht="13.5">
      <c r="B237" s="230"/>
      <c r="C237" s="231"/>
      <c r="D237" s="215" t="s">
        <v>176</v>
      </c>
      <c r="E237" s="232" t="s">
        <v>24</v>
      </c>
      <c r="F237" s="233" t="s">
        <v>1194</v>
      </c>
      <c r="G237" s="231"/>
      <c r="H237" s="234" t="s">
        <v>24</v>
      </c>
      <c r="I237" s="235"/>
      <c r="J237" s="231"/>
      <c r="K237" s="231"/>
      <c r="L237" s="236"/>
      <c r="M237" s="237"/>
      <c r="N237" s="238"/>
      <c r="O237" s="238"/>
      <c r="P237" s="238"/>
      <c r="Q237" s="238"/>
      <c r="R237" s="238"/>
      <c r="S237" s="238"/>
      <c r="T237" s="239"/>
      <c r="AT237" s="240" t="s">
        <v>176</v>
      </c>
      <c r="AU237" s="240" t="s">
        <v>89</v>
      </c>
      <c r="AV237" s="13" t="s">
        <v>25</v>
      </c>
      <c r="AW237" s="13" t="s">
        <v>44</v>
      </c>
      <c r="AX237" s="13" t="s">
        <v>80</v>
      </c>
      <c r="AY237" s="240" t="s">
        <v>165</v>
      </c>
    </row>
    <row r="238" spans="2:51" s="12" customFormat="1" ht="13.5">
      <c r="B238" s="218"/>
      <c r="C238" s="219"/>
      <c r="D238" s="215" t="s">
        <v>176</v>
      </c>
      <c r="E238" s="241" t="s">
        <v>24</v>
      </c>
      <c r="F238" s="242" t="s">
        <v>1281</v>
      </c>
      <c r="G238" s="219"/>
      <c r="H238" s="243">
        <v>18.366</v>
      </c>
      <c r="I238" s="224"/>
      <c r="J238" s="219"/>
      <c r="K238" s="219"/>
      <c r="L238" s="225"/>
      <c r="M238" s="226"/>
      <c r="N238" s="227"/>
      <c r="O238" s="227"/>
      <c r="P238" s="227"/>
      <c r="Q238" s="227"/>
      <c r="R238" s="227"/>
      <c r="S238" s="227"/>
      <c r="T238" s="228"/>
      <c r="AT238" s="229" t="s">
        <v>176</v>
      </c>
      <c r="AU238" s="229" t="s">
        <v>89</v>
      </c>
      <c r="AV238" s="12" t="s">
        <v>89</v>
      </c>
      <c r="AW238" s="12" t="s">
        <v>44</v>
      </c>
      <c r="AX238" s="12" t="s">
        <v>80</v>
      </c>
      <c r="AY238" s="229" t="s">
        <v>165</v>
      </c>
    </row>
    <row r="239" spans="2:51" s="15" customFormat="1" ht="13.5">
      <c r="B239" s="255"/>
      <c r="C239" s="256"/>
      <c r="D239" s="220" t="s">
        <v>176</v>
      </c>
      <c r="E239" s="257" t="s">
        <v>24</v>
      </c>
      <c r="F239" s="258" t="s">
        <v>192</v>
      </c>
      <c r="G239" s="256"/>
      <c r="H239" s="259">
        <v>43.866</v>
      </c>
      <c r="I239" s="260"/>
      <c r="J239" s="256"/>
      <c r="K239" s="256"/>
      <c r="L239" s="261"/>
      <c r="M239" s="262"/>
      <c r="N239" s="263"/>
      <c r="O239" s="263"/>
      <c r="P239" s="263"/>
      <c r="Q239" s="263"/>
      <c r="R239" s="263"/>
      <c r="S239" s="263"/>
      <c r="T239" s="264"/>
      <c r="AT239" s="265" t="s">
        <v>176</v>
      </c>
      <c r="AU239" s="265" t="s">
        <v>89</v>
      </c>
      <c r="AV239" s="15" t="s">
        <v>171</v>
      </c>
      <c r="AW239" s="15" t="s">
        <v>44</v>
      </c>
      <c r="AX239" s="15" t="s">
        <v>25</v>
      </c>
      <c r="AY239" s="265" t="s">
        <v>165</v>
      </c>
    </row>
    <row r="240" spans="2:65" s="1" customFormat="1" ht="22.5" customHeight="1">
      <c r="B240" s="42"/>
      <c r="C240" s="267" t="s">
        <v>394</v>
      </c>
      <c r="D240" s="267" t="s">
        <v>259</v>
      </c>
      <c r="E240" s="268" t="s">
        <v>273</v>
      </c>
      <c r="F240" s="269" t="s">
        <v>274</v>
      </c>
      <c r="G240" s="270" t="s">
        <v>262</v>
      </c>
      <c r="H240" s="271">
        <v>79.164</v>
      </c>
      <c r="I240" s="272"/>
      <c r="J240" s="273">
        <f>ROUND(I240*H240,2)</f>
        <v>0</v>
      </c>
      <c r="K240" s="269" t="s">
        <v>170</v>
      </c>
      <c r="L240" s="274"/>
      <c r="M240" s="275" t="s">
        <v>24</v>
      </c>
      <c r="N240" s="276" t="s">
        <v>51</v>
      </c>
      <c r="O240" s="43"/>
      <c r="P240" s="212">
        <f>O240*H240</f>
        <v>0</v>
      </c>
      <c r="Q240" s="212">
        <v>1</v>
      </c>
      <c r="R240" s="212">
        <f>Q240*H240</f>
        <v>79.164</v>
      </c>
      <c r="S240" s="212">
        <v>0</v>
      </c>
      <c r="T240" s="213">
        <f>S240*H240</f>
        <v>0</v>
      </c>
      <c r="AR240" s="25" t="s">
        <v>232</v>
      </c>
      <c r="AT240" s="25" t="s">
        <v>259</v>
      </c>
      <c r="AU240" s="25" t="s">
        <v>89</v>
      </c>
      <c r="AY240" s="25" t="s">
        <v>165</v>
      </c>
      <c r="BE240" s="214">
        <f>IF(N240="základní",J240,0)</f>
        <v>0</v>
      </c>
      <c r="BF240" s="214">
        <f>IF(N240="snížená",J240,0)</f>
        <v>0</v>
      </c>
      <c r="BG240" s="214">
        <f>IF(N240="zákl. přenesená",J240,0)</f>
        <v>0</v>
      </c>
      <c r="BH240" s="214">
        <f>IF(N240="sníž. přenesená",J240,0)</f>
        <v>0</v>
      </c>
      <c r="BI240" s="214">
        <f>IF(N240="nulová",J240,0)</f>
        <v>0</v>
      </c>
      <c r="BJ240" s="25" t="s">
        <v>25</v>
      </c>
      <c r="BK240" s="214">
        <f>ROUND(I240*H240,2)</f>
        <v>0</v>
      </c>
      <c r="BL240" s="25" t="s">
        <v>171</v>
      </c>
      <c r="BM240" s="25" t="s">
        <v>1282</v>
      </c>
    </row>
    <row r="241" spans="2:47" s="1" customFormat="1" ht="27">
      <c r="B241" s="42"/>
      <c r="C241" s="64"/>
      <c r="D241" s="215" t="s">
        <v>112</v>
      </c>
      <c r="E241" s="64"/>
      <c r="F241" s="216" t="s">
        <v>1283</v>
      </c>
      <c r="G241" s="64"/>
      <c r="H241" s="64"/>
      <c r="I241" s="173"/>
      <c r="J241" s="64"/>
      <c r="K241" s="64"/>
      <c r="L241" s="62"/>
      <c r="M241" s="217"/>
      <c r="N241" s="43"/>
      <c r="O241" s="43"/>
      <c r="P241" s="43"/>
      <c r="Q241" s="43"/>
      <c r="R241" s="43"/>
      <c r="S241" s="43"/>
      <c r="T241" s="79"/>
      <c r="AT241" s="25" t="s">
        <v>112</v>
      </c>
      <c r="AU241" s="25" t="s">
        <v>89</v>
      </c>
    </row>
    <row r="242" spans="2:51" s="13" customFormat="1" ht="13.5">
      <c r="B242" s="230"/>
      <c r="C242" s="231"/>
      <c r="D242" s="215" t="s">
        <v>176</v>
      </c>
      <c r="E242" s="232" t="s">
        <v>24</v>
      </c>
      <c r="F242" s="233" t="s">
        <v>1191</v>
      </c>
      <c r="G242" s="231"/>
      <c r="H242" s="234" t="s">
        <v>24</v>
      </c>
      <c r="I242" s="235"/>
      <c r="J242" s="231"/>
      <c r="K242" s="231"/>
      <c r="L242" s="236"/>
      <c r="M242" s="237"/>
      <c r="N242" s="238"/>
      <c r="O242" s="238"/>
      <c r="P242" s="238"/>
      <c r="Q242" s="238"/>
      <c r="R242" s="238"/>
      <c r="S242" s="238"/>
      <c r="T242" s="239"/>
      <c r="AT242" s="240" t="s">
        <v>176</v>
      </c>
      <c r="AU242" s="240" t="s">
        <v>89</v>
      </c>
      <c r="AV242" s="13" t="s">
        <v>25</v>
      </c>
      <c r="AW242" s="13" t="s">
        <v>44</v>
      </c>
      <c r="AX242" s="13" t="s">
        <v>80</v>
      </c>
      <c r="AY242" s="240" t="s">
        <v>165</v>
      </c>
    </row>
    <row r="243" spans="2:51" s="12" customFormat="1" ht="13.5">
      <c r="B243" s="218"/>
      <c r="C243" s="219"/>
      <c r="D243" s="215" t="s">
        <v>176</v>
      </c>
      <c r="E243" s="241" t="s">
        <v>24</v>
      </c>
      <c r="F243" s="242" t="s">
        <v>1284</v>
      </c>
      <c r="G243" s="219"/>
      <c r="H243" s="243">
        <v>48.924</v>
      </c>
      <c r="I243" s="224"/>
      <c r="J243" s="219"/>
      <c r="K243" s="219"/>
      <c r="L243" s="225"/>
      <c r="M243" s="226"/>
      <c r="N243" s="227"/>
      <c r="O243" s="227"/>
      <c r="P243" s="227"/>
      <c r="Q243" s="227"/>
      <c r="R243" s="227"/>
      <c r="S243" s="227"/>
      <c r="T243" s="228"/>
      <c r="AT243" s="229" t="s">
        <v>176</v>
      </c>
      <c r="AU243" s="229" t="s">
        <v>89</v>
      </c>
      <c r="AV243" s="12" t="s">
        <v>89</v>
      </c>
      <c r="AW243" s="12" t="s">
        <v>44</v>
      </c>
      <c r="AX243" s="12" t="s">
        <v>80</v>
      </c>
      <c r="AY243" s="229" t="s">
        <v>165</v>
      </c>
    </row>
    <row r="244" spans="2:51" s="13" customFormat="1" ht="13.5">
      <c r="B244" s="230"/>
      <c r="C244" s="231"/>
      <c r="D244" s="215" t="s">
        <v>176</v>
      </c>
      <c r="E244" s="232" t="s">
        <v>24</v>
      </c>
      <c r="F244" s="233" t="s">
        <v>1194</v>
      </c>
      <c r="G244" s="231"/>
      <c r="H244" s="234" t="s">
        <v>24</v>
      </c>
      <c r="I244" s="235"/>
      <c r="J244" s="231"/>
      <c r="K244" s="231"/>
      <c r="L244" s="236"/>
      <c r="M244" s="237"/>
      <c r="N244" s="238"/>
      <c r="O244" s="238"/>
      <c r="P244" s="238"/>
      <c r="Q244" s="238"/>
      <c r="R244" s="238"/>
      <c r="S244" s="238"/>
      <c r="T244" s="239"/>
      <c r="AT244" s="240" t="s">
        <v>176</v>
      </c>
      <c r="AU244" s="240" t="s">
        <v>89</v>
      </c>
      <c r="AV244" s="13" t="s">
        <v>25</v>
      </c>
      <c r="AW244" s="13" t="s">
        <v>44</v>
      </c>
      <c r="AX244" s="13" t="s">
        <v>80</v>
      </c>
      <c r="AY244" s="240" t="s">
        <v>165</v>
      </c>
    </row>
    <row r="245" spans="2:51" s="12" customFormat="1" ht="13.5">
      <c r="B245" s="218"/>
      <c r="C245" s="219"/>
      <c r="D245" s="215" t="s">
        <v>176</v>
      </c>
      <c r="E245" s="241" t="s">
        <v>24</v>
      </c>
      <c r="F245" s="242" t="s">
        <v>1285</v>
      </c>
      <c r="G245" s="219"/>
      <c r="H245" s="243">
        <v>30.24</v>
      </c>
      <c r="I245" s="224"/>
      <c r="J245" s="219"/>
      <c r="K245" s="219"/>
      <c r="L245" s="225"/>
      <c r="M245" s="226"/>
      <c r="N245" s="227"/>
      <c r="O245" s="227"/>
      <c r="P245" s="227"/>
      <c r="Q245" s="227"/>
      <c r="R245" s="227"/>
      <c r="S245" s="227"/>
      <c r="T245" s="228"/>
      <c r="AT245" s="229" t="s">
        <v>176</v>
      </c>
      <c r="AU245" s="229" t="s">
        <v>89</v>
      </c>
      <c r="AV245" s="12" t="s">
        <v>89</v>
      </c>
      <c r="AW245" s="12" t="s">
        <v>44</v>
      </c>
      <c r="AX245" s="12" t="s">
        <v>80</v>
      </c>
      <c r="AY245" s="229" t="s">
        <v>165</v>
      </c>
    </row>
    <row r="246" spans="2:51" s="15" customFormat="1" ht="13.5">
      <c r="B246" s="255"/>
      <c r="C246" s="256"/>
      <c r="D246" s="215" t="s">
        <v>176</v>
      </c>
      <c r="E246" s="277" t="s">
        <v>24</v>
      </c>
      <c r="F246" s="278" t="s">
        <v>192</v>
      </c>
      <c r="G246" s="256"/>
      <c r="H246" s="279">
        <v>79.164</v>
      </c>
      <c r="I246" s="260"/>
      <c r="J246" s="256"/>
      <c r="K246" s="256"/>
      <c r="L246" s="261"/>
      <c r="M246" s="262"/>
      <c r="N246" s="263"/>
      <c r="O246" s="263"/>
      <c r="P246" s="263"/>
      <c r="Q246" s="263"/>
      <c r="R246" s="263"/>
      <c r="S246" s="263"/>
      <c r="T246" s="264"/>
      <c r="AT246" s="265" t="s">
        <v>176</v>
      </c>
      <c r="AU246" s="265" t="s">
        <v>89</v>
      </c>
      <c r="AV246" s="15" t="s">
        <v>171</v>
      </c>
      <c r="AW246" s="15" t="s">
        <v>44</v>
      </c>
      <c r="AX246" s="15" t="s">
        <v>25</v>
      </c>
      <c r="AY246" s="265" t="s">
        <v>165</v>
      </c>
    </row>
    <row r="247" spans="2:63" s="11" customFormat="1" ht="22.35" customHeight="1">
      <c r="B247" s="186"/>
      <c r="C247" s="187"/>
      <c r="D247" s="200" t="s">
        <v>79</v>
      </c>
      <c r="E247" s="201" t="s">
        <v>321</v>
      </c>
      <c r="F247" s="201" t="s">
        <v>1286</v>
      </c>
      <c r="G247" s="187"/>
      <c r="H247" s="187"/>
      <c r="I247" s="190"/>
      <c r="J247" s="202">
        <f>BK247</f>
        <v>0</v>
      </c>
      <c r="K247" s="187"/>
      <c r="L247" s="192"/>
      <c r="M247" s="193"/>
      <c r="N247" s="194"/>
      <c r="O247" s="194"/>
      <c r="P247" s="195">
        <f>SUM(P248:P258)</f>
        <v>0</v>
      </c>
      <c r="Q247" s="194"/>
      <c r="R247" s="195">
        <f>SUM(R248:R258)</f>
        <v>0</v>
      </c>
      <c r="S247" s="194"/>
      <c r="T247" s="196">
        <f>SUM(T248:T258)</f>
        <v>0</v>
      </c>
      <c r="AR247" s="197" t="s">
        <v>25</v>
      </c>
      <c r="AT247" s="198" t="s">
        <v>79</v>
      </c>
      <c r="AU247" s="198" t="s">
        <v>89</v>
      </c>
      <c r="AY247" s="197" t="s">
        <v>165</v>
      </c>
      <c r="BK247" s="199">
        <f>SUM(BK248:BK258)</f>
        <v>0</v>
      </c>
    </row>
    <row r="248" spans="2:65" s="1" customFormat="1" ht="31.5" customHeight="1">
      <c r="B248" s="42"/>
      <c r="C248" s="203" t="s">
        <v>401</v>
      </c>
      <c r="D248" s="203" t="s">
        <v>166</v>
      </c>
      <c r="E248" s="204" t="s">
        <v>1287</v>
      </c>
      <c r="F248" s="205" t="s">
        <v>1288</v>
      </c>
      <c r="G248" s="206" t="s">
        <v>169</v>
      </c>
      <c r="H248" s="207">
        <v>1038.4</v>
      </c>
      <c r="I248" s="208"/>
      <c r="J248" s="209">
        <f>ROUND(I248*H248,2)</f>
        <v>0</v>
      </c>
      <c r="K248" s="205" t="s">
        <v>170</v>
      </c>
      <c r="L248" s="62"/>
      <c r="M248" s="210" t="s">
        <v>24</v>
      </c>
      <c r="N248" s="211" t="s">
        <v>51</v>
      </c>
      <c r="O248" s="43"/>
      <c r="P248" s="212">
        <f>O248*H248</f>
        <v>0</v>
      </c>
      <c r="Q248" s="212">
        <v>0</v>
      </c>
      <c r="R248" s="212">
        <f>Q248*H248</f>
        <v>0</v>
      </c>
      <c r="S248" s="212">
        <v>0</v>
      </c>
      <c r="T248" s="213">
        <f>S248*H248</f>
        <v>0</v>
      </c>
      <c r="AR248" s="25" t="s">
        <v>171</v>
      </c>
      <c r="AT248" s="25" t="s">
        <v>166</v>
      </c>
      <c r="AU248" s="25" t="s">
        <v>187</v>
      </c>
      <c r="AY248" s="25" t="s">
        <v>165</v>
      </c>
      <c r="BE248" s="214">
        <f>IF(N248="základní",J248,0)</f>
        <v>0</v>
      </c>
      <c r="BF248" s="214">
        <f>IF(N248="snížená",J248,0)</f>
        <v>0</v>
      </c>
      <c r="BG248" s="214">
        <f>IF(N248="zákl. přenesená",J248,0)</f>
        <v>0</v>
      </c>
      <c r="BH248" s="214">
        <f>IF(N248="sníž. přenesená",J248,0)</f>
        <v>0</v>
      </c>
      <c r="BI248" s="214">
        <f>IF(N248="nulová",J248,0)</f>
        <v>0</v>
      </c>
      <c r="BJ248" s="25" t="s">
        <v>25</v>
      </c>
      <c r="BK248" s="214">
        <f>ROUND(I248*H248,2)</f>
        <v>0</v>
      </c>
      <c r="BL248" s="25" t="s">
        <v>171</v>
      </c>
      <c r="BM248" s="25" t="s">
        <v>1289</v>
      </c>
    </row>
    <row r="249" spans="2:51" s="12" customFormat="1" ht="13.5">
      <c r="B249" s="218"/>
      <c r="C249" s="219"/>
      <c r="D249" s="215" t="s">
        <v>176</v>
      </c>
      <c r="E249" s="241" t="s">
        <v>24</v>
      </c>
      <c r="F249" s="242" t="s">
        <v>1290</v>
      </c>
      <c r="G249" s="219"/>
      <c r="H249" s="243">
        <v>451.9</v>
      </c>
      <c r="I249" s="224"/>
      <c r="J249" s="219"/>
      <c r="K249" s="219"/>
      <c r="L249" s="225"/>
      <c r="M249" s="226"/>
      <c r="N249" s="227"/>
      <c r="O249" s="227"/>
      <c r="P249" s="227"/>
      <c r="Q249" s="227"/>
      <c r="R249" s="227"/>
      <c r="S249" s="227"/>
      <c r="T249" s="228"/>
      <c r="AT249" s="229" t="s">
        <v>176</v>
      </c>
      <c r="AU249" s="229" t="s">
        <v>187</v>
      </c>
      <c r="AV249" s="12" t="s">
        <v>89</v>
      </c>
      <c r="AW249" s="12" t="s">
        <v>44</v>
      </c>
      <c r="AX249" s="12" t="s">
        <v>80</v>
      </c>
      <c r="AY249" s="229" t="s">
        <v>165</v>
      </c>
    </row>
    <row r="250" spans="2:51" s="12" customFormat="1" ht="13.5">
      <c r="B250" s="218"/>
      <c r="C250" s="219"/>
      <c r="D250" s="215" t="s">
        <v>176</v>
      </c>
      <c r="E250" s="241" t="s">
        <v>24</v>
      </c>
      <c r="F250" s="242" t="s">
        <v>1291</v>
      </c>
      <c r="G250" s="219"/>
      <c r="H250" s="243">
        <v>239.9</v>
      </c>
      <c r="I250" s="224"/>
      <c r="J250" s="219"/>
      <c r="K250" s="219"/>
      <c r="L250" s="225"/>
      <c r="M250" s="226"/>
      <c r="N250" s="227"/>
      <c r="O250" s="227"/>
      <c r="P250" s="227"/>
      <c r="Q250" s="227"/>
      <c r="R250" s="227"/>
      <c r="S250" s="227"/>
      <c r="T250" s="228"/>
      <c r="AT250" s="229" t="s">
        <v>176</v>
      </c>
      <c r="AU250" s="229" t="s">
        <v>187</v>
      </c>
      <c r="AV250" s="12" t="s">
        <v>89</v>
      </c>
      <c r="AW250" s="12" t="s">
        <v>44</v>
      </c>
      <c r="AX250" s="12" t="s">
        <v>80</v>
      </c>
      <c r="AY250" s="229" t="s">
        <v>165</v>
      </c>
    </row>
    <row r="251" spans="2:51" s="12" customFormat="1" ht="13.5">
      <c r="B251" s="218"/>
      <c r="C251" s="219"/>
      <c r="D251" s="215" t="s">
        <v>176</v>
      </c>
      <c r="E251" s="241" t="s">
        <v>24</v>
      </c>
      <c r="F251" s="242" t="s">
        <v>1292</v>
      </c>
      <c r="G251" s="219"/>
      <c r="H251" s="243">
        <v>55</v>
      </c>
      <c r="I251" s="224"/>
      <c r="J251" s="219"/>
      <c r="K251" s="219"/>
      <c r="L251" s="225"/>
      <c r="M251" s="226"/>
      <c r="N251" s="227"/>
      <c r="O251" s="227"/>
      <c r="P251" s="227"/>
      <c r="Q251" s="227"/>
      <c r="R251" s="227"/>
      <c r="S251" s="227"/>
      <c r="T251" s="228"/>
      <c r="AT251" s="229" t="s">
        <v>176</v>
      </c>
      <c r="AU251" s="229" t="s">
        <v>187</v>
      </c>
      <c r="AV251" s="12" t="s">
        <v>89</v>
      </c>
      <c r="AW251" s="12" t="s">
        <v>44</v>
      </c>
      <c r="AX251" s="12" t="s">
        <v>80</v>
      </c>
      <c r="AY251" s="229" t="s">
        <v>165</v>
      </c>
    </row>
    <row r="252" spans="2:51" s="12" customFormat="1" ht="13.5">
      <c r="B252" s="218"/>
      <c r="C252" s="219"/>
      <c r="D252" s="215" t="s">
        <v>176</v>
      </c>
      <c r="E252" s="241" t="s">
        <v>24</v>
      </c>
      <c r="F252" s="242" t="s">
        <v>1293</v>
      </c>
      <c r="G252" s="219"/>
      <c r="H252" s="243">
        <v>91.6</v>
      </c>
      <c r="I252" s="224"/>
      <c r="J252" s="219"/>
      <c r="K252" s="219"/>
      <c r="L252" s="225"/>
      <c r="M252" s="226"/>
      <c r="N252" s="227"/>
      <c r="O252" s="227"/>
      <c r="P252" s="227"/>
      <c r="Q252" s="227"/>
      <c r="R252" s="227"/>
      <c r="S252" s="227"/>
      <c r="T252" s="228"/>
      <c r="AT252" s="229" t="s">
        <v>176</v>
      </c>
      <c r="AU252" s="229" t="s">
        <v>187</v>
      </c>
      <c r="AV252" s="12" t="s">
        <v>89</v>
      </c>
      <c r="AW252" s="12" t="s">
        <v>44</v>
      </c>
      <c r="AX252" s="12" t="s">
        <v>80</v>
      </c>
      <c r="AY252" s="229" t="s">
        <v>165</v>
      </c>
    </row>
    <row r="253" spans="2:51" s="12" customFormat="1" ht="13.5">
      <c r="B253" s="218"/>
      <c r="C253" s="219"/>
      <c r="D253" s="215" t="s">
        <v>176</v>
      </c>
      <c r="E253" s="241" t="s">
        <v>24</v>
      </c>
      <c r="F253" s="242" t="s">
        <v>1294</v>
      </c>
      <c r="G253" s="219"/>
      <c r="H253" s="243">
        <v>200</v>
      </c>
      <c r="I253" s="224"/>
      <c r="J253" s="219"/>
      <c r="K253" s="219"/>
      <c r="L253" s="225"/>
      <c r="M253" s="226"/>
      <c r="N253" s="227"/>
      <c r="O253" s="227"/>
      <c r="P253" s="227"/>
      <c r="Q253" s="227"/>
      <c r="R253" s="227"/>
      <c r="S253" s="227"/>
      <c r="T253" s="228"/>
      <c r="AT253" s="229" t="s">
        <v>176</v>
      </c>
      <c r="AU253" s="229" t="s">
        <v>187</v>
      </c>
      <c r="AV253" s="12" t="s">
        <v>89</v>
      </c>
      <c r="AW253" s="12" t="s">
        <v>44</v>
      </c>
      <c r="AX253" s="12" t="s">
        <v>80</v>
      </c>
      <c r="AY253" s="229" t="s">
        <v>165</v>
      </c>
    </row>
    <row r="254" spans="2:51" s="15" customFormat="1" ht="13.5">
      <c r="B254" s="255"/>
      <c r="C254" s="256"/>
      <c r="D254" s="220" t="s">
        <v>176</v>
      </c>
      <c r="E254" s="257" t="s">
        <v>24</v>
      </c>
      <c r="F254" s="258" t="s">
        <v>192</v>
      </c>
      <c r="G254" s="256"/>
      <c r="H254" s="259">
        <v>1038.4</v>
      </c>
      <c r="I254" s="260"/>
      <c r="J254" s="256"/>
      <c r="K254" s="256"/>
      <c r="L254" s="261"/>
      <c r="M254" s="262"/>
      <c r="N254" s="263"/>
      <c r="O254" s="263"/>
      <c r="P254" s="263"/>
      <c r="Q254" s="263"/>
      <c r="R254" s="263"/>
      <c r="S254" s="263"/>
      <c r="T254" s="264"/>
      <c r="AT254" s="265" t="s">
        <v>176</v>
      </c>
      <c r="AU254" s="265" t="s">
        <v>187</v>
      </c>
      <c r="AV254" s="15" t="s">
        <v>171</v>
      </c>
      <c r="AW254" s="15" t="s">
        <v>44</v>
      </c>
      <c r="AX254" s="15" t="s">
        <v>25</v>
      </c>
      <c r="AY254" s="265" t="s">
        <v>165</v>
      </c>
    </row>
    <row r="255" spans="2:65" s="1" customFormat="1" ht="44.25" customHeight="1">
      <c r="B255" s="42"/>
      <c r="C255" s="203" t="s">
        <v>406</v>
      </c>
      <c r="D255" s="203" t="s">
        <v>166</v>
      </c>
      <c r="E255" s="204" t="s">
        <v>1295</v>
      </c>
      <c r="F255" s="205" t="s">
        <v>1296</v>
      </c>
      <c r="G255" s="206" t="s">
        <v>169</v>
      </c>
      <c r="H255" s="207">
        <v>1038.4</v>
      </c>
      <c r="I255" s="208"/>
      <c r="J255" s="209">
        <f>ROUND(I255*H255,2)</f>
        <v>0</v>
      </c>
      <c r="K255" s="205" t="s">
        <v>170</v>
      </c>
      <c r="L255" s="62"/>
      <c r="M255" s="210" t="s">
        <v>24</v>
      </c>
      <c r="N255" s="211" t="s">
        <v>51</v>
      </c>
      <c r="O255" s="43"/>
      <c r="P255" s="212">
        <f>O255*H255</f>
        <v>0</v>
      </c>
      <c r="Q255" s="212">
        <v>0</v>
      </c>
      <c r="R255" s="212">
        <f>Q255*H255</f>
        <v>0</v>
      </c>
      <c r="S255" s="212">
        <v>0</v>
      </c>
      <c r="T255" s="213">
        <f>S255*H255</f>
        <v>0</v>
      </c>
      <c r="AR255" s="25" t="s">
        <v>171</v>
      </c>
      <c r="AT255" s="25" t="s">
        <v>166</v>
      </c>
      <c r="AU255" s="25" t="s">
        <v>187</v>
      </c>
      <c r="AY255" s="25" t="s">
        <v>165</v>
      </c>
      <c r="BE255" s="214">
        <f>IF(N255="základní",J255,0)</f>
        <v>0</v>
      </c>
      <c r="BF255" s="214">
        <f>IF(N255="snížená",J255,0)</f>
        <v>0</v>
      </c>
      <c r="BG255" s="214">
        <f>IF(N255="zákl. přenesená",J255,0)</f>
        <v>0</v>
      </c>
      <c r="BH255" s="214">
        <f>IF(N255="sníž. přenesená",J255,0)</f>
        <v>0</v>
      </c>
      <c r="BI255" s="214">
        <f>IF(N255="nulová",J255,0)</f>
        <v>0</v>
      </c>
      <c r="BJ255" s="25" t="s">
        <v>25</v>
      </c>
      <c r="BK255" s="214">
        <f>ROUND(I255*H255,2)</f>
        <v>0</v>
      </c>
      <c r="BL255" s="25" t="s">
        <v>171</v>
      </c>
      <c r="BM255" s="25" t="s">
        <v>1297</v>
      </c>
    </row>
    <row r="256" spans="2:47" s="1" customFormat="1" ht="94.5">
      <c r="B256" s="42"/>
      <c r="C256" s="64"/>
      <c r="D256" s="220" t="s">
        <v>173</v>
      </c>
      <c r="E256" s="64"/>
      <c r="F256" s="266" t="s">
        <v>1298</v>
      </c>
      <c r="G256" s="64"/>
      <c r="H256" s="64"/>
      <c r="I256" s="173"/>
      <c r="J256" s="64"/>
      <c r="K256" s="64"/>
      <c r="L256" s="62"/>
      <c r="M256" s="217"/>
      <c r="N256" s="43"/>
      <c r="O256" s="43"/>
      <c r="P256" s="43"/>
      <c r="Q256" s="43"/>
      <c r="R256" s="43"/>
      <c r="S256" s="43"/>
      <c r="T256" s="79"/>
      <c r="AT256" s="25" t="s">
        <v>173</v>
      </c>
      <c r="AU256" s="25" t="s">
        <v>187</v>
      </c>
    </row>
    <row r="257" spans="2:65" s="1" customFormat="1" ht="31.5" customHeight="1">
      <c r="B257" s="42"/>
      <c r="C257" s="203" t="s">
        <v>411</v>
      </c>
      <c r="D257" s="203" t="s">
        <v>166</v>
      </c>
      <c r="E257" s="204" t="s">
        <v>1299</v>
      </c>
      <c r="F257" s="205" t="s">
        <v>1300</v>
      </c>
      <c r="G257" s="206" t="s">
        <v>169</v>
      </c>
      <c r="H257" s="207">
        <v>1038.4</v>
      </c>
      <c r="I257" s="208"/>
      <c r="J257" s="209">
        <f>ROUND(I257*H257,2)</f>
        <v>0</v>
      </c>
      <c r="K257" s="205" t="s">
        <v>170</v>
      </c>
      <c r="L257" s="62"/>
      <c r="M257" s="210" t="s">
        <v>24</v>
      </c>
      <c r="N257" s="211" t="s">
        <v>51</v>
      </c>
      <c r="O257" s="43"/>
      <c r="P257" s="212">
        <f>O257*H257</f>
        <v>0</v>
      </c>
      <c r="Q257" s="212">
        <v>0</v>
      </c>
      <c r="R257" s="212">
        <f>Q257*H257</f>
        <v>0</v>
      </c>
      <c r="S257" s="212">
        <v>0</v>
      </c>
      <c r="T257" s="213">
        <f>S257*H257</f>
        <v>0</v>
      </c>
      <c r="AR257" s="25" t="s">
        <v>171</v>
      </c>
      <c r="AT257" s="25" t="s">
        <v>166</v>
      </c>
      <c r="AU257" s="25" t="s">
        <v>187</v>
      </c>
      <c r="AY257" s="25" t="s">
        <v>165</v>
      </c>
      <c r="BE257" s="214">
        <f>IF(N257="základní",J257,0)</f>
        <v>0</v>
      </c>
      <c r="BF257" s="214">
        <f>IF(N257="snížená",J257,0)</f>
        <v>0</v>
      </c>
      <c r="BG257" s="214">
        <f>IF(N257="zákl. přenesená",J257,0)</f>
        <v>0</v>
      </c>
      <c r="BH257" s="214">
        <f>IF(N257="sníž. přenesená",J257,0)</f>
        <v>0</v>
      </c>
      <c r="BI257" s="214">
        <f>IF(N257="nulová",J257,0)</f>
        <v>0</v>
      </c>
      <c r="BJ257" s="25" t="s">
        <v>25</v>
      </c>
      <c r="BK257" s="214">
        <f>ROUND(I257*H257,2)</f>
        <v>0</v>
      </c>
      <c r="BL257" s="25" t="s">
        <v>171</v>
      </c>
      <c r="BM257" s="25" t="s">
        <v>1301</v>
      </c>
    </row>
    <row r="258" spans="2:47" s="1" customFormat="1" ht="121.5">
      <c r="B258" s="42"/>
      <c r="C258" s="64"/>
      <c r="D258" s="215" t="s">
        <v>173</v>
      </c>
      <c r="E258" s="64"/>
      <c r="F258" s="216" t="s">
        <v>1302</v>
      </c>
      <c r="G258" s="64"/>
      <c r="H258" s="64"/>
      <c r="I258" s="173"/>
      <c r="J258" s="64"/>
      <c r="K258" s="64"/>
      <c r="L258" s="62"/>
      <c r="M258" s="217"/>
      <c r="N258" s="43"/>
      <c r="O258" s="43"/>
      <c r="P258" s="43"/>
      <c r="Q258" s="43"/>
      <c r="R258" s="43"/>
      <c r="S258" s="43"/>
      <c r="T258" s="79"/>
      <c r="AT258" s="25" t="s">
        <v>173</v>
      </c>
      <c r="AU258" s="25" t="s">
        <v>187</v>
      </c>
    </row>
    <row r="259" spans="2:63" s="11" customFormat="1" ht="29.85" customHeight="1">
      <c r="B259" s="186"/>
      <c r="C259" s="187"/>
      <c r="D259" s="200" t="s">
        <v>79</v>
      </c>
      <c r="E259" s="201" t="s">
        <v>89</v>
      </c>
      <c r="F259" s="201" t="s">
        <v>279</v>
      </c>
      <c r="G259" s="187"/>
      <c r="H259" s="187"/>
      <c r="I259" s="190"/>
      <c r="J259" s="202">
        <f>BK259</f>
        <v>0</v>
      </c>
      <c r="K259" s="187"/>
      <c r="L259" s="192"/>
      <c r="M259" s="193"/>
      <c r="N259" s="194"/>
      <c r="O259" s="194"/>
      <c r="P259" s="195">
        <f>SUM(P260:P275)</f>
        <v>0</v>
      </c>
      <c r="Q259" s="194"/>
      <c r="R259" s="195">
        <f>SUM(R260:R275)</f>
        <v>12.653861000000001</v>
      </c>
      <c r="S259" s="194"/>
      <c r="T259" s="196">
        <f>SUM(T260:T275)</f>
        <v>0</v>
      </c>
      <c r="AR259" s="197" t="s">
        <v>25</v>
      </c>
      <c r="AT259" s="198" t="s">
        <v>79</v>
      </c>
      <c r="AU259" s="198" t="s">
        <v>25</v>
      </c>
      <c r="AY259" s="197" t="s">
        <v>165</v>
      </c>
      <c r="BK259" s="199">
        <f>SUM(BK260:BK275)</f>
        <v>0</v>
      </c>
    </row>
    <row r="260" spans="2:65" s="1" customFormat="1" ht="31.5" customHeight="1">
      <c r="B260" s="42"/>
      <c r="C260" s="203" t="s">
        <v>880</v>
      </c>
      <c r="D260" s="203" t="s">
        <v>166</v>
      </c>
      <c r="E260" s="204" t="s">
        <v>1303</v>
      </c>
      <c r="F260" s="205" t="s">
        <v>1304</v>
      </c>
      <c r="G260" s="206" t="s">
        <v>169</v>
      </c>
      <c r="H260" s="207">
        <v>55.3</v>
      </c>
      <c r="I260" s="208"/>
      <c r="J260" s="209">
        <f>ROUND(I260*H260,2)</f>
        <v>0</v>
      </c>
      <c r="K260" s="205" t="s">
        <v>170</v>
      </c>
      <c r="L260" s="62"/>
      <c r="M260" s="210" t="s">
        <v>24</v>
      </c>
      <c r="N260" s="211" t="s">
        <v>51</v>
      </c>
      <c r="O260" s="43"/>
      <c r="P260" s="212">
        <f>O260*H260</f>
        <v>0</v>
      </c>
      <c r="Q260" s="212">
        <v>0</v>
      </c>
      <c r="R260" s="212">
        <f>Q260*H260</f>
        <v>0</v>
      </c>
      <c r="S260" s="212">
        <v>0</v>
      </c>
      <c r="T260" s="213">
        <f>S260*H260</f>
        <v>0</v>
      </c>
      <c r="AR260" s="25" t="s">
        <v>171</v>
      </c>
      <c r="AT260" s="25" t="s">
        <v>166</v>
      </c>
      <c r="AU260" s="25" t="s">
        <v>89</v>
      </c>
      <c r="AY260" s="25" t="s">
        <v>165</v>
      </c>
      <c r="BE260" s="214">
        <f>IF(N260="základní",J260,0)</f>
        <v>0</v>
      </c>
      <c r="BF260" s="214">
        <f>IF(N260="snížená",J260,0)</f>
        <v>0</v>
      </c>
      <c r="BG260" s="214">
        <f>IF(N260="zákl. přenesená",J260,0)</f>
        <v>0</v>
      </c>
      <c r="BH260" s="214">
        <f>IF(N260="sníž. přenesená",J260,0)</f>
        <v>0</v>
      </c>
      <c r="BI260" s="214">
        <f>IF(N260="nulová",J260,0)</f>
        <v>0</v>
      </c>
      <c r="BJ260" s="25" t="s">
        <v>25</v>
      </c>
      <c r="BK260" s="214">
        <f>ROUND(I260*H260,2)</f>
        <v>0</v>
      </c>
      <c r="BL260" s="25" t="s">
        <v>171</v>
      </c>
      <c r="BM260" s="25" t="s">
        <v>1305</v>
      </c>
    </row>
    <row r="261" spans="2:47" s="1" customFormat="1" ht="108">
      <c r="B261" s="42"/>
      <c r="C261" s="64"/>
      <c r="D261" s="215" t="s">
        <v>173</v>
      </c>
      <c r="E261" s="64"/>
      <c r="F261" s="216" t="s">
        <v>1306</v>
      </c>
      <c r="G261" s="64"/>
      <c r="H261" s="64"/>
      <c r="I261" s="173"/>
      <c r="J261" s="64"/>
      <c r="K261" s="64"/>
      <c r="L261" s="62"/>
      <c r="M261" s="217"/>
      <c r="N261" s="43"/>
      <c r="O261" s="43"/>
      <c r="P261" s="43"/>
      <c r="Q261" s="43"/>
      <c r="R261" s="43"/>
      <c r="S261" s="43"/>
      <c r="T261" s="79"/>
      <c r="AT261" s="25" t="s">
        <v>173</v>
      </c>
      <c r="AU261" s="25" t="s">
        <v>89</v>
      </c>
    </row>
    <row r="262" spans="2:47" s="1" customFormat="1" ht="27">
      <c r="B262" s="42"/>
      <c r="C262" s="64"/>
      <c r="D262" s="220" t="s">
        <v>112</v>
      </c>
      <c r="E262" s="64"/>
      <c r="F262" s="266" t="s">
        <v>1237</v>
      </c>
      <c r="G262" s="64"/>
      <c r="H262" s="64"/>
      <c r="I262" s="173"/>
      <c r="J262" s="64"/>
      <c r="K262" s="64"/>
      <c r="L262" s="62"/>
      <c r="M262" s="217"/>
      <c r="N262" s="43"/>
      <c r="O262" s="43"/>
      <c r="P262" s="43"/>
      <c r="Q262" s="43"/>
      <c r="R262" s="43"/>
      <c r="S262" s="43"/>
      <c r="T262" s="79"/>
      <c r="AT262" s="25" t="s">
        <v>112</v>
      </c>
      <c r="AU262" s="25" t="s">
        <v>89</v>
      </c>
    </row>
    <row r="263" spans="2:65" s="1" customFormat="1" ht="22.5" customHeight="1">
      <c r="B263" s="42"/>
      <c r="C263" s="267" t="s">
        <v>416</v>
      </c>
      <c r="D263" s="267" t="s">
        <v>259</v>
      </c>
      <c r="E263" s="268" t="s">
        <v>1307</v>
      </c>
      <c r="F263" s="269" t="s">
        <v>1308</v>
      </c>
      <c r="G263" s="270" t="s">
        <v>222</v>
      </c>
      <c r="H263" s="271">
        <v>5.53</v>
      </c>
      <c r="I263" s="272"/>
      <c r="J263" s="273">
        <f>ROUND(I263*H263,2)</f>
        <v>0</v>
      </c>
      <c r="K263" s="269" t="s">
        <v>170</v>
      </c>
      <c r="L263" s="274"/>
      <c r="M263" s="275" t="s">
        <v>24</v>
      </c>
      <c r="N263" s="276" t="s">
        <v>51</v>
      </c>
      <c r="O263" s="43"/>
      <c r="P263" s="212">
        <f>O263*H263</f>
        <v>0</v>
      </c>
      <c r="Q263" s="212">
        <v>2.234</v>
      </c>
      <c r="R263" s="212">
        <f>Q263*H263</f>
        <v>12.35402</v>
      </c>
      <c r="S263" s="212">
        <v>0</v>
      </c>
      <c r="T263" s="213">
        <f>S263*H263</f>
        <v>0</v>
      </c>
      <c r="AR263" s="25" t="s">
        <v>232</v>
      </c>
      <c r="AT263" s="25" t="s">
        <v>259</v>
      </c>
      <c r="AU263" s="25" t="s">
        <v>89</v>
      </c>
      <c r="AY263" s="25" t="s">
        <v>165</v>
      </c>
      <c r="BE263" s="214">
        <f>IF(N263="základní",J263,0)</f>
        <v>0</v>
      </c>
      <c r="BF263" s="214">
        <f>IF(N263="snížená",J263,0)</f>
        <v>0</v>
      </c>
      <c r="BG263" s="214">
        <f>IF(N263="zákl. přenesená",J263,0)</f>
        <v>0</v>
      </c>
      <c r="BH263" s="214">
        <f>IF(N263="sníž. přenesená",J263,0)</f>
        <v>0</v>
      </c>
      <c r="BI263" s="214">
        <f>IF(N263="nulová",J263,0)</f>
        <v>0</v>
      </c>
      <c r="BJ263" s="25" t="s">
        <v>25</v>
      </c>
      <c r="BK263" s="214">
        <f>ROUND(I263*H263,2)</f>
        <v>0</v>
      </c>
      <c r="BL263" s="25" t="s">
        <v>171</v>
      </c>
      <c r="BM263" s="25" t="s">
        <v>1309</v>
      </c>
    </row>
    <row r="264" spans="2:51" s="12" customFormat="1" ht="13.5">
      <c r="B264" s="218"/>
      <c r="C264" s="219"/>
      <c r="D264" s="220" t="s">
        <v>176</v>
      </c>
      <c r="E264" s="221" t="s">
        <v>24</v>
      </c>
      <c r="F264" s="222" t="s">
        <v>1310</v>
      </c>
      <c r="G264" s="219"/>
      <c r="H264" s="223">
        <v>5.53</v>
      </c>
      <c r="I264" s="224"/>
      <c r="J264" s="219"/>
      <c r="K264" s="219"/>
      <c r="L264" s="225"/>
      <c r="M264" s="226"/>
      <c r="N264" s="227"/>
      <c r="O264" s="227"/>
      <c r="P264" s="227"/>
      <c r="Q264" s="227"/>
      <c r="R264" s="227"/>
      <c r="S264" s="227"/>
      <c r="T264" s="228"/>
      <c r="AT264" s="229" t="s">
        <v>176</v>
      </c>
      <c r="AU264" s="229" t="s">
        <v>89</v>
      </c>
      <c r="AV264" s="12" t="s">
        <v>89</v>
      </c>
      <c r="AW264" s="12" t="s">
        <v>44</v>
      </c>
      <c r="AX264" s="12" t="s">
        <v>25</v>
      </c>
      <c r="AY264" s="229" t="s">
        <v>165</v>
      </c>
    </row>
    <row r="265" spans="2:65" s="1" customFormat="1" ht="31.5" customHeight="1">
      <c r="B265" s="42"/>
      <c r="C265" s="203" t="s">
        <v>429</v>
      </c>
      <c r="D265" s="203" t="s">
        <v>166</v>
      </c>
      <c r="E265" s="204" t="s">
        <v>1311</v>
      </c>
      <c r="F265" s="205" t="s">
        <v>1312</v>
      </c>
      <c r="G265" s="206" t="s">
        <v>169</v>
      </c>
      <c r="H265" s="207">
        <v>215.4</v>
      </c>
      <c r="I265" s="208"/>
      <c r="J265" s="209">
        <f>ROUND(I265*H265,2)</f>
        <v>0</v>
      </c>
      <c r="K265" s="205" t="s">
        <v>170</v>
      </c>
      <c r="L265" s="62"/>
      <c r="M265" s="210" t="s">
        <v>24</v>
      </c>
      <c r="N265" s="211" t="s">
        <v>51</v>
      </c>
      <c r="O265" s="43"/>
      <c r="P265" s="212">
        <f>O265*H265</f>
        <v>0</v>
      </c>
      <c r="Q265" s="212">
        <v>0.00022</v>
      </c>
      <c r="R265" s="212">
        <f>Q265*H265</f>
        <v>0.047388</v>
      </c>
      <c r="S265" s="212">
        <v>0</v>
      </c>
      <c r="T265" s="213">
        <f>S265*H265</f>
        <v>0</v>
      </c>
      <c r="AR265" s="25" t="s">
        <v>171</v>
      </c>
      <c r="AT265" s="25" t="s">
        <v>166</v>
      </c>
      <c r="AU265" s="25" t="s">
        <v>89</v>
      </c>
      <c r="AY265" s="25" t="s">
        <v>165</v>
      </c>
      <c r="BE265" s="214">
        <f>IF(N265="základní",J265,0)</f>
        <v>0</v>
      </c>
      <c r="BF265" s="214">
        <f>IF(N265="snížená",J265,0)</f>
        <v>0</v>
      </c>
      <c r="BG265" s="214">
        <f>IF(N265="zákl. přenesená",J265,0)</f>
        <v>0</v>
      </c>
      <c r="BH265" s="214">
        <f>IF(N265="sníž. přenesená",J265,0)</f>
        <v>0</v>
      </c>
      <c r="BI265" s="214">
        <f>IF(N265="nulová",J265,0)</f>
        <v>0</v>
      </c>
      <c r="BJ265" s="25" t="s">
        <v>25</v>
      </c>
      <c r="BK265" s="214">
        <f>ROUND(I265*H265,2)</f>
        <v>0</v>
      </c>
      <c r="BL265" s="25" t="s">
        <v>171</v>
      </c>
      <c r="BM265" s="25" t="s">
        <v>1313</v>
      </c>
    </row>
    <row r="266" spans="2:47" s="1" customFormat="1" ht="67.5">
      <c r="B266" s="42"/>
      <c r="C266" s="64"/>
      <c r="D266" s="215" t="s">
        <v>173</v>
      </c>
      <c r="E266" s="64"/>
      <c r="F266" s="216" t="s">
        <v>1314</v>
      </c>
      <c r="G266" s="64"/>
      <c r="H266" s="64"/>
      <c r="I266" s="173"/>
      <c r="J266" s="64"/>
      <c r="K266" s="64"/>
      <c r="L266" s="62"/>
      <c r="M266" s="217"/>
      <c r="N266" s="43"/>
      <c r="O266" s="43"/>
      <c r="P266" s="43"/>
      <c r="Q266" s="43"/>
      <c r="R266" s="43"/>
      <c r="S266" s="43"/>
      <c r="T266" s="79"/>
      <c r="AT266" s="25" t="s">
        <v>173</v>
      </c>
      <c r="AU266" s="25" t="s">
        <v>89</v>
      </c>
    </row>
    <row r="267" spans="2:47" s="1" customFormat="1" ht="27">
      <c r="B267" s="42"/>
      <c r="C267" s="64"/>
      <c r="D267" s="215" t="s">
        <v>112</v>
      </c>
      <c r="E267" s="64"/>
      <c r="F267" s="216" t="s">
        <v>1181</v>
      </c>
      <c r="G267" s="64"/>
      <c r="H267" s="64"/>
      <c r="I267" s="173"/>
      <c r="J267" s="64"/>
      <c r="K267" s="64"/>
      <c r="L267" s="62"/>
      <c r="M267" s="217"/>
      <c r="N267" s="43"/>
      <c r="O267" s="43"/>
      <c r="P267" s="43"/>
      <c r="Q267" s="43"/>
      <c r="R267" s="43"/>
      <c r="S267" s="43"/>
      <c r="T267" s="79"/>
      <c r="AT267" s="25" t="s">
        <v>112</v>
      </c>
      <c r="AU267" s="25" t="s">
        <v>89</v>
      </c>
    </row>
    <row r="268" spans="2:51" s="12" customFormat="1" ht="13.5">
      <c r="B268" s="218"/>
      <c r="C268" s="219"/>
      <c r="D268" s="215" t="s">
        <v>176</v>
      </c>
      <c r="E268" s="241" t="s">
        <v>24</v>
      </c>
      <c r="F268" s="242" t="s">
        <v>1315</v>
      </c>
      <c r="G268" s="219"/>
      <c r="H268" s="243">
        <v>96.9</v>
      </c>
      <c r="I268" s="224"/>
      <c r="J268" s="219"/>
      <c r="K268" s="219"/>
      <c r="L268" s="225"/>
      <c r="M268" s="226"/>
      <c r="N268" s="227"/>
      <c r="O268" s="227"/>
      <c r="P268" s="227"/>
      <c r="Q268" s="227"/>
      <c r="R268" s="227"/>
      <c r="S268" s="227"/>
      <c r="T268" s="228"/>
      <c r="AT268" s="229" t="s">
        <v>176</v>
      </c>
      <c r="AU268" s="229" t="s">
        <v>89</v>
      </c>
      <c r="AV268" s="12" t="s">
        <v>89</v>
      </c>
      <c r="AW268" s="12" t="s">
        <v>44</v>
      </c>
      <c r="AX268" s="12" t="s">
        <v>80</v>
      </c>
      <c r="AY268" s="229" t="s">
        <v>165</v>
      </c>
    </row>
    <row r="269" spans="2:51" s="12" customFormat="1" ht="13.5">
      <c r="B269" s="218"/>
      <c r="C269" s="219"/>
      <c r="D269" s="220" t="s">
        <v>176</v>
      </c>
      <c r="E269" s="221" t="s">
        <v>24</v>
      </c>
      <c r="F269" s="222" t="s">
        <v>1316</v>
      </c>
      <c r="G269" s="219"/>
      <c r="H269" s="223">
        <v>118.5</v>
      </c>
      <c r="I269" s="224"/>
      <c r="J269" s="219"/>
      <c r="K269" s="219"/>
      <c r="L269" s="225"/>
      <c r="M269" s="226"/>
      <c r="N269" s="227"/>
      <c r="O269" s="227"/>
      <c r="P269" s="227"/>
      <c r="Q269" s="227"/>
      <c r="R269" s="227"/>
      <c r="S269" s="227"/>
      <c r="T269" s="228"/>
      <c r="AT269" s="229" t="s">
        <v>176</v>
      </c>
      <c r="AU269" s="229" t="s">
        <v>89</v>
      </c>
      <c r="AV269" s="12" t="s">
        <v>89</v>
      </c>
      <c r="AW269" s="12" t="s">
        <v>44</v>
      </c>
      <c r="AX269" s="12" t="s">
        <v>80</v>
      </c>
      <c r="AY269" s="229" t="s">
        <v>165</v>
      </c>
    </row>
    <row r="270" spans="2:65" s="1" customFormat="1" ht="22.5" customHeight="1">
      <c r="B270" s="42"/>
      <c r="C270" s="267" t="s">
        <v>443</v>
      </c>
      <c r="D270" s="267" t="s">
        <v>259</v>
      </c>
      <c r="E270" s="268" t="s">
        <v>1317</v>
      </c>
      <c r="F270" s="269" t="s">
        <v>1318</v>
      </c>
      <c r="G270" s="270" t="s">
        <v>169</v>
      </c>
      <c r="H270" s="271">
        <v>247.71</v>
      </c>
      <c r="I270" s="272"/>
      <c r="J270" s="273">
        <f>ROUND(I270*H270,2)</f>
        <v>0</v>
      </c>
      <c r="K270" s="269" t="s">
        <v>170</v>
      </c>
      <c r="L270" s="274"/>
      <c r="M270" s="275" t="s">
        <v>24</v>
      </c>
      <c r="N270" s="276" t="s">
        <v>51</v>
      </c>
      <c r="O270" s="43"/>
      <c r="P270" s="212">
        <f>O270*H270</f>
        <v>0</v>
      </c>
      <c r="Q270" s="212">
        <v>0.0008</v>
      </c>
      <c r="R270" s="212">
        <f>Q270*H270</f>
        <v>0.198168</v>
      </c>
      <c r="S270" s="212">
        <v>0</v>
      </c>
      <c r="T270" s="213">
        <f>S270*H270</f>
        <v>0</v>
      </c>
      <c r="AR270" s="25" t="s">
        <v>232</v>
      </c>
      <c r="AT270" s="25" t="s">
        <v>259</v>
      </c>
      <c r="AU270" s="25" t="s">
        <v>89</v>
      </c>
      <c r="AY270" s="25" t="s">
        <v>165</v>
      </c>
      <c r="BE270" s="214">
        <f>IF(N270="základní",J270,0)</f>
        <v>0</v>
      </c>
      <c r="BF270" s="214">
        <f>IF(N270="snížená",J270,0)</f>
        <v>0</v>
      </c>
      <c r="BG270" s="214">
        <f>IF(N270="zákl. přenesená",J270,0)</f>
        <v>0</v>
      </c>
      <c r="BH270" s="214">
        <f>IF(N270="sníž. přenesená",J270,0)</f>
        <v>0</v>
      </c>
      <c r="BI270" s="214">
        <f>IF(N270="nulová",J270,0)</f>
        <v>0</v>
      </c>
      <c r="BJ270" s="25" t="s">
        <v>25</v>
      </c>
      <c r="BK270" s="214">
        <f>ROUND(I270*H270,2)</f>
        <v>0</v>
      </c>
      <c r="BL270" s="25" t="s">
        <v>171</v>
      </c>
      <c r="BM270" s="25" t="s">
        <v>1319</v>
      </c>
    </row>
    <row r="271" spans="2:47" s="1" customFormat="1" ht="27">
      <c r="B271" s="42"/>
      <c r="C271" s="64"/>
      <c r="D271" s="215" t="s">
        <v>112</v>
      </c>
      <c r="E271" s="64"/>
      <c r="F271" s="216" t="s">
        <v>1181</v>
      </c>
      <c r="G271" s="64"/>
      <c r="H271" s="64"/>
      <c r="I271" s="173"/>
      <c r="J271" s="64"/>
      <c r="K271" s="64"/>
      <c r="L271" s="62"/>
      <c r="M271" s="217"/>
      <c r="N271" s="43"/>
      <c r="O271" s="43"/>
      <c r="P271" s="43"/>
      <c r="Q271" s="43"/>
      <c r="R271" s="43"/>
      <c r="S271" s="43"/>
      <c r="T271" s="79"/>
      <c r="AT271" s="25" t="s">
        <v>112</v>
      </c>
      <c r="AU271" s="25" t="s">
        <v>89</v>
      </c>
    </row>
    <row r="272" spans="2:51" s="12" customFormat="1" ht="13.5">
      <c r="B272" s="218"/>
      <c r="C272" s="219"/>
      <c r="D272" s="220" t="s">
        <v>176</v>
      </c>
      <c r="E272" s="221" t="s">
        <v>24</v>
      </c>
      <c r="F272" s="222" t="s">
        <v>1320</v>
      </c>
      <c r="G272" s="219"/>
      <c r="H272" s="223">
        <v>247.71</v>
      </c>
      <c r="I272" s="224"/>
      <c r="J272" s="219"/>
      <c r="K272" s="219"/>
      <c r="L272" s="225"/>
      <c r="M272" s="226"/>
      <c r="N272" s="227"/>
      <c r="O272" s="227"/>
      <c r="P272" s="227"/>
      <c r="Q272" s="227"/>
      <c r="R272" s="227"/>
      <c r="S272" s="227"/>
      <c r="T272" s="228"/>
      <c r="AT272" s="229" t="s">
        <v>176</v>
      </c>
      <c r="AU272" s="229" t="s">
        <v>89</v>
      </c>
      <c r="AV272" s="12" t="s">
        <v>89</v>
      </c>
      <c r="AW272" s="12" t="s">
        <v>44</v>
      </c>
      <c r="AX272" s="12" t="s">
        <v>25</v>
      </c>
      <c r="AY272" s="229" t="s">
        <v>165</v>
      </c>
    </row>
    <row r="273" spans="2:65" s="1" customFormat="1" ht="31.5" customHeight="1">
      <c r="B273" s="42"/>
      <c r="C273" s="203" t="s">
        <v>449</v>
      </c>
      <c r="D273" s="203" t="s">
        <v>166</v>
      </c>
      <c r="E273" s="204" t="s">
        <v>1321</v>
      </c>
      <c r="F273" s="205" t="s">
        <v>1322</v>
      </c>
      <c r="G273" s="206" t="s">
        <v>211</v>
      </c>
      <c r="H273" s="207">
        <v>525</v>
      </c>
      <c r="I273" s="208"/>
      <c r="J273" s="209">
        <f>ROUND(I273*H273,2)</f>
        <v>0</v>
      </c>
      <c r="K273" s="205" t="s">
        <v>170</v>
      </c>
      <c r="L273" s="62"/>
      <c r="M273" s="210" t="s">
        <v>24</v>
      </c>
      <c r="N273" s="211" t="s">
        <v>51</v>
      </c>
      <c r="O273" s="43"/>
      <c r="P273" s="212">
        <f>O273*H273</f>
        <v>0</v>
      </c>
      <c r="Q273" s="212">
        <v>0.0001034</v>
      </c>
      <c r="R273" s="212">
        <f>Q273*H273</f>
        <v>0.054285</v>
      </c>
      <c r="S273" s="212">
        <v>0</v>
      </c>
      <c r="T273" s="213">
        <f>S273*H273</f>
        <v>0</v>
      </c>
      <c r="AR273" s="25" t="s">
        <v>171</v>
      </c>
      <c r="AT273" s="25" t="s">
        <v>166</v>
      </c>
      <c r="AU273" s="25" t="s">
        <v>89</v>
      </c>
      <c r="AY273" s="25" t="s">
        <v>165</v>
      </c>
      <c r="BE273" s="214">
        <f>IF(N273="základní",J273,0)</f>
        <v>0</v>
      </c>
      <c r="BF273" s="214">
        <f>IF(N273="snížená",J273,0)</f>
        <v>0</v>
      </c>
      <c r="BG273" s="214">
        <f>IF(N273="zákl. přenesená",J273,0)</f>
        <v>0</v>
      </c>
      <c r="BH273" s="214">
        <f>IF(N273="sníž. přenesená",J273,0)</f>
        <v>0</v>
      </c>
      <c r="BI273" s="214">
        <f>IF(N273="nulová",J273,0)</f>
        <v>0</v>
      </c>
      <c r="BJ273" s="25" t="s">
        <v>25</v>
      </c>
      <c r="BK273" s="214">
        <f>ROUND(I273*H273,2)</f>
        <v>0</v>
      </c>
      <c r="BL273" s="25" t="s">
        <v>171</v>
      </c>
      <c r="BM273" s="25" t="s">
        <v>1323</v>
      </c>
    </row>
    <row r="274" spans="2:47" s="1" customFormat="1" ht="67.5">
      <c r="B274" s="42"/>
      <c r="C274" s="64"/>
      <c r="D274" s="215" t="s">
        <v>112</v>
      </c>
      <c r="E274" s="64"/>
      <c r="F274" s="216" t="s">
        <v>1324</v>
      </c>
      <c r="G274" s="64"/>
      <c r="H274" s="64"/>
      <c r="I274" s="173"/>
      <c r="J274" s="64"/>
      <c r="K274" s="64"/>
      <c r="L274" s="62"/>
      <c r="M274" s="217"/>
      <c r="N274" s="43"/>
      <c r="O274" s="43"/>
      <c r="P274" s="43"/>
      <c r="Q274" s="43"/>
      <c r="R274" s="43"/>
      <c r="S274" s="43"/>
      <c r="T274" s="79"/>
      <c r="AT274" s="25" t="s">
        <v>112</v>
      </c>
      <c r="AU274" s="25" t="s">
        <v>89</v>
      </c>
    </row>
    <row r="275" spans="2:51" s="12" customFormat="1" ht="13.5">
      <c r="B275" s="218"/>
      <c r="C275" s="219"/>
      <c r="D275" s="215" t="s">
        <v>176</v>
      </c>
      <c r="E275" s="241" t="s">
        <v>24</v>
      </c>
      <c r="F275" s="242" t="s">
        <v>1325</v>
      </c>
      <c r="G275" s="219"/>
      <c r="H275" s="243">
        <v>525</v>
      </c>
      <c r="I275" s="224"/>
      <c r="J275" s="219"/>
      <c r="K275" s="219"/>
      <c r="L275" s="225"/>
      <c r="M275" s="226"/>
      <c r="N275" s="227"/>
      <c r="O275" s="227"/>
      <c r="P275" s="227"/>
      <c r="Q275" s="227"/>
      <c r="R275" s="227"/>
      <c r="S275" s="227"/>
      <c r="T275" s="228"/>
      <c r="AT275" s="229" t="s">
        <v>176</v>
      </c>
      <c r="AU275" s="229" t="s">
        <v>89</v>
      </c>
      <c r="AV275" s="12" t="s">
        <v>89</v>
      </c>
      <c r="AW275" s="12" t="s">
        <v>44</v>
      </c>
      <c r="AX275" s="12" t="s">
        <v>25</v>
      </c>
      <c r="AY275" s="229" t="s">
        <v>165</v>
      </c>
    </row>
    <row r="276" spans="2:63" s="11" customFormat="1" ht="29.85" customHeight="1">
      <c r="B276" s="186"/>
      <c r="C276" s="187"/>
      <c r="D276" s="200" t="s">
        <v>79</v>
      </c>
      <c r="E276" s="201" t="s">
        <v>187</v>
      </c>
      <c r="F276" s="201" t="s">
        <v>286</v>
      </c>
      <c r="G276" s="187"/>
      <c r="H276" s="187"/>
      <c r="I276" s="190"/>
      <c r="J276" s="202">
        <f>BK276</f>
        <v>0</v>
      </c>
      <c r="K276" s="187"/>
      <c r="L276" s="192"/>
      <c r="M276" s="193"/>
      <c r="N276" s="194"/>
      <c r="O276" s="194"/>
      <c r="P276" s="195">
        <f>SUM(P277:P336)</f>
        <v>0</v>
      </c>
      <c r="Q276" s="194"/>
      <c r="R276" s="195">
        <f>SUM(R277:R336)</f>
        <v>310.5114201527832</v>
      </c>
      <c r="S276" s="194"/>
      <c r="T276" s="196">
        <f>SUM(T277:T336)</f>
        <v>0</v>
      </c>
      <c r="AR276" s="197" t="s">
        <v>25</v>
      </c>
      <c r="AT276" s="198" t="s">
        <v>79</v>
      </c>
      <c r="AU276" s="198" t="s">
        <v>25</v>
      </c>
      <c r="AY276" s="197" t="s">
        <v>165</v>
      </c>
      <c r="BK276" s="199">
        <f>SUM(BK277:BK336)</f>
        <v>0</v>
      </c>
    </row>
    <row r="277" spans="2:65" s="1" customFormat="1" ht="57" customHeight="1">
      <c r="B277" s="42"/>
      <c r="C277" s="203" t="s">
        <v>453</v>
      </c>
      <c r="D277" s="203" t="s">
        <v>166</v>
      </c>
      <c r="E277" s="204" t="s">
        <v>1326</v>
      </c>
      <c r="F277" s="205" t="s">
        <v>1327</v>
      </c>
      <c r="G277" s="206" t="s">
        <v>222</v>
      </c>
      <c r="H277" s="207">
        <v>102.278</v>
      </c>
      <c r="I277" s="208"/>
      <c r="J277" s="209">
        <f>ROUND(I277*H277,2)</f>
        <v>0</v>
      </c>
      <c r="K277" s="205" t="s">
        <v>170</v>
      </c>
      <c r="L277" s="62"/>
      <c r="M277" s="210" t="s">
        <v>24</v>
      </c>
      <c r="N277" s="211" t="s">
        <v>51</v>
      </c>
      <c r="O277" s="43"/>
      <c r="P277" s="212">
        <f>O277*H277</f>
        <v>0</v>
      </c>
      <c r="Q277" s="212">
        <v>2.808944538</v>
      </c>
      <c r="R277" s="212">
        <f>Q277*H277</f>
        <v>287.293229457564</v>
      </c>
      <c r="S277" s="212">
        <v>0</v>
      </c>
      <c r="T277" s="213">
        <f>S277*H277</f>
        <v>0</v>
      </c>
      <c r="AR277" s="25" t="s">
        <v>171</v>
      </c>
      <c r="AT277" s="25" t="s">
        <v>166</v>
      </c>
      <c r="AU277" s="25" t="s">
        <v>89</v>
      </c>
      <c r="AY277" s="25" t="s">
        <v>165</v>
      </c>
      <c r="BE277" s="214">
        <f>IF(N277="základní",J277,0)</f>
        <v>0</v>
      </c>
      <c r="BF277" s="214">
        <f>IF(N277="snížená",J277,0)</f>
        <v>0</v>
      </c>
      <c r="BG277" s="214">
        <f>IF(N277="zákl. přenesená",J277,0)</f>
        <v>0</v>
      </c>
      <c r="BH277" s="214">
        <f>IF(N277="sníž. přenesená",J277,0)</f>
        <v>0</v>
      </c>
      <c r="BI277" s="214">
        <f>IF(N277="nulová",J277,0)</f>
        <v>0</v>
      </c>
      <c r="BJ277" s="25" t="s">
        <v>25</v>
      </c>
      <c r="BK277" s="214">
        <f>ROUND(I277*H277,2)</f>
        <v>0</v>
      </c>
      <c r="BL277" s="25" t="s">
        <v>171</v>
      </c>
      <c r="BM277" s="25" t="s">
        <v>1328</v>
      </c>
    </row>
    <row r="278" spans="2:47" s="1" customFormat="1" ht="243">
      <c r="B278" s="42"/>
      <c r="C278" s="64"/>
      <c r="D278" s="215" t="s">
        <v>173</v>
      </c>
      <c r="E278" s="64"/>
      <c r="F278" s="216" t="s">
        <v>359</v>
      </c>
      <c r="G278" s="64"/>
      <c r="H278" s="64"/>
      <c r="I278" s="173"/>
      <c r="J278" s="64"/>
      <c r="K278" s="64"/>
      <c r="L278" s="62"/>
      <c r="M278" s="217"/>
      <c r="N278" s="43"/>
      <c r="O278" s="43"/>
      <c r="P278" s="43"/>
      <c r="Q278" s="43"/>
      <c r="R278" s="43"/>
      <c r="S278" s="43"/>
      <c r="T278" s="79"/>
      <c r="AT278" s="25" t="s">
        <v>173</v>
      </c>
      <c r="AU278" s="25" t="s">
        <v>89</v>
      </c>
    </row>
    <row r="279" spans="2:51" s="13" customFormat="1" ht="13.5">
      <c r="B279" s="230"/>
      <c r="C279" s="231"/>
      <c r="D279" s="215" t="s">
        <v>176</v>
      </c>
      <c r="E279" s="232" t="s">
        <v>24</v>
      </c>
      <c r="F279" s="233" t="s">
        <v>1329</v>
      </c>
      <c r="G279" s="231"/>
      <c r="H279" s="234" t="s">
        <v>24</v>
      </c>
      <c r="I279" s="235"/>
      <c r="J279" s="231"/>
      <c r="K279" s="231"/>
      <c r="L279" s="236"/>
      <c r="M279" s="237"/>
      <c r="N279" s="238"/>
      <c r="O279" s="238"/>
      <c r="P279" s="238"/>
      <c r="Q279" s="238"/>
      <c r="R279" s="238"/>
      <c r="S279" s="238"/>
      <c r="T279" s="239"/>
      <c r="AT279" s="240" t="s">
        <v>176</v>
      </c>
      <c r="AU279" s="240" t="s">
        <v>89</v>
      </c>
      <c r="AV279" s="13" t="s">
        <v>25</v>
      </c>
      <c r="AW279" s="13" t="s">
        <v>44</v>
      </c>
      <c r="AX279" s="13" t="s">
        <v>80</v>
      </c>
      <c r="AY279" s="240" t="s">
        <v>165</v>
      </c>
    </row>
    <row r="280" spans="2:51" s="13" customFormat="1" ht="13.5">
      <c r="B280" s="230"/>
      <c r="C280" s="231"/>
      <c r="D280" s="215" t="s">
        <v>176</v>
      </c>
      <c r="E280" s="232" t="s">
        <v>24</v>
      </c>
      <c r="F280" s="233" t="s">
        <v>338</v>
      </c>
      <c r="G280" s="231"/>
      <c r="H280" s="234" t="s">
        <v>24</v>
      </c>
      <c r="I280" s="235"/>
      <c r="J280" s="231"/>
      <c r="K280" s="231"/>
      <c r="L280" s="236"/>
      <c r="M280" s="237"/>
      <c r="N280" s="238"/>
      <c r="O280" s="238"/>
      <c r="P280" s="238"/>
      <c r="Q280" s="238"/>
      <c r="R280" s="238"/>
      <c r="S280" s="238"/>
      <c r="T280" s="239"/>
      <c r="AT280" s="240" t="s">
        <v>176</v>
      </c>
      <c r="AU280" s="240" t="s">
        <v>89</v>
      </c>
      <c r="AV280" s="13" t="s">
        <v>25</v>
      </c>
      <c r="AW280" s="13" t="s">
        <v>44</v>
      </c>
      <c r="AX280" s="13" t="s">
        <v>80</v>
      </c>
      <c r="AY280" s="240" t="s">
        <v>165</v>
      </c>
    </row>
    <row r="281" spans="2:51" s="12" customFormat="1" ht="13.5">
      <c r="B281" s="218"/>
      <c r="C281" s="219"/>
      <c r="D281" s="215" t="s">
        <v>176</v>
      </c>
      <c r="E281" s="241" t="s">
        <v>24</v>
      </c>
      <c r="F281" s="242" t="s">
        <v>1330</v>
      </c>
      <c r="G281" s="219"/>
      <c r="H281" s="243">
        <v>8.2</v>
      </c>
      <c r="I281" s="224"/>
      <c r="J281" s="219"/>
      <c r="K281" s="219"/>
      <c r="L281" s="225"/>
      <c r="M281" s="226"/>
      <c r="N281" s="227"/>
      <c r="O281" s="227"/>
      <c r="P281" s="227"/>
      <c r="Q281" s="227"/>
      <c r="R281" s="227"/>
      <c r="S281" s="227"/>
      <c r="T281" s="228"/>
      <c r="AT281" s="229" t="s">
        <v>176</v>
      </c>
      <c r="AU281" s="229" t="s">
        <v>89</v>
      </c>
      <c r="AV281" s="12" t="s">
        <v>89</v>
      </c>
      <c r="AW281" s="12" t="s">
        <v>44</v>
      </c>
      <c r="AX281" s="12" t="s">
        <v>80</v>
      </c>
      <c r="AY281" s="229" t="s">
        <v>165</v>
      </c>
    </row>
    <row r="282" spans="2:51" s="12" customFormat="1" ht="13.5">
      <c r="B282" s="218"/>
      <c r="C282" s="219"/>
      <c r="D282" s="215" t="s">
        <v>176</v>
      </c>
      <c r="E282" s="241" t="s">
        <v>24</v>
      </c>
      <c r="F282" s="242" t="s">
        <v>1331</v>
      </c>
      <c r="G282" s="219"/>
      <c r="H282" s="243">
        <v>1.9</v>
      </c>
      <c r="I282" s="224"/>
      <c r="J282" s="219"/>
      <c r="K282" s="219"/>
      <c r="L282" s="225"/>
      <c r="M282" s="226"/>
      <c r="N282" s="227"/>
      <c r="O282" s="227"/>
      <c r="P282" s="227"/>
      <c r="Q282" s="227"/>
      <c r="R282" s="227"/>
      <c r="S282" s="227"/>
      <c r="T282" s="228"/>
      <c r="AT282" s="229" t="s">
        <v>176</v>
      </c>
      <c r="AU282" s="229" t="s">
        <v>89</v>
      </c>
      <c r="AV282" s="12" t="s">
        <v>89</v>
      </c>
      <c r="AW282" s="12" t="s">
        <v>44</v>
      </c>
      <c r="AX282" s="12" t="s">
        <v>80</v>
      </c>
      <c r="AY282" s="229" t="s">
        <v>165</v>
      </c>
    </row>
    <row r="283" spans="2:51" s="14" customFormat="1" ht="13.5">
      <c r="B283" s="244"/>
      <c r="C283" s="245"/>
      <c r="D283" s="215" t="s">
        <v>176</v>
      </c>
      <c r="E283" s="246" t="s">
        <v>24</v>
      </c>
      <c r="F283" s="247" t="s">
        <v>186</v>
      </c>
      <c r="G283" s="245"/>
      <c r="H283" s="248">
        <v>10.1</v>
      </c>
      <c r="I283" s="249"/>
      <c r="J283" s="245"/>
      <c r="K283" s="245"/>
      <c r="L283" s="250"/>
      <c r="M283" s="251"/>
      <c r="N283" s="252"/>
      <c r="O283" s="252"/>
      <c r="P283" s="252"/>
      <c r="Q283" s="252"/>
      <c r="R283" s="252"/>
      <c r="S283" s="252"/>
      <c r="T283" s="253"/>
      <c r="AT283" s="254" t="s">
        <v>176</v>
      </c>
      <c r="AU283" s="254" t="s">
        <v>89</v>
      </c>
      <c r="AV283" s="14" t="s">
        <v>187</v>
      </c>
      <c r="AW283" s="14" t="s">
        <v>44</v>
      </c>
      <c r="AX283" s="14" t="s">
        <v>80</v>
      </c>
      <c r="AY283" s="254" t="s">
        <v>165</v>
      </c>
    </row>
    <row r="284" spans="2:51" s="13" customFormat="1" ht="13.5">
      <c r="B284" s="230"/>
      <c r="C284" s="231"/>
      <c r="D284" s="215" t="s">
        <v>176</v>
      </c>
      <c r="E284" s="232" t="s">
        <v>24</v>
      </c>
      <c r="F284" s="233" t="s">
        <v>341</v>
      </c>
      <c r="G284" s="231"/>
      <c r="H284" s="234" t="s">
        <v>24</v>
      </c>
      <c r="I284" s="235"/>
      <c r="J284" s="231"/>
      <c r="K284" s="231"/>
      <c r="L284" s="236"/>
      <c r="M284" s="237"/>
      <c r="N284" s="238"/>
      <c r="O284" s="238"/>
      <c r="P284" s="238"/>
      <c r="Q284" s="238"/>
      <c r="R284" s="238"/>
      <c r="S284" s="238"/>
      <c r="T284" s="239"/>
      <c r="AT284" s="240" t="s">
        <v>176</v>
      </c>
      <c r="AU284" s="240" t="s">
        <v>89</v>
      </c>
      <c r="AV284" s="13" t="s">
        <v>25</v>
      </c>
      <c r="AW284" s="13" t="s">
        <v>44</v>
      </c>
      <c r="AX284" s="13" t="s">
        <v>80</v>
      </c>
      <c r="AY284" s="240" t="s">
        <v>165</v>
      </c>
    </row>
    <row r="285" spans="2:51" s="12" customFormat="1" ht="13.5">
      <c r="B285" s="218"/>
      <c r="C285" s="219"/>
      <c r="D285" s="215" t="s">
        <v>176</v>
      </c>
      <c r="E285" s="241" t="s">
        <v>24</v>
      </c>
      <c r="F285" s="242" t="s">
        <v>1332</v>
      </c>
      <c r="G285" s="219"/>
      <c r="H285" s="243">
        <v>40.3</v>
      </c>
      <c r="I285" s="224"/>
      <c r="J285" s="219"/>
      <c r="K285" s="219"/>
      <c r="L285" s="225"/>
      <c r="M285" s="226"/>
      <c r="N285" s="227"/>
      <c r="O285" s="227"/>
      <c r="P285" s="227"/>
      <c r="Q285" s="227"/>
      <c r="R285" s="227"/>
      <c r="S285" s="227"/>
      <c r="T285" s="228"/>
      <c r="AT285" s="229" t="s">
        <v>176</v>
      </c>
      <c r="AU285" s="229" t="s">
        <v>89</v>
      </c>
      <c r="AV285" s="12" t="s">
        <v>89</v>
      </c>
      <c r="AW285" s="12" t="s">
        <v>44</v>
      </c>
      <c r="AX285" s="12" t="s">
        <v>80</v>
      </c>
      <c r="AY285" s="229" t="s">
        <v>165</v>
      </c>
    </row>
    <row r="286" spans="2:51" s="12" customFormat="1" ht="13.5">
      <c r="B286" s="218"/>
      <c r="C286" s="219"/>
      <c r="D286" s="215" t="s">
        <v>176</v>
      </c>
      <c r="E286" s="241" t="s">
        <v>24</v>
      </c>
      <c r="F286" s="242" t="s">
        <v>1333</v>
      </c>
      <c r="G286" s="219"/>
      <c r="H286" s="243">
        <v>4.4</v>
      </c>
      <c r="I286" s="224"/>
      <c r="J286" s="219"/>
      <c r="K286" s="219"/>
      <c r="L286" s="225"/>
      <c r="M286" s="226"/>
      <c r="N286" s="227"/>
      <c r="O286" s="227"/>
      <c r="P286" s="227"/>
      <c r="Q286" s="227"/>
      <c r="R286" s="227"/>
      <c r="S286" s="227"/>
      <c r="T286" s="228"/>
      <c r="AT286" s="229" t="s">
        <v>176</v>
      </c>
      <c r="AU286" s="229" t="s">
        <v>89</v>
      </c>
      <c r="AV286" s="12" t="s">
        <v>89</v>
      </c>
      <c r="AW286" s="12" t="s">
        <v>44</v>
      </c>
      <c r="AX286" s="12" t="s">
        <v>80</v>
      </c>
      <c r="AY286" s="229" t="s">
        <v>165</v>
      </c>
    </row>
    <row r="287" spans="2:51" s="12" customFormat="1" ht="13.5">
      <c r="B287" s="218"/>
      <c r="C287" s="219"/>
      <c r="D287" s="215" t="s">
        <v>176</v>
      </c>
      <c r="E287" s="241" t="s">
        <v>24</v>
      </c>
      <c r="F287" s="242" t="s">
        <v>1334</v>
      </c>
      <c r="G287" s="219"/>
      <c r="H287" s="243">
        <v>21</v>
      </c>
      <c r="I287" s="224"/>
      <c r="J287" s="219"/>
      <c r="K287" s="219"/>
      <c r="L287" s="225"/>
      <c r="M287" s="226"/>
      <c r="N287" s="227"/>
      <c r="O287" s="227"/>
      <c r="P287" s="227"/>
      <c r="Q287" s="227"/>
      <c r="R287" s="227"/>
      <c r="S287" s="227"/>
      <c r="T287" s="228"/>
      <c r="AT287" s="229" t="s">
        <v>176</v>
      </c>
      <c r="AU287" s="229" t="s">
        <v>89</v>
      </c>
      <c r="AV287" s="12" t="s">
        <v>89</v>
      </c>
      <c r="AW287" s="12" t="s">
        <v>44</v>
      </c>
      <c r="AX287" s="12" t="s">
        <v>80</v>
      </c>
      <c r="AY287" s="229" t="s">
        <v>165</v>
      </c>
    </row>
    <row r="288" spans="2:51" s="14" customFormat="1" ht="13.5">
      <c r="B288" s="244"/>
      <c r="C288" s="245"/>
      <c r="D288" s="215" t="s">
        <v>176</v>
      </c>
      <c r="E288" s="246" t="s">
        <v>24</v>
      </c>
      <c r="F288" s="247" t="s">
        <v>186</v>
      </c>
      <c r="G288" s="245"/>
      <c r="H288" s="248">
        <v>65.7</v>
      </c>
      <c r="I288" s="249"/>
      <c r="J288" s="245"/>
      <c r="K288" s="245"/>
      <c r="L288" s="250"/>
      <c r="M288" s="251"/>
      <c r="N288" s="252"/>
      <c r="O288" s="252"/>
      <c r="P288" s="252"/>
      <c r="Q288" s="252"/>
      <c r="R288" s="252"/>
      <c r="S288" s="252"/>
      <c r="T288" s="253"/>
      <c r="AT288" s="254" t="s">
        <v>176</v>
      </c>
      <c r="AU288" s="254" t="s">
        <v>89</v>
      </c>
      <c r="AV288" s="14" t="s">
        <v>187</v>
      </c>
      <c r="AW288" s="14" t="s">
        <v>44</v>
      </c>
      <c r="AX288" s="14" t="s">
        <v>80</v>
      </c>
      <c r="AY288" s="254" t="s">
        <v>165</v>
      </c>
    </row>
    <row r="289" spans="2:51" s="13" customFormat="1" ht="13.5">
      <c r="B289" s="230"/>
      <c r="C289" s="231"/>
      <c r="D289" s="215" t="s">
        <v>176</v>
      </c>
      <c r="E289" s="232" t="s">
        <v>24</v>
      </c>
      <c r="F289" s="233" t="s">
        <v>1335</v>
      </c>
      <c r="G289" s="231"/>
      <c r="H289" s="234" t="s">
        <v>24</v>
      </c>
      <c r="I289" s="235"/>
      <c r="J289" s="231"/>
      <c r="K289" s="231"/>
      <c r="L289" s="236"/>
      <c r="M289" s="237"/>
      <c r="N289" s="238"/>
      <c r="O289" s="238"/>
      <c r="P289" s="238"/>
      <c r="Q289" s="238"/>
      <c r="R289" s="238"/>
      <c r="S289" s="238"/>
      <c r="T289" s="239"/>
      <c r="AT289" s="240" t="s">
        <v>176</v>
      </c>
      <c r="AU289" s="240" t="s">
        <v>89</v>
      </c>
      <c r="AV289" s="13" t="s">
        <v>25</v>
      </c>
      <c r="AW289" s="13" t="s">
        <v>44</v>
      </c>
      <c r="AX289" s="13" t="s">
        <v>80</v>
      </c>
      <c r="AY289" s="240" t="s">
        <v>165</v>
      </c>
    </row>
    <row r="290" spans="2:51" s="12" customFormat="1" ht="13.5">
      <c r="B290" s="218"/>
      <c r="C290" s="219"/>
      <c r="D290" s="215" t="s">
        <v>176</v>
      </c>
      <c r="E290" s="241" t="s">
        <v>24</v>
      </c>
      <c r="F290" s="242" t="s">
        <v>1336</v>
      </c>
      <c r="G290" s="219"/>
      <c r="H290" s="243">
        <v>25.792</v>
      </c>
      <c r="I290" s="224"/>
      <c r="J290" s="219"/>
      <c r="K290" s="219"/>
      <c r="L290" s="225"/>
      <c r="M290" s="226"/>
      <c r="N290" s="227"/>
      <c r="O290" s="227"/>
      <c r="P290" s="227"/>
      <c r="Q290" s="227"/>
      <c r="R290" s="227"/>
      <c r="S290" s="227"/>
      <c r="T290" s="228"/>
      <c r="AT290" s="229" t="s">
        <v>176</v>
      </c>
      <c r="AU290" s="229" t="s">
        <v>89</v>
      </c>
      <c r="AV290" s="12" t="s">
        <v>89</v>
      </c>
      <c r="AW290" s="12" t="s">
        <v>44</v>
      </c>
      <c r="AX290" s="12" t="s">
        <v>80</v>
      </c>
      <c r="AY290" s="229" t="s">
        <v>165</v>
      </c>
    </row>
    <row r="291" spans="2:51" s="12" customFormat="1" ht="13.5">
      <c r="B291" s="218"/>
      <c r="C291" s="219"/>
      <c r="D291" s="215" t="s">
        <v>176</v>
      </c>
      <c r="E291" s="241" t="s">
        <v>24</v>
      </c>
      <c r="F291" s="242" t="s">
        <v>1337</v>
      </c>
      <c r="G291" s="219"/>
      <c r="H291" s="243">
        <v>0.423</v>
      </c>
      <c r="I291" s="224"/>
      <c r="J291" s="219"/>
      <c r="K291" s="219"/>
      <c r="L291" s="225"/>
      <c r="M291" s="226"/>
      <c r="N291" s="227"/>
      <c r="O291" s="227"/>
      <c r="P291" s="227"/>
      <c r="Q291" s="227"/>
      <c r="R291" s="227"/>
      <c r="S291" s="227"/>
      <c r="T291" s="228"/>
      <c r="AT291" s="229" t="s">
        <v>176</v>
      </c>
      <c r="AU291" s="229" t="s">
        <v>89</v>
      </c>
      <c r="AV291" s="12" t="s">
        <v>89</v>
      </c>
      <c r="AW291" s="12" t="s">
        <v>44</v>
      </c>
      <c r="AX291" s="12" t="s">
        <v>80</v>
      </c>
      <c r="AY291" s="229" t="s">
        <v>165</v>
      </c>
    </row>
    <row r="292" spans="2:51" s="12" customFormat="1" ht="13.5">
      <c r="B292" s="218"/>
      <c r="C292" s="219"/>
      <c r="D292" s="215" t="s">
        <v>176</v>
      </c>
      <c r="E292" s="241" t="s">
        <v>24</v>
      </c>
      <c r="F292" s="242" t="s">
        <v>1338</v>
      </c>
      <c r="G292" s="219"/>
      <c r="H292" s="243">
        <v>0.263</v>
      </c>
      <c r="I292" s="224"/>
      <c r="J292" s="219"/>
      <c r="K292" s="219"/>
      <c r="L292" s="225"/>
      <c r="M292" s="226"/>
      <c r="N292" s="227"/>
      <c r="O292" s="227"/>
      <c r="P292" s="227"/>
      <c r="Q292" s="227"/>
      <c r="R292" s="227"/>
      <c r="S292" s="227"/>
      <c r="T292" s="228"/>
      <c r="AT292" s="229" t="s">
        <v>176</v>
      </c>
      <c r="AU292" s="229" t="s">
        <v>89</v>
      </c>
      <c r="AV292" s="12" t="s">
        <v>89</v>
      </c>
      <c r="AW292" s="12" t="s">
        <v>44</v>
      </c>
      <c r="AX292" s="12" t="s">
        <v>80</v>
      </c>
      <c r="AY292" s="229" t="s">
        <v>165</v>
      </c>
    </row>
    <row r="293" spans="2:51" s="14" customFormat="1" ht="13.5">
      <c r="B293" s="244"/>
      <c r="C293" s="245"/>
      <c r="D293" s="215" t="s">
        <v>176</v>
      </c>
      <c r="E293" s="246" t="s">
        <v>24</v>
      </c>
      <c r="F293" s="247" t="s">
        <v>186</v>
      </c>
      <c r="G293" s="245"/>
      <c r="H293" s="248">
        <v>26.478</v>
      </c>
      <c r="I293" s="249"/>
      <c r="J293" s="245"/>
      <c r="K293" s="245"/>
      <c r="L293" s="250"/>
      <c r="M293" s="251"/>
      <c r="N293" s="252"/>
      <c r="O293" s="252"/>
      <c r="P293" s="252"/>
      <c r="Q293" s="252"/>
      <c r="R293" s="252"/>
      <c r="S293" s="252"/>
      <c r="T293" s="253"/>
      <c r="AT293" s="254" t="s">
        <v>176</v>
      </c>
      <c r="AU293" s="254" t="s">
        <v>89</v>
      </c>
      <c r="AV293" s="14" t="s">
        <v>187</v>
      </c>
      <c r="AW293" s="14" t="s">
        <v>44</v>
      </c>
      <c r="AX293" s="14" t="s">
        <v>80</v>
      </c>
      <c r="AY293" s="254" t="s">
        <v>165</v>
      </c>
    </row>
    <row r="294" spans="2:51" s="15" customFormat="1" ht="13.5">
      <c r="B294" s="255"/>
      <c r="C294" s="256"/>
      <c r="D294" s="220" t="s">
        <v>176</v>
      </c>
      <c r="E294" s="257" t="s">
        <v>24</v>
      </c>
      <c r="F294" s="258" t="s">
        <v>192</v>
      </c>
      <c r="G294" s="256"/>
      <c r="H294" s="259">
        <v>102.278</v>
      </c>
      <c r="I294" s="260"/>
      <c r="J294" s="256"/>
      <c r="K294" s="256"/>
      <c r="L294" s="261"/>
      <c r="M294" s="262"/>
      <c r="N294" s="263"/>
      <c r="O294" s="263"/>
      <c r="P294" s="263"/>
      <c r="Q294" s="263"/>
      <c r="R294" s="263"/>
      <c r="S294" s="263"/>
      <c r="T294" s="264"/>
      <c r="AT294" s="265" t="s">
        <v>176</v>
      </c>
      <c r="AU294" s="265" t="s">
        <v>89</v>
      </c>
      <c r="AV294" s="15" t="s">
        <v>171</v>
      </c>
      <c r="AW294" s="15" t="s">
        <v>44</v>
      </c>
      <c r="AX294" s="15" t="s">
        <v>25</v>
      </c>
      <c r="AY294" s="265" t="s">
        <v>165</v>
      </c>
    </row>
    <row r="295" spans="2:65" s="1" customFormat="1" ht="57" customHeight="1">
      <c r="B295" s="42"/>
      <c r="C295" s="203" t="s">
        <v>465</v>
      </c>
      <c r="D295" s="203" t="s">
        <v>166</v>
      </c>
      <c r="E295" s="204" t="s">
        <v>367</v>
      </c>
      <c r="F295" s="205" t="s">
        <v>368</v>
      </c>
      <c r="G295" s="206" t="s">
        <v>169</v>
      </c>
      <c r="H295" s="207">
        <v>186.364</v>
      </c>
      <c r="I295" s="208"/>
      <c r="J295" s="209">
        <f>ROUND(I295*H295,2)</f>
        <v>0</v>
      </c>
      <c r="K295" s="205" t="s">
        <v>170</v>
      </c>
      <c r="L295" s="62"/>
      <c r="M295" s="210" t="s">
        <v>24</v>
      </c>
      <c r="N295" s="211" t="s">
        <v>51</v>
      </c>
      <c r="O295" s="43"/>
      <c r="P295" s="212">
        <f>O295*H295</f>
        <v>0</v>
      </c>
      <c r="Q295" s="212">
        <v>0.0076543822</v>
      </c>
      <c r="R295" s="212">
        <f>Q295*H295</f>
        <v>1.4265012843208</v>
      </c>
      <c r="S295" s="212">
        <v>0</v>
      </c>
      <c r="T295" s="213">
        <f>S295*H295</f>
        <v>0</v>
      </c>
      <c r="AR295" s="25" t="s">
        <v>171</v>
      </c>
      <c r="AT295" s="25" t="s">
        <v>166</v>
      </c>
      <c r="AU295" s="25" t="s">
        <v>89</v>
      </c>
      <c r="AY295" s="25" t="s">
        <v>165</v>
      </c>
      <c r="BE295" s="214">
        <f>IF(N295="základní",J295,0)</f>
        <v>0</v>
      </c>
      <c r="BF295" s="214">
        <f>IF(N295="snížená",J295,0)</f>
        <v>0</v>
      </c>
      <c r="BG295" s="214">
        <f>IF(N295="zákl. přenesená",J295,0)</f>
        <v>0</v>
      </c>
      <c r="BH295" s="214">
        <f>IF(N295="sníž. přenesená",J295,0)</f>
        <v>0</v>
      </c>
      <c r="BI295" s="214">
        <f>IF(N295="nulová",J295,0)</f>
        <v>0</v>
      </c>
      <c r="BJ295" s="25" t="s">
        <v>25</v>
      </c>
      <c r="BK295" s="214">
        <f>ROUND(I295*H295,2)</f>
        <v>0</v>
      </c>
      <c r="BL295" s="25" t="s">
        <v>171</v>
      </c>
      <c r="BM295" s="25" t="s">
        <v>1339</v>
      </c>
    </row>
    <row r="296" spans="2:47" s="1" customFormat="1" ht="189">
      <c r="B296" s="42"/>
      <c r="C296" s="64"/>
      <c r="D296" s="215" t="s">
        <v>173</v>
      </c>
      <c r="E296" s="64"/>
      <c r="F296" s="216" t="s">
        <v>370</v>
      </c>
      <c r="G296" s="64"/>
      <c r="H296" s="64"/>
      <c r="I296" s="173"/>
      <c r="J296" s="64"/>
      <c r="K296" s="64"/>
      <c r="L296" s="62"/>
      <c r="M296" s="217"/>
      <c r="N296" s="43"/>
      <c r="O296" s="43"/>
      <c r="P296" s="43"/>
      <c r="Q296" s="43"/>
      <c r="R296" s="43"/>
      <c r="S296" s="43"/>
      <c r="T296" s="79"/>
      <c r="AT296" s="25" t="s">
        <v>173</v>
      </c>
      <c r="AU296" s="25" t="s">
        <v>89</v>
      </c>
    </row>
    <row r="297" spans="2:51" s="13" customFormat="1" ht="13.5">
      <c r="B297" s="230"/>
      <c r="C297" s="231"/>
      <c r="D297" s="215" t="s">
        <v>176</v>
      </c>
      <c r="E297" s="232" t="s">
        <v>24</v>
      </c>
      <c r="F297" s="233" t="s">
        <v>1340</v>
      </c>
      <c r="G297" s="231"/>
      <c r="H297" s="234" t="s">
        <v>24</v>
      </c>
      <c r="I297" s="235"/>
      <c r="J297" s="231"/>
      <c r="K297" s="231"/>
      <c r="L297" s="236"/>
      <c r="M297" s="237"/>
      <c r="N297" s="238"/>
      <c r="O297" s="238"/>
      <c r="P297" s="238"/>
      <c r="Q297" s="238"/>
      <c r="R297" s="238"/>
      <c r="S297" s="238"/>
      <c r="T297" s="239"/>
      <c r="AT297" s="240" t="s">
        <v>176</v>
      </c>
      <c r="AU297" s="240" t="s">
        <v>89</v>
      </c>
      <c r="AV297" s="13" t="s">
        <v>25</v>
      </c>
      <c r="AW297" s="13" t="s">
        <v>44</v>
      </c>
      <c r="AX297" s="13" t="s">
        <v>80</v>
      </c>
      <c r="AY297" s="240" t="s">
        <v>165</v>
      </c>
    </row>
    <row r="298" spans="2:51" s="13" customFormat="1" ht="13.5">
      <c r="B298" s="230"/>
      <c r="C298" s="231"/>
      <c r="D298" s="215" t="s">
        <v>176</v>
      </c>
      <c r="E298" s="232" t="s">
        <v>24</v>
      </c>
      <c r="F298" s="233" t="s">
        <v>338</v>
      </c>
      <c r="G298" s="231"/>
      <c r="H298" s="234" t="s">
        <v>24</v>
      </c>
      <c r="I298" s="235"/>
      <c r="J298" s="231"/>
      <c r="K298" s="231"/>
      <c r="L298" s="236"/>
      <c r="M298" s="237"/>
      <c r="N298" s="238"/>
      <c r="O298" s="238"/>
      <c r="P298" s="238"/>
      <c r="Q298" s="238"/>
      <c r="R298" s="238"/>
      <c r="S298" s="238"/>
      <c r="T298" s="239"/>
      <c r="AT298" s="240" t="s">
        <v>176</v>
      </c>
      <c r="AU298" s="240" t="s">
        <v>89</v>
      </c>
      <c r="AV298" s="13" t="s">
        <v>25</v>
      </c>
      <c r="AW298" s="13" t="s">
        <v>44</v>
      </c>
      <c r="AX298" s="13" t="s">
        <v>80</v>
      </c>
      <c r="AY298" s="240" t="s">
        <v>165</v>
      </c>
    </row>
    <row r="299" spans="2:51" s="12" customFormat="1" ht="13.5">
      <c r="B299" s="218"/>
      <c r="C299" s="219"/>
      <c r="D299" s="215" t="s">
        <v>176</v>
      </c>
      <c r="E299" s="241" t="s">
        <v>24</v>
      </c>
      <c r="F299" s="242" t="s">
        <v>1341</v>
      </c>
      <c r="G299" s="219"/>
      <c r="H299" s="243">
        <v>6.4</v>
      </c>
      <c r="I299" s="224"/>
      <c r="J299" s="219"/>
      <c r="K299" s="219"/>
      <c r="L299" s="225"/>
      <c r="M299" s="226"/>
      <c r="N299" s="227"/>
      <c r="O299" s="227"/>
      <c r="P299" s="227"/>
      <c r="Q299" s="227"/>
      <c r="R299" s="227"/>
      <c r="S299" s="227"/>
      <c r="T299" s="228"/>
      <c r="AT299" s="229" t="s">
        <v>176</v>
      </c>
      <c r="AU299" s="229" t="s">
        <v>89</v>
      </c>
      <c r="AV299" s="12" t="s">
        <v>89</v>
      </c>
      <c r="AW299" s="12" t="s">
        <v>44</v>
      </c>
      <c r="AX299" s="12" t="s">
        <v>80</v>
      </c>
      <c r="AY299" s="229" t="s">
        <v>165</v>
      </c>
    </row>
    <row r="300" spans="2:51" s="14" customFormat="1" ht="13.5">
      <c r="B300" s="244"/>
      <c r="C300" s="245"/>
      <c r="D300" s="215" t="s">
        <v>176</v>
      </c>
      <c r="E300" s="246" t="s">
        <v>24</v>
      </c>
      <c r="F300" s="247" t="s">
        <v>186</v>
      </c>
      <c r="G300" s="245"/>
      <c r="H300" s="248">
        <v>6.4</v>
      </c>
      <c r="I300" s="249"/>
      <c r="J300" s="245"/>
      <c r="K300" s="245"/>
      <c r="L300" s="250"/>
      <c r="M300" s="251"/>
      <c r="N300" s="252"/>
      <c r="O300" s="252"/>
      <c r="P300" s="252"/>
      <c r="Q300" s="252"/>
      <c r="R300" s="252"/>
      <c r="S300" s="252"/>
      <c r="T300" s="253"/>
      <c r="AT300" s="254" t="s">
        <v>176</v>
      </c>
      <c r="AU300" s="254" t="s">
        <v>89</v>
      </c>
      <c r="AV300" s="14" t="s">
        <v>187</v>
      </c>
      <c r="AW300" s="14" t="s">
        <v>44</v>
      </c>
      <c r="AX300" s="14" t="s">
        <v>80</v>
      </c>
      <c r="AY300" s="254" t="s">
        <v>165</v>
      </c>
    </row>
    <row r="301" spans="2:51" s="13" customFormat="1" ht="13.5">
      <c r="B301" s="230"/>
      <c r="C301" s="231"/>
      <c r="D301" s="215" t="s">
        <v>176</v>
      </c>
      <c r="E301" s="232" t="s">
        <v>24</v>
      </c>
      <c r="F301" s="233" t="s">
        <v>341</v>
      </c>
      <c r="G301" s="231"/>
      <c r="H301" s="234" t="s">
        <v>24</v>
      </c>
      <c r="I301" s="235"/>
      <c r="J301" s="231"/>
      <c r="K301" s="231"/>
      <c r="L301" s="236"/>
      <c r="M301" s="237"/>
      <c r="N301" s="238"/>
      <c r="O301" s="238"/>
      <c r="P301" s="238"/>
      <c r="Q301" s="238"/>
      <c r="R301" s="238"/>
      <c r="S301" s="238"/>
      <c r="T301" s="239"/>
      <c r="AT301" s="240" t="s">
        <v>176</v>
      </c>
      <c r="AU301" s="240" t="s">
        <v>89</v>
      </c>
      <c r="AV301" s="13" t="s">
        <v>25</v>
      </c>
      <c r="AW301" s="13" t="s">
        <v>44</v>
      </c>
      <c r="AX301" s="13" t="s">
        <v>80</v>
      </c>
      <c r="AY301" s="240" t="s">
        <v>165</v>
      </c>
    </row>
    <row r="302" spans="2:51" s="12" customFormat="1" ht="13.5">
      <c r="B302" s="218"/>
      <c r="C302" s="219"/>
      <c r="D302" s="215" t="s">
        <v>176</v>
      </c>
      <c r="E302" s="241" t="s">
        <v>24</v>
      </c>
      <c r="F302" s="242" t="s">
        <v>1342</v>
      </c>
      <c r="G302" s="219"/>
      <c r="H302" s="243">
        <v>14.6</v>
      </c>
      <c r="I302" s="224"/>
      <c r="J302" s="219"/>
      <c r="K302" s="219"/>
      <c r="L302" s="225"/>
      <c r="M302" s="226"/>
      <c r="N302" s="227"/>
      <c r="O302" s="227"/>
      <c r="P302" s="227"/>
      <c r="Q302" s="227"/>
      <c r="R302" s="227"/>
      <c r="S302" s="227"/>
      <c r="T302" s="228"/>
      <c r="AT302" s="229" t="s">
        <v>176</v>
      </c>
      <c r="AU302" s="229" t="s">
        <v>89</v>
      </c>
      <c r="AV302" s="12" t="s">
        <v>89</v>
      </c>
      <c r="AW302" s="12" t="s">
        <v>44</v>
      </c>
      <c r="AX302" s="12" t="s">
        <v>80</v>
      </c>
      <c r="AY302" s="229" t="s">
        <v>165</v>
      </c>
    </row>
    <row r="303" spans="2:51" s="12" customFormat="1" ht="13.5">
      <c r="B303" s="218"/>
      <c r="C303" s="219"/>
      <c r="D303" s="215" t="s">
        <v>176</v>
      </c>
      <c r="E303" s="241" t="s">
        <v>24</v>
      </c>
      <c r="F303" s="242" t="s">
        <v>1343</v>
      </c>
      <c r="G303" s="219"/>
      <c r="H303" s="243">
        <v>15.9</v>
      </c>
      <c r="I303" s="224"/>
      <c r="J303" s="219"/>
      <c r="K303" s="219"/>
      <c r="L303" s="225"/>
      <c r="M303" s="226"/>
      <c r="N303" s="227"/>
      <c r="O303" s="227"/>
      <c r="P303" s="227"/>
      <c r="Q303" s="227"/>
      <c r="R303" s="227"/>
      <c r="S303" s="227"/>
      <c r="T303" s="228"/>
      <c r="AT303" s="229" t="s">
        <v>176</v>
      </c>
      <c r="AU303" s="229" t="s">
        <v>89</v>
      </c>
      <c r="AV303" s="12" t="s">
        <v>89</v>
      </c>
      <c r="AW303" s="12" t="s">
        <v>44</v>
      </c>
      <c r="AX303" s="12" t="s">
        <v>80</v>
      </c>
      <c r="AY303" s="229" t="s">
        <v>165</v>
      </c>
    </row>
    <row r="304" spans="2:51" s="12" customFormat="1" ht="13.5">
      <c r="B304" s="218"/>
      <c r="C304" s="219"/>
      <c r="D304" s="215" t="s">
        <v>176</v>
      </c>
      <c r="E304" s="241" t="s">
        <v>24</v>
      </c>
      <c r="F304" s="242" t="s">
        <v>1344</v>
      </c>
      <c r="G304" s="219"/>
      <c r="H304" s="243">
        <v>139.7</v>
      </c>
      <c r="I304" s="224"/>
      <c r="J304" s="219"/>
      <c r="K304" s="219"/>
      <c r="L304" s="225"/>
      <c r="M304" s="226"/>
      <c r="N304" s="227"/>
      <c r="O304" s="227"/>
      <c r="P304" s="227"/>
      <c r="Q304" s="227"/>
      <c r="R304" s="227"/>
      <c r="S304" s="227"/>
      <c r="T304" s="228"/>
      <c r="AT304" s="229" t="s">
        <v>176</v>
      </c>
      <c r="AU304" s="229" t="s">
        <v>89</v>
      </c>
      <c r="AV304" s="12" t="s">
        <v>89</v>
      </c>
      <c r="AW304" s="12" t="s">
        <v>44</v>
      </c>
      <c r="AX304" s="12" t="s">
        <v>80</v>
      </c>
      <c r="AY304" s="229" t="s">
        <v>165</v>
      </c>
    </row>
    <row r="305" spans="2:51" s="12" customFormat="1" ht="13.5">
      <c r="B305" s="218"/>
      <c r="C305" s="219"/>
      <c r="D305" s="215" t="s">
        <v>176</v>
      </c>
      <c r="E305" s="241" t="s">
        <v>24</v>
      </c>
      <c r="F305" s="242" t="s">
        <v>1345</v>
      </c>
      <c r="G305" s="219"/>
      <c r="H305" s="243">
        <v>4.86</v>
      </c>
      <c r="I305" s="224"/>
      <c r="J305" s="219"/>
      <c r="K305" s="219"/>
      <c r="L305" s="225"/>
      <c r="M305" s="226"/>
      <c r="N305" s="227"/>
      <c r="O305" s="227"/>
      <c r="P305" s="227"/>
      <c r="Q305" s="227"/>
      <c r="R305" s="227"/>
      <c r="S305" s="227"/>
      <c r="T305" s="228"/>
      <c r="AT305" s="229" t="s">
        <v>176</v>
      </c>
      <c r="AU305" s="229" t="s">
        <v>89</v>
      </c>
      <c r="AV305" s="12" t="s">
        <v>89</v>
      </c>
      <c r="AW305" s="12" t="s">
        <v>44</v>
      </c>
      <c r="AX305" s="12" t="s">
        <v>80</v>
      </c>
      <c r="AY305" s="229" t="s">
        <v>165</v>
      </c>
    </row>
    <row r="306" spans="2:51" s="14" customFormat="1" ht="13.5">
      <c r="B306" s="244"/>
      <c r="C306" s="245"/>
      <c r="D306" s="215" t="s">
        <v>176</v>
      </c>
      <c r="E306" s="246" t="s">
        <v>24</v>
      </c>
      <c r="F306" s="247" t="s">
        <v>186</v>
      </c>
      <c r="G306" s="245"/>
      <c r="H306" s="248">
        <v>175.06</v>
      </c>
      <c r="I306" s="249"/>
      <c r="J306" s="245"/>
      <c r="K306" s="245"/>
      <c r="L306" s="250"/>
      <c r="M306" s="251"/>
      <c r="N306" s="252"/>
      <c r="O306" s="252"/>
      <c r="P306" s="252"/>
      <c r="Q306" s="252"/>
      <c r="R306" s="252"/>
      <c r="S306" s="252"/>
      <c r="T306" s="253"/>
      <c r="AT306" s="254" t="s">
        <v>176</v>
      </c>
      <c r="AU306" s="254" t="s">
        <v>89</v>
      </c>
      <c r="AV306" s="14" t="s">
        <v>187</v>
      </c>
      <c r="AW306" s="14" t="s">
        <v>44</v>
      </c>
      <c r="AX306" s="14" t="s">
        <v>80</v>
      </c>
      <c r="AY306" s="254" t="s">
        <v>165</v>
      </c>
    </row>
    <row r="307" spans="2:51" s="13" customFormat="1" ht="13.5">
      <c r="B307" s="230"/>
      <c r="C307" s="231"/>
      <c r="D307" s="215" t="s">
        <v>176</v>
      </c>
      <c r="E307" s="232" t="s">
        <v>24</v>
      </c>
      <c r="F307" s="233" t="s">
        <v>1346</v>
      </c>
      <c r="G307" s="231"/>
      <c r="H307" s="234" t="s">
        <v>24</v>
      </c>
      <c r="I307" s="235"/>
      <c r="J307" s="231"/>
      <c r="K307" s="231"/>
      <c r="L307" s="236"/>
      <c r="M307" s="237"/>
      <c r="N307" s="238"/>
      <c r="O307" s="238"/>
      <c r="P307" s="238"/>
      <c r="Q307" s="238"/>
      <c r="R307" s="238"/>
      <c r="S307" s="238"/>
      <c r="T307" s="239"/>
      <c r="AT307" s="240" t="s">
        <v>176</v>
      </c>
      <c r="AU307" s="240" t="s">
        <v>89</v>
      </c>
      <c r="AV307" s="13" t="s">
        <v>25</v>
      </c>
      <c r="AW307" s="13" t="s">
        <v>44</v>
      </c>
      <c r="AX307" s="13" t="s">
        <v>80</v>
      </c>
      <c r="AY307" s="240" t="s">
        <v>165</v>
      </c>
    </row>
    <row r="308" spans="2:51" s="12" customFormat="1" ht="13.5">
      <c r="B308" s="218"/>
      <c r="C308" s="219"/>
      <c r="D308" s="215" t="s">
        <v>176</v>
      </c>
      <c r="E308" s="241" t="s">
        <v>24</v>
      </c>
      <c r="F308" s="242" t="s">
        <v>1347</v>
      </c>
      <c r="G308" s="219"/>
      <c r="H308" s="243">
        <v>3.304</v>
      </c>
      <c r="I308" s="224"/>
      <c r="J308" s="219"/>
      <c r="K308" s="219"/>
      <c r="L308" s="225"/>
      <c r="M308" s="226"/>
      <c r="N308" s="227"/>
      <c r="O308" s="227"/>
      <c r="P308" s="227"/>
      <c r="Q308" s="227"/>
      <c r="R308" s="227"/>
      <c r="S308" s="227"/>
      <c r="T308" s="228"/>
      <c r="AT308" s="229" t="s">
        <v>176</v>
      </c>
      <c r="AU308" s="229" t="s">
        <v>89</v>
      </c>
      <c r="AV308" s="12" t="s">
        <v>89</v>
      </c>
      <c r="AW308" s="12" t="s">
        <v>44</v>
      </c>
      <c r="AX308" s="12" t="s">
        <v>80</v>
      </c>
      <c r="AY308" s="229" t="s">
        <v>165</v>
      </c>
    </row>
    <row r="309" spans="2:51" s="12" customFormat="1" ht="13.5">
      <c r="B309" s="218"/>
      <c r="C309" s="219"/>
      <c r="D309" s="215" t="s">
        <v>176</v>
      </c>
      <c r="E309" s="241" t="s">
        <v>24</v>
      </c>
      <c r="F309" s="242" t="s">
        <v>1348</v>
      </c>
      <c r="G309" s="219"/>
      <c r="H309" s="243">
        <v>1.6</v>
      </c>
      <c r="I309" s="224"/>
      <c r="J309" s="219"/>
      <c r="K309" s="219"/>
      <c r="L309" s="225"/>
      <c r="M309" s="226"/>
      <c r="N309" s="227"/>
      <c r="O309" s="227"/>
      <c r="P309" s="227"/>
      <c r="Q309" s="227"/>
      <c r="R309" s="227"/>
      <c r="S309" s="227"/>
      <c r="T309" s="228"/>
      <c r="AT309" s="229" t="s">
        <v>176</v>
      </c>
      <c r="AU309" s="229" t="s">
        <v>89</v>
      </c>
      <c r="AV309" s="12" t="s">
        <v>89</v>
      </c>
      <c r="AW309" s="12" t="s">
        <v>44</v>
      </c>
      <c r="AX309" s="12" t="s">
        <v>80</v>
      </c>
      <c r="AY309" s="229" t="s">
        <v>165</v>
      </c>
    </row>
    <row r="310" spans="2:51" s="14" customFormat="1" ht="13.5">
      <c r="B310" s="244"/>
      <c r="C310" s="245"/>
      <c r="D310" s="215" t="s">
        <v>176</v>
      </c>
      <c r="E310" s="246" t="s">
        <v>24</v>
      </c>
      <c r="F310" s="247" t="s">
        <v>186</v>
      </c>
      <c r="G310" s="245"/>
      <c r="H310" s="248">
        <v>4.904</v>
      </c>
      <c r="I310" s="249"/>
      <c r="J310" s="245"/>
      <c r="K310" s="245"/>
      <c r="L310" s="250"/>
      <c r="M310" s="251"/>
      <c r="N310" s="252"/>
      <c r="O310" s="252"/>
      <c r="P310" s="252"/>
      <c r="Q310" s="252"/>
      <c r="R310" s="252"/>
      <c r="S310" s="252"/>
      <c r="T310" s="253"/>
      <c r="AT310" s="254" t="s">
        <v>176</v>
      </c>
      <c r="AU310" s="254" t="s">
        <v>89</v>
      </c>
      <c r="AV310" s="14" t="s">
        <v>187</v>
      </c>
      <c r="AW310" s="14" t="s">
        <v>44</v>
      </c>
      <c r="AX310" s="14" t="s">
        <v>80</v>
      </c>
      <c r="AY310" s="254" t="s">
        <v>165</v>
      </c>
    </row>
    <row r="311" spans="2:51" s="15" customFormat="1" ht="13.5">
      <c r="B311" s="255"/>
      <c r="C311" s="256"/>
      <c r="D311" s="220" t="s">
        <v>176</v>
      </c>
      <c r="E311" s="257" t="s">
        <v>24</v>
      </c>
      <c r="F311" s="258" t="s">
        <v>192</v>
      </c>
      <c r="G311" s="256"/>
      <c r="H311" s="259">
        <v>186.364</v>
      </c>
      <c r="I311" s="260"/>
      <c r="J311" s="256"/>
      <c r="K311" s="256"/>
      <c r="L311" s="261"/>
      <c r="M311" s="262"/>
      <c r="N311" s="263"/>
      <c r="O311" s="263"/>
      <c r="P311" s="263"/>
      <c r="Q311" s="263"/>
      <c r="R311" s="263"/>
      <c r="S311" s="263"/>
      <c r="T311" s="264"/>
      <c r="AT311" s="265" t="s">
        <v>176</v>
      </c>
      <c r="AU311" s="265" t="s">
        <v>89</v>
      </c>
      <c r="AV311" s="15" t="s">
        <v>171</v>
      </c>
      <c r="AW311" s="15" t="s">
        <v>44</v>
      </c>
      <c r="AX311" s="15" t="s">
        <v>25</v>
      </c>
      <c r="AY311" s="265" t="s">
        <v>165</v>
      </c>
    </row>
    <row r="312" spans="2:65" s="1" customFormat="1" ht="57" customHeight="1">
      <c r="B312" s="42"/>
      <c r="C312" s="203" t="s">
        <v>477</v>
      </c>
      <c r="D312" s="203" t="s">
        <v>166</v>
      </c>
      <c r="E312" s="204" t="s">
        <v>375</v>
      </c>
      <c r="F312" s="205" t="s">
        <v>376</v>
      </c>
      <c r="G312" s="206" t="s">
        <v>169</v>
      </c>
      <c r="H312" s="207">
        <v>186.364</v>
      </c>
      <c r="I312" s="208"/>
      <c r="J312" s="209">
        <f>ROUND(I312*H312,2)</f>
        <v>0</v>
      </c>
      <c r="K312" s="205" t="s">
        <v>170</v>
      </c>
      <c r="L312" s="62"/>
      <c r="M312" s="210" t="s">
        <v>24</v>
      </c>
      <c r="N312" s="211" t="s">
        <v>51</v>
      </c>
      <c r="O312" s="43"/>
      <c r="P312" s="212">
        <f>O312*H312</f>
        <v>0</v>
      </c>
      <c r="Q312" s="212">
        <v>0.000856935</v>
      </c>
      <c r="R312" s="212">
        <f>Q312*H312</f>
        <v>0.15970183434</v>
      </c>
      <c r="S312" s="212">
        <v>0</v>
      </c>
      <c r="T312" s="213">
        <f>S312*H312</f>
        <v>0</v>
      </c>
      <c r="AR312" s="25" t="s">
        <v>171</v>
      </c>
      <c r="AT312" s="25" t="s">
        <v>166</v>
      </c>
      <c r="AU312" s="25" t="s">
        <v>89</v>
      </c>
      <c r="AY312" s="25" t="s">
        <v>165</v>
      </c>
      <c r="BE312" s="214">
        <f>IF(N312="základní",J312,0)</f>
        <v>0</v>
      </c>
      <c r="BF312" s="214">
        <f>IF(N312="snížená",J312,0)</f>
        <v>0</v>
      </c>
      <c r="BG312" s="214">
        <f>IF(N312="zákl. přenesená",J312,0)</f>
        <v>0</v>
      </c>
      <c r="BH312" s="214">
        <f>IF(N312="sníž. přenesená",J312,0)</f>
        <v>0</v>
      </c>
      <c r="BI312" s="214">
        <f>IF(N312="nulová",J312,0)</f>
        <v>0</v>
      </c>
      <c r="BJ312" s="25" t="s">
        <v>25</v>
      </c>
      <c r="BK312" s="214">
        <f>ROUND(I312*H312,2)</f>
        <v>0</v>
      </c>
      <c r="BL312" s="25" t="s">
        <v>171</v>
      </c>
      <c r="BM312" s="25" t="s">
        <v>1349</v>
      </c>
    </row>
    <row r="313" spans="2:47" s="1" customFormat="1" ht="189">
      <c r="B313" s="42"/>
      <c r="C313" s="64"/>
      <c r="D313" s="220" t="s">
        <v>173</v>
      </c>
      <c r="E313" s="64"/>
      <c r="F313" s="266" t="s">
        <v>370</v>
      </c>
      <c r="G313" s="64"/>
      <c r="H313" s="64"/>
      <c r="I313" s="173"/>
      <c r="J313" s="64"/>
      <c r="K313" s="64"/>
      <c r="L313" s="62"/>
      <c r="M313" s="217"/>
      <c r="N313" s="43"/>
      <c r="O313" s="43"/>
      <c r="P313" s="43"/>
      <c r="Q313" s="43"/>
      <c r="R313" s="43"/>
      <c r="S313" s="43"/>
      <c r="T313" s="79"/>
      <c r="AT313" s="25" t="s">
        <v>173</v>
      </c>
      <c r="AU313" s="25" t="s">
        <v>89</v>
      </c>
    </row>
    <row r="314" spans="2:65" s="1" customFormat="1" ht="57" customHeight="1">
      <c r="B314" s="42"/>
      <c r="C314" s="203" t="s">
        <v>484</v>
      </c>
      <c r="D314" s="203" t="s">
        <v>166</v>
      </c>
      <c r="E314" s="204" t="s">
        <v>379</v>
      </c>
      <c r="F314" s="205" t="s">
        <v>380</v>
      </c>
      <c r="G314" s="206" t="s">
        <v>262</v>
      </c>
      <c r="H314" s="207">
        <v>18.048</v>
      </c>
      <c r="I314" s="208"/>
      <c r="J314" s="209">
        <f>ROUND(I314*H314,2)</f>
        <v>0</v>
      </c>
      <c r="K314" s="205" t="s">
        <v>170</v>
      </c>
      <c r="L314" s="62"/>
      <c r="M314" s="210" t="s">
        <v>24</v>
      </c>
      <c r="N314" s="211" t="s">
        <v>51</v>
      </c>
      <c r="O314" s="43"/>
      <c r="P314" s="212">
        <f>O314*H314</f>
        <v>0</v>
      </c>
      <c r="Q314" s="212">
        <v>1.095795</v>
      </c>
      <c r="R314" s="212">
        <f>Q314*H314</f>
        <v>19.776908159999998</v>
      </c>
      <c r="S314" s="212">
        <v>0</v>
      </c>
      <c r="T314" s="213">
        <f>S314*H314</f>
        <v>0</v>
      </c>
      <c r="AR314" s="25" t="s">
        <v>171</v>
      </c>
      <c r="AT314" s="25" t="s">
        <v>166</v>
      </c>
      <c r="AU314" s="25" t="s">
        <v>89</v>
      </c>
      <c r="AY314" s="25" t="s">
        <v>165</v>
      </c>
      <c r="BE314" s="214">
        <f>IF(N314="základní",J314,0)</f>
        <v>0</v>
      </c>
      <c r="BF314" s="214">
        <f>IF(N314="snížená",J314,0)</f>
        <v>0</v>
      </c>
      <c r="BG314" s="214">
        <f>IF(N314="zákl. přenesená",J314,0)</f>
        <v>0</v>
      </c>
      <c r="BH314" s="214">
        <f>IF(N314="sníž. přenesená",J314,0)</f>
        <v>0</v>
      </c>
      <c r="BI314" s="214">
        <f>IF(N314="nulová",J314,0)</f>
        <v>0</v>
      </c>
      <c r="BJ314" s="25" t="s">
        <v>25</v>
      </c>
      <c r="BK314" s="214">
        <f>ROUND(I314*H314,2)</f>
        <v>0</v>
      </c>
      <c r="BL314" s="25" t="s">
        <v>171</v>
      </c>
      <c r="BM314" s="25" t="s">
        <v>1350</v>
      </c>
    </row>
    <row r="315" spans="2:47" s="1" customFormat="1" ht="94.5">
      <c r="B315" s="42"/>
      <c r="C315" s="64"/>
      <c r="D315" s="215" t="s">
        <v>173</v>
      </c>
      <c r="E315" s="64"/>
      <c r="F315" s="216" t="s">
        <v>382</v>
      </c>
      <c r="G315" s="64"/>
      <c r="H315" s="64"/>
      <c r="I315" s="173"/>
      <c r="J315" s="64"/>
      <c r="K315" s="64"/>
      <c r="L315" s="62"/>
      <c r="M315" s="217"/>
      <c r="N315" s="43"/>
      <c r="O315" s="43"/>
      <c r="P315" s="43"/>
      <c r="Q315" s="43"/>
      <c r="R315" s="43"/>
      <c r="S315" s="43"/>
      <c r="T315" s="79"/>
      <c r="AT315" s="25" t="s">
        <v>173</v>
      </c>
      <c r="AU315" s="25" t="s">
        <v>89</v>
      </c>
    </row>
    <row r="316" spans="2:47" s="1" customFormat="1" ht="27">
      <c r="B316" s="42"/>
      <c r="C316" s="64"/>
      <c r="D316" s="215" t="s">
        <v>112</v>
      </c>
      <c r="E316" s="64"/>
      <c r="F316" s="216" t="s">
        <v>1351</v>
      </c>
      <c r="G316" s="64"/>
      <c r="H316" s="64"/>
      <c r="I316" s="173"/>
      <c r="J316" s="64"/>
      <c r="K316" s="64"/>
      <c r="L316" s="62"/>
      <c r="M316" s="217"/>
      <c r="N316" s="43"/>
      <c r="O316" s="43"/>
      <c r="P316" s="43"/>
      <c r="Q316" s="43"/>
      <c r="R316" s="43"/>
      <c r="S316" s="43"/>
      <c r="T316" s="79"/>
      <c r="AT316" s="25" t="s">
        <v>112</v>
      </c>
      <c r="AU316" s="25" t="s">
        <v>89</v>
      </c>
    </row>
    <row r="317" spans="2:51" s="13" customFormat="1" ht="13.5">
      <c r="B317" s="230"/>
      <c r="C317" s="231"/>
      <c r="D317" s="215" t="s">
        <v>176</v>
      </c>
      <c r="E317" s="232" t="s">
        <v>24</v>
      </c>
      <c r="F317" s="233" t="s">
        <v>1329</v>
      </c>
      <c r="G317" s="231"/>
      <c r="H317" s="234" t="s">
        <v>24</v>
      </c>
      <c r="I317" s="235"/>
      <c r="J317" s="231"/>
      <c r="K317" s="231"/>
      <c r="L317" s="236"/>
      <c r="M317" s="237"/>
      <c r="N317" s="238"/>
      <c r="O317" s="238"/>
      <c r="P317" s="238"/>
      <c r="Q317" s="238"/>
      <c r="R317" s="238"/>
      <c r="S317" s="238"/>
      <c r="T317" s="239"/>
      <c r="AT317" s="240" t="s">
        <v>176</v>
      </c>
      <c r="AU317" s="240" t="s">
        <v>89</v>
      </c>
      <c r="AV317" s="13" t="s">
        <v>25</v>
      </c>
      <c r="AW317" s="13" t="s">
        <v>44</v>
      </c>
      <c r="AX317" s="13" t="s">
        <v>80</v>
      </c>
      <c r="AY317" s="240" t="s">
        <v>165</v>
      </c>
    </row>
    <row r="318" spans="2:51" s="13" customFormat="1" ht="13.5">
      <c r="B318" s="230"/>
      <c r="C318" s="231"/>
      <c r="D318" s="215" t="s">
        <v>176</v>
      </c>
      <c r="E318" s="232" t="s">
        <v>24</v>
      </c>
      <c r="F318" s="233" t="s">
        <v>338</v>
      </c>
      <c r="G318" s="231"/>
      <c r="H318" s="234" t="s">
        <v>24</v>
      </c>
      <c r="I318" s="235"/>
      <c r="J318" s="231"/>
      <c r="K318" s="231"/>
      <c r="L318" s="236"/>
      <c r="M318" s="237"/>
      <c r="N318" s="238"/>
      <c r="O318" s="238"/>
      <c r="P318" s="238"/>
      <c r="Q318" s="238"/>
      <c r="R318" s="238"/>
      <c r="S318" s="238"/>
      <c r="T318" s="239"/>
      <c r="AT318" s="240" t="s">
        <v>176</v>
      </c>
      <c r="AU318" s="240" t="s">
        <v>89</v>
      </c>
      <c r="AV318" s="13" t="s">
        <v>25</v>
      </c>
      <c r="AW318" s="13" t="s">
        <v>44</v>
      </c>
      <c r="AX318" s="13" t="s">
        <v>80</v>
      </c>
      <c r="AY318" s="240" t="s">
        <v>165</v>
      </c>
    </row>
    <row r="319" spans="2:51" s="12" customFormat="1" ht="13.5">
      <c r="B319" s="218"/>
      <c r="C319" s="219"/>
      <c r="D319" s="215" t="s">
        <v>176</v>
      </c>
      <c r="E319" s="241" t="s">
        <v>24</v>
      </c>
      <c r="F319" s="242" t="s">
        <v>1352</v>
      </c>
      <c r="G319" s="219"/>
      <c r="H319" s="243">
        <v>1.609</v>
      </c>
      <c r="I319" s="224"/>
      <c r="J319" s="219"/>
      <c r="K319" s="219"/>
      <c r="L319" s="225"/>
      <c r="M319" s="226"/>
      <c r="N319" s="227"/>
      <c r="O319" s="227"/>
      <c r="P319" s="227"/>
      <c r="Q319" s="227"/>
      <c r="R319" s="227"/>
      <c r="S319" s="227"/>
      <c r="T319" s="228"/>
      <c r="AT319" s="229" t="s">
        <v>176</v>
      </c>
      <c r="AU319" s="229" t="s">
        <v>89</v>
      </c>
      <c r="AV319" s="12" t="s">
        <v>89</v>
      </c>
      <c r="AW319" s="12" t="s">
        <v>44</v>
      </c>
      <c r="AX319" s="12" t="s">
        <v>80</v>
      </c>
      <c r="AY319" s="229" t="s">
        <v>165</v>
      </c>
    </row>
    <row r="320" spans="2:51" s="12" customFormat="1" ht="13.5">
      <c r="B320" s="218"/>
      <c r="C320" s="219"/>
      <c r="D320" s="215" t="s">
        <v>176</v>
      </c>
      <c r="E320" s="241" t="s">
        <v>24</v>
      </c>
      <c r="F320" s="242" t="s">
        <v>1353</v>
      </c>
      <c r="G320" s="219"/>
      <c r="H320" s="243">
        <v>0.373</v>
      </c>
      <c r="I320" s="224"/>
      <c r="J320" s="219"/>
      <c r="K320" s="219"/>
      <c r="L320" s="225"/>
      <c r="M320" s="226"/>
      <c r="N320" s="227"/>
      <c r="O320" s="227"/>
      <c r="P320" s="227"/>
      <c r="Q320" s="227"/>
      <c r="R320" s="227"/>
      <c r="S320" s="227"/>
      <c r="T320" s="228"/>
      <c r="AT320" s="229" t="s">
        <v>176</v>
      </c>
      <c r="AU320" s="229" t="s">
        <v>89</v>
      </c>
      <c r="AV320" s="12" t="s">
        <v>89</v>
      </c>
      <c r="AW320" s="12" t="s">
        <v>44</v>
      </c>
      <c r="AX320" s="12" t="s">
        <v>80</v>
      </c>
      <c r="AY320" s="229" t="s">
        <v>165</v>
      </c>
    </row>
    <row r="321" spans="2:51" s="14" customFormat="1" ht="13.5">
      <c r="B321" s="244"/>
      <c r="C321" s="245"/>
      <c r="D321" s="215" t="s">
        <v>176</v>
      </c>
      <c r="E321" s="246" t="s">
        <v>24</v>
      </c>
      <c r="F321" s="247" t="s">
        <v>186</v>
      </c>
      <c r="G321" s="245"/>
      <c r="H321" s="248">
        <v>1.982</v>
      </c>
      <c r="I321" s="249"/>
      <c r="J321" s="245"/>
      <c r="K321" s="245"/>
      <c r="L321" s="250"/>
      <c r="M321" s="251"/>
      <c r="N321" s="252"/>
      <c r="O321" s="252"/>
      <c r="P321" s="252"/>
      <c r="Q321" s="252"/>
      <c r="R321" s="252"/>
      <c r="S321" s="252"/>
      <c r="T321" s="253"/>
      <c r="AT321" s="254" t="s">
        <v>176</v>
      </c>
      <c r="AU321" s="254" t="s">
        <v>89</v>
      </c>
      <c r="AV321" s="14" t="s">
        <v>187</v>
      </c>
      <c r="AW321" s="14" t="s">
        <v>44</v>
      </c>
      <c r="AX321" s="14" t="s">
        <v>80</v>
      </c>
      <c r="AY321" s="254" t="s">
        <v>165</v>
      </c>
    </row>
    <row r="322" spans="2:51" s="13" customFormat="1" ht="13.5">
      <c r="B322" s="230"/>
      <c r="C322" s="231"/>
      <c r="D322" s="215" t="s">
        <v>176</v>
      </c>
      <c r="E322" s="232" t="s">
        <v>24</v>
      </c>
      <c r="F322" s="233" t="s">
        <v>341</v>
      </c>
      <c r="G322" s="231"/>
      <c r="H322" s="234" t="s">
        <v>24</v>
      </c>
      <c r="I322" s="235"/>
      <c r="J322" s="231"/>
      <c r="K322" s="231"/>
      <c r="L322" s="236"/>
      <c r="M322" s="237"/>
      <c r="N322" s="238"/>
      <c r="O322" s="238"/>
      <c r="P322" s="238"/>
      <c r="Q322" s="238"/>
      <c r="R322" s="238"/>
      <c r="S322" s="238"/>
      <c r="T322" s="239"/>
      <c r="AT322" s="240" t="s">
        <v>176</v>
      </c>
      <c r="AU322" s="240" t="s">
        <v>89</v>
      </c>
      <c r="AV322" s="13" t="s">
        <v>25</v>
      </c>
      <c r="AW322" s="13" t="s">
        <v>44</v>
      </c>
      <c r="AX322" s="13" t="s">
        <v>80</v>
      </c>
      <c r="AY322" s="240" t="s">
        <v>165</v>
      </c>
    </row>
    <row r="323" spans="2:51" s="12" customFormat="1" ht="13.5">
      <c r="B323" s="218"/>
      <c r="C323" s="219"/>
      <c r="D323" s="215" t="s">
        <v>176</v>
      </c>
      <c r="E323" s="241" t="s">
        <v>24</v>
      </c>
      <c r="F323" s="242" t="s">
        <v>1354</v>
      </c>
      <c r="G323" s="219"/>
      <c r="H323" s="243">
        <v>7.909</v>
      </c>
      <c r="I323" s="224"/>
      <c r="J323" s="219"/>
      <c r="K323" s="219"/>
      <c r="L323" s="225"/>
      <c r="M323" s="226"/>
      <c r="N323" s="227"/>
      <c r="O323" s="227"/>
      <c r="P323" s="227"/>
      <c r="Q323" s="227"/>
      <c r="R323" s="227"/>
      <c r="S323" s="227"/>
      <c r="T323" s="228"/>
      <c r="AT323" s="229" t="s">
        <v>176</v>
      </c>
      <c r="AU323" s="229" t="s">
        <v>89</v>
      </c>
      <c r="AV323" s="12" t="s">
        <v>89</v>
      </c>
      <c r="AW323" s="12" t="s">
        <v>44</v>
      </c>
      <c r="AX323" s="12" t="s">
        <v>80</v>
      </c>
      <c r="AY323" s="229" t="s">
        <v>165</v>
      </c>
    </row>
    <row r="324" spans="2:51" s="12" customFormat="1" ht="13.5">
      <c r="B324" s="218"/>
      <c r="C324" s="219"/>
      <c r="D324" s="215" t="s">
        <v>176</v>
      </c>
      <c r="E324" s="241" t="s">
        <v>24</v>
      </c>
      <c r="F324" s="242" t="s">
        <v>1355</v>
      </c>
      <c r="G324" s="219"/>
      <c r="H324" s="243">
        <v>0.864</v>
      </c>
      <c r="I324" s="224"/>
      <c r="J324" s="219"/>
      <c r="K324" s="219"/>
      <c r="L324" s="225"/>
      <c r="M324" s="226"/>
      <c r="N324" s="227"/>
      <c r="O324" s="227"/>
      <c r="P324" s="227"/>
      <c r="Q324" s="227"/>
      <c r="R324" s="227"/>
      <c r="S324" s="227"/>
      <c r="T324" s="228"/>
      <c r="AT324" s="229" t="s">
        <v>176</v>
      </c>
      <c r="AU324" s="229" t="s">
        <v>89</v>
      </c>
      <c r="AV324" s="12" t="s">
        <v>89</v>
      </c>
      <c r="AW324" s="12" t="s">
        <v>44</v>
      </c>
      <c r="AX324" s="12" t="s">
        <v>80</v>
      </c>
      <c r="AY324" s="229" t="s">
        <v>165</v>
      </c>
    </row>
    <row r="325" spans="2:51" s="12" customFormat="1" ht="13.5">
      <c r="B325" s="218"/>
      <c r="C325" s="219"/>
      <c r="D325" s="215" t="s">
        <v>176</v>
      </c>
      <c r="E325" s="241" t="s">
        <v>24</v>
      </c>
      <c r="F325" s="242" t="s">
        <v>1356</v>
      </c>
      <c r="G325" s="219"/>
      <c r="H325" s="243">
        <v>4.121</v>
      </c>
      <c r="I325" s="224"/>
      <c r="J325" s="219"/>
      <c r="K325" s="219"/>
      <c r="L325" s="225"/>
      <c r="M325" s="226"/>
      <c r="N325" s="227"/>
      <c r="O325" s="227"/>
      <c r="P325" s="227"/>
      <c r="Q325" s="227"/>
      <c r="R325" s="227"/>
      <c r="S325" s="227"/>
      <c r="T325" s="228"/>
      <c r="AT325" s="229" t="s">
        <v>176</v>
      </c>
      <c r="AU325" s="229" t="s">
        <v>89</v>
      </c>
      <c r="AV325" s="12" t="s">
        <v>89</v>
      </c>
      <c r="AW325" s="12" t="s">
        <v>44</v>
      </c>
      <c r="AX325" s="12" t="s">
        <v>80</v>
      </c>
      <c r="AY325" s="229" t="s">
        <v>165</v>
      </c>
    </row>
    <row r="326" spans="2:51" s="14" customFormat="1" ht="13.5">
      <c r="B326" s="244"/>
      <c r="C326" s="245"/>
      <c r="D326" s="215" t="s">
        <v>176</v>
      </c>
      <c r="E326" s="246" t="s">
        <v>24</v>
      </c>
      <c r="F326" s="247" t="s">
        <v>186</v>
      </c>
      <c r="G326" s="245"/>
      <c r="H326" s="248">
        <v>12.894</v>
      </c>
      <c r="I326" s="249"/>
      <c r="J326" s="245"/>
      <c r="K326" s="245"/>
      <c r="L326" s="250"/>
      <c r="M326" s="251"/>
      <c r="N326" s="252"/>
      <c r="O326" s="252"/>
      <c r="P326" s="252"/>
      <c r="Q326" s="252"/>
      <c r="R326" s="252"/>
      <c r="S326" s="252"/>
      <c r="T326" s="253"/>
      <c r="AT326" s="254" t="s">
        <v>176</v>
      </c>
      <c r="AU326" s="254" t="s">
        <v>89</v>
      </c>
      <c r="AV326" s="14" t="s">
        <v>187</v>
      </c>
      <c r="AW326" s="14" t="s">
        <v>44</v>
      </c>
      <c r="AX326" s="14" t="s">
        <v>80</v>
      </c>
      <c r="AY326" s="254" t="s">
        <v>165</v>
      </c>
    </row>
    <row r="327" spans="2:51" s="13" customFormat="1" ht="13.5">
      <c r="B327" s="230"/>
      <c r="C327" s="231"/>
      <c r="D327" s="215" t="s">
        <v>176</v>
      </c>
      <c r="E327" s="232" t="s">
        <v>24</v>
      </c>
      <c r="F327" s="233" t="s">
        <v>1335</v>
      </c>
      <c r="G327" s="231"/>
      <c r="H327" s="234" t="s">
        <v>24</v>
      </c>
      <c r="I327" s="235"/>
      <c r="J327" s="231"/>
      <c r="K327" s="231"/>
      <c r="L327" s="236"/>
      <c r="M327" s="237"/>
      <c r="N327" s="238"/>
      <c r="O327" s="238"/>
      <c r="P327" s="238"/>
      <c r="Q327" s="238"/>
      <c r="R327" s="238"/>
      <c r="S327" s="238"/>
      <c r="T327" s="239"/>
      <c r="AT327" s="240" t="s">
        <v>176</v>
      </c>
      <c r="AU327" s="240" t="s">
        <v>89</v>
      </c>
      <c r="AV327" s="13" t="s">
        <v>25</v>
      </c>
      <c r="AW327" s="13" t="s">
        <v>44</v>
      </c>
      <c r="AX327" s="13" t="s">
        <v>80</v>
      </c>
      <c r="AY327" s="240" t="s">
        <v>165</v>
      </c>
    </row>
    <row r="328" spans="2:51" s="12" customFormat="1" ht="13.5">
      <c r="B328" s="218"/>
      <c r="C328" s="219"/>
      <c r="D328" s="215" t="s">
        <v>176</v>
      </c>
      <c r="E328" s="241" t="s">
        <v>24</v>
      </c>
      <c r="F328" s="242" t="s">
        <v>1357</v>
      </c>
      <c r="G328" s="219"/>
      <c r="H328" s="243">
        <v>3.037</v>
      </c>
      <c r="I328" s="224"/>
      <c r="J328" s="219"/>
      <c r="K328" s="219"/>
      <c r="L328" s="225"/>
      <c r="M328" s="226"/>
      <c r="N328" s="227"/>
      <c r="O328" s="227"/>
      <c r="P328" s="227"/>
      <c r="Q328" s="227"/>
      <c r="R328" s="227"/>
      <c r="S328" s="227"/>
      <c r="T328" s="228"/>
      <c r="AT328" s="229" t="s">
        <v>176</v>
      </c>
      <c r="AU328" s="229" t="s">
        <v>89</v>
      </c>
      <c r="AV328" s="12" t="s">
        <v>89</v>
      </c>
      <c r="AW328" s="12" t="s">
        <v>44</v>
      </c>
      <c r="AX328" s="12" t="s">
        <v>80</v>
      </c>
      <c r="AY328" s="229" t="s">
        <v>165</v>
      </c>
    </row>
    <row r="329" spans="2:51" s="12" customFormat="1" ht="13.5">
      <c r="B329" s="218"/>
      <c r="C329" s="219"/>
      <c r="D329" s="215" t="s">
        <v>176</v>
      </c>
      <c r="E329" s="241" t="s">
        <v>24</v>
      </c>
      <c r="F329" s="242" t="s">
        <v>1358</v>
      </c>
      <c r="G329" s="219"/>
      <c r="H329" s="243">
        <v>0.083</v>
      </c>
      <c r="I329" s="224"/>
      <c r="J329" s="219"/>
      <c r="K329" s="219"/>
      <c r="L329" s="225"/>
      <c r="M329" s="226"/>
      <c r="N329" s="227"/>
      <c r="O329" s="227"/>
      <c r="P329" s="227"/>
      <c r="Q329" s="227"/>
      <c r="R329" s="227"/>
      <c r="S329" s="227"/>
      <c r="T329" s="228"/>
      <c r="AT329" s="229" t="s">
        <v>176</v>
      </c>
      <c r="AU329" s="229" t="s">
        <v>89</v>
      </c>
      <c r="AV329" s="12" t="s">
        <v>89</v>
      </c>
      <c r="AW329" s="12" t="s">
        <v>44</v>
      </c>
      <c r="AX329" s="12" t="s">
        <v>80</v>
      </c>
      <c r="AY329" s="229" t="s">
        <v>165</v>
      </c>
    </row>
    <row r="330" spans="2:51" s="12" customFormat="1" ht="13.5">
      <c r="B330" s="218"/>
      <c r="C330" s="219"/>
      <c r="D330" s="215" t="s">
        <v>176</v>
      </c>
      <c r="E330" s="241" t="s">
        <v>24</v>
      </c>
      <c r="F330" s="242" t="s">
        <v>1359</v>
      </c>
      <c r="G330" s="219"/>
      <c r="H330" s="243">
        <v>0.052</v>
      </c>
      <c r="I330" s="224"/>
      <c r="J330" s="219"/>
      <c r="K330" s="219"/>
      <c r="L330" s="225"/>
      <c r="M330" s="226"/>
      <c r="N330" s="227"/>
      <c r="O330" s="227"/>
      <c r="P330" s="227"/>
      <c r="Q330" s="227"/>
      <c r="R330" s="227"/>
      <c r="S330" s="227"/>
      <c r="T330" s="228"/>
      <c r="AT330" s="229" t="s">
        <v>176</v>
      </c>
      <c r="AU330" s="229" t="s">
        <v>89</v>
      </c>
      <c r="AV330" s="12" t="s">
        <v>89</v>
      </c>
      <c r="AW330" s="12" t="s">
        <v>44</v>
      </c>
      <c r="AX330" s="12" t="s">
        <v>80</v>
      </c>
      <c r="AY330" s="229" t="s">
        <v>165</v>
      </c>
    </row>
    <row r="331" spans="2:51" s="14" customFormat="1" ht="13.5">
      <c r="B331" s="244"/>
      <c r="C331" s="245"/>
      <c r="D331" s="215" t="s">
        <v>176</v>
      </c>
      <c r="E331" s="246" t="s">
        <v>24</v>
      </c>
      <c r="F331" s="247" t="s">
        <v>186</v>
      </c>
      <c r="G331" s="245"/>
      <c r="H331" s="248">
        <v>3.172</v>
      </c>
      <c r="I331" s="249"/>
      <c r="J331" s="245"/>
      <c r="K331" s="245"/>
      <c r="L331" s="250"/>
      <c r="M331" s="251"/>
      <c r="N331" s="252"/>
      <c r="O331" s="252"/>
      <c r="P331" s="252"/>
      <c r="Q331" s="252"/>
      <c r="R331" s="252"/>
      <c r="S331" s="252"/>
      <c r="T331" s="253"/>
      <c r="AT331" s="254" t="s">
        <v>176</v>
      </c>
      <c r="AU331" s="254" t="s">
        <v>89</v>
      </c>
      <c r="AV331" s="14" t="s">
        <v>187</v>
      </c>
      <c r="AW331" s="14" t="s">
        <v>44</v>
      </c>
      <c r="AX331" s="14" t="s">
        <v>80</v>
      </c>
      <c r="AY331" s="254" t="s">
        <v>165</v>
      </c>
    </row>
    <row r="332" spans="2:51" s="15" customFormat="1" ht="13.5">
      <c r="B332" s="255"/>
      <c r="C332" s="256"/>
      <c r="D332" s="220" t="s">
        <v>176</v>
      </c>
      <c r="E332" s="257" t="s">
        <v>24</v>
      </c>
      <c r="F332" s="258" t="s">
        <v>192</v>
      </c>
      <c r="G332" s="256"/>
      <c r="H332" s="259">
        <v>18.048</v>
      </c>
      <c r="I332" s="260"/>
      <c r="J332" s="256"/>
      <c r="K332" s="256"/>
      <c r="L332" s="261"/>
      <c r="M332" s="262"/>
      <c r="N332" s="263"/>
      <c r="O332" s="263"/>
      <c r="P332" s="263"/>
      <c r="Q332" s="263"/>
      <c r="R332" s="263"/>
      <c r="S332" s="263"/>
      <c r="T332" s="264"/>
      <c r="AT332" s="265" t="s">
        <v>176</v>
      </c>
      <c r="AU332" s="265" t="s">
        <v>89</v>
      </c>
      <c r="AV332" s="15" t="s">
        <v>171</v>
      </c>
      <c r="AW332" s="15" t="s">
        <v>44</v>
      </c>
      <c r="AX332" s="15" t="s">
        <v>25</v>
      </c>
      <c r="AY332" s="265" t="s">
        <v>165</v>
      </c>
    </row>
    <row r="333" spans="2:65" s="1" customFormat="1" ht="69.75" customHeight="1">
      <c r="B333" s="42"/>
      <c r="C333" s="203" t="s">
        <v>821</v>
      </c>
      <c r="D333" s="203" t="s">
        <v>166</v>
      </c>
      <c r="E333" s="204" t="s">
        <v>388</v>
      </c>
      <c r="F333" s="205" t="s">
        <v>389</v>
      </c>
      <c r="G333" s="206" t="s">
        <v>262</v>
      </c>
      <c r="H333" s="207">
        <v>1.801</v>
      </c>
      <c r="I333" s="208"/>
      <c r="J333" s="209">
        <f>ROUND(I333*H333,2)</f>
        <v>0</v>
      </c>
      <c r="K333" s="205" t="s">
        <v>170</v>
      </c>
      <c r="L333" s="62"/>
      <c r="M333" s="210" t="s">
        <v>24</v>
      </c>
      <c r="N333" s="211" t="s">
        <v>51</v>
      </c>
      <c r="O333" s="43"/>
      <c r="P333" s="212">
        <f>O333*H333</f>
        <v>0</v>
      </c>
      <c r="Q333" s="212">
        <v>1.0300274384</v>
      </c>
      <c r="R333" s="212">
        <f>Q333*H333</f>
        <v>1.8550794165584001</v>
      </c>
      <c r="S333" s="212">
        <v>0</v>
      </c>
      <c r="T333" s="213">
        <f>S333*H333</f>
        <v>0</v>
      </c>
      <c r="AR333" s="25" t="s">
        <v>171</v>
      </c>
      <c r="AT333" s="25" t="s">
        <v>166</v>
      </c>
      <c r="AU333" s="25" t="s">
        <v>89</v>
      </c>
      <c r="AY333" s="25" t="s">
        <v>165</v>
      </c>
      <c r="BE333" s="214">
        <f>IF(N333="základní",J333,0)</f>
        <v>0</v>
      </c>
      <c r="BF333" s="214">
        <f>IF(N333="snížená",J333,0)</f>
        <v>0</v>
      </c>
      <c r="BG333" s="214">
        <f>IF(N333="zákl. přenesená",J333,0)</f>
        <v>0</v>
      </c>
      <c r="BH333" s="214">
        <f>IF(N333="sníž. přenesená",J333,0)</f>
        <v>0</v>
      </c>
      <c r="BI333" s="214">
        <f>IF(N333="nulová",J333,0)</f>
        <v>0</v>
      </c>
      <c r="BJ333" s="25" t="s">
        <v>25</v>
      </c>
      <c r="BK333" s="214">
        <f>ROUND(I333*H333,2)</f>
        <v>0</v>
      </c>
      <c r="BL333" s="25" t="s">
        <v>171</v>
      </c>
      <c r="BM333" s="25" t="s">
        <v>1360</v>
      </c>
    </row>
    <row r="334" spans="2:47" s="1" customFormat="1" ht="94.5">
      <c r="B334" s="42"/>
      <c r="C334" s="64"/>
      <c r="D334" s="215" t="s">
        <v>173</v>
      </c>
      <c r="E334" s="64"/>
      <c r="F334" s="216" t="s">
        <v>382</v>
      </c>
      <c r="G334" s="64"/>
      <c r="H334" s="64"/>
      <c r="I334" s="173"/>
      <c r="J334" s="64"/>
      <c r="K334" s="64"/>
      <c r="L334" s="62"/>
      <c r="M334" s="217"/>
      <c r="N334" s="43"/>
      <c r="O334" s="43"/>
      <c r="P334" s="43"/>
      <c r="Q334" s="43"/>
      <c r="R334" s="43"/>
      <c r="S334" s="43"/>
      <c r="T334" s="79"/>
      <c r="AT334" s="25" t="s">
        <v>173</v>
      </c>
      <c r="AU334" s="25" t="s">
        <v>89</v>
      </c>
    </row>
    <row r="335" spans="2:47" s="1" customFormat="1" ht="40.5">
      <c r="B335" s="42"/>
      <c r="C335" s="64"/>
      <c r="D335" s="215" t="s">
        <v>112</v>
      </c>
      <c r="E335" s="64"/>
      <c r="F335" s="216" t="s">
        <v>391</v>
      </c>
      <c r="G335" s="64"/>
      <c r="H335" s="64"/>
      <c r="I335" s="173"/>
      <c r="J335" s="64"/>
      <c r="K335" s="64"/>
      <c r="L335" s="62"/>
      <c r="M335" s="217"/>
      <c r="N335" s="43"/>
      <c r="O335" s="43"/>
      <c r="P335" s="43"/>
      <c r="Q335" s="43"/>
      <c r="R335" s="43"/>
      <c r="S335" s="43"/>
      <c r="T335" s="79"/>
      <c r="AT335" s="25" t="s">
        <v>112</v>
      </c>
      <c r="AU335" s="25" t="s">
        <v>89</v>
      </c>
    </row>
    <row r="336" spans="2:51" s="12" customFormat="1" ht="13.5">
      <c r="B336" s="218"/>
      <c r="C336" s="219"/>
      <c r="D336" s="215" t="s">
        <v>176</v>
      </c>
      <c r="E336" s="241" t="s">
        <v>24</v>
      </c>
      <c r="F336" s="242" t="s">
        <v>1361</v>
      </c>
      <c r="G336" s="219"/>
      <c r="H336" s="243">
        <v>1.801</v>
      </c>
      <c r="I336" s="224"/>
      <c r="J336" s="219"/>
      <c r="K336" s="219"/>
      <c r="L336" s="225"/>
      <c r="M336" s="226"/>
      <c r="N336" s="227"/>
      <c r="O336" s="227"/>
      <c r="P336" s="227"/>
      <c r="Q336" s="227"/>
      <c r="R336" s="227"/>
      <c r="S336" s="227"/>
      <c r="T336" s="228"/>
      <c r="AT336" s="229" t="s">
        <v>176</v>
      </c>
      <c r="AU336" s="229" t="s">
        <v>89</v>
      </c>
      <c r="AV336" s="12" t="s">
        <v>89</v>
      </c>
      <c r="AW336" s="12" t="s">
        <v>44</v>
      </c>
      <c r="AX336" s="12" t="s">
        <v>25</v>
      </c>
      <c r="AY336" s="229" t="s">
        <v>165</v>
      </c>
    </row>
    <row r="337" spans="2:63" s="11" customFormat="1" ht="29.85" customHeight="1">
      <c r="B337" s="186"/>
      <c r="C337" s="187"/>
      <c r="D337" s="200" t="s">
        <v>79</v>
      </c>
      <c r="E337" s="201" t="s">
        <v>171</v>
      </c>
      <c r="F337" s="201" t="s">
        <v>415</v>
      </c>
      <c r="G337" s="187"/>
      <c r="H337" s="187"/>
      <c r="I337" s="190"/>
      <c r="J337" s="202">
        <f>BK337</f>
        <v>0</v>
      </c>
      <c r="K337" s="187"/>
      <c r="L337" s="192"/>
      <c r="M337" s="193"/>
      <c r="N337" s="194"/>
      <c r="O337" s="194"/>
      <c r="P337" s="195">
        <f>SUM(P338:P374)</f>
        <v>0</v>
      </c>
      <c r="Q337" s="194"/>
      <c r="R337" s="195">
        <f>SUM(R338:R374)</f>
        <v>319.384166558</v>
      </c>
      <c r="S337" s="194"/>
      <c r="T337" s="196">
        <f>SUM(T338:T374)</f>
        <v>0</v>
      </c>
      <c r="AR337" s="197" t="s">
        <v>25</v>
      </c>
      <c r="AT337" s="198" t="s">
        <v>79</v>
      </c>
      <c r="AU337" s="198" t="s">
        <v>25</v>
      </c>
      <c r="AY337" s="197" t="s">
        <v>165</v>
      </c>
      <c r="BK337" s="199">
        <f>SUM(BK338:BK374)</f>
        <v>0</v>
      </c>
    </row>
    <row r="338" spans="2:65" s="1" customFormat="1" ht="22.5" customHeight="1">
      <c r="B338" s="42"/>
      <c r="C338" s="203" t="s">
        <v>492</v>
      </c>
      <c r="D338" s="203" t="s">
        <v>166</v>
      </c>
      <c r="E338" s="204" t="s">
        <v>1362</v>
      </c>
      <c r="F338" s="205" t="s">
        <v>1363</v>
      </c>
      <c r="G338" s="206" t="s">
        <v>169</v>
      </c>
      <c r="H338" s="207">
        <v>172.23</v>
      </c>
      <c r="I338" s="208"/>
      <c r="J338" s="209">
        <f>ROUND(I338*H338,2)</f>
        <v>0</v>
      </c>
      <c r="K338" s="205" t="s">
        <v>170</v>
      </c>
      <c r="L338" s="62"/>
      <c r="M338" s="210" t="s">
        <v>24</v>
      </c>
      <c r="N338" s="211" t="s">
        <v>51</v>
      </c>
      <c r="O338" s="43"/>
      <c r="P338" s="212">
        <f>O338*H338</f>
        <v>0</v>
      </c>
      <c r="Q338" s="212">
        <v>0.227976</v>
      </c>
      <c r="R338" s="212">
        <f>Q338*H338</f>
        <v>39.26430648</v>
      </c>
      <c r="S338" s="212">
        <v>0</v>
      </c>
      <c r="T338" s="213">
        <f>S338*H338</f>
        <v>0</v>
      </c>
      <c r="AR338" s="25" t="s">
        <v>171</v>
      </c>
      <c r="AT338" s="25" t="s">
        <v>166</v>
      </c>
      <c r="AU338" s="25" t="s">
        <v>89</v>
      </c>
      <c r="AY338" s="25" t="s">
        <v>165</v>
      </c>
      <c r="BE338" s="214">
        <f>IF(N338="základní",J338,0)</f>
        <v>0</v>
      </c>
      <c r="BF338" s="214">
        <f>IF(N338="snížená",J338,0)</f>
        <v>0</v>
      </c>
      <c r="BG338" s="214">
        <f>IF(N338="zákl. přenesená",J338,0)</f>
        <v>0</v>
      </c>
      <c r="BH338" s="214">
        <f>IF(N338="sníž. přenesená",J338,0)</f>
        <v>0</v>
      </c>
      <c r="BI338" s="214">
        <f>IF(N338="nulová",J338,0)</f>
        <v>0</v>
      </c>
      <c r="BJ338" s="25" t="s">
        <v>25</v>
      </c>
      <c r="BK338" s="214">
        <f>ROUND(I338*H338,2)</f>
        <v>0</v>
      </c>
      <c r="BL338" s="25" t="s">
        <v>171</v>
      </c>
      <c r="BM338" s="25" t="s">
        <v>1364</v>
      </c>
    </row>
    <row r="339" spans="2:47" s="1" customFormat="1" ht="135">
      <c r="B339" s="42"/>
      <c r="C339" s="64"/>
      <c r="D339" s="215" t="s">
        <v>173</v>
      </c>
      <c r="E339" s="64"/>
      <c r="F339" s="216" t="s">
        <v>1365</v>
      </c>
      <c r="G339" s="64"/>
      <c r="H339" s="64"/>
      <c r="I339" s="173"/>
      <c r="J339" s="64"/>
      <c r="K339" s="64"/>
      <c r="L339" s="62"/>
      <c r="M339" s="217"/>
      <c r="N339" s="43"/>
      <c r="O339" s="43"/>
      <c r="P339" s="43"/>
      <c r="Q339" s="43"/>
      <c r="R339" s="43"/>
      <c r="S339" s="43"/>
      <c r="T339" s="79"/>
      <c r="AT339" s="25" t="s">
        <v>173</v>
      </c>
      <c r="AU339" s="25" t="s">
        <v>89</v>
      </c>
    </row>
    <row r="340" spans="2:51" s="13" customFormat="1" ht="13.5">
      <c r="B340" s="230"/>
      <c r="C340" s="231"/>
      <c r="D340" s="215" t="s">
        <v>176</v>
      </c>
      <c r="E340" s="232" t="s">
        <v>24</v>
      </c>
      <c r="F340" s="233" t="s">
        <v>338</v>
      </c>
      <c r="G340" s="231"/>
      <c r="H340" s="234" t="s">
        <v>24</v>
      </c>
      <c r="I340" s="235"/>
      <c r="J340" s="231"/>
      <c r="K340" s="231"/>
      <c r="L340" s="236"/>
      <c r="M340" s="237"/>
      <c r="N340" s="238"/>
      <c r="O340" s="238"/>
      <c r="P340" s="238"/>
      <c r="Q340" s="238"/>
      <c r="R340" s="238"/>
      <c r="S340" s="238"/>
      <c r="T340" s="239"/>
      <c r="AT340" s="240" t="s">
        <v>176</v>
      </c>
      <c r="AU340" s="240" t="s">
        <v>89</v>
      </c>
      <c r="AV340" s="13" t="s">
        <v>25</v>
      </c>
      <c r="AW340" s="13" t="s">
        <v>44</v>
      </c>
      <c r="AX340" s="13" t="s">
        <v>80</v>
      </c>
      <c r="AY340" s="240" t="s">
        <v>165</v>
      </c>
    </row>
    <row r="341" spans="2:51" s="12" customFormat="1" ht="13.5">
      <c r="B341" s="218"/>
      <c r="C341" s="219"/>
      <c r="D341" s="215" t="s">
        <v>176</v>
      </c>
      <c r="E341" s="241" t="s">
        <v>24</v>
      </c>
      <c r="F341" s="242" t="s">
        <v>1366</v>
      </c>
      <c r="G341" s="219"/>
      <c r="H341" s="243">
        <v>7.22</v>
      </c>
      <c r="I341" s="224"/>
      <c r="J341" s="219"/>
      <c r="K341" s="219"/>
      <c r="L341" s="225"/>
      <c r="M341" s="226"/>
      <c r="N341" s="227"/>
      <c r="O341" s="227"/>
      <c r="P341" s="227"/>
      <c r="Q341" s="227"/>
      <c r="R341" s="227"/>
      <c r="S341" s="227"/>
      <c r="T341" s="228"/>
      <c r="AT341" s="229" t="s">
        <v>176</v>
      </c>
      <c r="AU341" s="229" t="s">
        <v>89</v>
      </c>
      <c r="AV341" s="12" t="s">
        <v>89</v>
      </c>
      <c r="AW341" s="12" t="s">
        <v>44</v>
      </c>
      <c r="AX341" s="12" t="s">
        <v>80</v>
      </c>
      <c r="AY341" s="229" t="s">
        <v>165</v>
      </c>
    </row>
    <row r="342" spans="2:51" s="12" customFormat="1" ht="13.5">
      <c r="B342" s="218"/>
      <c r="C342" s="219"/>
      <c r="D342" s="215" t="s">
        <v>176</v>
      </c>
      <c r="E342" s="241" t="s">
        <v>24</v>
      </c>
      <c r="F342" s="242" t="s">
        <v>1367</v>
      </c>
      <c r="G342" s="219"/>
      <c r="H342" s="243">
        <v>27.2</v>
      </c>
      <c r="I342" s="224"/>
      <c r="J342" s="219"/>
      <c r="K342" s="219"/>
      <c r="L342" s="225"/>
      <c r="M342" s="226"/>
      <c r="N342" s="227"/>
      <c r="O342" s="227"/>
      <c r="P342" s="227"/>
      <c r="Q342" s="227"/>
      <c r="R342" s="227"/>
      <c r="S342" s="227"/>
      <c r="T342" s="228"/>
      <c r="AT342" s="229" t="s">
        <v>176</v>
      </c>
      <c r="AU342" s="229" t="s">
        <v>89</v>
      </c>
      <c r="AV342" s="12" t="s">
        <v>89</v>
      </c>
      <c r="AW342" s="12" t="s">
        <v>44</v>
      </c>
      <c r="AX342" s="12" t="s">
        <v>80</v>
      </c>
      <c r="AY342" s="229" t="s">
        <v>165</v>
      </c>
    </row>
    <row r="343" spans="2:51" s="14" customFormat="1" ht="13.5">
      <c r="B343" s="244"/>
      <c r="C343" s="245"/>
      <c r="D343" s="215" t="s">
        <v>176</v>
      </c>
      <c r="E343" s="246" t="s">
        <v>24</v>
      </c>
      <c r="F343" s="247" t="s">
        <v>186</v>
      </c>
      <c r="G343" s="245"/>
      <c r="H343" s="248">
        <v>34.42</v>
      </c>
      <c r="I343" s="249"/>
      <c r="J343" s="245"/>
      <c r="K343" s="245"/>
      <c r="L343" s="250"/>
      <c r="M343" s="251"/>
      <c r="N343" s="252"/>
      <c r="O343" s="252"/>
      <c r="P343" s="252"/>
      <c r="Q343" s="252"/>
      <c r="R343" s="252"/>
      <c r="S343" s="252"/>
      <c r="T343" s="253"/>
      <c r="AT343" s="254" t="s">
        <v>176</v>
      </c>
      <c r="AU343" s="254" t="s">
        <v>89</v>
      </c>
      <c r="AV343" s="14" t="s">
        <v>187</v>
      </c>
      <c r="AW343" s="14" t="s">
        <v>44</v>
      </c>
      <c r="AX343" s="14" t="s">
        <v>80</v>
      </c>
      <c r="AY343" s="254" t="s">
        <v>165</v>
      </c>
    </row>
    <row r="344" spans="2:51" s="13" customFormat="1" ht="13.5">
      <c r="B344" s="230"/>
      <c r="C344" s="231"/>
      <c r="D344" s="215" t="s">
        <v>176</v>
      </c>
      <c r="E344" s="232" t="s">
        <v>24</v>
      </c>
      <c r="F344" s="233" t="s">
        <v>341</v>
      </c>
      <c r="G344" s="231"/>
      <c r="H344" s="234" t="s">
        <v>24</v>
      </c>
      <c r="I344" s="235"/>
      <c r="J344" s="231"/>
      <c r="K344" s="231"/>
      <c r="L344" s="236"/>
      <c r="M344" s="237"/>
      <c r="N344" s="238"/>
      <c r="O344" s="238"/>
      <c r="P344" s="238"/>
      <c r="Q344" s="238"/>
      <c r="R344" s="238"/>
      <c r="S344" s="238"/>
      <c r="T344" s="239"/>
      <c r="AT344" s="240" t="s">
        <v>176</v>
      </c>
      <c r="AU344" s="240" t="s">
        <v>89</v>
      </c>
      <c r="AV344" s="13" t="s">
        <v>25</v>
      </c>
      <c r="AW344" s="13" t="s">
        <v>44</v>
      </c>
      <c r="AX344" s="13" t="s">
        <v>80</v>
      </c>
      <c r="AY344" s="240" t="s">
        <v>165</v>
      </c>
    </row>
    <row r="345" spans="2:51" s="12" customFormat="1" ht="13.5">
      <c r="B345" s="218"/>
      <c r="C345" s="219"/>
      <c r="D345" s="215" t="s">
        <v>176</v>
      </c>
      <c r="E345" s="241" t="s">
        <v>24</v>
      </c>
      <c r="F345" s="242" t="s">
        <v>1368</v>
      </c>
      <c r="G345" s="219"/>
      <c r="H345" s="243">
        <v>3.61</v>
      </c>
      <c r="I345" s="224"/>
      <c r="J345" s="219"/>
      <c r="K345" s="219"/>
      <c r="L345" s="225"/>
      <c r="M345" s="226"/>
      <c r="N345" s="227"/>
      <c r="O345" s="227"/>
      <c r="P345" s="227"/>
      <c r="Q345" s="227"/>
      <c r="R345" s="227"/>
      <c r="S345" s="227"/>
      <c r="T345" s="228"/>
      <c r="AT345" s="229" t="s">
        <v>176</v>
      </c>
      <c r="AU345" s="229" t="s">
        <v>89</v>
      </c>
      <c r="AV345" s="12" t="s">
        <v>89</v>
      </c>
      <c r="AW345" s="12" t="s">
        <v>44</v>
      </c>
      <c r="AX345" s="12" t="s">
        <v>80</v>
      </c>
      <c r="AY345" s="229" t="s">
        <v>165</v>
      </c>
    </row>
    <row r="346" spans="2:51" s="12" customFormat="1" ht="13.5">
      <c r="B346" s="218"/>
      <c r="C346" s="219"/>
      <c r="D346" s="215" t="s">
        <v>176</v>
      </c>
      <c r="E346" s="241" t="s">
        <v>24</v>
      </c>
      <c r="F346" s="242" t="s">
        <v>1369</v>
      </c>
      <c r="G346" s="219"/>
      <c r="H346" s="243">
        <v>134.2</v>
      </c>
      <c r="I346" s="224"/>
      <c r="J346" s="219"/>
      <c r="K346" s="219"/>
      <c r="L346" s="225"/>
      <c r="M346" s="226"/>
      <c r="N346" s="227"/>
      <c r="O346" s="227"/>
      <c r="P346" s="227"/>
      <c r="Q346" s="227"/>
      <c r="R346" s="227"/>
      <c r="S346" s="227"/>
      <c r="T346" s="228"/>
      <c r="AT346" s="229" t="s">
        <v>176</v>
      </c>
      <c r="AU346" s="229" t="s">
        <v>89</v>
      </c>
      <c r="AV346" s="12" t="s">
        <v>89</v>
      </c>
      <c r="AW346" s="12" t="s">
        <v>44</v>
      </c>
      <c r="AX346" s="12" t="s">
        <v>80</v>
      </c>
      <c r="AY346" s="229" t="s">
        <v>165</v>
      </c>
    </row>
    <row r="347" spans="2:51" s="14" customFormat="1" ht="13.5">
      <c r="B347" s="244"/>
      <c r="C347" s="245"/>
      <c r="D347" s="215" t="s">
        <v>176</v>
      </c>
      <c r="E347" s="246" t="s">
        <v>24</v>
      </c>
      <c r="F347" s="247" t="s">
        <v>186</v>
      </c>
      <c r="G347" s="245"/>
      <c r="H347" s="248">
        <v>137.81</v>
      </c>
      <c r="I347" s="249"/>
      <c r="J347" s="245"/>
      <c r="K347" s="245"/>
      <c r="L347" s="250"/>
      <c r="M347" s="251"/>
      <c r="N347" s="252"/>
      <c r="O347" s="252"/>
      <c r="P347" s="252"/>
      <c r="Q347" s="252"/>
      <c r="R347" s="252"/>
      <c r="S347" s="252"/>
      <c r="T347" s="253"/>
      <c r="AT347" s="254" t="s">
        <v>176</v>
      </c>
      <c r="AU347" s="254" t="s">
        <v>89</v>
      </c>
      <c r="AV347" s="14" t="s">
        <v>187</v>
      </c>
      <c r="AW347" s="14" t="s">
        <v>44</v>
      </c>
      <c r="AX347" s="14" t="s">
        <v>80</v>
      </c>
      <c r="AY347" s="254" t="s">
        <v>165</v>
      </c>
    </row>
    <row r="348" spans="2:51" s="15" customFormat="1" ht="13.5">
      <c r="B348" s="255"/>
      <c r="C348" s="256"/>
      <c r="D348" s="220" t="s">
        <v>176</v>
      </c>
      <c r="E348" s="257" t="s">
        <v>24</v>
      </c>
      <c r="F348" s="258" t="s">
        <v>192</v>
      </c>
      <c r="G348" s="256"/>
      <c r="H348" s="259">
        <v>172.23</v>
      </c>
      <c r="I348" s="260"/>
      <c r="J348" s="256"/>
      <c r="K348" s="256"/>
      <c r="L348" s="261"/>
      <c r="M348" s="262"/>
      <c r="N348" s="263"/>
      <c r="O348" s="263"/>
      <c r="P348" s="263"/>
      <c r="Q348" s="263"/>
      <c r="R348" s="263"/>
      <c r="S348" s="263"/>
      <c r="T348" s="264"/>
      <c r="AT348" s="265" t="s">
        <v>176</v>
      </c>
      <c r="AU348" s="265" t="s">
        <v>89</v>
      </c>
      <c r="AV348" s="15" t="s">
        <v>171</v>
      </c>
      <c r="AW348" s="15" t="s">
        <v>44</v>
      </c>
      <c r="AX348" s="15" t="s">
        <v>25</v>
      </c>
      <c r="AY348" s="265" t="s">
        <v>165</v>
      </c>
    </row>
    <row r="349" spans="2:65" s="1" customFormat="1" ht="22.5" customHeight="1">
      <c r="B349" s="42"/>
      <c r="C349" s="203" t="s">
        <v>498</v>
      </c>
      <c r="D349" s="203" t="s">
        <v>166</v>
      </c>
      <c r="E349" s="204" t="s">
        <v>1370</v>
      </c>
      <c r="F349" s="205" t="s">
        <v>1371</v>
      </c>
      <c r="G349" s="206" t="s">
        <v>169</v>
      </c>
      <c r="H349" s="207">
        <v>75.05</v>
      </c>
      <c r="I349" s="208"/>
      <c r="J349" s="209">
        <f>ROUND(I349*H349,2)</f>
        <v>0</v>
      </c>
      <c r="K349" s="205" t="s">
        <v>170</v>
      </c>
      <c r="L349" s="62"/>
      <c r="M349" s="210" t="s">
        <v>24</v>
      </c>
      <c r="N349" s="211" t="s">
        <v>51</v>
      </c>
      <c r="O349" s="43"/>
      <c r="P349" s="212">
        <f>O349*H349</f>
        <v>0</v>
      </c>
      <c r="Q349" s="212">
        <v>0.371745</v>
      </c>
      <c r="R349" s="212">
        <f>Q349*H349</f>
        <v>27.89946225</v>
      </c>
      <c r="S349" s="212">
        <v>0</v>
      </c>
      <c r="T349" s="213">
        <f>S349*H349</f>
        <v>0</v>
      </c>
      <c r="AR349" s="25" t="s">
        <v>171</v>
      </c>
      <c r="AT349" s="25" t="s">
        <v>166</v>
      </c>
      <c r="AU349" s="25" t="s">
        <v>89</v>
      </c>
      <c r="AY349" s="25" t="s">
        <v>165</v>
      </c>
      <c r="BE349" s="214">
        <f>IF(N349="základní",J349,0)</f>
        <v>0</v>
      </c>
      <c r="BF349" s="214">
        <f>IF(N349="snížená",J349,0)</f>
        <v>0</v>
      </c>
      <c r="BG349" s="214">
        <f>IF(N349="zákl. přenesená",J349,0)</f>
        <v>0</v>
      </c>
      <c r="BH349" s="214">
        <f>IF(N349="sníž. přenesená",J349,0)</f>
        <v>0</v>
      </c>
      <c r="BI349" s="214">
        <f>IF(N349="nulová",J349,0)</f>
        <v>0</v>
      </c>
      <c r="BJ349" s="25" t="s">
        <v>25</v>
      </c>
      <c r="BK349" s="214">
        <f>ROUND(I349*H349,2)</f>
        <v>0</v>
      </c>
      <c r="BL349" s="25" t="s">
        <v>171</v>
      </c>
      <c r="BM349" s="25" t="s">
        <v>1372</v>
      </c>
    </row>
    <row r="350" spans="2:47" s="1" customFormat="1" ht="135">
      <c r="B350" s="42"/>
      <c r="C350" s="64"/>
      <c r="D350" s="215" t="s">
        <v>173</v>
      </c>
      <c r="E350" s="64"/>
      <c r="F350" s="216" t="s">
        <v>1365</v>
      </c>
      <c r="G350" s="64"/>
      <c r="H350" s="64"/>
      <c r="I350" s="173"/>
      <c r="J350" s="64"/>
      <c r="K350" s="64"/>
      <c r="L350" s="62"/>
      <c r="M350" s="217"/>
      <c r="N350" s="43"/>
      <c r="O350" s="43"/>
      <c r="P350" s="43"/>
      <c r="Q350" s="43"/>
      <c r="R350" s="43"/>
      <c r="S350" s="43"/>
      <c r="T350" s="79"/>
      <c r="AT350" s="25" t="s">
        <v>173</v>
      </c>
      <c r="AU350" s="25" t="s">
        <v>89</v>
      </c>
    </row>
    <row r="351" spans="2:47" s="1" customFormat="1" ht="40.5">
      <c r="B351" s="42"/>
      <c r="C351" s="64"/>
      <c r="D351" s="215" t="s">
        <v>112</v>
      </c>
      <c r="E351" s="64"/>
      <c r="F351" s="216" t="s">
        <v>1373</v>
      </c>
      <c r="G351" s="64"/>
      <c r="H351" s="64"/>
      <c r="I351" s="173"/>
      <c r="J351" s="64"/>
      <c r="K351" s="64"/>
      <c r="L351" s="62"/>
      <c r="M351" s="217"/>
      <c r="N351" s="43"/>
      <c r="O351" s="43"/>
      <c r="P351" s="43"/>
      <c r="Q351" s="43"/>
      <c r="R351" s="43"/>
      <c r="S351" s="43"/>
      <c r="T351" s="79"/>
      <c r="AT351" s="25" t="s">
        <v>112</v>
      </c>
      <c r="AU351" s="25" t="s">
        <v>89</v>
      </c>
    </row>
    <row r="352" spans="2:51" s="13" customFormat="1" ht="13.5">
      <c r="B352" s="230"/>
      <c r="C352" s="231"/>
      <c r="D352" s="215" t="s">
        <v>176</v>
      </c>
      <c r="E352" s="232" t="s">
        <v>24</v>
      </c>
      <c r="F352" s="233" t="s">
        <v>1129</v>
      </c>
      <c r="G352" s="231"/>
      <c r="H352" s="234" t="s">
        <v>24</v>
      </c>
      <c r="I352" s="235"/>
      <c r="J352" s="231"/>
      <c r="K352" s="231"/>
      <c r="L352" s="236"/>
      <c r="M352" s="237"/>
      <c r="N352" s="238"/>
      <c r="O352" s="238"/>
      <c r="P352" s="238"/>
      <c r="Q352" s="238"/>
      <c r="R352" s="238"/>
      <c r="S352" s="238"/>
      <c r="T352" s="239"/>
      <c r="AT352" s="240" t="s">
        <v>176</v>
      </c>
      <c r="AU352" s="240" t="s">
        <v>89</v>
      </c>
      <c r="AV352" s="13" t="s">
        <v>25</v>
      </c>
      <c r="AW352" s="13" t="s">
        <v>44</v>
      </c>
      <c r="AX352" s="13" t="s">
        <v>80</v>
      </c>
      <c r="AY352" s="240" t="s">
        <v>165</v>
      </c>
    </row>
    <row r="353" spans="2:51" s="12" customFormat="1" ht="13.5">
      <c r="B353" s="218"/>
      <c r="C353" s="219"/>
      <c r="D353" s="215" t="s">
        <v>176</v>
      </c>
      <c r="E353" s="241" t="s">
        <v>24</v>
      </c>
      <c r="F353" s="242" t="s">
        <v>1130</v>
      </c>
      <c r="G353" s="219"/>
      <c r="H353" s="243">
        <v>51.6</v>
      </c>
      <c r="I353" s="224"/>
      <c r="J353" s="219"/>
      <c r="K353" s="219"/>
      <c r="L353" s="225"/>
      <c r="M353" s="226"/>
      <c r="N353" s="227"/>
      <c r="O353" s="227"/>
      <c r="P353" s="227"/>
      <c r="Q353" s="227"/>
      <c r="R353" s="227"/>
      <c r="S353" s="227"/>
      <c r="T353" s="228"/>
      <c r="AT353" s="229" t="s">
        <v>176</v>
      </c>
      <c r="AU353" s="229" t="s">
        <v>89</v>
      </c>
      <c r="AV353" s="12" t="s">
        <v>89</v>
      </c>
      <c r="AW353" s="12" t="s">
        <v>44</v>
      </c>
      <c r="AX353" s="12" t="s">
        <v>80</v>
      </c>
      <c r="AY353" s="229" t="s">
        <v>165</v>
      </c>
    </row>
    <row r="354" spans="2:51" s="13" customFormat="1" ht="13.5">
      <c r="B354" s="230"/>
      <c r="C354" s="231"/>
      <c r="D354" s="215" t="s">
        <v>176</v>
      </c>
      <c r="E354" s="232" t="s">
        <v>24</v>
      </c>
      <c r="F354" s="233" t="s">
        <v>1131</v>
      </c>
      <c r="G354" s="231"/>
      <c r="H354" s="234" t="s">
        <v>24</v>
      </c>
      <c r="I354" s="235"/>
      <c r="J354" s="231"/>
      <c r="K354" s="231"/>
      <c r="L354" s="236"/>
      <c r="M354" s="237"/>
      <c r="N354" s="238"/>
      <c r="O354" s="238"/>
      <c r="P354" s="238"/>
      <c r="Q354" s="238"/>
      <c r="R354" s="238"/>
      <c r="S354" s="238"/>
      <c r="T354" s="239"/>
      <c r="AT354" s="240" t="s">
        <v>176</v>
      </c>
      <c r="AU354" s="240" t="s">
        <v>89</v>
      </c>
      <c r="AV354" s="13" t="s">
        <v>25</v>
      </c>
      <c r="AW354" s="13" t="s">
        <v>44</v>
      </c>
      <c r="AX354" s="13" t="s">
        <v>80</v>
      </c>
      <c r="AY354" s="240" t="s">
        <v>165</v>
      </c>
    </row>
    <row r="355" spans="2:51" s="12" customFormat="1" ht="13.5">
      <c r="B355" s="218"/>
      <c r="C355" s="219"/>
      <c r="D355" s="215" t="s">
        <v>176</v>
      </c>
      <c r="E355" s="241" t="s">
        <v>24</v>
      </c>
      <c r="F355" s="242" t="s">
        <v>1374</v>
      </c>
      <c r="G355" s="219"/>
      <c r="H355" s="243">
        <v>10.5</v>
      </c>
      <c r="I355" s="224"/>
      <c r="J355" s="219"/>
      <c r="K355" s="219"/>
      <c r="L355" s="225"/>
      <c r="M355" s="226"/>
      <c r="N355" s="227"/>
      <c r="O355" s="227"/>
      <c r="P355" s="227"/>
      <c r="Q355" s="227"/>
      <c r="R355" s="227"/>
      <c r="S355" s="227"/>
      <c r="T355" s="228"/>
      <c r="AT355" s="229" t="s">
        <v>176</v>
      </c>
      <c r="AU355" s="229" t="s">
        <v>89</v>
      </c>
      <c r="AV355" s="12" t="s">
        <v>89</v>
      </c>
      <c r="AW355" s="12" t="s">
        <v>44</v>
      </c>
      <c r="AX355" s="12" t="s">
        <v>80</v>
      </c>
      <c r="AY355" s="229" t="s">
        <v>165</v>
      </c>
    </row>
    <row r="356" spans="2:51" s="12" customFormat="1" ht="13.5">
      <c r="B356" s="218"/>
      <c r="C356" s="219"/>
      <c r="D356" s="215" t="s">
        <v>176</v>
      </c>
      <c r="E356" s="241" t="s">
        <v>24</v>
      </c>
      <c r="F356" s="242" t="s">
        <v>1133</v>
      </c>
      <c r="G356" s="219"/>
      <c r="H356" s="243">
        <v>12.95</v>
      </c>
      <c r="I356" s="224"/>
      <c r="J356" s="219"/>
      <c r="K356" s="219"/>
      <c r="L356" s="225"/>
      <c r="M356" s="226"/>
      <c r="N356" s="227"/>
      <c r="O356" s="227"/>
      <c r="P356" s="227"/>
      <c r="Q356" s="227"/>
      <c r="R356" s="227"/>
      <c r="S356" s="227"/>
      <c r="T356" s="228"/>
      <c r="AT356" s="229" t="s">
        <v>176</v>
      </c>
      <c r="AU356" s="229" t="s">
        <v>89</v>
      </c>
      <c r="AV356" s="12" t="s">
        <v>89</v>
      </c>
      <c r="AW356" s="12" t="s">
        <v>44</v>
      </c>
      <c r="AX356" s="12" t="s">
        <v>80</v>
      </c>
      <c r="AY356" s="229" t="s">
        <v>165</v>
      </c>
    </row>
    <row r="357" spans="2:51" s="15" customFormat="1" ht="13.5">
      <c r="B357" s="255"/>
      <c r="C357" s="256"/>
      <c r="D357" s="220" t="s">
        <v>176</v>
      </c>
      <c r="E357" s="257" t="s">
        <v>24</v>
      </c>
      <c r="F357" s="258" t="s">
        <v>192</v>
      </c>
      <c r="G357" s="256"/>
      <c r="H357" s="259">
        <v>75.05</v>
      </c>
      <c r="I357" s="260"/>
      <c r="J357" s="256"/>
      <c r="K357" s="256"/>
      <c r="L357" s="261"/>
      <c r="M357" s="262"/>
      <c r="N357" s="263"/>
      <c r="O357" s="263"/>
      <c r="P357" s="263"/>
      <c r="Q357" s="263"/>
      <c r="R357" s="263"/>
      <c r="S357" s="263"/>
      <c r="T357" s="264"/>
      <c r="AT357" s="265" t="s">
        <v>176</v>
      </c>
      <c r="AU357" s="265" t="s">
        <v>89</v>
      </c>
      <c r="AV357" s="15" t="s">
        <v>171</v>
      </c>
      <c r="AW357" s="15" t="s">
        <v>44</v>
      </c>
      <c r="AX357" s="15" t="s">
        <v>25</v>
      </c>
      <c r="AY357" s="265" t="s">
        <v>165</v>
      </c>
    </row>
    <row r="358" spans="2:65" s="1" customFormat="1" ht="22.5" customHeight="1">
      <c r="B358" s="42"/>
      <c r="C358" s="203" t="s">
        <v>516</v>
      </c>
      <c r="D358" s="203" t="s">
        <v>166</v>
      </c>
      <c r="E358" s="204" t="s">
        <v>1375</v>
      </c>
      <c r="F358" s="205" t="s">
        <v>1376</v>
      </c>
      <c r="G358" s="206" t="s">
        <v>222</v>
      </c>
      <c r="H358" s="207">
        <v>7.33</v>
      </c>
      <c r="I358" s="208"/>
      <c r="J358" s="209">
        <f>ROUND(I358*H358,2)</f>
        <v>0</v>
      </c>
      <c r="K358" s="205" t="s">
        <v>170</v>
      </c>
      <c r="L358" s="62"/>
      <c r="M358" s="210" t="s">
        <v>24</v>
      </c>
      <c r="N358" s="211" t="s">
        <v>51</v>
      </c>
      <c r="O358" s="43"/>
      <c r="P358" s="212">
        <f>O358*H358</f>
        <v>0</v>
      </c>
      <c r="Q358" s="212">
        <v>0</v>
      </c>
      <c r="R358" s="212">
        <f>Q358*H358</f>
        <v>0</v>
      </c>
      <c r="S358" s="212">
        <v>0</v>
      </c>
      <c r="T358" s="213">
        <f>S358*H358</f>
        <v>0</v>
      </c>
      <c r="AR358" s="25" t="s">
        <v>171</v>
      </c>
      <c r="AT358" s="25" t="s">
        <v>166</v>
      </c>
      <c r="AU358" s="25" t="s">
        <v>89</v>
      </c>
      <c r="AY358" s="25" t="s">
        <v>165</v>
      </c>
      <c r="BE358" s="214">
        <f>IF(N358="základní",J358,0)</f>
        <v>0</v>
      </c>
      <c r="BF358" s="214">
        <f>IF(N358="snížená",J358,0)</f>
        <v>0</v>
      </c>
      <c r="BG358" s="214">
        <f>IF(N358="zákl. přenesená",J358,0)</f>
        <v>0</v>
      </c>
      <c r="BH358" s="214">
        <f>IF(N358="sníž. přenesená",J358,0)</f>
        <v>0</v>
      </c>
      <c r="BI358" s="214">
        <f>IF(N358="nulová",J358,0)</f>
        <v>0</v>
      </c>
      <c r="BJ358" s="25" t="s">
        <v>25</v>
      </c>
      <c r="BK358" s="214">
        <f>ROUND(I358*H358,2)</f>
        <v>0</v>
      </c>
      <c r="BL358" s="25" t="s">
        <v>171</v>
      </c>
      <c r="BM358" s="25" t="s">
        <v>1377</v>
      </c>
    </row>
    <row r="359" spans="2:47" s="1" customFormat="1" ht="54">
      <c r="B359" s="42"/>
      <c r="C359" s="64"/>
      <c r="D359" s="215" t="s">
        <v>173</v>
      </c>
      <c r="E359" s="64"/>
      <c r="F359" s="216" t="s">
        <v>1378</v>
      </c>
      <c r="G359" s="64"/>
      <c r="H359" s="64"/>
      <c r="I359" s="173"/>
      <c r="J359" s="64"/>
      <c r="K359" s="64"/>
      <c r="L359" s="62"/>
      <c r="M359" s="217"/>
      <c r="N359" s="43"/>
      <c r="O359" s="43"/>
      <c r="P359" s="43"/>
      <c r="Q359" s="43"/>
      <c r="R359" s="43"/>
      <c r="S359" s="43"/>
      <c r="T359" s="79"/>
      <c r="AT359" s="25" t="s">
        <v>173</v>
      </c>
      <c r="AU359" s="25" t="s">
        <v>89</v>
      </c>
    </row>
    <row r="360" spans="2:47" s="1" customFormat="1" ht="54">
      <c r="B360" s="42"/>
      <c r="C360" s="64"/>
      <c r="D360" s="215" t="s">
        <v>112</v>
      </c>
      <c r="E360" s="64"/>
      <c r="F360" s="216" t="s">
        <v>1379</v>
      </c>
      <c r="G360" s="64"/>
      <c r="H360" s="64"/>
      <c r="I360" s="173"/>
      <c r="J360" s="64"/>
      <c r="K360" s="64"/>
      <c r="L360" s="62"/>
      <c r="M360" s="217"/>
      <c r="N360" s="43"/>
      <c r="O360" s="43"/>
      <c r="P360" s="43"/>
      <c r="Q360" s="43"/>
      <c r="R360" s="43"/>
      <c r="S360" s="43"/>
      <c r="T360" s="79"/>
      <c r="AT360" s="25" t="s">
        <v>112</v>
      </c>
      <c r="AU360" s="25" t="s">
        <v>89</v>
      </c>
    </row>
    <row r="361" spans="2:51" s="12" customFormat="1" ht="13.5">
      <c r="B361" s="218"/>
      <c r="C361" s="219"/>
      <c r="D361" s="215" t="s">
        <v>176</v>
      </c>
      <c r="E361" s="241" t="s">
        <v>24</v>
      </c>
      <c r="F361" s="242" t="s">
        <v>1380</v>
      </c>
      <c r="G361" s="219"/>
      <c r="H361" s="243">
        <v>4.53</v>
      </c>
      <c r="I361" s="224"/>
      <c r="J361" s="219"/>
      <c r="K361" s="219"/>
      <c r="L361" s="225"/>
      <c r="M361" s="226"/>
      <c r="N361" s="227"/>
      <c r="O361" s="227"/>
      <c r="P361" s="227"/>
      <c r="Q361" s="227"/>
      <c r="R361" s="227"/>
      <c r="S361" s="227"/>
      <c r="T361" s="228"/>
      <c r="AT361" s="229" t="s">
        <v>176</v>
      </c>
      <c r="AU361" s="229" t="s">
        <v>89</v>
      </c>
      <c r="AV361" s="12" t="s">
        <v>89</v>
      </c>
      <c r="AW361" s="12" t="s">
        <v>44</v>
      </c>
      <c r="AX361" s="12" t="s">
        <v>80</v>
      </c>
      <c r="AY361" s="229" t="s">
        <v>165</v>
      </c>
    </row>
    <row r="362" spans="2:51" s="12" customFormat="1" ht="13.5">
      <c r="B362" s="218"/>
      <c r="C362" s="219"/>
      <c r="D362" s="220" t="s">
        <v>176</v>
      </c>
      <c r="E362" s="221" t="s">
        <v>24</v>
      </c>
      <c r="F362" s="222" t="s">
        <v>1381</v>
      </c>
      <c r="G362" s="219"/>
      <c r="H362" s="223">
        <v>2.8</v>
      </c>
      <c r="I362" s="224"/>
      <c r="J362" s="219"/>
      <c r="K362" s="219"/>
      <c r="L362" s="225"/>
      <c r="M362" s="226"/>
      <c r="N362" s="227"/>
      <c r="O362" s="227"/>
      <c r="P362" s="227"/>
      <c r="Q362" s="227"/>
      <c r="R362" s="227"/>
      <c r="S362" s="227"/>
      <c r="T362" s="228"/>
      <c r="AT362" s="229" t="s">
        <v>176</v>
      </c>
      <c r="AU362" s="229" t="s">
        <v>89</v>
      </c>
      <c r="AV362" s="12" t="s">
        <v>89</v>
      </c>
      <c r="AW362" s="12" t="s">
        <v>44</v>
      </c>
      <c r="AX362" s="12" t="s">
        <v>80</v>
      </c>
      <c r="AY362" s="229" t="s">
        <v>165</v>
      </c>
    </row>
    <row r="363" spans="2:65" s="1" customFormat="1" ht="31.5" customHeight="1">
      <c r="B363" s="42"/>
      <c r="C363" s="203" t="s">
        <v>530</v>
      </c>
      <c r="D363" s="203" t="s">
        <v>166</v>
      </c>
      <c r="E363" s="204" t="s">
        <v>1382</v>
      </c>
      <c r="F363" s="205" t="s">
        <v>1383</v>
      </c>
      <c r="G363" s="206" t="s">
        <v>222</v>
      </c>
      <c r="H363" s="207">
        <v>102.7</v>
      </c>
      <c r="I363" s="208"/>
      <c r="J363" s="209">
        <f>ROUND(I363*H363,2)</f>
        <v>0</v>
      </c>
      <c r="K363" s="205" t="s">
        <v>170</v>
      </c>
      <c r="L363" s="62"/>
      <c r="M363" s="210" t="s">
        <v>24</v>
      </c>
      <c r="N363" s="211" t="s">
        <v>51</v>
      </c>
      <c r="O363" s="43"/>
      <c r="P363" s="212">
        <f>O363*H363</f>
        <v>0</v>
      </c>
      <c r="Q363" s="212">
        <v>2.002</v>
      </c>
      <c r="R363" s="212">
        <f>Q363*H363</f>
        <v>205.60539999999997</v>
      </c>
      <c r="S363" s="212">
        <v>0</v>
      </c>
      <c r="T363" s="213">
        <f>S363*H363</f>
        <v>0</v>
      </c>
      <c r="AR363" s="25" t="s">
        <v>171</v>
      </c>
      <c r="AT363" s="25" t="s">
        <v>166</v>
      </c>
      <c r="AU363" s="25" t="s">
        <v>89</v>
      </c>
      <c r="AY363" s="25" t="s">
        <v>165</v>
      </c>
      <c r="BE363" s="214">
        <f>IF(N363="základní",J363,0)</f>
        <v>0</v>
      </c>
      <c r="BF363" s="214">
        <f>IF(N363="snížená",J363,0)</f>
        <v>0</v>
      </c>
      <c r="BG363" s="214">
        <f>IF(N363="zákl. přenesená",J363,0)</f>
        <v>0</v>
      </c>
      <c r="BH363" s="214">
        <f>IF(N363="sníž. přenesená",J363,0)</f>
        <v>0</v>
      </c>
      <c r="BI363" s="214">
        <f>IF(N363="nulová",J363,0)</f>
        <v>0</v>
      </c>
      <c r="BJ363" s="25" t="s">
        <v>25</v>
      </c>
      <c r="BK363" s="214">
        <f>ROUND(I363*H363,2)</f>
        <v>0</v>
      </c>
      <c r="BL363" s="25" t="s">
        <v>171</v>
      </c>
      <c r="BM363" s="25" t="s">
        <v>1384</v>
      </c>
    </row>
    <row r="364" spans="2:47" s="1" customFormat="1" ht="27">
      <c r="B364" s="42"/>
      <c r="C364" s="64"/>
      <c r="D364" s="215" t="s">
        <v>173</v>
      </c>
      <c r="E364" s="64"/>
      <c r="F364" s="216" t="s">
        <v>1385</v>
      </c>
      <c r="G364" s="64"/>
      <c r="H364" s="64"/>
      <c r="I364" s="173"/>
      <c r="J364" s="64"/>
      <c r="K364" s="64"/>
      <c r="L364" s="62"/>
      <c r="M364" s="217"/>
      <c r="N364" s="43"/>
      <c r="O364" s="43"/>
      <c r="P364" s="43"/>
      <c r="Q364" s="43"/>
      <c r="R364" s="43"/>
      <c r="S364" s="43"/>
      <c r="T364" s="79"/>
      <c r="AT364" s="25" t="s">
        <v>173</v>
      </c>
      <c r="AU364" s="25" t="s">
        <v>89</v>
      </c>
    </row>
    <row r="365" spans="2:47" s="1" customFormat="1" ht="27">
      <c r="B365" s="42"/>
      <c r="C365" s="64"/>
      <c r="D365" s="215" t="s">
        <v>112</v>
      </c>
      <c r="E365" s="64"/>
      <c r="F365" s="216" t="s">
        <v>1386</v>
      </c>
      <c r="G365" s="64"/>
      <c r="H365" s="64"/>
      <c r="I365" s="173"/>
      <c r="J365" s="64"/>
      <c r="K365" s="64"/>
      <c r="L365" s="62"/>
      <c r="M365" s="217"/>
      <c r="N365" s="43"/>
      <c r="O365" s="43"/>
      <c r="P365" s="43"/>
      <c r="Q365" s="43"/>
      <c r="R365" s="43"/>
      <c r="S365" s="43"/>
      <c r="T365" s="79"/>
      <c r="AT365" s="25" t="s">
        <v>112</v>
      </c>
      <c r="AU365" s="25" t="s">
        <v>89</v>
      </c>
    </row>
    <row r="366" spans="2:51" s="12" customFormat="1" ht="13.5">
      <c r="B366" s="218"/>
      <c r="C366" s="219"/>
      <c r="D366" s="215" t="s">
        <v>176</v>
      </c>
      <c r="E366" s="241" t="s">
        <v>24</v>
      </c>
      <c r="F366" s="242" t="s">
        <v>1387</v>
      </c>
      <c r="G366" s="219"/>
      <c r="H366" s="243">
        <v>49.3</v>
      </c>
      <c r="I366" s="224"/>
      <c r="J366" s="219"/>
      <c r="K366" s="219"/>
      <c r="L366" s="225"/>
      <c r="M366" s="226"/>
      <c r="N366" s="227"/>
      <c r="O366" s="227"/>
      <c r="P366" s="227"/>
      <c r="Q366" s="227"/>
      <c r="R366" s="227"/>
      <c r="S366" s="227"/>
      <c r="T366" s="228"/>
      <c r="AT366" s="229" t="s">
        <v>176</v>
      </c>
      <c r="AU366" s="229" t="s">
        <v>89</v>
      </c>
      <c r="AV366" s="12" t="s">
        <v>89</v>
      </c>
      <c r="AW366" s="12" t="s">
        <v>44</v>
      </c>
      <c r="AX366" s="12" t="s">
        <v>80</v>
      </c>
      <c r="AY366" s="229" t="s">
        <v>165</v>
      </c>
    </row>
    <row r="367" spans="2:51" s="12" customFormat="1" ht="13.5">
      <c r="B367" s="218"/>
      <c r="C367" s="219"/>
      <c r="D367" s="215" t="s">
        <v>176</v>
      </c>
      <c r="E367" s="241" t="s">
        <v>24</v>
      </c>
      <c r="F367" s="242" t="s">
        <v>1388</v>
      </c>
      <c r="G367" s="219"/>
      <c r="H367" s="243">
        <v>53.4</v>
      </c>
      <c r="I367" s="224"/>
      <c r="J367" s="219"/>
      <c r="K367" s="219"/>
      <c r="L367" s="225"/>
      <c r="M367" s="226"/>
      <c r="N367" s="227"/>
      <c r="O367" s="227"/>
      <c r="P367" s="227"/>
      <c r="Q367" s="227"/>
      <c r="R367" s="227"/>
      <c r="S367" s="227"/>
      <c r="T367" s="228"/>
      <c r="AT367" s="229" t="s">
        <v>176</v>
      </c>
      <c r="AU367" s="229" t="s">
        <v>89</v>
      </c>
      <c r="AV367" s="12" t="s">
        <v>89</v>
      </c>
      <c r="AW367" s="12" t="s">
        <v>44</v>
      </c>
      <c r="AX367" s="12" t="s">
        <v>80</v>
      </c>
      <c r="AY367" s="229" t="s">
        <v>165</v>
      </c>
    </row>
    <row r="368" spans="2:51" s="15" customFormat="1" ht="13.5">
      <c r="B368" s="255"/>
      <c r="C368" s="256"/>
      <c r="D368" s="220" t="s">
        <v>176</v>
      </c>
      <c r="E368" s="257" t="s">
        <v>24</v>
      </c>
      <c r="F368" s="258" t="s">
        <v>192</v>
      </c>
      <c r="G368" s="256"/>
      <c r="H368" s="259">
        <v>102.7</v>
      </c>
      <c r="I368" s="260"/>
      <c r="J368" s="256"/>
      <c r="K368" s="256"/>
      <c r="L368" s="261"/>
      <c r="M368" s="262"/>
      <c r="N368" s="263"/>
      <c r="O368" s="263"/>
      <c r="P368" s="263"/>
      <c r="Q368" s="263"/>
      <c r="R368" s="263"/>
      <c r="S368" s="263"/>
      <c r="T368" s="264"/>
      <c r="AT368" s="265" t="s">
        <v>176</v>
      </c>
      <c r="AU368" s="265" t="s">
        <v>89</v>
      </c>
      <c r="AV368" s="15" t="s">
        <v>171</v>
      </c>
      <c r="AW368" s="15" t="s">
        <v>44</v>
      </c>
      <c r="AX368" s="15" t="s">
        <v>25</v>
      </c>
      <c r="AY368" s="265" t="s">
        <v>165</v>
      </c>
    </row>
    <row r="369" spans="2:65" s="1" customFormat="1" ht="44.25" customHeight="1">
      <c r="B369" s="42"/>
      <c r="C369" s="203" t="s">
        <v>536</v>
      </c>
      <c r="D369" s="203" t="s">
        <v>166</v>
      </c>
      <c r="E369" s="204" t="s">
        <v>1389</v>
      </c>
      <c r="F369" s="205" t="s">
        <v>1390</v>
      </c>
      <c r="G369" s="206" t="s">
        <v>169</v>
      </c>
      <c r="H369" s="207">
        <v>75.05</v>
      </c>
      <c r="I369" s="208"/>
      <c r="J369" s="209">
        <f>ROUND(I369*H369,2)</f>
        <v>0</v>
      </c>
      <c r="K369" s="205" t="s">
        <v>170</v>
      </c>
      <c r="L369" s="62"/>
      <c r="M369" s="210" t="s">
        <v>24</v>
      </c>
      <c r="N369" s="211" t="s">
        <v>51</v>
      </c>
      <c r="O369" s="43"/>
      <c r="P369" s="212">
        <f>O369*H369</f>
        <v>0</v>
      </c>
      <c r="Q369" s="212">
        <v>0.46511656</v>
      </c>
      <c r="R369" s="212">
        <f>Q369*H369</f>
        <v>34.906997828</v>
      </c>
      <c r="S369" s="212">
        <v>0</v>
      </c>
      <c r="T369" s="213">
        <f>S369*H369</f>
        <v>0</v>
      </c>
      <c r="AR369" s="25" t="s">
        <v>171</v>
      </c>
      <c r="AT369" s="25" t="s">
        <v>166</v>
      </c>
      <c r="AU369" s="25" t="s">
        <v>89</v>
      </c>
      <c r="AY369" s="25" t="s">
        <v>165</v>
      </c>
      <c r="BE369" s="214">
        <f>IF(N369="základní",J369,0)</f>
        <v>0</v>
      </c>
      <c r="BF369" s="214">
        <f>IF(N369="snížená",J369,0)</f>
        <v>0</v>
      </c>
      <c r="BG369" s="214">
        <f>IF(N369="zákl. přenesená",J369,0)</f>
        <v>0</v>
      </c>
      <c r="BH369" s="214">
        <f>IF(N369="sníž. přenesená",J369,0)</f>
        <v>0</v>
      </c>
      <c r="BI369" s="214">
        <f>IF(N369="nulová",J369,0)</f>
        <v>0</v>
      </c>
      <c r="BJ369" s="25" t="s">
        <v>25</v>
      </c>
      <c r="BK369" s="214">
        <f>ROUND(I369*H369,2)</f>
        <v>0</v>
      </c>
      <c r="BL369" s="25" t="s">
        <v>171</v>
      </c>
      <c r="BM369" s="25" t="s">
        <v>1391</v>
      </c>
    </row>
    <row r="370" spans="2:47" s="1" customFormat="1" ht="81">
      <c r="B370" s="42"/>
      <c r="C370" s="64"/>
      <c r="D370" s="215" t="s">
        <v>173</v>
      </c>
      <c r="E370" s="64"/>
      <c r="F370" s="216" t="s">
        <v>1392</v>
      </c>
      <c r="G370" s="64"/>
      <c r="H370" s="64"/>
      <c r="I370" s="173"/>
      <c r="J370" s="64"/>
      <c r="K370" s="64"/>
      <c r="L370" s="62"/>
      <c r="M370" s="217"/>
      <c r="N370" s="43"/>
      <c r="O370" s="43"/>
      <c r="P370" s="43"/>
      <c r="Q370" s="43"/>
      <c r="R370" s="43"/>
      <c r="S370" s="43"/>
      <c r="T370" s="79"/>
      <c r="AT370" s="25" t="s">
        <v>173</v>
      </c>
      <c r="AU370" s="25" t="s">
        <v>89</v>
      </c>
    </row>
    <row r="371" spans="2:47" s="1" customFormat="1" ht="54">
      <c r="B371" s="42"/>
      <c r="C371" s="64"/>
      <c r="D371" s="220" t="s">
        <v>112</v>
      </c>
      <c r="E371" s="64"/>
      <c r="F371" s="266" t="s">
        <v>1393</v>
      </c>
      <c r="G371" s="64"/>
      <c r="H371" s="64"/>
      <c r="I371" s="173"/>
      <c r="J371" s="64"/>
      <c r="K371" s="64"/>
      <c r="L371" s="62"/>
      <c r="M371" s="217"/>
      <c r="N371" s="43"/>
      <c r="O371" s="43"/>
      <c r="P371" s="43"/>
      <c r="Q371" s="43"/>
      <c r="R371" s="43"/>
      <c r="S371" s="43"/>
      <c r="T371" s="79"/>
      <c r="AT371" s="25" t="s">
        <v>112</v>
      </c>
      <c r="AU371" s="25" t="s">
        <v>89</v>
      </c>
    </row>
    <row r="372" spans="2:65" s="1" customFormat="1" ht="22.5" customHeight="1">
      <c r="B372" s="42"/>
      <c r="C372" s="267" t="s">
        <v>541</v>
      </c>
      <c r="D372" s="267" t="s">
        <v>259</v>
      </c>
      <c r="E372" s="268" t="s">
        <v>1394</v>
      </c>
      <c r="F372" s="269" t="s">
        <v>1395</v>
      </c>
      <c r="G372" s="270" t="s">
        <v>262</v>
      </c>
      <c r="H372" s="271">
        <v>11.708</v>
      </c>
      <c r="I372" s="272"/>
      <c r="J372" s="273">
        <f>ROUND(I372*H372,2)</f>
        <v>0</v>
      </c>
      <c r="K372" s="269" t="s">
        <v>170</v>
      </c>
      <c r="L372" s="274"/>
      <c r="M372" s="275" t="s">
        <v>24</v>
      </c>
      <c r="N372" s="276" t="s">
        <v>51</v>
      </c>
      <c r="O372" s="43"/>
      <c r="P372" s="212">
        <f>O372*H372</f>
        <v>0</v>
      </c>
      <c r="Q372" s="212">
        <v>1</v>
      </c>
      <c r="R372" s="212">
        <f>Q372*H372</f>
        <v>11.708</v>
      </c>
      <c r="S372" s="212">
        <v>0</v>
      </c>
      <c r="T372" s="213">
        <f>S372*H372</f>
        <v>0</v>
      </c>
      <c r="AR372" s="25" t="s">
        <v>232</v>
      </c>
      <c r="AT372" s="25" t="s">
        <v>259</v>
      </c>
      <c r="AU372" s="25" t="s">
        <v>89</v>
      </c>
      <c r="AY372" s="25" t="s">
        <v>165</v>
      </c>
      <c r="BE372" s="214">
        <f>IF(N372="základní",J372,0)</f>
        <v>0</v>
      </c>
      <c r="BF372" s="214">
        <f>IF(N372="snížená",J372,0)</f>
        <v>0</v>
      </c>
      <c r="BG372" s="214">
        <f>IF(N372="zákl. přenesená",J372,0)</f>
        <v>0</v>
      </c>
      <c r="BH372" s="214">
        <f>IF(N372="sníž. přenesená",J372,0)</f>
        <v>0</v>
      </c>
      <c r="BI372" s="214">
        <f>IF(N372="nulová",J372,0)</f>
        <v>0</v>
      </c>
      <c r="BJ372" s="25" t="s">
        <v>25</v>
      </c>
      <c r="BK372" s="214">
        <f>ROUND(I372*H372,2)</f>
        <v>0</v>
      </c>
      <c r="BL372" s="25" t="s">
        <v>171</v>
      </c>
      <c r="BM372" s="25" t="s">
        <v>1396</v>
      </c>
    </row>
    <row r="373" spans="2:47" s="1" customFormat="1" ht="54">
      <c r="B373" s="42"/>
      <c r="C373" s="64"/>
      <c r="D373" s="215" t="s">
        <v>112</v>
      </c>
      <c r="E373" s="64"/>
      <c r="F373" s="216" t="s">
        <v>1397</v>
      </c>
      <c r="G373" s="64"/>
      <c r="H373" s="64"/>
      <c r="I373" s="173"/>
      <c r="J373" s="64"/>
      <c r="K373" s="64"/>
      <c r="L373" s="62"/>
      <c r="M373" s="217"/>
      <c r="N373" s="43"/>
      <c r="O373" s="43"/>
      <c r="P373" s="43"/>
      <c r="Q373" s="43"/>
      <c r="R373" s="43"/>
      <c r="S373" s="43"/>
      <c r="T373" s="79"/>
      <c r="AT373" s="25" t="s">
        <v>112</v>
      </c>
      <c r="AU373" s="25" t="s">
        <v>89</v>
      </c>
    </row>
    <row r="374" spans="2:51" s="12" customFormat="1" ht="13.5">
      <c r="B374" s="218"/>
      <c r="C374" s="219"/>
      <c r="D374" s="215" t="s">
        <v>176</v>
      </c>
      <c r="E374" s="241" t="s">
        <v>24</v>
      </c>
      <c r="F374" s="242" t="s">
        <v>1398</v>
      </c>
      <c r="G374" s="219"/>
      <c r="H374" s="243">
        <v>11.708</v>
      </c>
      <c r="I374" s="224"/>
      <c r="J374" s="219"/>
      <c r="K374" s="219"/>
      <c r="L374" s="225"/>
      <c r="M374" s="226"/>
      <c r="N374" s="227"/>
      <c r="O374" s="227"/>
      <c r="P374" s="227"/>
      <c r="Q374" s="227"/>
      <c r="R374" s="227"/>
      <c r="S374" s="227"/>
      <c r="T374" s="228"/>
      <c r="AT374" s="229" t="s">
        <v>176</v>
      </c>
      <c r="AU374" s="229" t="s">
        <v>89</v>
      </c>
      <c r="AV374" s="12" t="s">
        <v>89</v>
      </c>
      <c r="AW374" s="12" t="s">
        <v>44</v>
      </c>
      <c r="AX374" s="12" t="s">
        <v>25</v>
      </c>
      <c r="AY374" s="229" t="s">
        <v>165</v>
      </c>
    </row>
    <row r="375" spans="2:63" s="11" customFormat="1" ht="29.85" customHeight="1">
      <c r="B375" s="186"/>
      <c r="C375" s="187"/>
      <c r="D375" s="200" t="s">
        <v>79</v>
      </c>
      <c r="E375" s="201" t="s">
        <v>208</v>
      </c>
      <c r="F375" s="201" t="s">
        <v>442</v>
      </c>
      <c r="G375" s="187"/>
      <c r="H375" s="187"/>
      <c r="I375" s="190"/>
      <c r="J375" s="202">
        <f>BK375</f>
        <v>0</v>
      </c>
      <c r="K375" s="187"/>
      <c r="L375" s="192"/>
      <c r="M375" s="193"/>
      <c r="N375" s="194"/>
      <c r="O375" s="194"/>
      <c r="P375" s="195">
        <f>SUM(P376:P379)</f>
        <v>0</v>
      </c>
      <c r="Q375" s="194"/>
      <c r="R375" s="195">
        <f>SUM(R376:R379)</f>
        <v>0.87912</v>
      </c>
      <c r="S375" s="194"/>
      <c r="T375" s="196">
        <f>SUM(T376:T379)</f>
        <v>0</v>
      </c>
      <c r="AR375" s="197" t="s">
        <v>25</v>
      </c>
      <c r="AT375" s="198" t="s">
        <v>79</v>
      </c>
      <c r="AU375" s="198" t="s">
        <v>25</v>
      </c>
      <c r="AY375" s="197" t="s">
        <v>165</v>
      </c>
      <c r="BK375" s="199">
        <f>SUM(BK376:BK379)</f>
        <v>0</v>
      </c>
    </row>
    <row r="376" spans="2:65" s="1" customFormat="1" ht="44.25" customHeight="1">
      <c r="B376" s="42"/>
      <c r="C376" s="203" t="s">
        <v>546</v>
      </c>
      <c r="D376" s="203" t="s">
        <v>166</v>
      </c>
      <c r="E376" s="204" t="s">
        <v>1399</v>
      </c>
      <c r="F376" s="205" t="s">
        <v>1400</v>
      </c>
      <c r="G376" s="206" t="s">
        <v>169</v>
      </c>
      <c r="H376" s="207">
        <v>4.5</v>
      </c>
      <c r="I376" s="208"/>
      <c r="J376" s="209">
        <f>ROUND(I376*H376,2)</f>
        <v>0</v>
      </c>
      <c r="K376" s="205" t="s">
        <v>170</v>
      </c>
      <c r="L376" s="62"/>
      <c r="M376" s="210" t="s">
        <v>24</v>
      </c>
      <c r="N376" s="211" t="s">
        <v>51</v>
      </c>
      <c r="O376" s="43"/>
      <c r="P376" s="212">
        <f>O376*H376</f>
        <v>0</v>
      </c>
      <c r="Q376" s="212">
        <v>0.19536</v>
      </c>
      <c r="R376" s="212">
        <f>Q376*H376</f>
        <v>0.87912</v>
      </c>
      <c r="S376" s="212">
        <v>0</v>
      </c>
      <c r="T376" s="213">
        <f>S376*H376</f>
        <v>0</v>
      </c>
      <c r="AR376" s="25" t="s">
        <v>171</v>
      </c>
      <c r="AT376" s="25" t="s">
        <v>166</v>
      </c>
      <c r="AU376" s="25" t="s">
        <v>89</v>
      </c>
      <c r="AY376" s="25" t="s">
        <v>165</v>
      </c>
      <c r="BE376" s="214">
        <f>IF(N376="základní",J376,0)</f>
        <v>0</v>
      </c>
      <c r="BF376" s="214">
        <f>IF(N376="snížená",J376,0)</f>
        <v>0</v>
      </c>
      <c r="BG376" s="214">
        <f>IF(N376="zákl. přenesená",J376,0)</f>
        <v>0</v>
      </c>
      <c r="BH376" s="214">
        <f>IF(N376="sníž. přenesená",J376,0)</f>
        <v>0</v>
      </c>
      <c r="BI376" s="214">
        <f>IF(N376="nulová",J376,0)</f>
        <v>0</v>
      </c>
      <c r="BJ376" s="25" t="s">
        <v>25</v>
      </c>
      <c r="BK376" s="214">
        <f>ROUND(I376*H376,2)</f>
        <v>0</v>
      </c>
      <c r="BL376" s="25" t="s">
        <v>171</v>
      </c>
      <c r="BM376" s="25" t="s">
        <v>1401</v>
      </c>
    </row>
    <row r="377" spans="2:47" s="1" customFormat="1" ht="148.5">
      <c r="B377" s="42"/>
      <c r="C377" s="64"/>
      <c r="D377" s="215" t="s">
        <v>173</v>
      </c>
      <c r="E377" s="64"/>
      <c r="F377" s="216" t="s">
        <v>457</v>
      </c>
      <c r="G377" s="64"/>
      <c r="H377" s="64"/>
      <c r="I377" s="173"/>
      <c r="J377" s="64"/>
      <c r="K377" s="64"/>
      <c r="L377" s="62"/>
      <c r="M377" s="217"/>
      <c r="N377" s="43"/>
      <c r="O377" s="43"/>
      <c r="P377" s="43"/>
      <c r="Q377" s="43"/>
      <c r="R377" s="43"/>
      <c r="S377" s="43"/>
      <c r="T377" s="79"/>
      <c r="AT377" s="25" t="s">
        <v>173</v>
      </c>
      <c r="AU377" s="25" t="s">
        <v>89</v>
      </c>
    </row>
    <row r="378" spans="2:47" s="1" customFormat="1" ht="40.5">
      <c r="B378" s="42"/>
      <c r="C378" s="64"/>
      <c r="D378" s="215" t="s">
        <v>112</v>
      </c>
      <c r="E378" s="64"/>
      <c r="F378" s="216" t="s">
        <v>1402</v>
      </c>
      <c r="G378" s="64"/>
      <c r="H378" s="64"/>
      <c r="I378" s="173"/>
      <c r="J378" s="64"/>
      <c r="K378" s="64"/>
      <c r="L378" s="62"/>
      <c r="M378" s="217"/>
      <c r="N378" s="43"/>
      <c r="O378" s="43"/>
      <c r="P378" s="43"/>
      <c r="Q378" s="43"/>
      <c r="R378" s="43"/>
      <c r="S378" s="43"/>
      <c r="T378" s="79"/>
      <c r="AT378" s="25" t="s">
        <v>112</v>
      </c>
      <c r="AU378" s="25" t="s">
        <v>89</v>
      </c>
    </row>
    <row r="379" spans="2:51" s="12" customFormat="1" ht="13.5">
      <c r="B379" s="218"/>
      <c r="C379" s="219"/>
      <c r="D379" s="215" t="s">
        <v>176</v>
      </c>
      <c r="E379" s="241" t="s">
        <v>24</v>
      </c>
      <c r="F379" s="242" t="s">
        <v>1403</v>
      </c>
      <c r="G379" s="219"/>
      <c r="H379" s="243">
        <v>4.5</v>
      </c>
      <c r="I379" s="224"/>
      <c r="J379" s="219"/>
      <c r="K379" s="219"/>
      <c r="L379" s="225"/>
      <c r="M379" s="226"/>
      <c r="N379" s="227"/>
      <c r="O379" s="227"/>
      <c r="P379" s="227"/>
      <c r="Q379" s="227"/>
      <c r="R379" s="227"/>
      <c r="S379" s="227"/>
      <c r="T379" s="228"/>
      <c r="AT379" s="229" t="s">
        <v>176</v>
      </c>
      <c r="AU379" s="229" t="s">
        <v>89</v>
      </c>
      <c r="AV379" s="12" t="s">
        <v>89</v>
      </c>
      <c r="AW379" s="12" t="s">
        <v>44</v>
      </c>
      <c r="AX379" s="12" t="s">
        <v>25</v>
      </c>
      <c r="AY379" s="229" t="s">
        <v>165</v>
      </c>
    </row>
    <row r="380" spans="2:63" s="11" customFormat="1" ht="29.85" customHeight="1">
      <c r="B380" s="186"/>
      <c r="C380" s="187"/>
      <c r="D380" s="200" t="s">
        <v>79</v>
      </c>
      <c r="E380" s="201" t="s">
        <v>219</v>
      </c>
      <c r="F380" s="201" t="s">
        <v>497</v>
      </c>
      <c r="G380" s="187"/>
      <c r="H380" s="187"/>
      <c r="I380" s="190"/>
      <c r="J380" s="202">
        <f>BK380</f>
        <v>0</v>
      </c>
      <c r="K380" s="187"/>
      <c r="L380" s="192"/>
      <c r="M380" s="193"/>
      <c r="N380" s="194"/>
      <c r="O380" s="194"/>
      <c r="P380" s="195">
        <f>SUM(P381:P395)</f>
        <v>0</v>
      </c>
      <c r="Q380" s="194"/>
      <c r="R380" s="195">
        <f>SUM(R381:R395)</f>
        <v>11.961472</v>
      </c>
      <c r="S380" s="194"/>
      <c r="T380" s="196">
        <f>SUM(T381:T395)</f>
        <v>0</v>
      </c>
      <c r="AR380" s="197" t="s">
        <v>25</v>
      </c>
      <c r="AT380" s="198" t="s">
        <v>79</v>
      </c>
      <c r="AU380" s="198" t="s">
        <v>25</v>
      </c>
      <c r="AY380" s="197" t="s">
        <v>165</v>
      </c>
      <c r="BK380" s="199">
        <f>SUM(BK381:BK395)</f>
        <v>0</v>
      </c>
    </row>
    <row r="381" spans="2:65" s="1" customFormat="1" ht="31.5" customHeight="1">
      <c r="B381" s="42"/>
      <c r="C381" s="203" t="s">
        <v>551</v>
      </c>
      <c r="D381" s="203" t="s">
        <v>166</v>
      </c>
      <c r="E381" s="204" t="s">
        <v>1404</v>
      </c>
      <c r="F381" s="205" t="s">
        <v>1405</v>
      </c>
      <c r="G381" s="206" t="s">
        <v>169</v>
      </c>
      <c r="H381" s="207">
        <v>4</v>
      </c>
      <c r="I381" s="208"/>
      <c r="J381" s="209">
        <f>ROUND(I381*H381,2)</f>
        <v>0</v>
      </c>
      <c r="K381" s="205" t="s">
        <v>170</v>
      </c>
      <c r="L381" s="62"/>
      <c r="M381" s="210" t="s">
        <v>24</v>
      </c>
      <c r="N381" s="211" t="s">
        <v>51</v>
      </c>
      <c r="O381" s="43"/>
      <c r="P381" s="212">
        <f>O381*H381</f>
        <v>0</v>
      </c>
      <c r="Q381" s="212">
        <v>0.408868</v>
      </c>
      <c r="R381" s="212">
        <f>Q381*H381</f>
        <v>1.635472</v>
      </c>
      <c r="S381" s="212">
        <v>0</v>
      </c>
      <c r="T381" s="213">
        <f>S381*H381</f>
        <v>0</v>
      </c>
      <c r="AR381" s="25" t="s">
        <v>171</v>
      </c>
      <c r="AT381" s="25" t="s">
        <v>166</v>
      </c>
      <c r="AU381" s="25" t="s">
        <v>89</v>
      </c>
      <c r="AY381" s="25" t="s">
        <v>165</v>
      </c>
      <c r="BE381" s="214">
        <f>IF(N381="základní",J381,0)</f>
        <v>0</v>
      </c>
      <c r="BF381" s="214">
        <f>IF(N381="snížená",J381,0)</f>
        <v>0</v>
      </c>
      <c r="BG381" s="214">
        <f>IF(N381="zákl. přenesená",J381,0)</f>
        <v>0</v>
      </c>
      <c r="BH381" s="214">
        <f>IF(N381="sníž. přenesená",J381,0)</f>
        <v>0</v>
      </c>
      <c r="BI381" s="214">
        <f>IF(N381="nulová",J381,0)</f>
        <v>0</v>
      </c>
      <c r="BJ381" s="25" t="s">
        <v>25</v>
      </c>
      <c r="BK381" s="214">
        <f>ROUND(I381*H381,2)</f>
        <v>0</v>
      </c>
      <c r="BL381" s="25" t="s">
        <v>171</v>
      </c>
      <c r="BM381" s="25" t="s">
        <v>1406</v>
      </c>
    </row>
    <row r="382" spans="2:47" s="1" customFormat="1" ht="40.5">
      <c r="B382" s="42"/>
      <c r="C382" s="64"/>
      <c r="D382" s="220" t="s">
        <v>112</v>
      </c>
      <c r="E382" s="64"/>
      <c r="F382" s="266" t="s">
        <v>1407</v>
      </c>
      <c r="G382" s="64"/>
      <c r="H382" s="64"/>
      <c r="I382" s="173"/>
      <c r="J382" s="64"/>
      <c r="K382" s="64"/>
      <c r="L382" s="62"/>
      <c r="M382" s="217"/>
      <c r="N382" s="43"/>
      <c r="O382" s="43"/>
      <c r="P382" s="43"/>
      <c r="Q382" s="43"/>
      <c r="R382" s="43"/>
      <c r="S382" s="43"/>
      <c r="T382" s="79"/>
      <c r="AT382" s="25" t="s">
        <v>112</v>
      </c>
      <c r="AU382" s="25" t="s">
        <v>89</v>
      </c>
    </row>
    <row r="383" spans="2:65" s="1" customFormat="1" ht="31.5" customHeight="1">
      <c r="B383" s="42"/>
      <c r="C383" s="203" t="s">
        <v>556</v>
      </c>
      <c r="D383" s="203" t="s">
        <v>166</v>
      </c>
      <c r="E383" s="204" t="s">
        <v>1408</v>
      </c>
      <c r="F383" s="205" t="s">
        <v>1409</v>
      </c>
      <c r="G383" s="206" t="s">
        <v>169</v>
      </c>
      <c r="H383" s="207">
        <v>430.25</v>
      </c>
      <c r="I383" s="208"/>
      <c r="J383" s="209">
        <f>ROUND(I383*H383,2)</f>
        <v>0</v>
      </c>
      <c r="K383" s="205" t="s">
        <v>170</v>
      </c>
      <c r="L383" s="62"/>
      <c r="M383" s="210" t="s">
        <v>24</v>
      </c>
      <c r="N383" s="211" t="s">
        <v>51</v>
      </c>
      <c r="O383" s="43"/>
      <c r="P383" s="212">
        <f>O383*H383</f>
        <v>0</v>
      </c>
      <c r="Q383" s="212">
        <v>0.024</v>
      </c>
      <c r="R383" s="212">
        <f>Q383*H383</f>
        <v>10.326</v>
      </c>
      <c r="S383" s="212">
        <v>0</v>
      </c>
      <c r="T383" s="213">
        <f>S383*H383</f>
        <v>0</v>
      </c>
      <c r="AR383" s="25" t="s">
        <v>171</v>
      </c>
      <c r="AT383" s="25" t="s">
        <v>166</v>
      </c>
      <c r="AU383" s="25" t="s">
        <v>89</v>
      </c>
      <c r="AY383" s="25" t="s">
        <v>165</v>
      </c>
      <c r="BE383" s="214">
        <f>IF(N383="základní",J383,0)</f>
        <v>0</v>
      </c>
      <c r="BF383" s="214">
        <f>IF(N383="snížená",J383,0)</f>
        <v>0</v>
      </c>
      <c r="BG383" s="214">
        <f>IF(N383="zákl. přenesená",J383,0)</f>
        <v>0</v>
      </c>
      <c r="BH383" s="214">
        <f>IF(N383="sníž. přenesená",J383,0)</f>
        <v>0</v>
      </c>
      <c r="BI383" s="214">
        <f>IF(N383="nulová",J383,0)</f>
        <v>0</v>
      </c>
      <c r="BJ383" s="25" t="s">
        <v>25</v>
      </c>
      <c r="BK383" s="214">
        <f>ROUND(I383*H383,2)</f>
        <v>0</v>
      </c>
      <c r="BL383" s="25" t="s">
        <v>171</v>
      </c>
      <c r="BM383" s="25" t="s">
        <v>1410</v>
      </c>
    </row>
    <row r="384" spans="2:47" s="1" customFormat="1" ht="54">
      <c r="B384" s="42"/>
      <c r="C384" s="64"/>
      <c r="D384" s="215" t="s">
        <v>173</v>
      </c>
      <c r="E384" s="64"/>
      <c r="F384" s="216" t="s">
        <v>1411</v>
      </c>
      <c r="G384" s="64"/>
      <c r="H384" s="64"/>
      <c r="I384" s="173"/>
      <c r="J384" s="64"/>
      <c r="K384" s="64"/>
      <c r="L384" s="62"/>
      <c r="M384" s="217"/>
      <c r="N384" s="43"/>
      <c r="O384" s="43"/>
      <c r="P384" s="43"/>
      <c r="Q384" s="43"/>
      <c r="R384" s="43"/>
      <c r="S384" s="43"/>
      <c r="T384" s="79"/>
      <c r="AT384" s="25" t="s">
        <v>173</v>
      </c>
      <c r="AU384" s="25" t="s">
        <v>89</v>
      </c>
    </row>
    <row r="385" spans="2:47" s="1" customFormat="1" ht="27">
      <c r="B385" s="42"/>
      <c r="C385" s="64"/>
      <c r="D385" s="215" t="s">
        <v>112</v>
      </c>
      <c r="E385" s="64"/>
      <c r="F385" s="216" t="s">
        <v>1147</v>
      </c>
      <c r="G385" s="64"/>
      <c r="H385" s="64"/>
      <c r="I385" s="173"/>
      <c r="J385" s="64"/>
      <c r="K385" s="64"/>
      <c r="L385" s="62"/>
      <c r="M385" s="217"/>
      <c r="N385" s="43"/>
      <c r="O385" s="43"/>
      <c r="P385" s="43"/>
      <c r="Q385" s="43"/>
      <c r="R385" s="43"/>
      <c r="S385" s="43"/>
      <c r="T385" s="79"/>
      <c r="AT385" s="25" t="s">
        <v>112</v>
      </c>
      <c r="AU385" s="25" t="s">
        <v>89</v>
      </c>
    </row>
    <row r="386" spans="2:51" s="13" customFormat="1" ht="13.5">
      <c r="B386" s="230"/>
      <c r="C386" s="231"/>
      <c r="D386" s="215" t="s">
        <v>176</v>
      </c>
      <c r="E386" s="232" t="s">
        <v>24</v>
      </c>
      <c r="F386" s="233" t="s">
        <v>1412</v>
      </c>
      <c r="G386" s="231"/>
      <c r="H386" s="234" t="s">
        <v>24</v>
      </c>
      <c r="I386" s="235"/>
      <c r="J386" s="231"/>
      <c r="K386" s="231"/>
      <c r="L386" s="236"/>
      <c r="M386" s="237"/>
      <c r="N386" s="238"/>
      <c r="O386" s="238"/>
      <c r="P386" s="238"/>
      <c r="Q386" s="238"/>
      <c r="R386" s="238"/>
      <c r="S386" s="238"/>
      <c r="T386" s="239"/>
      <c r="AT386" s="240" t="s">
        <v>176</v>
      </c>
      <c r="AU386" s="240" t="s">
        <v>89</v>
      </c>
      <c r="AV386" s="13" t="s">
        <v>25</v>
      </c>
      <c r="AW386" s="13" t="s">
        <v>44</v>
      </c>
      <c r="AX386" s="13" t="s">
        <v>80</v>
      </c>
      <c r="AY386" s="240" t="s">
        <v>165</v>
      </c>
    </row>
    <row r="387" spans="2:51" s="12" customFormat="1" ht="13.5">
      <c r="B387" s="218"/>
      <c r="C387" s="219"/>
      <c r="D387" s="215" t="s">
        <v>176</v>
      </c>
      <c r="E387" s="241" t="s">
        <v>24</v>
      </c>
      <c r="F387" s="242" t="s">
        <v>1413</v>
      </c>
      <c r="G387" s="219"/>
      <c r="H387" s="243">
        <v>144.5</v>
      </c>
      <c r="I387" s="224"/>
      <c r="J387" s="219"/>
      <c r="K387" s="219"/>
      <c r="L387" s="225"/>
      <c r="M387" s="226"/>
      <c r="N387" s="227"/>
      <c r="O387" s="227"/>
      <c r="P387" s="227"/>
      <c r="Q387" s="227"/>
      <c r="R387" s="227"/>
      <c r="S387" s="227"/>
      <c r="T387" s="228"/>
      <c r="AT387" s="229" t="s">
        <v>176</v>
      </c>
      <c r="AU387" s="229" t="s">
        <v>89</v>
      </c>
      <c r="AV387" s="12" t="s">
        <v>89</v>
      </c>
      <c r="AW387" s="12" t="s">
        <v>44</v>
      </c>
      <c r="AX387" s="12" t="s">
        <v>80</v>
      </c>
      <c r="AY387" s="229" t="s">
        <v>165</v>
      </c>
    </row>
    <row r="388" spans="2:51" s="12" customFormat="1" ht="13.5">
      <c r="B388" s="218"/>
      <c r="C388" s="219"/>
      <c r="D388" s="215" t="s">
        <v>176</v>
      </c>
      <c r="E388" s="241" t="s">
        <v>24</v>
      </c>
      <c r="F388" s="242" t="s">
        <v>1414</v>
      </c>
      <c r="G388" s="219"/>
      <c r="H388" s="243">
        <v>-51.6</v>
      </c>
      <c r="I388" s="224"/>
      <c r="J388" s="219"/>
      <c r="K388" s="219"/>
      <c r="L388" s="225"/>
      <c r="M388" s="226"/>
      <c r="N388" s="227"/>
      <c r="O388" s="227"/>
      <c r="P388" s="227"/>
      <c r="Q388" s="227"/>
      <c r="R388" s="227"/>
      <c r="S388" s="227"/>
      <c r="T388" s="228"/>
      <c r="AT388" s="229" t="s">
        <v>176</v>
      </c>
      <c r="AU388" s="229" t="s">
        <v>89</v>
      </c>
      <c r="AV388" s="12" t="s">
        <v>89</v>
      </c>
      <c r="AW388" s="12" t="s">
        <v>44</v>
      </c>
      <c r="AX388" s="12" t="s">
        <v>80</v>
      </c>
      <c r="AY388" s="229" t="s">
        <v>165</v>
      </c>
    </row>
    <row r="389" spans="2:51" s="13" customFormat="1" ht="13.5">
      <c r="B389" s="230"/>
      <c r="C389" s="231"/>
      <c r="D389" s="215" t="s">
        <v>176</v>
      </c>
      <c r="E389" s="232" t="s">
        <v>24</v>
      </c>
      <c r="F389" s="233" t="s">
        <v>1415</v>
      </c>
      <c r="G389" s="231"/>
      <c r="H389" s="234" t="s">
        <v>24</v>
      </c>
      <c r="I389" s="235"/>
      <c r="J389" s="231"/>
      <c r="K389" s="231"/>
      <c r="L389" s="236"/>
      <c r="M389" s="237"/>
      <c r="N389" s="238"/>
      <c r="O389" s="238"/>
      <c r="P389" s="238"/>
      <c r="Q389" s="238"/>
      <c r="R389" s="238"/>
      <c r="S389" s="238"/>
      <c r="T389" s="239"/>
      <c r="AT389" s="240" t="s">
        <v>176</v>
      </c>
      <c r="AU389" s="240" t="s">
        <v>89</v>
      </c>
      <c r="AV389" s="13" t="s">
        <v>25</v>
      </c>
      <c r="AW389" s="13" t="s">
        <v>44</v>
      </c>
      <c r="AX389" s="13" t="s">
        <v>80</v>
      </c>
      <c r="AY389" s="240" t="s">
        <v>165</v>
      </c>
    </row>
    <row r="390" spans="2:51" s="12" customFormat="1" ht="13.5">
      <c r="B390" s="218"/>
      <c r="C390" s="219"/>
      <c r="D390" s="215" t="s">
        <v>176</v>
      </c>
      <c r="E390" s="241" t="s">
        <v>24</v>
      </c>
      <c r="F390" s="242" t="s">
        <v>1416</v>
      </c>
      <c r="G390" s="219"/>
      <c r="H390" s="243">
        <v>223.4</v>
      </c>
      <c r="I390" s="224"/>
      <c r="J390" s="219"/>
      <c r="K390" s="219"/>
      <c r="L390" s="225"/>
      <c r="M390" s="226"/>
      <c r="N390" s="227"/>
      <c r="O390" s="227"/>
      <c r="P390" s="227"/>
      <c r="Q390" s="227"/>
      <c r="R390" s="227"/>
      <c r="S390" s="227"/>
      <c r="T390" s="228"/>
      <c r="AT390" s="229" t="s">
        <v>176</v>
      </c>
      <c r="AU390" s="229" t="s">
        <v>89</v>
      </c>
      <c r="AV390" s="12" t="s">
        <v>89</v>
      </c>
      <c r="AW390" s="12" t="s">
        <v>44</v>
      </c>
      <c r="AX390" s="12" t="s">
        <v>80</v>
      </c>
      <c r="AY390" s="229" t="s">
        <v>165</v>
      </c>
    </row>
    <row r="391" spans="2:51" s="12" customFormat="1" ht="13.5">
      <c r="B391" s="218"/>
      <c r="C391" s="219"/>
      <c r="D391" s="215" t="s">
        <v>176</v>
      </c>
      <c r="E391" s="241" t="s">
        <v>24</v>
      </c>
      <c r="F391" s="242" t="s">
        <v>1417</v>
      </c>
      <c r="G391" s="219"/>
      <c r="H391" s="243">
        <v>-4</v>
      </c>
      <c r="I391" s="224"/>
      <c r="J391" s="219"/>
      <c r="K391" s="219"/>
      <c r="L391" s="225"/>
      <c r="M391" s="226"/>
      <c r="N391" s="227"/>
      <c r="O391" s="227"/>
      <c r="P391" s="227"/>
      <c r="Q391" s="227"/>
      <c r="R391" s="227"/>
      <c r="S391" s="227"/>
      <c r="T391" s="228"/>
      <c r="AT391" s="229" t="s">
        <v>176</v>
      </c>
      <c r="AU391" s="229" t="s">
        <v>89</v>
      </c>
      <c r="AV391" s="12" t="s">
        <v>89</v>
      </c>
      <c r="AW391" s="12" t="s">
        <v>44</v>
      </c>
      <c r="AX391" s="12" t="s">
        <v>80</v>
      </c>
      <c r="AY391" s="229" t="s">
        <v>165</v>
      </c>
    </row>
    <row r="392" spans="2:51" s="13" customFormat="1" ht="13.5">
      <c r="B392" s="230"/>
      <c r="C392" s="231"/>
      <c r="D392" s="215" t="s">
        <v>176</v>
      </c>
      <c r="E392" s="232" t="s">
        <v>24</v>
      </c>
      <c r="F392" s="233" t="s">
        <v>1418</v>
      </c>
      <c r="G392" s="231"/>
      <c r="H392" s="234" t="s">
        <v>24</v>
      </c>
      <c r="I392" s="235"/>
      <c r="J392" s="231"/>
      <c r="K392" s="231"/>
      <c r="L392" s="236"/>
      <c r="M392" s="237"/>
      <c r="N392" s="238"/>
      <c r="O392" s="238"/>
      <c r="P392" s="238"/>
      <c r="Q392" s="238"/>
      <c r="R392" s="238"/>
      <c r="S392" s="238"/>
      <c r="T392" s="239"/>
      <c r="AT392" s="240" t="s">
        <v>176</v>
      </c>
      <c r="AU392" s="240" t="s">
        <v>89</v>
      </c>
      <c r="AV392" s="13" t="s">
        <v>25</v>
      </c>
      <c r="AW392" s="13" t="s">
        <v>44</v>
      </c>
      <c r="AX392" s="13" t="s">
        <v>80</v>
      </c>
      <c r="AY392" s="240" t="s">
        <v>165</v>
      </c>
    </row>
    <row r="393" spans="2:51" s="12" customFormat="1" ht="13.5">
      <c r="B393" s="218"/>
      <c r="C393" s="219"/>
      <c r="D393" s="215" t="s">
        <v>176</v>
      </c>
      <c r="E393" s="241" t="s">
        <v>24</v>
      </c>
      <c r="F393" s="242" t="s">
        <v>1419</v>
      </c>
      <c r="G393" s="219"/>
      <c r="H393" s="243">
        <v>141.4</v>
      </c>
      <c r="I393" s="224"/>
      <c r="J393" s="219"/>
      <c r="K393" s="219"/>
      <c r="L393" s="225"/>
      <c r="M393" s="226"/>
      <c r="N393" s="227"/>
      <c r="O393" s="227"/>
      <c r="P393" s="227"/>
      <c r="Q393" s="227"/>
      <c r="R393" s="227"/>
      <c r="S393" s="227"/>
      <c r="T393" s="228"/>
      <c r="AT393" s="229" t="s">
        <v>176</v>
      </c>
      <c r="AU393" s="229" t="s">
        <v>89</v>
      </c>
      <c r="AV393" s="12" t="s">
        <v>89</v>
      </c>
      <c r="AW393" s="12" t="s">
        <v>44</v>
      </c>
      <c r="AX393" s="12" t="s">
        <v>80</v>
      </c>
      <c r="AY393" s="229" t="s">
        <v>165</v>
      </c>
    </row>
    <row r="394" spans="2:51" s="12" customFormat="1" ht="13.5">
      <c r="B394" s="218"/>
      <c r="C394" s="219"/>
      <c r="D394" s="215" t="s">
        <v>176</v>
      </c>
      <c r="E394" s="241" t="s">
        <v>24</v>
      </c>
      <c r="F394" s="242" t="s">
        <v>1420</v>
      </c>
      <c r="G394" s="219"/>
      <c r="H394" s="243">
        <v>-23.45</v>
      </c>
      <c r="I394" s="224"/>
      <c r="J394" s="219"/>
      <c r="K394" s="219"/>
      <c r="L394" s="225"/>
      <c r="M394" s="226"/>
      <c r="N394" s="227"/>
      <c r="O394" s="227"/>
      <c r="P394" s="227"/>
      <c r="Q394" s="227"/>
      <c r="R394" s="227"/>
      <c r="S394" s="227"/>
      <c r="T394" s="228"/>
      <c r="AT394" s="229" t="s">
        <v>176</v>
      </c>
      <c r="AU394" s="229" t="s">
        <v>89</v>
      </c>
      <c r="AV394" s="12" t="s">
        <v>89</v>
      </c>
      <c r="AW394" s="12" t="s">
        <v>44</v>
      </c>
      <c r="AX394" s="12" t="s">
        <v>80</v>
      </c>
      <c r="AY394" s="229" t="s">
        <v>165</v>
      </c>
    </row>
    <row r="395" spans="2:51" s="15" customFormat="1" ht="13.5">
      <c r="B395" s="255"/>
      <c r="C395" s="256"/>
      <c r="D395" s="215" t="s">
        <v>176</v>
      </c>
      <c r="E395" s="277" t="s">
        <v>24</v>
      </c>
      <c r="F395" s="278" t="s">
        <v>192</v>
      </c>
      <c r="G395" s="256"/>
      <c r="H395" s="279">
        <v>430.25</v>
      </c>
      <c r="I395" s="260"/>
      <c r="J395" s="256"/>
      <c r="K395" s="256"/>
      <c r="L395" s="261"/>
      <c r="M395" s="262"/>
      <c r="N395" s="263"/>
      <c r="O395" s="263"/>
      <c r="P395" s="263"/>
      <c r="Q395" s="263"/>
      <c r="R395" s="263"/>
      <c r="S395" s="263"/>
      <c r="T395" s="264"/>
      <c r="AT395" s="265" t="s">
        <v>176</v>
      </c>
      <c r="AU395" s="265" t="s">
        <v>89</v>
      </c>
      <c r="AV395" s="15" t="s">
        <v>171</v>
      </c>
      <c r="AW395" s="15" t="s">
        <v>44</v>
      </c>
      <c r="AX395" s="15" t="s">
        <v>25</v>
      </c>
      <c r="AY395" s="265" t="s">
        <v>165</v>
      </c>
    </row>
    <row r="396" spans="2:63" s="11" customFormat="1" ht="29.85" customHeight="1">
      <c r="B396" s="186"/>
      <c r="C396" s="187"/>
      <c r="D396" s="200" t="s">
        <v>79</v>
      </c>
      <c r="E396" s="201" t="s">
        <v>232</v>
      </c>
      <c r="F396" s="201" t="s">
        <v>522</v>
      </c>
      <c r="G396" s="187"/>
      <c r="H396" s="187"/>
      <c r="I396" s="190"/>
      <c r="J396" s="202">
        <f>BK396</f>
        <v>0</v>
      </c>
      <c r="K396" s="187"/>
      <c r="L396" s="192"/>
      <c r="M396" s="193"/>
      <c r="N396" s="194"/>
      <c r="O396" s="194"/>
      <c r="P396" s="195">
        <f>SUM(P397:P503)</f>
        <v>0</v>
      </c>
      <c r="Q396" s="194"/>
      <c r="R396" s="195">
        <f>SUM(R397:R503)</f>
        <v>17.662241681750004</v>
      </c>
      <c r="S396" s="194"/>
      <c r="T396" s="196">
        <f>SUM(T397:T503)</f>
        <v>0</v>
      </c>
      <c r="AR396" s="197" t="s">
        <v>25</v>
      </c>
      <c r="AT396" s="198" t="s">
        <v>79</v>
      </c>
      <c r="AU396" s="198" t="s">
        <v>25</v>
      </c>
      <c r="AY396" s="197" t="s">
        <v>165</v>
      </c>
      <c r="BK396" s="199">
        <f>SUM(BK397:BK503)</f>
        <v>0</v>
      </c>
    </row>
    <row r="397" spans="2:65" s="1" customFormat="1" ht="31.5" customHeight="1">
      <c r="B397" s="42"/>
      <c r="C397" s="203" t="s">
        <v>560</v>
      </c>
      <c r="D397" s="203" t="s">
        <v>166</v>
      </c>
      <c r="E397" s="204" t="s">
        <v>524</v>
      </c>
      <c r="F397" s="205" t="s">
        <v>525</v>
      </c>
      <c r="G397" s="206" t="s">
        <v>211</v>
      </c>
      <c r="H397" s="207">
        <v>74.55</v>
      </c>
      <c r="I397" s="208"/>
      <c r="J397" s="209">
        <f>ROUND(I397*H397,2)</f>
        <v>0</v>
      </c>
      <c r="K397" s="205" t="s">
        <v>170</v>
      </c>
      <c r="L397" s="62"/>
      <c r="M397" s="210" t="s">
        <v>24</v>
      </c>
      <c r="N397" s="211" t="s">
        <v>51</v>
      </c>
      <c r="O397" s="43"/>
      <c r="P397" s="212">
        <f>O397*H397</f>
        <v>0</v>
      </c>
      <c r="Q397" s="212">
        <v>0</v>
      </c>
      <c r="R397" s="212">
        <f>Q397*H397</f>
        <v>0</v>
      </c>
      <c r="S397" s="212">
        <v>0</v>
      </c>
      <c r="T397" s="213">
        <f>S397*H397</f>
        <v>0</v>
      </c>
      <c r="AR397" s="25" t="s">
        <v>171</v>
      </c>
      <c r="AT397" s="25" t="s">
        <v>166</v>
      </c>
      <c r="AU397" s="25" t="s">
        <v>89</v>
      </c>
      <c r="AY397" s="25" t="s">
        <v>165</v>
      </c>
      <c r="BE397" s="214">
        <f>IF(N397="základní",J397,0)</f>
        <v>0</v>
      </c>
      <c r="BF397" s="214">
        <f>IF(N397="snížená",J397,0)</f>
        <v>0</v>
      </c>
      <c r="BG397" s="214">
        <f>IF(N397="zákl. přenesená",J397,0)</f>
        <v>0</v>
      </c>
      <c r="BH397" s="214">
        <f>IF(N397="sníž. přenesená",J397,0)</f>
        <v>0</v>
      </c>
      <c r="BI397" s="214">
        <f>IF(N397="nulová",J397,0)</f>
        <v>0</v>
      </c>
      <c r="BJ397" s="25" t="s">
        <v>25</v>
      </c>
      <c r="BK397" s="214">
        <f>ROUND(I397*H397,2)</f>
        <v>0</v>
      </c>
      <c r="BL397" s="25" t="s">
        <v>171</v>
      </c>
      <c r="BM397" s="25" t="s">
        <v>1421</v>
      </c>
    </row>
    <row r="398" spans="2:47" s="1" customFormat="1" ht="94.5">
      <c r="B398" s="42"/>
      <c r="C398" s="64"/>
      <c r="D398" s="215" t="s">
        <v>173</v>
      </c>
      <c r="E398" s="64"/>
      <c r="F398" s="216" t="s">
        <v>527</v>
      </c>
      <c r="G398" s="64"/>
      <c r="H398" s="64"/>
      <c r="I398" s="173"/>
      <c r="J398" s="64"/>
      <c r="K398" s="64"/>
      <c r="L398" s="62"/>
      <c r="M398" s="217"/>
      <c r="N398" s="43"/>
      <c r="O398" s="43"/>
      <c r="P398" s="43"/>
      <c r="Q398" s="43"/>
      <c r="R398" s="43"/>
      <c r="S398" s="43"/>
      <c r="T398" s="79"/>
      <c r="AT398" s="25" t="s">
        <v>173</v>
      </c>
      <c r="AU398" s="25" t="s">
        <v>89</v>
      </c>
    </row>
    <row r="399" spans="2:47" s="1" customFormat="1" ht="27">
      <c r="B399" s="42"/>
      <c r="C399" s="64"/>
      <c r="D399" s="215" t="s">
        <v>112</v>
      </c>
      <c r="E399" s="64"/>
      <c r="F399" s="216" t="s">
        <v>1422</v>
      </c>
      <c r="G399" s="64"/>
      <c r="H399" s="64"/>
      <c r="I399" s="173"/>
      <c r="J399" s="64"/>
      <c r="K399" s="64"/>
      <c r="L399" s="62"/>
      <c r="M399" s="217"/>
      <c r="N399" s="43"/>
      <c r="O399" s="43"/>
      <c r="P399" s="43"/>
      <c r="Q399" s="43"/>
      <c r="R399" s="43"/>
      <c r="S399" s="43"/>
      <c r="T399" s="79"/>
      <c r="AT399" s="25" t="s">
        <v>112</v>
      </c>
      <c r="AU399" s="25" t="s">
        <v>89</v>
      </c>
    </row>
    <row r="400" spans="2:51" s="13" customFormat="1" ht="13.5">
      <c r="B400" s="230"/>
      <c r="C400" s="231"/>
      <c r="D400" s="215" t="s">
        <v>176</v>
      </c>
      <c r="E400" s="232" t="s">
        <v>24</v>
      </c>
      <c r="F400" s="233" t="s">
        <v>1191</v>
      </c>
      <c r="G400" s="231"/>
      <c r="H400" s="234" t="s">
        <v>24</v>
      </c>
      <c r="I400" s="235"/>
      <c r="J400" s="231"/>
      <c r="K400" s="231"/>
      <c r="L400" s="236"/>
      <c r="M400" s="237"/>
      <c r="N400" s="238"/>
      <c r="O400" s="238"/>
      <c r="P400" s="238"/>
      <c r="Q400" s="238"/>
      <c r="R400" s="238"/>
      <c r="S400" s="238"/>
      <c r="T400" s="239"/>
      <c r="AT400" s="240" t="s">
        <v>176</v>
      </c>
      <c r="AU400" s="240" t="s">
        <v>89</v>
      </c>
      <c r="AV400" s="13" t="s">
        <v>25</v>
      </c>
      <c r="AW400" s="13" t="s">
        <v>44</v>
      </c>
      <c r="AX400" s="13" t="s">
        <v>80</v>
      </c>
      <c r="AY400" s="240" t="s">
        <v>165</v>
      </c>
    </row>
    <row r="401" spans="2:51" s="12" customFormat="1" ht="13.5">
      <c r="B401" s="218"/>
      <c r="C401" s="219"/>
      <c r="D401" s="215" t="s">
        <v>176</v>
      </c>
      <c r="E401" s="241" t="s">
        <v>24</v>
      </c>
      <c r="F401" s="242" t="s">
        <v>1423</v>
      </c>
      <c r="G401" s="219"/>
      <c r="H401" s="243">
        <v>46.26</v>
      </c>
      <c r="I401" s="224"/>
      <c r="J401" s="219"/>
      <c r="K401" s="219"/>
      <c r="L401" s="225"/>
      <c r="M401" s="226"/>
      <c r="N401" s="227"/>
      <c r="O401" s="227"/>
      <c r="P401" s="227"/>
      <c r="Q401" s="227"/>
      <c r="R401" s="227"/>
      <c r="S401" s="227"/>
      <c r="T401" s="228"/>
      <c r="AT401" s="229" t="s">
        <v>176</v>
      </c>
      <c r="AU401" s="229" t="s">
        <v>89</v>
      </c>
      <c r="AV401" s="12" t="s">
        <v>89</v>
      </c>
      <c r="AW401" s="12" t="s">
        <v>44</v>
      </c>
      <c r="AX401" s="12" t="s">
        <v>80</v>
      </c>
      <c r="AY401" s="229" t="s">
        <v>165</v>
      </c>
    </row>
    <row r="402" spans="2:51" s="14" customFormat="1" ht="13.5">
      <c r="B402" s="244"/>
      <c r="C402" s="245"/>
      <c r="D402" s="215" t="s">
        <v>176</v>
      </c>
      <c r="E402" s="246" t="s">
        <v>24</v>
      </c>
      <c r="F402" s="247" t="s">
        <v>186</v>
      </c>
      <c r="G402" s="245"/>
      <c r="H402" s="248">
        <v>46.26</v>
      </c>
      <c r="I402" s="249"/>
      <c r="J402" s="245"/>
      <c r="K402" s="245"/>
      <c r="L402" s="250"/>
      <c r="M402" s="251"/>
      <c r="N402" s="252"/>
      <c r="O402" s="252"/>
      <c r="P402" s="252"/>
      <c r="Q402" s="252"/>
      <c r="R402" s="252"/>
      <c r="S402" s="252"/>
      <c r="T402" s="253"/>
      <c r="AT402" s="254" t="s">
        <v>176</v>
      </c>
      <c r="AU402" s="254" t="s">
        <v>89</v>
      </c>
      <c r="AV402" s="14" t="s">
        <v>187</v>
      </c>
      <c r="AW402" s="14" t="s">
        <v>44</v>
      </c>
      <c r="AX402" s="14" t="s">
        <v>80</v>
      </c>
      <c r="AY402" s="254" t="s">
        <v>165</v>
      </c>
    </row>
    <row r="403" spans="2:51" s="13" customFormat="1" ht="13.5">
      <c r="B403" s="230"/>
      <c r="C403" s="231"/>
      <c r="D403" s="215" t="s">
        <v>176</v>
      </c>
      <c r="E403" s="232" t="s">
        <v>24</v>
      </c>
      <c r="F403" s="233" t="s">
        <v>1194</v>
      </c>
      <c r="G403" s="231"/>
      <c r="H403" s="234" t="s">
        <v>24</v>
      </c>
      <c r="I403" s="235"/>
      <c r="J403" s="231"/>
      <c r="K403" s="231"/>
      <c r="L403" s="236"/>
      <c r="M403" s="237"/>
      <c r="N403" s="238"/>
      <c r="O403" s="238"/>
      <c r="P403" s="238"/>
      <c r="Q403" s="238"/>
      <c r="R403" s="238"/>
      <c r="S403" s="238"/>
      <c r="T403" s="239"/>
      <c r="AT403" s="240" t="s">
        <v>176</v>
      </c>
      <c r="AU403" s="240" t="s">
        <v>89</v>
      </c>
      <c r="AV403" s="13" t="s">
        <v>25</v>
      </c>
      <c r="AW403" s="13" t="s">
        <v>44</v>
      </c>
      <c r="AX403" s="13" t="s">
        <v>80</v>
      </c>
      <c r="AY403" s="240" t="s">
        <v>165</v>
      </c>
    </row>
    <row r="404" spans="2:51" s="12" customFormat="1" ht="13.5">
      <c r="B404" s="218"/>
      <c r="C404" s="219"/>
      <c r="D404" s="215" t="s">
        <v>176</v>
      </c>
      <c r="E404" s="241" t="s">
        <v>24</v>
      </c>
      <c r="F404" s="242" t="s">
        <v>1424</v>
      </c>
      <c r="G404" s="219"/>
      <c r="H404" s="243">
        <v>28.29</v>
      </c>
      <c r="I404" s="224"/>
      <c r="J404" s="219"/>
      <c r="K404" s="219"/>
      <c r="L404" s="225"/>
      <c r="M404" s="226"/>
      <c r="N404" s="227"/>
      <c r="O404" s="227"/>
      <c r="P404" s="227"/>
      <c r="Q404" s="227"/>
      <c r="R404" s="227"/>
      <c r="S404" s="227"/>
      <c r="T404" s="228"/>
      <c r="AT404" s="229" t="s">
        <v>176</v>
      </c>
      <c r="AU404" s="229" t="s">
        <v>89</v>
      </c>
      <c r="AV404" s="12" t="s">
        <v>89</v>
      </c>
      <c r="AW404" s="12" t="s">
        <v>44</v>
      </c>
      <c r="AX404" s="12" t="s">
        <v>80</v>
      </c>
      <c r="AY404" s="229" t="s">
        <v>165</v>
      </c>
    </row>
    <row r="405" spans="2:51" s="14" customFormat="1" ht="13.5">
      <c r="B405" s="244"/>
      <c r="C405" s="245"/>
      <c r="D405" s="215" t="s">
        <v>176</v>
      </c>
      <c r="E405" s="246" t="s">
        <v>24</v>
      </c>
      <c r="F405" s="247" t="s">
        <v>186</v>
      </c>
      <c r="G405" s="245"/>
      <c r="H405" s="248">
        <v>28.29</v>
      </c>
      <c r="I405" s="249"/>
      <c r="J405" s="245"/>
      <c r="K405" s="245"/>
      <c r="L405" s="250"/>
      <c r="M405" s="251"/>
      <c r="N405" s="252"/>
      <c r="O405" s="252"/>
      <c r="P405" s="252"/>
      <c r="Q405" s="252"/>
      <c r="R405" s="252"/>
      <c r="S405" s="252"/>
      <c r="T405" s="253"/>
      <c r="AT405" s="254" t="s">
        <v>176</v>
      </c>
      <c r="AU405" s="254" t="s">
        <v>89</v>
      </c>
      <c r="AV405" s="14" t="s">
        <v>187</v>
      </c>
      <c r="AW405" s="14" t="s">
        <v>44</v>
      </c>
      <c r="AX405" s="14" t="s">
        <v>80</v>
      </c>
      <c r="AY405" s="254" t="s">
        <v>165</v>
      </c>
    </row>
    <row r="406" spans="2:51" s="15" customFormat="1" ht="13.5">
      <c r="B406" s="255"/>
      <c r="C406" s="256"/>
      <c r="D406" s="220" t="s">
        <v>176</v>
      </c>
      <c r="E406" s="257" t="s">
        <v>24</v>
      </c>
      <c r="F406" s="258" t="s">
        <v>192</v>
      </c>
      <c r="G406" s="256"/>
      <c r="H406" s="259">
        <v>74.55</v>
      </c>
      <c r="I406" s="260"/>
      <c r="J406" s="256"/>
      <c r="K406" s="256"/>
      <c r="L406" s="261"/>
      <c r="M406" s="262"/>
      <c r="N406" s="263"/>
      <c r="O406" s="263"/>
      <c r="P406" s="263"/>
      <c r="Q406" s="263"/>
      <c r="R406" s="263"/>
      <c r="S406" s="263"/>
      <c r="T406" s="264"/>
      <c r="AT406" s="265" t="s">
        <v>176</v>
      </c>
      <c r="AU406" s="265" t="s">
        <v>89</v>
      </c>
      <c r="AV406" s="15" t="s">
        <v>171</v>
      </c>
      <c r="AW406" s="15" t="s">
        <v>44</v>
      </c>
      <c r="AX406" s="15" t="s">
        <v>25</v>
      </c>
      <c r="AY406" s="265" t="s">
        <v>165</v>
      </c>
    </row>
    <row r="407" spans="2:65" s="1" customFormat="1" ht="22.5" customHeight="1">
      <c r="B407" s="42"/>
      <c r="C407" s="267" t="s">
        <v>605</v>
      </c>
      <c r="D407" s="267" t="s">
        <v>259</v>
      </c>
      <c r="E407" s="268" t="s">
        <v>1425</v>
      </c>
      <c r="F407" s="269" t="s">
        <v>1426</v>
      </c>
      <c r="G407" s="270" t="s">
        <v>397</v>
      </c>
      <c r="H407" s="271">
        <v>2</v>
      </c>
      <c r="I407" s="272"/>
      <c r="J407" s="273">
        <f>ROUND(I407*H407,2)</f>
        <v>0</v>
      </c>
      <c r="K407" s="269" t="s">
        <v>170</v>
      </c>
      <c r="L407" s="274"/>
      <c r="M407" s="275" t="s">
        <v>24</v>
      </c>
      <c r="N407" s="276" t="s">
        <v>51</v>
      </c>
      <c r="O407" s="43"/>
      <c r="P407" s="212">
        <f>O407*H407</f>
        <v>0</v>
      </c>
      <c r="Q407" s="212">
        <v>0.00083</v>
      </c>
      <c r="R407" s="212">
        <f>Q407*H407</f>
        <v>0.00166</v>
      </c>
      <c r="S407" s="212">
        <v>0</v>
      </c>
      <c r="T407" s="213">
        <f>S407*H407</f>
        <v>0</v>
      </c>
      <c r="AR407" s="25" t="s">
        <v>1427</v>
      </c>
      <c r="AT407" s="25" t="s">
        <v>259</v>
      </c>
      <c r="AU407" s="25" t="s">
        <v>89</v>
      </c>
      <c r="AY407" s="25" t="s">
        <v>165</v>
      </c>
      <c r="BE407" s="214">
        <f>IF(N407="základní",J407,0)</f>
        <v>0</v>
      </c>
      <c r="BF407" s="214">
        <f>IF(N407="snížená",J407,0)</f>
        <v>0</v>
      </c>
      <c r="BG407" s="214">
        <f>IF(N407="zákl. přenesená",J407,0)</f>
        <v>0</v>
      </c>
      <c r="BH407" s="214">
        <f>IF(N407="sníž. přenesená",J407,0)</f>
        <v>0</v>
      </c>
      <c r="BI407" s="214">
        <f>IF(N407="nulová",J407,0)</f>
        <v>0</v>
      </c>
      <c r="BJ407" s="25" t="s">
        <v>25</v>
      </c>
      <c r="BK407" s="214">
        <f>ROUND(I407*H407,2)</f>
        <v>0</v>
      </c>
      <c r="BL407" s="25" t="s">
        <v>1427</v>
      </c>
      <c r="BM407" s="25" t="s">
        <v>1428</v>
      </c>
    </row>
    <row r="408" spans="2:47" s="1" customFormat="1" ht="27">
      <c r="B408" s="42"/>
      <c r="C408" s="64"/>
      <c r="D408" s="215" t="s">
        <v>112</v>
      </c>
      <c r="E408" s="64"/>
      <c r="F408" s="216" t="s">
        <v>1181</v>
      </c>
      <c r="G408" s="64"/>
      <c r="H408" s="64"/>
      <c r="I408" s="173"/>
      <c r="J408" s="64"/>
      <c r="K408" s="64"/>
      <c r="L408" s="62"/>
      <c r="M408" s="217"/>
      <c r="N408" s="43"/>
      <c r="O408" s="43"/>
      <c r="P408" s="43"/>
      <c r="Q408" s="43"/>
      <c r="R408" s="43"/>
      <c r="S408" s="43"/>
      <c r="T408" s="79"/>
      <c r="AT408" s="25" t="s">
        <v>112</v>
      </c>
      <c r="AU408" s="25" t="s">
        <v>89</v>
      </c>
    </row>
    <row r="409" spans="2:51" s="12" customFormat="1" ht="13.5">
      <c r="B409" s="218"/>
      <c r="C409" s="219"/>
      <c r="D409" s="215" t="s">
        <v>176</v>
      </c>
      <c r="E409" s="241" t="s">
        <v>24</v>
      </c>
      <c r="F409" s="242" t="s">
        <v>710</v>
      </c>
      <c r="G409" s="219"/>
      <c r="H409" s="243">
        <v>1</v>
      </c>
      <c r="I409" s="224"/>
      <c r="J409" s="219"/>
      <c r="K409" s="219"/>
      <c r="L409" s="225"/>
      <c r="M409" s="226"/>
      <c r="N409" s="227"/>
      <c r="O409" s="227"/>
      <c r="P409" s="227"/>
      <c r="Q409" s="227"/>
      <c r="R409" s="227"/>
      <c r="S409" s="227"/>
      <c r="T409" s="228"/>
      <c r="AT409" s="229" t="s">
        <v>176</v>
      </c>
      <c r="AU409" s="229" t="s">
        <v>89</v>
      </c>
      <c r="AV409" s="12" t="s">
        <v>89</v>
      </c>
      <c r="AW409" s="12" t="s">
        <v>44</v>
      </c>
      <c r="AX409" s="12" t="s">
        <v>80</v>
      </c>
      <c r="AY409" s="229" t="s">
        <v>165</v>
      </c>
    </row>
    <row r="410" spans="2:51" s="12" customFormat="1" ht="13.5">
      <c r="B410" s="218"/>
      <c r="C410" s="219"/>
      <c r="D410" s="215" t="s">
        <v>176</v>
      </c>
      <c r="E410" s="241" t="s">
        <v>24</v>
      </c>
      <c r="F410" s="242" t="s">
        <v>711</v>
      </c>
      <c r="G410" s="219"/>
      <c r="H410" s="243">
        <v>1</v>
      </c>
      <c r="I410" s="224"/>
      <c r="J410" s="219"/>
      <c r="K410" s="219"/>
      <c r="L410" s="225"/>
      <c r="M410" s="226"/>
      <c r="N410" s="227"/>
      <c r="O410" s="227"/>
      <c r="P410" s="227"/>
      <c r="Q410" s="227"/>
      <c r="R410" s="227"/>
      <c r="S410" s="227"/>
      <c r="T410" s="228"/>
      <c r="AT410" s="229" t="s">
        <v>176</v>
      </c>
      <c r="AU410" s="229" t="s">
        <v>89</v>
      </c>
      <c r="AV410" s="12" t="s">
        <v>89</v>
      </c>
      <c r="AW410" s="12" t="s">
        <v>44</v>
      </c>
      <c r="AX410" s="12" t="s">
        <v>80</v>
      </c>
      <c r="AY410" s="229" t="s">
        <v>165</v>
      </c>
    </row>
    <row r="411" spans="2:51" s="15" customFormat="1" ht="13.5">
      <c r="B411" s="255"/>
      <c r="C411" s="256"/>
      <c r="D411" s="220" t="s">
        <v>176</v>
      </c>
      <c r="E411" s="257" t="s">
        <v>24</v>
      </c>
      <c r="F411" s="258" t="s">
        <v>192</v>
      </c>
      <c r="G411" s="256"/>
      <c r="H411" s="259">
        <v>2</v>
      </c>
      <c r="I411" s="260"/>
      <c r="J411" s="256"/>
      <c r="K411" s="256"/>
      <c r="L411" s="261"/>
      <c r="M411" s="262"/>
      <c r="N411" s="263"/>
      <c r="O411" s="263"/>
      <c r="P411" s="263"/>
      <c r="Q411" s="263"/>
      <c r="R411" s="263"/>
      <c r="S411" s="263"/>
      <c r="T411" s="264"/>
      <c r="AT411" s="265" t="s">
        <v>176</v>
      </c>
      <c r="AU411" s="265" t="s">
        <v>89</v>
      </c>
      <c r="AV411" s="15" t="s">
        <v>171</v>
      </c>
      <c r="AW411" s="15" t="s">
        <v>44</v>
      </c>
      <c r="AX411" s="15" t="s">
        <v>25</v>
      </c>
      <c r="AY411" s="265" t="s">
        <v>165</v>
      </c>
    </row>
    <row r="412" spans="2:65" s="1" customFormat="1" ht="22.5" customHeight="1">
      <c r="B412" s="42"/>
      <c r="C412" s="267" t="s">
        <v>613</v>
      </c>
      <c r="D412" s="267" t="s">
        <v>259</v>
      </c>
      <c r="E412" s="268" t="s">
        <v>1429</v>
      </c>
      <c r="F412" s="269" t="s">
        <v>1430</v>
      </c>
      <c r="G412" s="270" t="s">
        <v>397</v>
      </c>
      <c r="H412" s="271">
        <v>15</v>
      </c>
      <c r="I412" s="272"/>
      <c r="J412" s="273">
        <f>ROUND(I412*H412,2)</f>
        <v>0</v>
      </c>
      <c r="K412" s="269" t="s">
        <v>170</v>
      </c>
      <c r="L412" s="274"/>
      <c r="M412" s="275" t="s">
        <v>24</v>
      </c>
      <c r="N412" s="276" t="s">
        <v>51</v>
      </c>
      <c r="O412" s="43"/>
      <c r="P412" s="212">
        <f>O412*H412</f>
        <v>0</v>
      </c>
      <c r="Q412" s="212">
        <v>0.01743</v>
      </c>
      <c r="R412" s="212">
        <f>Q412*H412</f>
        <v>0.26145</v>
      </c>
      <c r="S412" s="212">
        <v>0</v>
      </c>
      <c r="T412" s="213">
        <f>S412*H412</f>
        <v>0</v>
      </c>
      <c r="AR412" s="25" t="s">
        <v>1427</v>
      </c>
      <c r="AT412" s="25" t="s">
        <v>259</v>
      </c>
      <c r="AU412" s="25" t="s">
        <v>89</v>
      </c>
      <c r="AY412" s="25" t="s">
        <v>165</v>
      </c>
      <c r="BE412" s="214">
        <f>IF(N412="základní",J412,0)</f>
        <v>0</v>
      </c>
      <c r="BF412" s="214">
        <f>IF(N412="snížená",J412,0)</f>
        <v>0</v>
      </c>
      <c r="BG412" s="214">
        <f>IF(N412="zákl. přenesená",J412,0)</f>
        <v>0</v>
      </c>
      <c r="BH412" s="214">
        <f>IF(N412="sníž. přenesená",J412,0)</f>
        <v>0</v>
      </c>
      <c r="BI412" s="214">
        <f>IF(N412="nulová",J412,0)</f>
        <v>0</v>
      </c>
      <c r="BJ412" s="25" t="s">
        <v>25</v>
      </c>
      <c r="BK412" s="214">
        <f>ROUND(I412*H412,2)</f>
        <v>0</v>
      </c>
      <c r="BL412" s="25" t="s">
        <v>1427</v>
      </c>
      <c r="BM412" s="25" t="s">
        <v>1431</v>
      </c>
    </row>
    <row r="413" spans="2:47" s="1" customFormat="1" ht="27">
      <c r="B413" s="42"/>
      <c r="C413" s="64"/>
      <c r="D413" s="215" t="s">
        <v>112</v>
      </c>
      <c r="E413" s="64"/>
      <c r="F413" s="216" t="s">
        <v>1432</v>
      </c>
      <c r="G413" s="64"/>
      <c r="H413" s="64"/>
      <c r="I413" s="173"/>
      <c r="J413" s="64"/>
      <c r="K413" s="64"/>
      <c r="L413" s="62"/>
      <c r="M413" s="217"/>
      <c r="N413" s="43"/>
      <c r="O413" s="43"/>
      <c r="P413" s="43"/>
      <c r="Q413" s="43"/>
      <c r="R413" s="43"/>
      <c r="S413" s="43"/>
      <c r="T413" s="79"/>
      <c r="AT413" s="25" t="s">
        <v>112</v>
      </c>
      <c r="AU413" s="25" t="s">
        <v>89</v>
      </c>
    </row>
    <row r="414" spans="2:51" s="12" customFormat="1" ht="13.5">
      <c r="B414" s="218"/>
      <c r="C414" s="219"/>
      <c r="D414" s="215" t="s">
        <v>176</v>
      </c>
      <c r="E414" s="241" t="s">
        <v>24</v>
      </c>
      <c r="F414" s="242" t="s">
        <v>1433</v>
      </c>
      <c r="G414" s="219"/>
      <c r="H414" s="243">
        <v>9</v>
      </c>
      <c r="I414" s="224"/>
      <c r="J414" s="219"/>
      <c r="K414" s="219"/>
      <c r="L414" s="225"/>
      <c r="M414" s="226"/>
      <c r="N414" s="227"/>
      <c r="O414" s="227"/>
      <c r="P414" s="227"/>
      <c r="Q414" s="227"/>
      <c r="R414" s="227"/>
      <c r="S414" s="227"/>
      <c r="T414" s="228"/>
      <c r="AT414" s="229" t="s">
        <v>176</v>
      </c>
      <c r="AU414" s="229" t="s">
        <v>89</v>
      </c>
      <c r="AV414" s="12" t="s">
        <v>89</v>
      </c>
      <c r="AW414" s="12" t="s">
        <v>44</v>
      </c>
      <c r="AX414" s="12" t="s">
        <v>80</v>
      </c>
      <c r="AY414" s="229" t="s">
        <v>165</v>
      </c>
    </row>
    <row r="415" spans="2:51" s="12" customFormat="1" ht="13.5">
      <c r="B415" s="218"/>
      <c r="C415" s="219"/>
      <c r="D415" s="215" t="s">
        <v>176</v>
      </c>
      <c r="E415" s="241" t="s">
        <v>24</v>
      </c>
      <c r="F415" s="242" t="s">
        <v>1434</v>
      </c>
      <c r="G415" s="219"/>
      <c r="H415" s="243">
        <v>6</v>
      </c>
      <c r="I415" s="224"/>
      <c r="J415" s="219"/>
      <c r="K415" s="219"/>
      <c r="L415" s="225"/>
      <c r="M415" s="226"/>
      <c r="N415" s="227"/>
      <c r="O415" s="227"/>
      <c r="P415" s="227"/>
      <c r="Q415" s="227"/>
      <c r="R415" s="227"/>
      <c r="S415" s="227"/>
      <c r="T415" s="228"/>
      <c r="AT415" s="229" t="s">
        <v>176</v>
      </c>
      <c r="AU415" s="229" t="s">
        <v>89</v>
      </c>
      <c r="AV415" s="12" t="s">
        <v>89</v>
      </c>
      <c r="AW415" s="12" t="s">
        <v>44</v>
      </c>
      <c r="AX415" s="12" t="s">
        <v>80</v>
      </c>
      <c r="AY415" s="229" t="s">
        <v>165</v>
      </c>
    </row>
    <row r="416" spans="2:51" s="15" customFormat="1" ht="13.5">
      <c r="B416" s="255"/>
      <c r="C416" s="256"/>
      <c r="D416" s="220" t="s">
        <v>176</v>
      </c>
      <c r="E416" s="257" t="s">
        <v>24</v>
      </c>
      <c r="F416" s="258" t="s">
        <v>192</v>
      </c>
      <c r="G416" s="256"/>
      <c r="H416" s="259">
        <v>15</v>
      </c>
      <c r="I416" s="260"/>
      <c r="J416" s="256"/>
      <c r="K416" s="256"/>
      <c r="L416" s="261"/>
      <c r="M416" s="262"/>
      <c r="N416" s="263"/>
      <c r="O416" s="263"/>
      <c r="P416" s="263"/>
      <c r="Q416" s="263"/>
      <c r="R416" s="263"/>
      <c r="S416" s="263"/>
      <c r="T416" s="264"/>
      <c r="AT416" s="265" t="s">
        <v>176</v>
      </c>
      <c r="AU416" s="265" t="s">
        <v>89</v>
      </c>
      <c r="AV416" s="15" t="s">
        <v>171</v>
      </c>
      <c r="AW416" s="15" t="s">
        <v>44</v>
      </c>
      <c r="AX416" s="15" t="s">
        <v>25</v>
      </c>
      <c r="AY416" s="265" t="s">
        <v>165</v>
      </c>
    </row>
    <row r="417" spans="2:65" s="1" customFormat="1" ht="22.5" customHeight="1">
      <c r="B417" s="42"/>
      <c r="C417" s="267" t="s">
        <v>621</v>
      </c>
      <c r="D417" s="267" t="s">
        <v>259</v>
      </c>
      <c r="E417" s="268" t="s">
        <v>1435</v>
      </c>
      <c r="F417" s="269" t="s">
        <v>1436</v>
      </c>
      <c r="G417" s="270" t="s">
        <v>397</v>
      </c>
      <c r="H417" s="271">
        <v>1</v>
      </c>
      <c r="I417" s="272"/>
      <c r="J417" s="273">
        <f>ROUND(I417*H417,2)</f>
        <v>0</v>
      </c>
      <c r="K417" s="269" t="s">
        <v>170</v>
      </c>
      <c r="L417" s="274"/>
      <c r="M417" s="275" t="s">
        <v>24</v>
      </c>
      <c r="N417" s="276" t="s">
        <v>51</v>
      </c>
      <c r="O417" s="43"/>
      <c r="P417" s="212">
        <f>O417*H417</f>
        <v>0</v>
      </c>
      <c r="Q417" s="212">
        <v>0.01059</v>
      </c>
      <c r="R417" s="212">
        <f>Q417*H417</f>
        <v>0.01059</v>
      </c>
      <c r="S417" s="212">
        <v>0</v>
      </c>
      <c r="T417" s="213">
        <f>S417*H417</f>
        <v>0</v>
      </c>
      <c r="AR417" s="25" t="s">
        <v>1427</v>
      </c>
      <c r="AT417" s="25" t="s">
        <v>259</v>
      </c>
      <c r="AU417" s="25" t="s">
        <v>89</v>
      </c>
      <c r="AY417" s="25" t="s">
        <v>165</v>
      </c>
      <c r="BE417" s="214">
        <f>IF(N417="základní",J417,0)</f>
        <v>0</v>
      </c>
      <c r="BF417" s="214">
        <f>IF(N417="snížená",J417,0)</f>
        <v>0</v>
      </c>
      <c r="BG417" s="214">
        <f>IF(N417="zákl. přenesená",J417,0)</f>
        <v>0</v>
      </c>
      <c r="BH417" s="214">
        <f>IF(N417="sníž. přenesená",J417,0)</f>
        <v>0</v>
      </c>
      <c r="BI417" s="214">
        <f>IF(N417="nulová",J417,0)</f>
        <v>0</v>
      </c>
      <c r="BJ417" s="25" t="s">
        <v>25</v>
      </c>
      <c r="BK417" s="214">
        <f>ROUND(I417*H417,2)</f>
        <v>0</v>
      </c>
      <c r="BL417" s="25" t="s">
        <v>1427</v>
      </c>
      <c r="BM417" s="25" t="s">
        <v>1437</v>
      </c>
    </row>
    <row r="418" spans="2:51" s="12" customFormat="1" ht="13.5">
      <c r="B418" s="218"/>
      <c r="C418" s="219"/>
      <c r="D418" s="215" t="s">
        <v>176</v>
      </c>
      <c r="E418" s="241" t="s">
        <v>24</v>
      </c>
      <c r="F418" s="242" t="s">
        <v>1438</v>
      </c>
      <c r="G418" s="219"/>
      <c r="H418" s="243">
        <v>0</v>
      </c>
      <c r="I418" s="224"/>
      <c r="J418" s="219"/>
      <c r="K418" s="219"/>
      <c r="L418" s="225"/>
      <c r="M418" s="226"/>
      <c r="N418" s="227"/>
      <c r="O418" s="227"/>
      <c r="P418" s="227"/>
      <c r="Q418" s="227"/>
      <c r="R418" s="227"/>
      <c r="S418" s="227"/>
      <c r="T418" s="228"/>
      <c r="AT418" s="229" t="s">
        <v>176</v>
      </c>
      <c r="AU418" s="229" t="s">
        <v>89</v>
      </c>
      <c r="AV418" s="12" t="s">
        <v>89</v>
      </c>
      <c r="AW418" s="12" t="s">
        <v>44</v>
      </c>
      <c r="AX418" s="12" t="s">
        <v>80</v>
      </c>
      <c r="AY418" s="229" t="s">
        <v>165</v>
      </c>
    </row>
    <row r="419" spans="2:51" s="12" customFormat="1" ht="13.5">
      <c r="B419" s="218"/>
      <c r="C419" s="219"/>
      <c r="D419" s="215" t="s">
        <v>176</v>
      </c>
      <c r="E419" s="241" t="s">
        <v>24</v>
      </c>
      <c r="F419" s="242" t="s">
        <v>1439</v>
      </c>
      <c r="G419" s="219"/>
      <c r="H419" s="243">
        <v>1</v>
      </c>
      <c r="I419" s="224"/>
      <c r="J419" s="219"/>
      <c r="K419" s="219"/>
      <c r="L419" s="225"/>
      <c r="M419" s="226"/>
      <c r="N419" s="227"/>
      <c r="O419" s="227"/>
      <c r="P419" s="227"/>
      <c r="Q419" s="227"/>
      <c r="R419" s="227"/>
      <c r="S419" s="227"/>
      <c r="T419" s="228"/>
      <c r="AT419" s="229" t="s">
        <v>176</v>
      </c>
      <c r="AU419" s="229" t="s">
        <v>89</v>
      </c>
      <c r="AV419" s="12" t="s">
        <v>89</v>
      </c>
      <c r="AW419" s="12" t="s">
        <v>44</v>
      </c>
      <c r="AX419" s="12" t="s">
        <v>80</v>
      </c>
      <c r="AY419" s="229" t="s">
        <v>165</v>
      </c>
    </row>
    <row r="420" spans="2:51" s="15" customFormat="1" ht="13.5">
      <c r="B420" s="255"/>
      <c r="C420" s="256"/>
      <c r="D420" s="220" t="s">
        <v>176</v>
      </c>
      <c r="E420" s="257" t="s">
        <v>24</v>
      </c>
      <c r="F420" s="258" t="s">
        <v>192</v>
      </c>
      <c r="G420" s="256"/>
      <c r="H420" s="259">
        <v>1</v>
      </c>
      <c r="I420" s="260"/>
      <c r="J420" s="256"/>
      <c r="K420" s="256"/>
      <c r="L420" s="261"/>
      <c r="M420" s="262"/>
      <c r="N420" s="263"/>
      <c r="O420" s="263"/>
      <c r="P420" s="263"/>
      <c r="Q420" s="263"/>
      <c r="R420" s="263"/>
      <c r="S420" s="263"/>
      <c r="T420" s="264"/>
      <c r="AT420" s="265" t="s">
        <v>176</v>
      </c>
      <c r="AU420" s="265" t="s">
        <v>89</v>
      </c>
      <c r="AV420" s="15" t="s">
        <v>171</v>
      </c>
      <c r="AW420" s="15" t="s">
        <v>44</v>
      </c>
      <c r="AX420" s="15" t="s">
        <v>25</v>
      </c>
      <c r="AY420" s="265" t="s">
        <v>165</v>
      </c>
    </row>
    <row r="421" spans="2:65" s="1" customFormat="1" ht="22.5" customHeight="1">
      <c r="B421" s="42"/>
      <c r="C421" s="267" t="s">
        <v>628</v>
      </c>
      <c r="D421" s="267" t="s">
        <v>259</v>
      </c>
      <c r="E421" s="268" t="s">
        <v>1440</v>
      </c>
      <c r="F421" s="269" t="s">
        <v>1441</v>
      </c>
      <c r="G421" s="270" t="s">
        <v>397</v>
      </c>
      <c r="H421" s="271">
        <v>1</v>
      </c>
      <c r="I421" s="272"/>
      <c r="J421" s="273">
        <f>ROUND(I421*H421,2)</f>
        <v>0</v>
      </c>
      <c r="K421" s="269" t="s">
        <v>170</v>
      </c>
      <c r="L421" s="274"/>
      <c r="M421" s="275" t="s">
        <v>24</v>
      </c>
      <c r="N421" s="276" t="s">
        <v>51</v>
      </c>
      <c r="O421" s="43"/>
      <c r="P421" s="212">
        <f>O421*H421</f>
        <v>0</v>
      </c>
      <c r="Q421" s="212">
        <v>0.00717</v>
      </c>
      <c r="R421" s="212">
        <f>Q421*H421</f>
        <v>0.00717</v>
      </c>
      <c r="S421" s="212">
        <v>0</v>
      </c>
      <c r="T421" s="213">
        <f>S421*H421</f>
        <v>0</v>
      </c>
      <c r="AR421" s="25" t="s">
        <v>1427</v>
      </c>
      <c r="AT421" s="25" t="s">
        <v>259</v>
      </c>
      <c r="AU421" s="25" t="s">
        <v>89</v>
      </c>
      <c r="AY421" s="25" t="s">
        <v>165</v>
      </c>
      <c r="BE421" s="214">
        <f>IF(N421="základní",J421,0)</f>
        <v>0</v>
      </c>
      <c r="BF421" s="214">
        <f>IF(N421="snížená",J421,0)</f>
        <v>0</v>
      </c>
      <c r="BG421" s="214">
        <f>IF(N421="zákl. přenesená",J421,0)</f>
        <v>0</v>
      </c>
      <c r="BH421" s="214">
        <f>IF(N421="sníž. přenesená",J421,0)</f>
        <v>0</v>
      </c>
      <c r="BI421" s="214">
        <f>IF(N421="nulová",J421,0)</f>
        <v>0</v>
      </c>
      <c r="BJ421" s="25" t="s">
        <v>25</v>
      </c>
      <c r="BK421" s="214">
        <f>ROUND(I421*H421,2)</f>
        <v>0</v>
      </c>
      <c r="BL421" s="25" t="s">
        <v>1427</v>
      </c>
      <c r="BM421" s="25" t="s">
        <v>1442</v>
      </c>
    </row>
    <row r="422" spans="2:51" s="12" customFormat="1" ht="13.5">
      <c r="B422" s="218"/>
      <c r="C422" s="219"/>
      <c r="D422" s="215" t="s">
        <v>176</v>
      </c>
      <c r="E422" s="241" t="s">
        <v>24</v>
      </c>
      <c r="F422" s="242" t="s">
        <v>1438</v>
      </c>
      <c r="G422" s="219"/>
      <c r="H422" s="243">
        <v>0</v>
      </c>
      <c r="I422" s="224"/>
      <c r="J422" s="219"/>
      <c r="K422" s="219"/>
      <c r="L422" s="225"/>
      <c r="M422" s="226"/>
      <c r="N422" s="227"/>
      <c r="O422" s="227"/>
      <c r="P422" s="227"/>
      <c r="Q422" s="227"/>
      <c r="R422" s="227"/>
      <c r="S422" s="227"/>
      <c r="T422" s="228"/>
      <c r="AT422" s="229" t="s">
        <v>176</v>
      </c>
      <c r="AU422" s="229" t="s">
        <v>89</v>
      </c>
      <c r="AV422" s="12" t="s">
        <v>89</v>
      </c>
      <c r="AW422" s="12" t="s">
        <v>44</v>
      </c>
      <c r="AX422" s="12" t="s">
        <v>80</v>
      </c>
      <c r="AY422" s="229" t="s">
        <v>165</v>
      </c>
    </row>
    <row r="423" spans="2:51" s="12" customFormat="1" ht="13.5">
      <c r="B423" s="218"/>
      <c r="C423" s="219"/>
      <c r="D423" s="215" t="s">
        <v>176</v>
      </c>
      <c r="E423" s="241" t="s">
        <v>24</v>
      </c>
      <c r="F423" s="242" t="s">
        <v>1439</v>
      </c>
      <c r="G423" s="219"/>
      <c r="H423" s="243">
        <v>1</v>
      </c>
      <c r="I423" s="224"/>
      <c r="J423" s="219"/>
      <c r="K423" s="219"/>
      <c r="L423" s="225"/>
      <c r="M423" s="226"/>
      <c r="N423" s="227"/>
      <c r="O423" s="227"/>
      <c r="P423" s="227"/>
      <c r="Q423" s="227"/>
      <c r="R423" s="227"/>
      <c r="S423" s="227"/>
      <c r="T423" s="228"/>
      <c r="AT423" s="229" t="s">
        <v>176</v>
      </c>
      <c r="AU423" s="229" t="s">
        <v>89</v>
      </c>
      <c r="AV423" s="12" t="s">
        <v>89</v>
      </c>
      <c r="AW423" s="12" t="s">
        <v>44</v>
      </c>
      <c r="AX423" s="12" t="s">
        <v>80</v>
      </c>
      <c r="AY423" s="229" t="s">
        <v>165</v>
      </c>
    </row>
    <row r="424" spans="2:51" s="15" customFormat="1" ht="13.5">
      <c r="B424" s="255"/>
      <c r="C424" s="256"/>
      <c r="D424" s="220" t="s">
        <v>176</v>
      </c>
      <c r="E424" s="257" t="s">
        <v>24</v>
      </c>
      <c r="F424" s="258" t="s">
        <v>192</v>
      </c>
      <c r="G424" s="256"/>
      <c r="H424" s="259">
        <v>1</v>
      </c>
      <c r="I424" s="260"/>
      <c r="J424" s="256"/>
      <c r="K424" s="256"/>
      <c r="L424" s="261"/>
      <c r="M424" s="262"/>
      <c r="N424" s="263"/>
      <c r="O424" s="263"/>
      <c r="P424" s="263"/>
      <c r="Q424" s="263"/>
      <c r="R424" s="263"/>
      <c r="S424" s="263"/>
      <c r="T424" s="264"/>
      <c r="AT424" s="265" t="s">
        <v>176</v>
      </c>
      <c r="AU424" s="265" t="s">
        <v>89</v>
      </c>
      <c r="AV424" s="15" t="s">
        <v>171</v>
      </c>
      <c r="AW424" s="15" t="s">
        <v>44</v>
      </c>
      <c r="AX424" s="15" t="s">
        <v>25</v>
      </c>
      <c r="AY424" s="265" t="s">
        <v>165</v>
      </c>
    </row>
    <row r="425" spans="2:65" s="1" customFormat="1" ht="22.5" customHeight="1">
      <c r="B425" s="42"/>
      <c r="C425" s="267" t="s">
        <v>632</v>
      </c>
      <c r="D425" s="267" t="s">
        <v>259</v>
      </c>
      <c r="E425" s="268" t="s">
        <v>1443</v>
      </c>
      <c r="F425" s="269" t="s">
        <v>1444</v>
      </c>
      <c r="G425" s="270" t="s">
        <v>397</v>
      </c>
      <c r="H425" s="271">
        <v>1</v>
      </c>
      <c r="I425" s="272"/>
      <c r="J425" s="273">
        <f>ROUND(I425*H425,2)</f>
        <v>0</v>
      </c>
      <c r="K425" s="269" t="s">
        <v>170</v>
      </c>
      <c r="L425" s="274"/>
      <c r="M425" s="275" t="s">
        <v>24</v>
      </c>
      <c r="N425" s="276" t="s">
        <v>51</v>
      </c>
      <c r="O425" s="43"/>
      <c r="P425" s="212">
        <f>O425*H425</f>
        <v>0</v>
      </c>
      <c r="Q425" s="212">
        <v>0.00375</v>
      </c>
      <c r="R425" s="212">
        <f>Q425*H425</f>
        <v>0.00375</v>
      </c>
      <c r="S425" s="212">
        <v>0</v>
      </c>
      <c r="T425" s="213">
        <f>S425*H425</f>
        <v>0</v>
      </c>
      <c r="AR425" s="25" t="s">
        <v>1427</v>
      </c>
      <c r="AT425" s="25" t="s">
        <v>259</v>
      </c>
      <c r="AU425" s="25" t="s">
        <v>89</v>
      </c>
      <c r="AY425" s="25" t="s">
        <v>165</v>
      </c>
      <c r="BE425" s="214">
        <f>IF(N425="základní",J425,0)</f>
        <v>0</v>
      </c>
      <c r="BF425" s="214">
        <f>IF(N425="snížená",J425,0)</f>
        <v>0</v>
      </c>
      <c r="BG425" s="214">
        <f>IF(N425="zákl. přenesená",J425,0)</f>
        <v>0</v>
      </c>
      <c r="BH425" s="214">
        <f>IF(N425="sníž. přenesená",J425,0)</f>
        <v>0</v>
      </c>
      <c r="BI425" s="214">
        <f>IF(N425="nulová",J425,0)</f>
        <v>0</v>
      </c>
      <c r="BJ425" s="25" t="s">
        <v>25</v>
      </c>
      <c r="BK425" s="214">
        <f>ROUND(I425*H425,2)</f>
        <v>0</v>
      </c>
      <c r="BL425" s="25" t="s">
        <v>1427</v>
      </c>
      <c r="BM425" s="25" t="s">
        <v>1445</v>
      </c>
    </row>
    <row r="426" spans="2:51" s="12" customFormat="1" ht="13.5">
      <c r="B426" s="218"/>
      <c r="C426" s="219"/>
      <c r="D426" s="215" t="s">
        <v>176</v>
      </c>
      <c r="E426" s="241" t="s">
        <v>24</v>
      </c>
      <c r="F426" s="242" t="s">
        <v>1446</v>
      </c>
      <c r="G426" s="219"/>
      <c r="H426" s="243">
        <v>1</v>
      </c>
      <c r="I426" s="224"/>
      <c r="J426" s="219"/>
      <c r="K426" s="219"/>
      <c r="L426" s="225"/>
      <c r="M426" s="226"/>
      <c r="N426" s="227"/>
      <c r="O426" s="227"/>
      <c r="P426" s="227"/>
      <c r="Q426" s="227"/>
      <c r="R426" s="227"/>
      <c r="S426" s="227"/>
      <c r="T426" s="228"/>
      <c r="AT426" s="229" t="s">
        <v>176</v>
      </c>
      <c r="AU426" s="229" t="s">
        <v>89</v>
      </c>
      <c r="AV426" s="12" t="s">
        <v>89</v>
      </c>
      <c r="AW426" s="12" t="s">
        <v>44</v>
      </c>
      <c r="AX426" s="12" t="s">
        <v>80</v>
      </c>
      <c r="AY426" s="229" t="s">
        <v>165</v>
      </c>
    </row>
    <row r="427" spans="2:51" s="12" customFormat="1" ht="13.5">
      <c r="B427" s="218"/>
      <c r="C427" s="219"/>
      <c r="D427" s="215" t="s">
        <v>176</v>
      </c>
      <c r="E427" s="241" t="s">
        <v>24</v>
      </c>
      <c r="F427" s="242" t="s">
        <v>1447</v>
      </c>
      <c r="G427" s="219"/>
      <c r="H427" s="243">
        <v>0</v>
      </c>
      <c r="I427" s="224"/>
      <c r="J427" s="219"/>
      <c r="K427" s="219"/>
      <c r="L427" s="225"/>
      <c r="M427" s="226"/>
      <c r="N427" s="227"/>
      <c r="O427" s="227"/>
      <c r="P427" s="227"/>
      <c r="Q427" s="227"/>
      <c r="R427" s="227"/>
      <c r="S427" s="227"/>
      <c r="T427" s="228"/>
      <c r="AT427" s="229" t="s">
        <v>176</v>
      </c>
      <c r="AU427" s="229" t="s">
        <v>89</v>
      </c>
      <c r="AV427" s="12" t="s">
        <v>89</v>
      </c>
      <c r="AW427" s="12" t="s">
        <v>44</v>
      </c>
      <c r="AX427" s="12" t="s">
        <v>80</v>
      </c>
      <c r="AY427" s="229" t="s">
        <v>165</v>
      </c>
    </row>
    <row r="428" spans="2:51" s="15" customFormat="1" ht="13.5">
      <c r="B428" s="255"/>
      <c r="C428" s="256"/>
      <c r="D428" s="220" t="s">
        <v>176</v>
      </c>
      <c r="E428" s="257" t="s">
        <v>24</v>
      </c>
      <c r="F428" s="258" t="s">
        <v>192</v>
      </c>
      <c r="G428" s="256"/>
      <c r="H428" s="259">
        <v>1</v>
      </c>
      <c r="I428" s="260"/>
      <c r="J428" s="256"/>
      <c r="K428" s="256"/>
      <c r="L428" s="261"/>
      <c r="M428" s="262"/>
      <c r="N428" s="263"/>
      <c r="O428" s="263"/>
      <c r="P428" s="263"/>
      <c r="Q428" s="263"/>
      <c r="R428" s="263"/>
      <c r="S428" s="263"/>
      <c r="T428" s="264"/>
      <c r="AT428" s="265" t="s">
        <v>176</v>
      </c>
      <c r="AU428" s="265" t="s">
        <v>89</v>
      </c>
      <c r="AV428" s="15" t="s">
        <v>171</v>
      </c>
      <c r="AW428" s="15" t="s">
        <v>44</v>
      </c>
      <c r="AX428" s="15" t="s">
        <v>25</v>
      </c>
      <c r="AY428" s="265" t="s">
        <v>165</v>
      </c>
    </row>
    <row r="429" spans="2:65" s="1" customFormat="1" ht="22.5" customHeight="1">
      <c r="B429" s="42"/>
      <c r="C429" s="267" t="s">
        <v>638</v>
      </c>
      <c r="D429" s="267" t="s">
        <v>259</v>
      </c>
      <c r="E429" s="268" t="s">
        <v>1448</v>
      </c>
      <c r="F429" s="269" t="s">
        <v>1449</v>
      </c>
      <c r="G429" s="270" t="s">
        <v>397</v>
      </c>
      <c r="H429" s="271">
        <v>7</v>
      </c>
      <c r="I429" s="272"/>
      <c r="J429" s="273">
        <f>ROUND(I429*H429,2)</f>
        <v>0</v>
      </c>
      <c r="K429" s="269" t="s">
        <v>24</v>
      </c>
      <c r="L429" s="274"/>
      <c r="M429" s="275" t="s">
        <v>24</v>
      </c>
      <c r="N429" s="276" t="s">
        <v>51</v>
      </c>
      <c r="O429" s="43"/>
      <c r="P429" s="212">
        <f>O429*H429</f>
        <v>0</v>
      </c>
      <c r="Q429" s="212">
        <v>0.00055</v>
      </c>
      <c r="R429" s="212">
        <f>Q429*H429</f>
        <v>0.00385</v>
      </c>
      <c r="S429" s="212">
        <v>0</v>
      </c>
      <c r="T429" s="213">
        <f>S429*H429</f>
        <v>0</v>
      </c>
      <c r="AR429" s="25" t="s">
        <v>232</v>
      </c>
      <c r="AT429" s="25" t="s">
        <v>259</v>
      </c>
      <c r="AU429" s="25" t="s">
        <v>89</v>
      </c>
      <c r="AY429" s="25" t="s">
        <v>165</v>
      </c>
      <c r="BE429" s="214">
        <f>IF(N429="základní",J429,0)</f>
        <v>0</v>
      </c>
      <c r="BF429" s="214">
        <f>IF(N429="snížená",J429,0)</f>
        <v>0</v>
      </c>
      <c r="BG429" s="214">
        <f>IF(N429="zákl. přenesená",J429,0)</f>
        <v>0</v>
      </c>
      <c r="BH429" s="214">
        <f>IF(N429="sníž. přenesená",J429,0)</f>
        <v>0</v>
      </c>
      <c r="BI429" s="214">
        <f>IF(N429="nulová",J429,0)</f>
        <v>0</v>
      </c>
      <c r="BJ429" s="25" t="s">
        <v>25</v>
      </c>
      <c r="BK429" s="214">
        <f>ROUND(I429*H429,2)</f>
        <v>0</v>
      </c>
      <c r="BL429" s="25" t="s">
        <v>171</v>
      </c>
      <c r="BM429" s="25" t="s">
        <v>1450</v>
      </c>
    </row>
    <row r="430" spans="2:51" s="12" customFormat="1" ht="13.5">
      <c r="B430" s="218"/>
      <c r="C430" s="219"/>
      <c r="D430" s="215" t="s">
        <v>176</v>
      </c>
      <c r="E430" s="241" t="s">
        <v>24</v>
      </c>
      <c r="F430" s="242" t="s">
        <v>1451</v>
      </c>
      <c r="G430" s="219"/>
      <c r="H430" s="243">
        <v>5</v>
      </c>
      <c r="I430" s="224"/>
      <c r="J430" s="219"/>
      <c r="K430" s="219"/>
      <c r="L430" s="225"/>
      <c r="M430" s="226"/>
      <c r="N430" s="227"/>
      <c r="O430" s="227"/>
      <c r="P430" s="227"/>
      <c r="Q430" s="227"/>
      <c r="R430" s="227"/>
      <c r="S430" s="227"/>
      <c r="T430" s="228"/>
      <c r="AT430" s="229" t="s">
        <v>176</v>
      </c>
      <c r="AU430" s="229" t="s">
        <v>89</v>
      </c>
      <c r="AV430" s="12" t="s">
        <v>89</v>
      </c>
      <c r="AW430" s="12" t="s">
        <v>44</v>
      </c>
      <c r="AX430" s="12" t="s">
        <v>80</v>
      </c>
      <c r="AY430" s="229" t="s">
        <v>165</v>
      </c>
    </row>
    <row r="431" spans="2:51" s="12" customFormat="1" ht="13.5">
      <c r="B431" s="218"/>
      <c r="C431" s="219"/>
      <c r="D431" s="220" t="s">
        <v>176</v>
      </c>
      <c r="E431" s="221" t="s">
        <v>24</v>
      </c>
      <c r="F431" s="222" t="s">
        <v>1452</v>
      </c>
      <c r="G431" s="219"/>
      <c r="H431" s="223">
        <v>2</v>
      </c>
      <c r="I431" s="224"/>
      <c r="J431" s="219"/>
      <c r="K431" s="219"/>
      <c r="L431" s="225"/>
      <c r="M431" s="226"/>
      <c r="N431" s="227"/>
      <c r="O431" s="227"/>
      <c r="P431" s="227"/>
      <c r="Q431" s="227"/>
      <c r="R431" s="227"/>
      <c r="S431" s="227"/>
      <c r="T431" s="228"/>
      <c r="AT431" s="229" t="s">
        <v>176</v>
      </c>
      <c r="AU431" s="229" t="s">
        <v>89</v>
      </c>
      <c r="AV431" s="12" t="s">
        <v>89</v>
      </c>
      <c r="AW431" s="12" t="s">
        <v>44</v>
      </c>
      <c r="AX431" s="12" t="s">
        <v>80</v>
      </c>
      <c r="AY431" s="229" t="s">
        <v>165</v>
      </c>
    </row>
    <row r="432" spans="2:65" s="1" customFormat="1" ht="22.5" customHeight="1">
      <c r="B432" s="42"/>
      <c r="C432" s="267" t="s">
        <v>642</v>
      </c>
      <c r="D432" s="267" t="s">
        <v>259</v>
      </c>
      <c r="E432" s="268" t="s">
        <v>1453</v>
      </c>
      <c r="F432" s="269" t="s">
        <v>947</v>
      </c>
      <c r="G432" s="270" t="s">
        <v>211</v>
      </c>
      <c r="H432" s="271">
        <v>3</v>
      </c>
      <c r="I432" s="272"/>
      <c r="J432" s="273">
        <f>ROUND(I432*H432,2)</f>
        <v>0</v>
      </c>
      <c r="K432" s="269" t="s">
        <v>24</v>
      </c>
      <c r="L432" s="274"/>
      <c r="M432" s="275" t="s">
        <v>24</v>
      </c>
      <c r="N432" s="276" t="s">
        <v>51</v>
      </c>
      <c r="O432" s="43"/>
      <c r="P432" s="212">
        <f>O432*H432</f>
        <v>0</v>
      </c>
      <c r="Q432" s="212">
        <v>0.03305</v>
      </c>
      <c r="R432" s="212">
        <f>Q432*H432</f>
        <v>0.09915000000000002</v>
      </c>
      <c r="S432" s="212">
        <v>0</v>
      </c>
      <c r="T432" s="213">
        <f>S432*H432</f>
        <v>0</v>
      </c>
      <c r="AR432" s="25" t="s">
        <v>232</v>
      </c>
      <c r="AT432" s="25" t="s">
        <v>259</v>
      </c>
      <c r="AU432" s="25" t="s">
        <v>89</v>
      </c>
      <c r="AY432" s="25" t="s">
        <v>165</v>
      </c>
      <c r="BE432" s="214">
        <f>IF(N432="základní",J432,0)</f>
        <v>0</v>
      </c>
      <c r="BF432" s="214">
        <f>IF(N432="snížená",J432,0)</f>
        <v>0</v>
      </c>
      <c r="BG432" s="214">
        <f>IF(N432="zákl. přenesená",J432,0)</f>
        <v>0</v>
      </c>
      <c r="BH432" s="214">
        <f>IF(N432="sníž. přenesená",J432,0)</f>
        <v>0</v>
      </c>
      <c r="BI432" s="214">
        <f>IF(N432="nulová",J432,0)</f>
        <v>0</v>
      </c>
      <c r="BJ432" s="25" t="s">
        <v>25</v>
      </c>
      <c r="BK432" s="214">
        <f>ROUND(I432*H432,2)</f>
        <v>0</v>
      </c>
      <c r="BL432" s="25" t="s">
        <v>171</v>
      </c>
      <c r="BM432" s="25" t="s">
        <v>1454</v>
      </c>
    </row>
    <row r="433" spans="2:51" s="12" customFormat="1" ht="13.5">
      <c r="B433" s="218"/>
      <c r="C433" s="219"/>
      <c r="D433" s="215" t="s">
        <v>176</v>
      </c>
      <c r="E433" s="241" t="s">
        <v>24</v>
      </c>
      <c r="F433" s="242" t="s">
        <v>1455</v>
      </c>
      <c r="G433" s="219"/>
      <c r="H433" s="243">
        <v>1.5</v>
      </c>
      <c r="I433" s="224"/>
      <c r="J433" s="219"/>
      <c r="K433" s="219"/>
      <c r="L433" s="225"/>
      <c r="M433" s="226"/>
      <c r="N433" s="227"/>
      <c r="O433" s="227"/>
      <c r="P433" s="227"/>
      <c r="Q433" s="227"/>
      <c r="R433" s="227"/>
      <c r="S433" s="227"/>
      <c r="T433" s="228"/>
      <c r="AT433" s="229" t="s">
        <v>176</v>
      </c>
      <c r="AU433" s="229" t="s">
        <v>89</v>
      </c>
      <c r="AV433" s="12" t="s">
        <v>89</v>
      </c>
      <c r="AW433" s="12" t="s">
        <v>44</v>
      </c>
      <c r="AX433" s="12" t="s">
        <v>80</v>
      </c>
      <c r="AY433" s="229" t="s">
        <v>165</v>
      </c>
    </row>
    <row r="434" spans="2:51" s="12" customFormat="1" ht="13.5">
      <c r="B434" s="218"/>
      <c r="C434" s="219"/>
      <c r="D434" s="215" t="s">
        <v>176</v>
      </c>
      <c r="E434" s="241" t="s">
        <v>24</v>
      </c>
      <c r="F434" s="242" t="s">
        <v>1456</v>
      </c>
      <c r="G434" s="219"/>
      <c r="H434" s="243">
        <v>1.5</v>
      </c>
      <c r="I434" s="224"/>
      <c r="J434" s="219"/>
      <c r="K434" s="219"/>
      <c r="L434" s="225"/>
      <c r="M434" s="226"/>
      <c r="N434" s="227"/>
      <c r="O434" s="227"/>
      <c r="P434" s="227"/>
      <c r="Q434" s="227"/>
      <c r="R434" s="227"/>
      <c r="S434" s="227"/>
      <c r="T434" s="228"/>
      <c r="AT434" s="229" t="s">
        <v>176</v>
      </c>
      <c r="AU434" s="229" t="s">
        <v>89</v>
      </c>
      <c r="AV434" s="12" t="s">
        <v>89</v>
      </c>
      <c r="AW434" s="12" t="s">
        <v>44</v>
      </c>
      <c r="AX434" s="12" t="s">
        <v>80</v>
      </c>
      <c r="AY434" s="229" t="s">
        <v>165</v>
      </c>
    </row>
    <row r="435" spans="2:51" s="15" customFormat="1" ht="13.5">
      <c r="B435" s="255"/>
      <c r="C435" s="256"/>
      <c r="D435" s="220" t="s">
        <v>176</v>
      </c>
      <c r="E435" s="257" t="s">
        <v>24</v>
      </c>
      <c r="F435" s="258" t="s">
        <v>192</v>
      </c>
      <c r="G435" s="256"/>
      <c r="H435" s="259">
        <v>3</v>
      </c>
      <c r="I435" s="260"/>
      <c r="J435" s="256"/>
      <c r="K435" s="256"/>
      <c r="L435" s="261"/>
      <c r="M435" s="262"/>
      <c r="N435" s="263"/>
      <c r="O435" s="263"/>
      <c r="P435" s="263"/>
      <c r="Q435" s="263"/>
      <c r="R435" s="263"/>
      <c r="S435" s="263"/>
      <c r="T435" s="264"/>
      <c r="AT435" s="265" t="s">
        <v>176</v>
      </c>
      <c r="AU435" s="265" t="s">
        <v>89</v>
      </c>
      <c r="AV435" s="15" t="s">
        <v>171</v>
      </c>
      <c r="AW435" s="15" t="s">
        <v>44</v>
      </c>
      <c r="AX435" s="15" t="s">
        <v>25</v>
      </c>
      <c r="AY435" s="265" t="s">
        <v>165</v>
      </c>
    </row>
    <row r="436" spans="2:65" s="1" customFormat="1" ht="22.5" customHeight="1">
      <c r="B436" s="42"/>
      <c r="C436" s="203" t="s">
        <v>1457</v>
      </c>
      <c r="D436" s="203" t="s">
        <v>166</v>
      </c>
      <c r="E436" s="204" t="s">
        <v>1458</v>
      </c>
      <c r="F436" s="205" t="s">
        <v>1459</v>
      </c>
      <c r="G436" s="206" t="s">
        <v>211</v>
      </c>
      <c r="H436" s="207">
        <v>73.31</v>
      </c>
      <c r="I436" s="208"/>
      <c r="J436" s="209">
        <f>ROUND(I436*H436,2)</f>
        <v>0</v>
      </c>
      <c r="K436" s="205" t="s">
        <v>24</v>
      </c>
      <c r="L436" s="62"/>
      <c r="M436" s="210" t="s">
        <v>24</v>
      </c>
      <c r="N436" s="211" t="s">
        <v>51</v>
      </c>
      <c r="O436" s="43"/>
      <c r="P436" s="212">
        <f>O436*H436</f>
        <v>0</v>
      </c>
      <c r="Q436" s="212">
        <v>0</v>
      </c>
      <c r="R436" s="212">
        <f>Q436*H436</f>
        <v>0</v>
      </c>
      <c r="S436" s="212">
        <v>0</v>
      </c>
      <c r="T436" s="213">
        <f>S436*H436</f>
        <v>0</v>
      </c>
      <c r="AR436" s="25" t="s">
        <v>171</v>
      </c>
      <c r="AT436" s="25" t="s">
        <v>166</v>
      </c>
      <c r="AU436" s="25" t="s">
        <v>89</v>
      </c>
      <c r="AY436" s="25" t="s">
        <v>165</v>
      </c>
      <c r="BE436" s="214">
        <f>IF(N436="základní",J436,0)</f>
        <v>0</v>
      </c>
      <c r="BF436" s="214">
        <f>IF(N436="snížená",J436,0)</f>
        <v>0</v>
      </c>
      <c r="BG436" s="214">
        <f>IF(N436="zákl. přenesená",J436,0)</f>
        <v>0</v>
      </c>
      <c r="BH436" s="214">
        <f>IF(N436="sníž. přenesená",J436,0)</f>
        <v>0</v>
      </c>
      <c r="BI436" s="214">
        <f>IF(N436="nulová",J436,0)</f>
        <v>0</v>
      </c>
      <c r="BJ436" s="25" t="s">
        <v>25</v>
      </c>
      <c r="BK436" s="214">
        <f>ROUND(I436*H436,2)</f>
        <v>0</v>
      </c>
      <c r="BL436" s="25" t="s">
        <v>171</v>
      </c>
      <c r="BM436" s="25" t="s">
        <v>1460</v>
      </c>
    </row>
    <row r="437" spans="2:51" s="12" customFormat="1" ht="13.5">
      <c r="B437" s="218"/>
      <c r="C437" s="219"/>
      <c r="D437" s="215" t="s">
        <v>176</v>
      </c>
      <c r="E437" s="241" t="s">
        <v>24</v>
      </c>
      <c r="F437" s="242" t="s">
        <v>1461</v>
      </c>
      <c r="G437" s="219"/>
      <c r="H437" s="243">
        <v>42.6</v>
      </c>
      <c r="I437" s="224"/>
      <c r="J437" s="219"/>
      <c r="K437" s="219"/>
      <c r="L437" s="225"/>
      <c r="M437" s="226"/>
      <c r="N437" s="227"/>
      <c r="O437" s="227"/>
      <c r="P437" s="227"/>
      <c r="Q437" s="227"/>
      <c r="R437" s="227"/>
      <c r="S437" s="227"/>
      <c r="T437" s="228"/>
      <c r="AT437" s="229" t="s">
        <v>176</v>
      </c>
      <c r="AU437" s="229" t="s">
        <v>89</v>
      </c>
      <c r="AV437" s="12" t="s">
        <v>89</v>
      </c>
      <c r="AW437" s="12" t="s">
        <v>44</v>
      </c>
      <c r="AX437" s="12" t="s">
        <v>80</v>
      </c>
      <c r="AY437" s="229" t="s">
        <v>165</v>
      </c>
    </row>
    <row r="438" spans="2:51" s="12" customFormat="1" ht="13.5">
      <c r="B438" s="218"/>
      <c r="C438" s="219"/>
      <c r="D438" s="215" t="s">
        <v>176</v>
      </c>
      <c r="E438" s="241" t="s">
        <v>24</v>
      </c>
      <c r="F438" s="242" t="s">
        <v>1462</v>
      </c>
      <c r="G438" s="219"/>
      <c r="H438" s="243">
        <v>30.71</v>
      </c>
      <c r="I438" s="224"/>
      <c r="J438" s="219"/>
      <c r="K438" s="219"/>
      <c r="L438" s="225"/>
      <c r="M438" s="226"/>
      <c r="N438" s="227"/>
      <c r="O438" s="227"/>
      <c r="P438" s="227"/>
      <c r="Q438" s="227"/>
      <c r="R438" s="227"/>
      <c r="S438" s="227"/>
      <c r="T438" s="228"/>
      <c r="AT438" s="229" t="s">
        <v>176</v>
      </c>
      <c r="AU438" s="229" t="s">
        <v>89</v>
      </c>
      <c r="AV438" s="12" t="s">
        <v>89</v>
      </c>
      <c r="AW438" s="12" t="s">
        <v>44</v>
      </c>
      <c r="AX438" s="12" t="s">
        <v>80</v>
      </c>
      <c r="AY438" s="229" t="s">
        <v>165</v>
      </c>
    </row>
    <row r="439" spans="2:51" s="15" customFormat="1" ht="13.5">
      <c r="B439" s="255"/>
      <c r="C439" s="256"/>
      <c r="D439" s="220" t="s">
        <v>176</v>
      </c>
      <c r="E439" s="257" t="s">
        <v>24</v>
      </c>
      <c r="F439" s="258" t="s">
        <v>192</v>
      </c>
      <c r="G439" s="256"/>
      <c r="H439" s="259">
        <v>73.31</v>
      </c>
      <c r="I439" s="260"/>
      <c r="J439" s="256"/>
      <c r="K439" s="256"/>
      <c r="L439" s="261"/>
      <c r="M439" s="262"/>
      <c r="N439" s="263"/>
      <c r="O439" s="263"/>
      <c r="P439" s="263"/>
      <c r="Q439" s="263"/>
      <c r="R439" s="263"/>
      <c r="S439" s="263"/>
      <c r="T439" s="264"/>
      <c r="AT439" s="265" t="s">
        <v>176</v>
      </c>
      <c r="AU439" s="265" t="s">
        <v>89</v>
      </c>
      <c r="AV439" s="15" t="s">
        <v>171</v>
      </c>
      <c r="AW439" s="15" t="s">
        <v>44</v>
      </c>
      <c r="AX439" s="15" t="s">
        <v>25</v>
      </c>
      <c r="AY439" s="265" t="s">
        <v>165</v>
      </c>
    </row>
    <row r="440" spans="2:65" s="1" customFormat="1" ht="22.5" customHeight="1">
      <c r="B440" s="42"/>
      <c r="C440" s="267" t="s">
        <v>1463</v>
      </c>
      <c r="D440" s="267" t="s">
        <v>259</v>
      </c>
      <c r="E440" s="268" t="s">
        <v>1464</v>
      </c>
      <c r="F440" s="269" t="s">
        <v>1465</v>
      </c>
      <c r="G440" s="270" t="s">
        <v>211</v>
      </c>
      <c r="H440" s="271">
        <v>73.31</v>
      </c>
      <c r="I440" s="272"/>
      <c r="J440" s="273">
        <f>ROUND(I440*H440,2)</f>
        <v>0</v>
      </c>
      <c r="K440" s="269" t="s">
        <v>966</v>
      </c>
      <c r="L440" s="274"/>
      <c r="M440" s="275" t="s">
        <v>24</v>
      </c>
      <c r="N440" s="276" t="s">
        <v>51</v>
      </c>
      <c r="O440" s="43"/>
      <c r="P440" s="212">
        <f>O440*H440</f>
        <v>0</v>
      </c>
      <c r="Q440" s="212">
        <v>0.00187</v>
      </c>
      <c r="R440" s="212">
        <f>Q440*H440</f>
        <v>0.1370897</v>
      </c>
      <c r="S440" s="212">
        <v>0</v>
      </c>
      <c r="T440" s="213">
        <f>S440*H440</f>
        <v>0</v>
      </c>
      <c r="AR440" s="25" t="s">
        <v>232</v>
      </c>
      <c r="AT440" s="25" t="s">
        <v>259</v>
      </c>
      <c r="AU440" s="25" t="s">
        <v>89</v>
      </c>
      <c r="AY440" s="25" t="s">
        <v>165</v>
      </c>
      <c r="BE440" s="214">
        <f>IF(N440="základní",J440,0)</f>
        <v>0</v>
      </c>
      <c r="BF440" s="214">
        <f>IF(N440="snížená",J440,0)</f>
        <v>0</v>
      </c>
      <c r="BG440" s="214">
        <f>IF(N440="zákl. přenesená",J440,0)</f>
        <v>0</v>
      </c>
      <c r="BH440" s="214">
        <f>IF(N440="sníž. přenesená",J440,0)</f>
        <v>0</v>
      </c>
      <c r="BI440" s="214">
        <f>IF(N440="nulová",J440,0)</f>
        <v>0</v>
      </c>
      <c r="BJ440" s="25" t="s">
        <v>25</v>
      </c>
      <c r="BK440" s="214">
        <f>ROUND(I440*H440,2)</f>
        <v>0</v>
      </c>
      <c r="BL440" s="25" t="s">
        <v>171</v>
      </c>
      <c r="BM440" s="25" t="s">
        <v>1466</v>
      </c>
    </row>
    <row r="441" spans="2:47" s="1" customFormat="1" ht="40.5">
      <c r="B441" s="42"/>
      <c r="C441" s="64"/>
      <c r="D441" s="215" t="s">
        <v>112</v>
      </c>
      <c r="E441" s="64"/>
      <c r="F441" s="216" t="s">
        <v>1467</v>
      </c>
      <c r="G441" s="64"/>
      <c r="H441" s="64"/>
      <c r="I441" s="173"/>
      <c r="J441" s="64"/>
      <c r="K441" s="64"/>
      <c r="L441" s="62"/>
      <c r="M441" s="217"/>
      <c r="N441" s="43"/>
      <c r="O441" s="43"/>
      <c r="P441" s="43"/>
      <c r="Q441" s="43"/>
      <c r="R441" s="43"/>
      <c r="S441" s="43"/>
      <c r="T441" s="79"/>
      <c r="AT441" s="25" t="s">
        <v>112</v>
      </c>
      <c r="AU441" s="25" t="s">
        <v>89</v>
      </c>
    </row>
    <row r="442" spans="2:51" s="12" customFormat="1" ht="13.5">
      <c r="B442" s="218"/>
      <c r="C442" s="219"/>
      <c r="D442" s="215" t="s">
        <v>176</v>
      </c>
      <c r="E442" s="241" t="s">
        <v>24</v>
      </c>
      <c r="F442" s="242" t="s">
        <v>1461</v>
      </c>
      <c r="G442" s="219"/>
      <c r="H442" s="243">
        <v>42.6</v>
      </c>
      <c r="I442" s="224"/>
      <c r="J442" s="219"/>
      <c r="K442" s="219"/>
      <c r="L442" s="225"/>
      <c r="M442" s="226"/>
      <c r="N442" s="227"/>
      <c r="O442" s="227"/>
      <c r="P442" s="227"/>
      <c r="Q442" s="227"/>
      <c r="R442" s="227"/>
      <c r="S442" s="227"/>
      <c r="T442" s="228"/>
      <c r="AT442" s="229" t="s">
        <v>176</v>
      </c>
      <c r="AU442" s="229" t="s">
        <v>89</v>
      </c>
      <c r="AV442" s="12" t="s">
        <v>89</v>
      </c>
      <c r="AW442" s="12" t="s">
        <v>44</v>
      </c>
      <c r="AX442" s="12" t="s">
        <v>80</v>
      </c>
      <c r="AY442" s="229" t="s">
        <v>165</v>
      </c>
    </row>
    <row r="443" spans="2:51" s="12" customFormat="1" ht="13.5">
      <c r="B443" s="218"/>
      <c r="C443" s="219"/>
      <c r="D443" s="215" t="s">
        <v>176</v>
      </c>
      <c r="E443" s="241" t="s">
        <v>24</v>
      </c>
      <c r="F443" s="242" t="s">
        <v>1462</v>
      </c>
      <c r="G443" s="219"/>
      <c r="H443" s="243">
        <v>30.71</v>
      </c>
      <c r="I443" s="224"/>
      <c r="J443" s="219"/>
      <c r="K443" s="219"/>
      <c r="L443" s="225"/>
      <c r="M443" s="226"/>
      <c r="N443" s="227"/>
      <c r="O443" s="227"/>
      <c r="P443" s="227"/>
      <c r="Q443" s="227"/>
      <c r="R443" s="227"/>
      <c r="S443" s="227"/>
      <c r="T443" s="228"/>
      <c r="AT443" s="229" t="s">
        <v>176</v>
      </c>
      <c r="AU443" s="229" t="s">
        <v>89</v>
      </c>
      <c r="AV443" s="12" t="s">
        <v>89</v>
      </c>
      <c r="AW443" s="12" t="s">
        <v>44</v>
      </c>
      <c r="AX443" s="12" t="s">
        <v>80</v>
      </c>
      <c r="AY443" s="229" t="s">
        <v>165</v>
      </c>
    </row>
    <row r="444" spans="2:51" s="15" customFormat="1" ht="13.5">
      <c r="B444" s="255"/>
      <c r="C444" s="256"/>
      <c r="D444" s="220" t="s">
        <v>176</v>
      </c>
      <c r="E444" s="257" t="s">
        <v>24</v>
      </c>
      <c r="F444" s="258" t="s">
        <v>192</v>
      </c>
      <c r="G444" s="256"/>
      <c r="H444" s="259">
        <v>73.31</v>
      </c>
      <c r="I444" s="260"/>
      <c r="J444" s="256"/>
      <c r="K444" s="256"/>
      <c r="L444" s="261"/>
      <c r="M444" s="262"/>
      <c r="N444" s="263"/>
      <c r="O444" s="263"/>
      <c r="P444" s="263"/>
      <c r="Q444" s="263"/>
      <c r="R444" s="263"/>
      <c r="S444" s="263"/>
      <c r="T444" s="264"/>
      <c r="AT444" s="265" t="s">
        <v>176</v>
      </c>
      <c r="AU444" s="265" t="s">
        <v>89</v>
      </c>
      <c r="AV444" s="15" t="s">
        <v>171</v>
      </c>
      <c r="AW444" s="15" t="s">
        <v>44</v>
      </c>
      <c r="AX444" s="15" t="s">
        <v>25</v>
      </c>
      <c r="AY444" s="265" t="s">
        <v>165</v>
      </c>
    </row>
    <row r="445" spans="2:65" s="1" customFormat="1" ht="22.5" customHeight="1">
      <c r="B445" s="42"/>
      <c r="C445" s="267" t="s">
        <v>590</v>
      </c>
      <c r="D445" s="267" t="s">
        <v>259</v>
      </c>
      <c r="E445" s="268" t="s">
        <v>1468</v>
      </c>
      <c r="F445" s="269" t="s">
        <v>1469</v>
      </c>
      <c r="G445" s="270" t="s">
        <v>397</v>
      </c>
      <c r="H445" s="271">
        <v>2</v>
      </c>
      <c r="I445" s="272"/>
      <c r="J445" s="273">
        <f>ROUND(I445*H445,2)</f>
        <v>0</v>
      </c>
      <c r="K445" s="269" t="s">
        <v>24</v>
      </c>
      <c r="L445" s="274"/>
      <c r="M445" s="275" t="s">
        <v>24</v>
      </c>
      <c r="N445" s="276" t="s">
        <v>51</v>
      </c>
      <c r="O445" s="43"/>
      <c r="P445" s="212">
        <f>O445*H445</f>
        <v>0</v>
      </c>
      <c r="Q445" s="212">
        <v>0.0018</v>
      </c>
      <c r="R445" s="212">
        <f>Q445*H445</f>
        <v>0.0036</v>
      </c>
      <c r="S445" s="212">
        <v>0</v>
      </c>
      <c r="T445" s="213">
        <f>S445*H445</f>
        <v>0</v>
      </c>
      <c r="AR445" s="25" t="s">
        <v>1427</v>
      </c>
      <c r="AT445" s="25" t="s">
        <v>259</v>
      </c>
      <c r="AU445" s="25" t="s">
        <v>89</v>
      </c>
      <c r="AY445" s="25" t="s">
        <v>165</v>
      </c>
      <c r="BE445" s="214">
        <f>IF(N445="základní",J445,0)</f>
        <v>0</v>
      </c>
      <c r="BF445" s="214">
        <f>IF(N445="snížená",J445,0)</f>
        <v>0</v>
      </c>
      <c r="BG445" s="214">
        <f>IF(N445="zákl. přenesená",J445,0)</f>
        <v>0</v>
      </c>
      <c r="BH445" s="214">
        <f>IF(N445="sníž. přenesená",J445,0)</f>
        <v>0</v>
      </c>
      <c r="BI445" s="214">
        <f>IF(N445="nulová",J445,0)</f>
        <v>0</v>
      </c>
      <c r="BJ445" s="25" t="s">
        <v>25</v>
      </c>
      <c r="BK445" s="214">
        <f>ROUND(I445*H445,2)</f>
        <v>0</v>
      </c>
      <c r="BL445" s="25" t="s">
        <v>1427</v>
      </c>
      <c r="BM445" s="25" t="s">
        <v>1470</v>
      </c>
    </row>
    <row r="446" spans="2:47" s="1" customFormat="1" ht="27">
      <c r="B446" s="42"/>
      <c r="C446" s="64"/>
      <c r="D446" s="215" t="s">
        <v>112</v>
      </c>
      <c r="E446" s="64"/>
      <c r="F446" s="216" t="s">
        <v>1181</v>
      </c>
      <c r="G446" s="64"/>
      <c r="H446" s="64"/>
      <c r="I446" s="173"/>
      <c r="J446" s="64"/>
      <c r="K446" s="64"/>
      <c r="L446" s="62"/>
      <c r="M446" s="217"/>
      <c r="N446" s="43"/>
      <c r="O446" s="43"/>
      <c r="P446" s="43"/>
      <c r="Q446" s="43"/>
      <c r="R446" s="43"/>
      <c r="S446" s="43"/>
      <c r="T446" s="79"/>
      <c r="AT446" s="25" t="s">
        <v>112</v>
      </c>
      <c r="AU446" s="25" t="s">
        <v>89</v>
      </c>
    </row>
    <row r="447" spans="2:51" s="12" customFormat="1" ht="13.5">
      <c r="B447" s="218"/>
      <c r="C447" s="219"/>
      <c r="D447" s="215" t="s">
        <v>176</v>
      </c>
      <c r="E447" s="241" t="s">
        <v>24</v>
      </c>
      <c r="F447" s="242" t="s">
        <v>710</v>
      </c>
      <c r="G447" s="219"/>
      <c r="H447" s="243">
        <v>1</v>
      </c>
      <c r="I447" s="224"/>
      <c r="J447" s="219"/>
      <c r="K447" s="219"/>
      <c r="L447" s="225"/>
      <c r="M447" s="226"/>
      <c r="N447" s="227"/>
      <c r="O447" s="227"/>
      <c r="P447" s="227"/>
      <c r="Q447" s="227"/>
      <c r="R447" s="227"/>
      <c r="S447" s="227"/>
      <c r="T447" s="228"/>
      <c r="AT447" s="229" t="s">
        <v>176</v>
      </c>
      <c r="AU447" s="229" t="s">
        <v>89</v>
      </c>
      <c r="AV447" s="12" t="s">
        <v>89</v>
      </c>
      <c r="AW447" s="12" t="s">
        <v>44</v>
      </c>
      <c r="AX447" s="12" t="s">
        <v>80</v>
      </c>
      <c r="AY447" s="229" t="s">
        <v>165</v>
      </c>
    </row>
    <row r="448" spans="2:51" s="12" customFormat="1" ht="13.5">
      <c r="B448" s="218"/>
      <c r="C448" s="219"/>
      <c r="D448" s="215" t="s">
        <v>176</v>
      </c>
      <c r="E448" s="241" t="s">
        <v>24</v>
      </c>
      <c r="F448" s="242" t="s">
        <v>711</v>
      </c>
      <c r="G448" s="219"/>
      <c r="H448" s="243">
        <v>1</v>
      </c>
      <c r="I448" s="224"/>
      <c r="J448" s="219"/>
      <c r="K448" s="219"/>
      <c r="L448" s="225"/>
      <c r="M448" s="226"/>
      <c r="N448" s="227"/>
      <c r="O448" s="227"/>
      <c r="P448" s="227"/>
      <c r="Q448" s="227"/>
      <c r="R448" s="227"/>
      <c r="S448" s="227"/>
      <c r="T448" s="228"/>
      <c r="AT448" s="229" t="s">
        <v>176</v>
      </c>
      <c r="AU448" s="229" t="s">
        <v>89</v>
      </c>
      <c r="AV448" s="12" t="s">
        <v>89</v>
      </c>
      <c r="AW448" s="12" t="s">
        <v>44</v>
      </c>
      <c r="AX448" s="12" t="s">
        <v>80</v>
      </c>
      <c r="AY448" s="229" t="s">
        <v>165</v>
      </c>
    </row>
    <row r="449" spans="2:51" s="15" customFormat="1" ht="13.5">
      <c r="B449" s="255"/>
      <c r="C449" s="256"/>
      <c r="D449" s="220" t="s">
        <v>176</v>
      </c>
      <c r="E449" s="257" t="s">
        <v>24</v>
      </c>
      <c r="F449" s="258" t="s">
        <v>192</v>
      </c>
      <c r="G449" s="256"/>
      <c r="H449" s="259">
        <v>2</v>
      </c>
      <c r="I449" s="260"/>
      <c r="J449" s="256"/>
      <c r="K449" s="256"/>
      <c r="L449" s="261"/>
      <c r="M449" s="262"/>
      <c r="N449" s="263"/>
      <c r="O449" s="263"/>
      <c r="P449" s="263"/>
      <c r="Q449" s="263"/>
      <c r="R449" s="263"/>
      <c r="S449" s="263"/>
      <c r="T449" s="264"/>
      <c r="AT449" s="265" t="s">
        <v>176</v>
      </c>
      <c r="AU449" s="265" t="s">
        <v>89</v>
      </c>
      <c r="AV449" s="15" t="s">
        <v>171</v>
      </c>
      <c r="AW449" s="15" t="s">
        <v>44</v>
      </c>
      <c r="AX449" s="15" t="s">
        <v>25</v>
      </c>
      <c r="AY449" s="265" t="s">
        <v>165</v>
      </c>
    </row>
    <row r="450" spans="2:65" s="1" customFormat="1" ht="22.5" customHeight="1">
      <c r="B450" s="42"/>
      <c r="C450" s="267" t="s">
        <v>599</v>
      </c>
      <c r="D450" s="267" t="s">
        <v>259</v>
      </c>
      <c r="E450" s="268" t="s">
        <v>1471</v>
      </c>
      <c r="F450" s="269" t="s">
        <v>1472</v>
      </c>
      <c r="G450" s="270" t="s">
        <v>397</v>
      </c>
      <c r="H450" s="271">
        <v>2</v>
      </c>
      <c r="I450" s="272"/>
      <c r="J450" s="273">
        <f>ROUND(I450*H450,2)</f>
        <v>0</v>
      </c>
      <c r="K450" s="269" t="s">
        <v>24</v>
      </c>
      <c r="L450" s="274"/>
      <c r="M450" s="275" t="s">
        <v>24</v>
      </c>
      <c r="N450" s="276" t="s">
        <v>51</v>
      </c>
      <c r="O450" s="43"/>
      <c r="P450" s="212">
        <f>O450*H450</f>
        <v>0</v>
      </c>
      <c r="Q450" s="212">
        <v>0.00155</v>
      </c>
      <c r="R450" s="212">
        <f>Q450*H450</f>
        <v>0.0031</v>
      </c>
      <c r="S450" s="212">
        <v>0</v>
      </c>
      <c r="T450" s="213">
        <f>S450*H450</f>
        <v>0</v>
      </c>
      <c r="AR450" s="25" t="s">
        <v>1427</v>
      </c>
      <c r="AT450" s="25" t="s">
        <v>259</v>
      </c>
      <c r="AU450" s="25" t="s">
        <v>89</v>
      </c>
      <c r="AY450" s="25" t="s">
        <v>165</v>
      </c>
      <c r="BE450" s="214">
        <f>IF(N450="základní",J450,0)</f>
        <v>0</v>
      </c>
      <c r="BF450" s="214">
        <f>IF(N450="snížená",J450,0)</f>
        <v>0</v>
      </c>
      <c r="BG450" s="214">
        <f>IF(N450="zákl. přenesená",J450,0)</f>
        <v>0</v>
      </c>
      <c r="BH450" s="214">
        <f>IF(N450="sníž. přenesená",J450,0)</f>
        <v>0</v>
      </c>
      <c r="BI450" s="214">
        <f>IF(N450="nulová",J450,0)</f>
        <v>0</v>
      </c>
      <c r="BJ450" s="25" t="s">
        <v>25</v>
      </c>
      <c r="BK450" s="214">
        <f>ROUND(I450*H450,2)</f>
        <v>0</v>
      </c>
      <c r="BL450" s="25" t="s">
        <v>1427</v>
      </c>
      <c r="BM450" s="25" t="s">
        <v>1473</v>
      </c>
    </row>
    <row r="451" spans="2:47" s="1" customFormat="1" ht="27">
      <c r="B451" s="42"/>
      <c r="C451" s="64"/>
      <c r="D451" s="215" t="s">
        <v>112</v>
      </c>
      <c r="E451" s="64"/>
      <c r="F451" s="216" t="s">
        <v>1181</v>
      </c>
      <c r="G451" s="64"/>
      <c r="H451" s="64"/>
      <c r="I451" s="173"/>
      <c r="J451" s="64"/>
      <c r="K451" s="64"/>
      <c r="L451" s="62"/>
      <c r="M451" s="217"/>
      <c r="N451" s="43"/>
      <c r="O451" s="43"/>
      <c r="P451" s="43"/>
      <c r="Q451" s="43"/>
      <c r="R451" s="43"/>
      <c r="S451" s="43"/>
      <c r="T451" s="79"/>
      <c r="AT451" s="25" t="s">
        <v>112</v>
      </c>
      <c r="AU451" s="25" t="s">
        <v>89</v>
      </c>
    </row>
    <row r="452" spans="2:51" s="12" customFormat="1" ht="13.5">
      <c r="B452" s="218"/>
      <c r="C452" s="219"/>
      <c r="D452" s="215" t="s">
        <v>176</v>
      </c>
      <c r="E452" s="241" t="s">
        <v>24</v>
      </c>
      <c r="F452" s="242" t="s">
        <v>710</v>
      </c>
      <c r="G452" s="219"/>
      <c r="H452" s="243">
        <v>1</v>
      </c>
      <c r="I452" s="224"/>
      <c r="J452" s="219"/>
      <c r="K452" s="219"/>
      <c r="L452" s="225"/>
      <c r="M452" s="226"/>
      <c r="N452" s="227"/>
      <c r="O452" s="227"/>
      <c r="P452" s="227"/>
      <c r="Q452" s="227"/>
      <c r="R452" s="227"/>
      <c r="S452" s="227"/>
      <c r="T452" s="228"/>
      <c r="AT452" s="229" t="s">
        <v>176</v>
      </c>
      <c r="AU452" s="229" t="s">
        <v>89</v>
      </c>
      <c r="AV452" s="12" t="s">
        <v>89</v>
      </c>
      <c r="AW452" s="12" t="s">
        <v>44</v>
      </c>
      <c r="AX452" s="12" t="s">
        <v>80</v>
      </c>
      <c r="AY452" s="229" t="s">
        <v>165</v>
      </c>
    </row>
    <row r="453" spans="2:51" s="12" customFormat="1" ht="13.5">
      <c r="B453" s="218"/>
      <c r="C453" s="219"/>
      <c r="D453" s="215" t="s">
        <v>176</v>
      </c>
      <c r="E453" s="241" t="s">
        <v>24</v>
      </c>
      <c r="F453" s="242" t="s">
        <v>711</v>
      </c>
      <c r="G453" s="219"/>
      <c r="H453" s="243">
        <v>1</v>
      </c>
      <c r="I453" s="224"/>
      <c r="J453" s="219"/>
      <c r="K453" s="219"/>
      <c r="L453" s="225"/>
      <c r="M453" s="226"/>
      <c r="N453" s="227"/>
      <c r="O453" s="227"/>
      <c r="P453" s="227"/>
      <c r="Q453" s="227"/>
      <c r="R453" s="227"/>
      <c r="S453" s="227"/>
      <c r="T453" s="228"/>
      <c r="AT453" s="229" t="s">
        <v>176</v>
      </c>
      <c r="AU453" s="229" t="s">
        <v>89</v>
      </c>
      <c r="AV453" s="12" t="s">
        <v>89</v>
      </c>
      <c r="AW453" s="12" t="s">
        <v>44</v>
      </c>
      <c r="AX453" s="12" t="s">
        <v>80</v>
      </c>
      <c r="AY453" s="229" t="s">
        <v>165</v>
      </c>
    </row>
    <row r="454" spans="2:51" s="15" customFormat="1" ht="13.5">
      <c r="B454" s="255"/>
      <c r="C454" s="256"/>
      <c r="D454" s="220" t="s">
        <v>176</v>
      </c>
      <c r="E454" s="257" t="s">
        <v>24</v>
      </c>
      <c r="F454" s="258" t="s">
        <v>192</v>
      </c>
      <c r="G454" s="256"/>
      <c r="H454" s="259">
        <v>2</v>
      </c>
      <c r="I454" s="260"/>
      <c r="J454" s="256"/>
      <c r="K454" s="256"/>
      <c r="L454" s="261"/>
      <c r="M454" s="262"/>
      <c r="N454" s="263"/>
      <c r="O454" s="263"/>
      <c r="P454" s="263"/>
      <c r="Q454" s="263"/>
      <c r="R454" s="263"/>
      <c r="S454" s="263"/>
      <c r="T454" s="264"/>
      <c r="AT454" s="265" t="s">
        <v>176</v>
      </c>
      <c r="AU454" s="265" t="s">
        <v>89</v>
      </c>
      <c r="AV454" s="15" t="s">
        <v>171</v>
      </c>
      <c r="AW454" s="15" t="s">
        <v>44</v>
      </c>
      <c r="AX454" s="15" t="s">
        <v>25</v>
      </c>
      <c r="AY454" s="265" t="s">
        <v>165</v>
      </c>
    </row>
    <row r="455" spans="2:65" s="1" customFormat="1" ht="31.5" customHeight="1">
      <c r="B455" s="42"/>
      <c r="C455" s="203" t="s">
        <v>648</v>
      </c>
      <c r="D455" s="203" t="s">
        <v>166</v>
      </c>
      <c r="E455" s="204" t="s">
        <v>1474</v>
      </c>
      <c r="F455" s="205" t="s">
        <v>1475</v>
      </c>
      <c r="G455" s="206" t="s">
        <v>222</v>
      </c>
      <c r="H455" s="207">
        <v>1.688</v>
      </c>
      <c r="I455" s="208"/>
      <c r="J455" s="209">
        <f>ROUND(I455*H455,2)</f>
        <v>0</v>
      </c>
      <c r="K455" s="205" t="s">
        <v>170</v>
      </c>
      <c r="L455" s="62"/>
      <c r="M455" s="210" t="s">
        <v>24</v>
      </c>
      <c r="N455" s="211" t="s">
        <v>51</v>
      </c>
      <c r="O455" s="43"/>
      <c r="P455" s="212">
        <f>O455*H455</f>
        <v>0</v>
      </c>
      <c r="Q455" s="212">
        <v>2.47758</v>
      </c>
      <c r="R455" s="212">
        <f>Q455*H455</f>
        <v>4.1821550400000005</v>
      </c>
      <c r="S455" s="212">
        <v>0</v>
      </c>
      <c r="T455" s="213">
        <f>S455*H455</f>
        <v>0</v>
      </c>
      <c r="AR455" s="25" t="s">
        <v>171</v>
      </c>
      <c r="AT455" s="25" t="s">
        <v>166</v>
      </c>
      <c r="AU455" s="25" t="s">
        <v>89</v>
      </c>
      <c r="AY455" s="25" t="s">
        <v>165</v>
      </c>
      <c r="BE455" s="214">
        <f>IF(N455="základní",J455,0)</f>
        <v>0</v>
      </c>
      <c r="BF455" s="214">
        <f>IF(N455="snížená",J455,0)</f>
        <v>0</v>
      </c>
      <c r="BG455" s="214">
        <f>IF(N455="zákl. přenesená",J455,0)</f>
        <v>0</v>
      </c>
      <c r="BH455" s="214">
        <f>IF(N455="sníž. přenesená",J455,0)</f>
        <v>0</v>
      </c>
      <c r="BI455" s="214">
        <f>IF(N455="nulová",J455,0)</f>
        <v>0</v>
      </c>
      <c r="BJ455" s="25" t="s">
        <v>25</v>
      </c>
      <c r="BK455" s="214">
        <f>ROUND(I455*H455,2)</f>
        <v>0</v>
      </c>
      <c r="BL455" s="25" t="s">
        <v>171</v>
      </c>
      <c r="BM455" s="25" t="s">
        <v>1476</v>
      </c>
    </row>
    <row r="456" spans="2:47" s="1" customFormat="1" ht="54">
      <c r="B456" s="42"/>
      <c r="C456" s="64"/>
      <c r="D456" s="215" t="s">
        <v>173</v>
      </c>
      <c r="E456" s="64"/>
      <c r="F456" s="216" t="s">
        <v>1477</v>
      </c>
      <c r="G456" s="64"/>
      <c r="H456" s="64"/>
      <c r="I456" s="173"/>
      <c r="J456" s="64"/>
      <c r="K456" s="64"/>
      <c r="L456" s="62"/>
      <c r="M456" s="217"/>
      <c r="N456" s="43"/>
      <c r="O456" s="43"/>
      <c r="P456" s="43"/>
      <c r="Q456" s="43"/>
      <c r="R456" s="43"/>
      <c r="S456" s="43"/>
      <c r="T456" s="79"/>
      <c r="AT456" s="25" t="s">
        <v>173</v>
      </c>
      <c r="AU456" s="25" t="s">
        <v>89</v>
      </c>
    </row>
    <row r="457" spans="2:47" s="1" customFormat="1" ht="54">
      <c r="B457" s="42"/>
      <c r="C457" s="64"/>
      <c r="D457" s="215" t="s">
        <v>112</v>
      </c>
      <c r="E457" s="64"/>
      <c r="F457" s="216" t="s">
        <v>1478</v>
      </c>
      <c r="G457" s="64"/>
      <c r="H457" s="64"/>
      <c r="I457" s="173"/>
      <c r="J457" s="64"/>
      <c r="K457" s="64"/>
      <c r="L457" s="62"/>
      <c r="M457" s="217"/>
      <c r="N457" s="43"/>
      <c r="O457" s="43"/>
      <c r="P457" s="43"/>
      <c r="Q457" s="43"/>
      <c r="R457" s="43"/>
      <c r="S457" s="43"/>
      <c r="T457" s="79"/>
      <c r="AT457" s="25" t="s">
        <v>112</v>
      </c>
      <c r="AU457" s="25" t="s">
        <v>89</v>
      </c>
    </row>
    <row r="458" spans="2:51" s="12" customFormat="1" ht="13.5">
      <c r="B458" s="218"/>
      <c r="C458" s="219"/>
      <c r="D458" s="220" t="s">
        <v>176</v>
      </c>
      <c r="E458" s="221" t="s">
        <v>24</v>
      </c>
      <c r="F458" s="222" t="s">
        <v>1479</v>
      </c>
      <c r="G458" s="219"/>
      <c r="H458" s="223">
        <v>1.688</v>
      </c>
      <c r="I458" s="224"/>
      <c r="J458" s="219"/>
      <c r="K458" s="219"/>
      <c r="L458" s="225"/>
      <c r="M458" s="226"/>
      <c r="N458" s="227"/>
      <c r="O458" s="227"/>
      <c r="P458" s="227"/>
      <c r="Q458" s="227"/>
      <c r="R458" s="227"/>
      <c r="S458" s="227"/>
      <c r="T458" s="228"/>
      <c r="AT458" s="229" t="s">
        <v>176</v>
      </c>
      <c r="AU458" s="229" t="s">
        <v>89</v>
      </c>
      <c r="AV458" s="12" t="s">
        <v>89</v>
      </c>
      <c r="AW458" s="12" t="s">
        <v>44</v>
      </c>
      <c r="AX458" s="12" t="s">
        <v>25</v>
      </c>
      <c r="AY458" s="229" t="s">
        <v>165</v>
      </c>
    </row>
    <row r="459" spans="2:65" s="1" customFormat="1" ht="31.5" customHeight="1">
      <c r="B459" s="42"/>
      <c r="C459" s="203" t="s">
        <v>652</v>
      </c>
      <c r="D459" s="203" t="s">
        <v>166</v>
      </c>
      <c r="E459" s="204" t="s">
        <v>1480</v>
      </c>
      <c r="F459" s="205" t="s">
        <v>1481</v>
      </c>
      <c r="G459" s="206" t="s">
        <v>222</v>
      </c>
      <c r="H459" s="207">
        <v>3.219</v>
      </c>
      <c r="I459" s="208"/>
      <c r="J459" s="209">
        <f>ROUND(I459*H459,2)</f>
        <v>0</v>
      </c>
      <c r="K459" s="205" t="s">
        <v>170</v>
      </c>
      <c r="L459" s="62"/>
      <c r="M459" s="210" t="s">
        <v>24</v>
      </c>
      <c r="N459" s="211" t="s">
        <v>51</v>
      </c>
      <c r="O459" s="43"/>
      <c r="P459" s="212">
        <f>O459*H459</f>
        <v>0</v>
      </c>
      <c r="Q459" s="212">
        <v>2.47758</v>
      </c>
      <c r="R459" s="212">
        <f>Q459*H459</f>
        <v>7.97533002</v>
      </c>
      <c r="S459" s="212">
        <v>0</v>
      </c>
      <c r="T459" s="213">
        <f>S459*H459</f>
        <v>0</v>
      </c>
      <c r="AR459" s="25" t="s">
        <v>171</v>
      </c>
      <c r="AT459" s="25" t="s">
        <v>166</v>
      </c>
      <c r="AU459" s="25" t="s">
        <v>89</v>
      </c>
      <c r="AY459" s="25" t="s">
        <v>165</v>
      </c>
      <c r="BE459" s="214">
        <f>IF(N459="základní",J459,0)</f>
        <v>0</v>
      </c>
      <c r="BF459" s="214">
        <f>IF(N459="snížená",J459,0)</f>
        <v>0</v>
      </c>
      <c r="BG459" s="214">
        <f>IF(N459="zákl. přenesená",J459,0)</f>
        <v>0</v>
      </c>
      <c r="BH459" s="214">
        <f>IF(N459="sníž. přenesená",J459,0)</f>
        <v>0</v>
      </c>
      <c r="BI459" s="214">
        <f>IF(N459="nulová",J459,0)</f>
        <v>0</v>
      </c>
      <c r="BJ459" s="25" t="s">
        <v>25</v>
      </c>
      <c r="BK459" s="214">
        <f>ROUND(I459*H459,2)</f>
        <v>0</v>
      </c>
      <c r="BL459" s="25" t="s">
        <v>171</v>
      </c>
      <c r="BM459" s="25" t="s">
        <v>1482</v>
      </c>
    </row>
    <row r="460" spans="2:47" s="1" customFormat="1" ht="54">
      <c r="B460" s="42"/>
      <c r="C460" s="64"/>
      <c r="D460" s="215" t="s">
        <v>173</v>
      </c>
      <c r="E460" s="64"/>
      <c r="F460" s="216" t="s">
        <v>1477</v>
      </c>
      <c r="G460" s="64"/>
      <c r="H460" s="64"/>
      <c r="I460" s="173"/>
      <c r="J460" s="64"/>
      <c r="K460" s="64"/>
      <c r="L460" s="62"/>
      <c r="M460" s="217"/>
      <c r="N460" s="43"/>
      <c r="O460" s="43"/>
      <c r="P460" s="43"/>
      <c r="Q460" s="43"/>
      <c r="R460" s="43"/>
      <c r="S460" s="43"/>
      <c r="T460" s="79"/>
      <c r="AT460" s="25" t="s">
        <v>173</v>
      </c>
      <c r="AU460" s="25" t="s">
        <v>89</v>
      </c>
    </row>
    <row r="461" spans="2:47" s="1" customFormat="1" ht="81">
      <c r="B461" s="42"/>
      <c r="C461" s="64"/>
      <c r="D461" s="215" t="s">
        <v>112</v>
      </c>
      <c r="E461" s="64"/>
      <c r="F461" s="216" t="s">
        <v>1483</v>
      </c>
      <c r="G461" s="64"/>
      <c r="H461" s="64"/>
      <c r="I461" s="173"/>
      <c r="J461" s="64"/>
      <c r="K461" s="64"/>
      <c r="L461" s="62"/>
      <c r="M461" s="217"/>
      <c r="N461" s="43"/>
      <c r="O461" s="43"/>
      <c r="P461" s="43"/>
      <c r="Q461" s="43"/>
      <c r="R461" s="43"/>
      <c r="S461" s="43"/>
      <c r="T461" s="79"/>
      <c r="AT461" s="25" t="s">
        <v>112</v>
      </c>
      <c r="AU461" s="25" t="s">
        <v>89</v>
      </c>
    </row>
    <row r="462" spans="2:51" s="13" customFormat="1" ht="13.5">
      <c r="B462" s="230"/>
      <c r="C462" s="231"/>
      <c r="D462" s="215" t="s">
        <v>176</v>
      </c>
      <c r="E462" s="232" t="s">
        <v>24</v>
      </c>
      <c r="F462" s="233" t="s">
        <v>1484</v>
      </c>
      <c r="G462" s="231"/>
      <c r="H462" s="234" t="s">
        <v>24</v>
      </c>
      <c r="I462" s="235"/>
      <c r="J462" s="231"/>
      <c r="K462" s="231"/>
      <c r="L462" s="236"/>
      <c r="M462" s="237"/>
      <c r="N462" s="238"/>
      <c r="O462" s="238"/>
      <c r="P462" s="238"/>
      <c r="Q462" s="238"/>
      <c r="R462" s="238"/>
      <c r="S462" s="238"/>
      <c r="T462" s="239"/>
      <c r="AT462" s="240" t="s">
        <v>176</v>
      </c>
      <c r="AU462" s="240" t="s">
        <v>89</v>
      </c>
      <c r="AV462" s="13" t="s">
        <v>25</v>
      </c>
      <c r="AW462" s="13" t="s">
        <v>44</v>
      </c>
      <c r="AX462" s="13" t="s">
        <v>80</v>
      </c>
      <c r="AY462" s="240" t="s">
        <v>165</v>
      </c>
    </row>
    <row r="463" spans="2:51" s="12" customFormat="1" ht="13.5">
      <c r="B463" s="218"/>
      <c r="C463" s="219"/>
      <c r="D463" s="215" t="s">
        <v>176</v>
      </c>
      <c r="E463" s="241" t="s">
        <v>24</v>
      </c>
      <c r="F463" s="242" t="s">
        <v>1485</v>
      </c>
      <c r="G463" s="219"/>
      <c r="H463" s="243">
        <v>3.077</v>
      </c>
      <c r="I463" s="224"/>
      <c r="J463" s="219"/>
      <c r="K463" s="219"/>
      <c r="L463" s="225"/>
      <c r="M463" s="226"/>
      <c r="N463" s="227"/>
      <c r="O463" s="227"/>
      <c r="P463" s="227"/>
      <c r="Q463" s="227"/>
      <c r="R463" s="227"/>
      <c r="S463" s="227"/>
      <c r="T463" s="228"/>
      <c r="AT463" s="229" t="s">
        <v>176</v>
      </c>
      <c r="AU463" s="229" t="s">
        <v>89</v>
      </c>
      <c r="AV463" s="12" t="s">
        <v>89</v>
      </c>
      <c r="AW463" s="12" t="s">
        <v>44</v>
      </c>
      <c r="AX463" s="12" t="s">
        <v>80</v>
      </c>
      <c r="AY463" s="229" t="s">
        <v>165</v>
      </c>
    </row>
    <row r="464" spans="2:51" s="12" customFormat="1" ht="13.5">
      <c r="B464" s="218"/>
      <c r="C464" s="219"/>
      <c r="D464" s="220" t="s">
        <v>176</v>
      </c>
      <c r="E464" s="221" t="s">
        <v>24</v>
      </c>
      <c r="F464" s="222" t="s">
        <v>1486</v>
      </c>
      <c r="G464" s="219"/>
      <c r="H464" s="223">
        <v>0.142</v>
      </c>
      <c r="I464" s="224"/>
      <c r="J464" s="219"/>
      <c r="K464" s="219"/>
      <c r="L464" s="225"/>
      <c r="M464" s="226"/>
      <c r="N464" s="227"/>
      <c r="O464" s="227"/>
      <c r="P464" s="227"/>
      <c r="Q464" s="227"/>
      <c r="R464" s="227"/>
      <c r="S464" s="227"/>
      <c r="T464" s="228"/>
      <c r="AT464" s="229" t="s">
        <v>176</v>
      </c>
      <c r="AU464" s="229" t="s">
        <v>89</v>
      </c>
      <c r="AV464" s="12" t="s">
        <v>89</v>
      </c>
      <c r="AW464" s="12" t="s">
        <v>44</v>
      </c>
      <c r="AX464" s="12" t="s">
        <v>80</v>
      </c>
      <c r="AY464" s="229" t="s">
        <v>165</v>
      </c>
    </row>
    <row r="465" spans="2:65" s="1" customFormat="1" ht="22.5" customHeight="1">
      <c r="B465" s="42"/>
      <c r="C465" s="203" t="s">
        <v>656</v>
      </c>
      <c r="D465" s="203" t="s">
        <v>166</v>
      </c>
      <c r="E465" s="204" t="s">
        <v>1487</v>
      </c>
      <c r="F465" s="205" t="s">
        <v>1488</v>
      </c>
      <c r="G465" s="206" t="s">
        <v>397</v>
      </c>
      <c r="H465" s="207">
        <v>9</v>
      </c>
      <c r="I465" s="208"/>
      <c r="J465" s="209">
        <f>ROUND(I465*H465,2)</f>
        <v>0</v>
      </c>
      <c r="K465" s="205" t="s">
        <v>966</v>
      </c>
      <c r="L465" s="62"/>
      <c r="M465" s="210" t="s">
        <v>24</v>
      </c>
      <c r="N465" s="211" t="s">
        <v>51</v>
      </c>
      <c r="O465" s="43"/>
      <c r="P465" s="212">
        <f>O465*H465</f>
        <v>0</v>
      </c>
      <c r="Q465" s="212">
        <v>0.014244</v>
      </c>
      <c r="R465" s="212">
        <f>Q465*H465</f>
        <v>0.128196</v>
      </c>
      <c r="S465" s="212">
        <v>0</v>
      </c>
      <c r="T465" s="213">
        <f>S465*H465</f>
        <v>0</v>
      </c>
      <c r="AR465" s="25" t="s">
        <v>171</v>
      </c>
      <c r="AT465" s="25" t="s">
        <v>166</v>
      </c>
      <c r="AU465" s="25" t="s">
        <v>89</v>
      </c>
      <c r="AY465" s="25" t="s">
        <v>165</v>
      </c>
      <c r="BE465" s="214">
        <f>IF(N465="základní",J465,0)</f>
        <v>0</v>
      </c>
      <c r="BF465" s="214">
        <f>IF(N465="snížená",J465,0)</f>
        <v>0</v>
      </c>
      <c r="BG465" s="214">
        <f>IF(N465="zákl. přenesená",J465,0)</f>
        <v>0</v>
      </c>
      <c r="BH465" s="214">
        <f>IF(N465="sníž. přenesená",J465,0)</f>
        <v>0</v>
      </c>
      <c r="BI465" s="214">
        <f>IF(N465="nulová",J465,0)</f>
        <v>0</v>
      </c>
      <c r="BJ465" s="25" t="s">
        <v>25</v>
      </c>
      <c r="BK465" s="214">
        <f>ROUND(I465*H465,2)</f>
        <v>0</v>
      </c>
      <c r="BL465" s="25" t="s">
        <v>171</v>
      </c>
      <c r="BM465" s="25" t="s">
        <v>1489</v>
      </c>
    </row>
    <row r="466" spans="2:47" s="1" customFormat="1" ht="27">
      <c r="B466" s="42"/>
      <c r="C466" s="64"/>
      <c r="D466" s="215" t="s">
        <v>173</v>
      </c>
      <c r="E466" s="64"/>
      <c r="F466" s="216" t="s">
        <v>1490</v>
      </c>
      <c r="G466" s="64"/>
      <c r="H466" s="64"/>
      <c r="I466" s="173"/>
      <c r="J466" s="64"/>
      <c r="K466" s="64"/>
      <c r="L466" s="62"/>
      <c r="M466" s="217"/>
      <c r="N466" s="43"/>
      <c r="O466" s="43"/>
      <c r="P466" s="43"/>
      <c r="Q466" s="43"/>
      <c r="R466" s="43"/>
      <c r="S466" s="43"/>
      <c r="T466" s="79"/>
      <c r="AT466" s="25" t="s">
        <v>173</v>
      </c>
      <c r="AU466" s="25" t="s">
        <v>89</v>
      </c>
    </row>
    <row r="467" spans="2:47" s="1" customFormat="1" ht="54">
      <c r="B467" s="42"/>
      <c r="C467" s="64"/>
      <c r="D467" s="215" t="s">
        <v>112</v>
      </c>
      <c r="E467" s="64"/>
      <c r="F467" s="216" t="s">
        <v>1478</v>
      </c>
      <c r="G467" s="64"/>
      <c r="H467" s="64"/>
      <c r="I467" s="173"/>
      <c r="J467" s="64"/>
      <c r="K467" s="64"/>
      <c r="L467" s="62"/>
      <c r="M467" s="217"/>
      <c r="N467" s="43"/>
      <c r="O467" s="43"/>
      <c r="P467" s="43"/>
      <c r="Q467" s="43"/>
      <c r="R467" s="43"/>
      <c r="S467" s="43"/>
      <c r="T467" s="79"/>
      <c r="AT467" s="25" t="s">
        <v>112</v>
      </c>
      <c r="AU467" s="25" t="s">
        <v>89</v>
      </c>
    </row>
    <row r="468" spans="2:51" s="12" customFormat="1" ht="13.5">
      <c r="B468" s="218"/>
      <c r="C468" s="219"/>
      <c r="D468" s="215" t="s">
        <v>176</v>
      </c>
      <c r="E468" s="241" t="s">
        <v>24</v>
      </c>
      <c r="F468" s="242" t="s">
        <v>1491</v>
      </c>
      <c r="G468" s="219"/>
      <c r="H468" s="243">
        <v>6</v>
      </c>
      <c r="I468" s="224"/>
      <c r="J468" s="219"/>
      <c r="K468" s="219"/>
      <c r="L468" s="225"/>
      <c r="M468" s="226"/>
      <c r="N468" s="227"/>
      <c r="O468" s="227"/>
      <c r="P468" s="227"/>
      <c r="Q468" s="227"/>
      <c r="R468" s="227"/>
      <c r="S468" s="227"/>
      <c r="T468" s="228"/>
      <c r="AT468" s="229" t="s">
        <v>176</v>
      </c>
      <c r="AU468" s="229" t="s">
        <v>89</v>
      </c>
      <c r="AV468" s="12" t="s">
        <v>89</v>
      </c>
      <c r="AW468" s="12" t="s">
        <v>44</v>
      </c>
      <c r="AX468" s="12" t="s">
        <v>80</v>
      </c>
      <c r="AY468" s="229" t="s">
        <v>165</v>
      </c>
    </row>
    <row r="469" spans="2:51" s="12" customFormat="1" ht="13.5">
      <c r="B469" s="218"/>
      <c r="C469" s="219"/>
      <c r="D469" s="220" t="s">
        <v>176</v>
      </c>
      <c r="E469" s="221" t="s">
        <v>24</v>
      </c>
      <c r="F469" s="222" t="s">
        <v>1492</v>
      </c>
      <c r="G469" s="219"/>
      <c r="H469" s="223">
        <v>3</v>
      </c>
      <c r="I469" s="224"/>
      <c r="J469" s="219"/>
      <c r="K469" s="219"/>
      <c r="L469" s="225"/>
      <c r="M469" s="226"/>
      <c r="N469" s="227"/>
      <c r="O469" s="227"/>
      <c r="P469" s="227"/>
      <c r="Q469" s="227"/>
      <c r="R469" s="227"/>
      <c r="S469" s="227"/>
      <c r="T469" s="228"/>
      <c r="AT469" s="229" t="s">
        <v>176</v>
      </c>
      <c r="AU469" s="229" t="s">
        <v>89</v>
      </c>
      <c r="AV469" s="12" t="s">
        <v>89</v>
      </c>
      <c r="AW469" s="12" t="s">
        <v>44</v>
      </c>
      <c r="AX469" s="12" t="s">
        <v>80</v>
      </c>
      <c r="AY469" s="229" t="s">
        <v>165</v>
      </c>
    </row>
    <row r="470" spans="2:65" s="1" customFormat="1" ht="22.5" customHeight="1">
      <c r="B470" s="42"/>
      <c r="C470" s="267" t="s">
        <v>665</v>
      </c>
      <c r="D470" s="267" t="s">
        <v>259</v>
      </c>
      <c r="E470" s="268" t="s">
        <v>1493</v>
      </c>
      <c r="F470" s="269" t="s">
        <v>1494</v>
      </c>
      <c r="G470" s="270" t="s">
        <v>397</v>
      </c>
      <c r="H470" s="271">
        <v>3</v>
      </c>
      <c r="I470" s="272"/>
      <c r="J470" s="273">
        <f>ROUND(I470*H470,2)</f>
        <v>0</v>
      </c>
      <c r="K470" s="269" t="s">
        <v>170</v>
      </c>
      <c r="L470" s="274"/>
      <c r="M470" s="275" t="s">
        <v>24</v>
      </c>
      <c r="N470" s="276" t="s">
        <v>51</v>
      </c>
      <c r="O470" s="43"/>
      <c r="P470" s="212">
        <f>O470*H470</f>
        <v>0</v>
      </c>
      <c r="Q470" s="212">
        <v>0.37</v>
      </c>
      <c r="R470" s="212">
        <f>Q470*H470</f>
        <v>1.1099999999999999</v>
      </c>
      <c r="S470" s="212">
        <v>0</v>
      </c>
      <c r="T470" s="213">
        <f>S470*H470</f>
        <v>0</v>
      </c>
      <c r="AR470" s="25" t="s">
        <v>232</v>
      </c>
      <c r="AT470" s="25" t="s">
        <v>259</v>
      </c>
      <c r="AU470" s="25" t="s">
        <v>89</v>
      </c>
      <c r="AY470" s="25" t="s">
        <v>165</v>
      </c>
      <c r="BE470" s="214">
        <f>IF(N470="základní",J470,0)</f>
        <v>0</v>
      </c>
      <c r="BF470" s="214">
        <f>IF(N470="snížená",J470,0)</f>
        <v>0</v>
      </c>
      <c r="BG470" s="214">
        <f>IF(N470="zákl. přenesená",J470,0)</f>
        <v>0</v>
      </c>
      <c r="BH470" s="214">
        <f>IF(N470="sníž. přenesená",J470,0)</f>
        <v>0</v>
      </c>
      <c r="BI470" s="214">
        <f>IF(N470="nulová",J470,0)</f>
        <v>0</v>
      </c>
      <c r="BJ470" s="25" t="s">
        <v>25</v>
      </c>
      <c r="BK470" s="214">
        <f>ROUND(I470*H470,2)</f>
        <v>0</v>
      </c>
      <c r="BL470" s="25" t="s">
        <v>171</v>
      </c>
      <c r="BM470" s="25" t="s">
        <v>1495</v>
      </c>
    </row>
    <row r="471" spans="2:47" s="1" customFormat="1" ht="54">
      <c r="B471" s="42"/>
      <c r="C471" s="64"/>
      <c r="D471" s="215" t="s">
        <v>112</v>
      </c>
      <c r="E471" s="64"/>
      <c r="F471" s="216" t="s">
        <v>1478</v>
      </c>
      <c r="G471" s="64"/>
      <c r="H471" s="64"/>
      <c r="I471" s="173"/>
      <c r="J471" s="64"/>
      <c r="K471" s="64"/>
      <c r="L471" s="62"/>
      <c r="M471" s="217"/>
      <c r="N471" s="43"/>
      <c r="O471" s="43"/>
      <c r="P471" s="43"/>
      <c r="Q471" s="43"/>
      <c r="R471" s="43"/>
      <c r="S471" s="43"/>
      <c r="T471" s="79"/>
      <c r="AT471" s="25" t="s">
        <v>112</v>
      </c>
      <c r="AU471" s="25" t="s">
        <v>89</v>
      </c>
    </row>
    <row r="472" spans="2:51" s="12" customFormat="1" ht="13.5">
      <c r="B472" s="218"/>
      <c r="C472" s="219"/>
      <c r="D472" s="215" t="s">
        <v>176</v>
      </c>
      <c r="E472" s="241" t="s">
        <v>24</v>
      </c>
      <c r="F472" s="242" t="s">
        <v>1496</v>
      </c>
      <c r="G472" s="219"/>
      <c r="H472" s="243">
        <v>2</v>
      </c>
      <c r="I472" s="224"/>
      <c r="J472" s="219"/>
      <c r="K472" s="219"/>
      <c r="L472" s="225"/>
      <c r="M472" s="226"/>
      <c r="N472" s="227"/>
      <c r="O472" s="227"/>
      <c r="P472" s="227"/>
      <c r="Q472" s="227"/>
      <c r="R472" s="227"/>
      <c r="S472" s="227"/>
      <c r="T472" s="228"/>
      <c r="AT472" s="229" t="s">
        <v>176</v>
      </c>
      <c r="AU472" s="229" t="s">
        <v>89</v>
      </c>
      <c r="AV472" s="12" t="s">
        <v>89</v>
      </c>
      <c r="AW472" s="12" t="s">
        <v>44</v>
      </c>
      <c r="AX472" s="12" t="s">
        <v>80</v>
      </c>
      <c r="AY472" s="229" t="s">
        <v>165</v>
      </c>
    </row>
    <row r="473" spans="2:51" s="12" customFormat="1" ht="13.5">
      <c r="B473" s="218"/>
      <c r="C473" s="219"/>
      <c r="D473" s="220" t="s">
        <v>176</v>
      </c>
      <c r="E473" s="221" t="s">
        <v>24</v>
      </c>
      <c r="F473" s="222" t="s">
        <v>1497</v>
      </c>
      <c r="G473" s="219"/>
      <c r="H473" s="223">
        <v>1</v>
      </c>
      <c r="I473" s="224"/>
      <c r="J473" s="219"/>
      <c r="K473" s="219"/>
      <c r="L473" s="225"/>
      <c r="M473" s="226"/>
      <c r="N473" s="227"/>
      <c r="O473" s="227"/>
      <c r="P473" s="227"/>
      <c r="Q473" s="227"/>
      <c r="R473" s="227"/>
      <c r="S473" s="227"/>
      <c r="T473" s="228"/>
      <c r="AT473" s="229" t="s">
        <v>176</v>
      </c>
      <c r="AU473" s="229" t="s">
        <v>89</v>
      </c>
      <c r="AV473" s="12" t="s">
        <v>89</v>
      </c>
      <c r="AW473" s="12" t="s">
        <v>44</v>
      </c>
      <c r="AX473" s="12" t="s">
        <v>80</v>
      </c>
      <c r="AY473" s="229" t="s">
        <v>165</v>
      </c>
    </row>
    <row r="474" spans="2:65" s="1" customFormat="1" ht="22.5" customHeight="1">
      <c r="B474" s="42"/>
      <c r="C474" s="267" t="s">
        <v>671</v>
      </c>
      <c r="D474" s="267" t="s">
        <v>259</v>
      </c>
      <c r="E474" s="268" t="s">
        <v>1498</v>
      </c>
      <c r="F474" s="269" t="s">
        <v>1499</v>
      </c>
      <c r="G474" s="270" t="s">
        <v>397</v>
      </c>
      <c r="H474" s="271">
        <v>3</v>
      </c>
      <c r="I474" s="272"/>
      <c r="J474" s="273">
        <f>ROUND(I474*H474,2)</f>
        <v>0</v>
      </c>
      <c r="K474" s="269" t="s">
        <v>170</v>
      </c>
      <c r="L474" s="274"/>
      <c r="M474" s="275" t="s">
        <v>24</v>
      </c>
      <c r="N474" s="276" t="s">
        <v>51</v>
      </c>
      <c r="O474" s="43"/>
      <c r="P474" s="212">
        <f>O474*H474</f>
        <v>0</v>
      </c>
      <c r="Q474" s="212">
        <v>0.74</v>
      </c>
      <c r="R474" s="212">
        <f>Q474*H474</f>
        <v>2.2199999999999998</v>
      </c>
      <c r="S474" s="212">
        <v>0</v>
      </c>
      <c r="T474" s="213">
        <f>S474*H474</f>
        <v>0</v>
      </c>
      <c r="AR474" s="25" t="s">
        <v>232</v>
      </c>
      <c r="AT474" s="25" t="s">
        <v>259</v>
      </c>
      <c r="AU474" s="25" t="s">
        <v>89</v>
      </c>
      <c r="AY474" s="25" t="s">
        <v>165</v>
      </c>
      <c r="BE474" s="214">
        <f>IF(N474="základní",J474,0)</f>
        <v>0</v>
      </c>
      <c r="BF474" s="214">
        <f>IF(N474="snížená",J474,0)</f>
        <v>0</v>
      </c>
      <c r="BG474" s="214">
        <f>IF(N474="zákl. přenesená",J474,0)</f>
        <v>0</v>
      </c>
      <c r="BH474" s="214">
        <f>IF(N474="sníž. přenesená",J474,0)</f>
        <v>0</v>
      </c>
      <c r="BI474" s="214">
        <f>IF(N474="nulová",J474,0)</f>
        <v>0</v>
      </c>
      <c r="BJ474" s="25" t="s">
        <v>25</v>
      </c>
      <c r="BK474" s="214">
        <f>ROUND(I474*H474,2)</f>
        <v>0</v>
      </c>
      <c r="BL474" s="25" t="s">
        <v>171</v>
      </c>
      <c r="BM474" s="25" t="s">
        <v>1500</v>
      </c>
    </row>
    <row r="475" spans="2:47" s="1" customFormat="1" ht="54">
      <c r="B475" s="42"/>
      <c r="C475" s="64"/>
      <c r="D475" s="215" t="s">
        <v>112</v>
      </c>
      <c r="E475" s="64"/>
      <c r="F475" s="216" t="s">
        <v>1478</v>
      </c>
      <c r="G475" s="64"/>
      <c r="H475" s="64"/>
      <c r="I475" s="173"/>
      <c r="J475" s="64"/>
      <c r="K475" s="64"/>
      <c r="L475" s="62"/>
      <c r="M475" s="217"/>
      <c r="N475" s="43"/>
      <c r="O475" s="43"/>
      <c r="P475" s="43"/>
      <c r="Q475" s="43"/>
      <c r="R475" s="43"/>
      <c r="S475" s="43"/>
      <c r="T475" s="79"/>
      <c r="AT475" s="25" t="s">
        <v>112</v>
      </c>
      <c r="AU475" s="25" t="s">
        <v>89</v>
      </c>
    </row>
    <row r="476" spans="2:51" s="12" customFormat="1" ht="13.5">
      <c r="B476" s="218"/>
      <c r="C476" s="219"/>
      <c r="D476" s="215" t="s">
        <v>176</v>
      </c>
      <c r="E476" s="241" t="s">
        <v>24</v>
      </c>
      <c r="F476" s="242" t="s">
        <v>1496</v>
      </c>
      <c r="G476" s="219"/>
      <c r="H476" s="243">
        <v>2</v>
      </c>
      <c r="I476" s="224"/>
      <c r="J476" s="219"/>
      <c r="K476" s="219"/>
      <c r="L476" s="225"/>
      <c r="M476" s="226"/>
      <c r="N476" s="227"/>
      <c r="O476" s="227"/>
      <c r="P476" s="227"/>
      <c r="Q476" s="227"/>
      <c r="R476" s="227"/>
      <c r="S476" s="227"/>
      <c r="T476" s="228"/>
      <c r="AT476" s="229" t="s">
        <v>176</v>
      </c>
      <c r="AU476" s="229" t="s">
        <v>89</v>
      </c>
      <c r="AV476" s="12" t="s">
        <v>89</v>
      </c>
      <c r="AW476" s="12" t="s">
        <v>44</v>
      </c>
      <c r="AX476" s="12" t="s">
        <v>80</v>
      </c>
      <c r="AY476" s="229" t="s">
        <v>165</v>
      </c>
    </row>
    <row r="477" spans="2:51" s="12" customFormat="1" ht="13.5">
      <c r="B477" s="218"/>
      <c r="C477" s="219"/>
      <c r="D477" s="220" t="s">
        <v>176</v>
      </c>
      <c r="E477" s="221" t="s">
        <v>24</v>
      </c>
      <c r="F477" s="222" t="s">
        <v>1501</v>
      </c>
      <c r="G477" s="219"/>
      <c r="H477" s="223">
        <v>1</v>
      </c>
      <c r="I477" s="224"/>
      <c r="J477" s="219"/>
      <c r="K477" s="219"/>
      <c r="L477" s="225"/>
      <c r="M477" s="226"/>
      <c r="N477" s="227"/>
      <c r="O477" s="227"/>
      <c r="P477" s="227"/>
      <c r="Q477" s="227"/>
      <c r="R477" s="227"/>
      <c r="S477" s="227"/>
      <c r="T477" s="228"/>
      <c r="AT477" s="229" t="s">
        <v>176</v>
      </c>
      <c r="AU477" s="229" t="s">
        <v>89</v>
      </c>
      <c r="AV477" s="12" t="s">
        <v>89</v>
      </c>
      <c r="AW477" s="12" t="s">
        <v>44</v>
      </c>
      <c r="AX477" s="12" t="s">
        <v>80</v>
      </c>
      <c r="AY477" s="229" t="s">
        <v>165</v>
      </c>
    </row>
    <row r="478" spans="2:65" s="1" customFormat="1" ht="22.5" customHeight="1">
      <c r="B478" s="42"/>
      <c r="C478" s="203" t="s">
        <v>677</v>
      </c>
      <c r="D478" s="203" t="s">
        <v>166</v>
      </c>
      <c r="E478" s="204" t="s">
        <v>1502</v>
      </c>
      <c r="F478" s="205" t="s">
        <v>1503</v>
      </c>
      <c r="G478" s="206" t="s">
        <v>169</v>
      </c>
      <c r="H478" s="207">
        <v>11.31</v>
      </c>
      <c r="I478" s="208"/>
      <c r="J478" s="209">
        <f>ROUND(I478*H478,2)</f>
        <v>0</v>
      </c>
      <c r="K478" s="205" t="s">
        <v>170</v>
      </c>
      <c r="L478" s="62"/>
      <c r="M478" s="210" t="s">
        <v>24</v>
      </c>
      <c r="N478" s="211" t="s">
        <v>51</v>
      </c>
      <c r="O478" s="43"/>
      <c r="P478" s="212">
        <f>O478*H478</f>
        <v>0</v>
      </c>
      <c r="Q478" s="212">
        <v>0.002906925</v>
      </c>
      <c r="R478" s="212">
        <f>Q478*H478</f>
        <v>0.03287732175</v>
      </c>
      <c r="S478" s="212">
        <v>0</v>
      </c>
      <c r="T478" s="213">
        <f>S478*H478</f>
        <v>0</v>
      </c>
      <c r="AR478" s="25" t="s">
        <v>171</v>
      </c>
      <c r="AT478" s="25" t="s">
        <v>166</v>
      </c>
      <c r="AU478" s="25" t="s">
        <v>89</v>
      </c>
      <c r="AY478" s="25" t="s">
        <v>165</v>
      </c>
      <c r="BE478" s="214">
        <f>IF(N478="základní",J478,0)</f>
        <v>0</v>
      </c>
      <c r="BF478" s="214">
        <f>IF(N478="snížená",J478,0)</f>
        <v>0</v>
      </c>
      <c r="BG478" s="214">
        <f>IF(N478="zákl. přenesená",J478,0)</f>
        <v>0</v>
      </c>
      <c r="BH478" s="214">
        <f>IF(N478="sníž. přenesená",J478,0)</f>
        <v>0</v>
      </c>
      <c r="BI478" s="214">
        <f>IF(N478="nulová",J478,0)</f>
        <v>0</v>
      </c>
      <c r="BJ478" s="25" t="s">
        <v>25</v>
      </c>
      <c r="BK478" s="214">
        <f>ROUND(I478*H478,2)</f>
        <v>0</v>
      </c>
      <c r="BL478" s="25" t="s">
        <v>171</v>
      </c>
      <c r="BM478" s="25" t="s">
        <v>1504</v>
      </c>
    </row>
    <row r="479" spans="2:47" s="1" customFormat="1" ht="54">
      <c r="B479" s="42"/>
      <c r="C479" s="64"/>
      <c r="D479" s="215" t="s">
        <v>112</v>
      </c>
      <c r="E479" s="64"/>
      <c r="F479" s="216" t="s">
        <v>1478</v>
      </c>
      <c r="G479" s="64"/>
      <c r="H479" s="64"/>
      <c r="I479" s="173"/>
      <c r="J479" s="64"/>
      <c r="K479" s="64"/>
      <c r="L479" s="62"/>
      <c r="M479" s="217"/>
      <c r="N479" s="43"/>
      <c r="O479" s="43"/>
      <c r="P479" s="43"/>
      <c r="Q479" s="43"/>
      <c r="R479" s="43"/>
      <c r="S479" s="43"/>
      <c r="T479" s="79"/>
      <c r="AT479" s="25" t="s">
        <v>112</v>
      </c>
      <c r="AU479" s="25" t="s">
        <v>89</v>
      </c>
    </row>
    <row r="480" spans="2:51" s="13" customFormat="1" ht="13.5">
      <c r="B480" s="230"/>
      <c r="C480" s="231"/>
      <c r="D480" s="215" t="s">
        <v>176</v>
      </c>
      <c r="E480" s="232" t="s">
        <v>24</v>
      </c>
      <c r="F480" s="233" t="s">
        <v>1484</v>
      </c>
      <c r="G480" s="231"/>
      <c r="H480" s="234" t="s">
        <v>24</v>
      </c>
      <c r="I480" s="235"/>
      <c r="J480" s="231"/>
      <c r="K480" s="231"/>
      <c r="L480" s="236"/>
      <c r="M480" s="237"/>
      <c r="N480" s="238"/>
      <c r="O480" s="238"/>
      <c r="P480" s="238"/>
      <c r="Q480" s="238"/>
      <c r="R480" s="238"/>
      <c r="S480" s="238"/>
      <c r="T480" s="239"/>
      <c r="AT480" s="240" t="s">
        <v>176</v>
      </c>
      <c r="AU480" s="240" t="s">
        <v>89</v>
      </c>
      <c r="AV480" s="13" t="s">
        <v>25</v>
      </c>
      <c r="AW480" s="13" t="s">
        <v>44</v>
      </c>
      <c r="AX480" s="13" t="s">
        <v>80</v>
      </c>
      <c r="AY480" s="240" t="s">
        <v>165</v>
      </c>
    </row>
    <row r="481" spans="2:51" s="12" customFormat="1" ht="13.5">
      <c r="B481" s="218"/>
      <c r="C481" s="219"/>
      <c r="D481" s="220" t="s">
        <v>176</v>
      </c>
      <c r="E481" s="221" t="s">
        <v>24</v>
      </c>
      <c r="F481" s="222" t="s">
        <v>1505</v>
      </c>
      <c r="G481" s="219"/>
      <c r="H481" s="223">
        <v>11.31</v>
      </c>
      <c r="I481" s="224"/>
      <c r="J481" s="219"/>
      <c r="K481" s="219"/>
      <c r="L481" s="225"/>
      <c r="M481" s="226"/>
      <c r="N481" s="227"/>
      <c r="O481" s="227"/>
      <c r="P481" s="227"/>
      <c r="Q481" s="227"/>
      <c r="R481" s="227"/>
      <c r="S481" s="227"/>
      <c r="T481" s="228"/>
      <c r="AT481" s="229" t="s">
        <v>176</v>
      </c>
      <c r="AU481" s="229" t="s">
        <v>89</v>
      </c>
      <c r="AV481" s="12" t="s">
        <v>89</v>
      </c>
      <c r="AW481" s="12" t="s">
        <v>44</v>
      </c>
      <c r="AX481" s="12" t="s">
        <v>25</v>
      </c>
      <c r="AY481" s="229" t="s">
        <v>165</v>
      </c>
    </row>
    <row r="482" spans="2:65" s="1" customFormat="1" ht="22.5" customHeight="1">
      <c r="B482" s="42"/>
      <c r="C482" s="203" t="s">
        <v>681</v>
      </c>
      <c r="D482" s="203" t="s">
        <v>166</v>
      </c>
      <c r="E482" s="204" t="s">
        <v>1506</v>
      </c>
      <c r="F482" s="205" t="s">
        <v>1507</v>
      </c>
      <c r="G482" s="206" t="s">
        <v>397</v>
      </c>
      <c r="H482" s="207">
        <v>3</v>
      </c>
      <c r="I482" s="208"/>
      <c r="J482" s="209">
        <f>ROUND(I482*H482,2)</f>
        <v>0</v>
      </c>
      <c r="K482" s="205" t="s">
        <v>24</v>
      </c>
      <c r="L482" s="62"/>
      <c r="M482" s="210" t="s">
        <v>24</v>
      </c>
      <c r="N482" s="211" t="s">
        <v>51</v>
      </c>
      <c r="O482" s="43"/>
      <c r="P482" s="212">
        <f>O482*H482</f>
        <v>0</v>
      </c>
      <c r="Q482" s="212">
        <v>0.00468</v>
      </c>
      <c r="R482" s="212">
        <f>Q482*H482</f>
        <v>0.01404</v>
      </c>
      <c r="S482" s="212">
        <v>0</v>
      </c>
      <c r="T482" s="213">
        <f>S482*H482</f>
        <v>0</v>
      </c>
      <c r="AR482" s="25" t="s">
        <v>171</v>
      </c>
      <c r="AT482" s="25" t="s">
        <v>166</v>
      </c>
      <c r="AU482" s="25" t="s">
        <v>89</v>
      </c>
      <c r="AY482" s="25" t="s">
        <v>165</v>
      </c>
      <c r="BE482" s="214">
        <f>IF(N482="základní",J482,0)</f>
        <v>0</v>
      </c>
      <c r="BF482" s="214">
        <f>IF(N482="snížená",J482,0)</f>
        <v>0</v>
      </c>
      <c r="BG482" s="214">
        <f>IF(N482="zákl. přenesená",J482,0)</f>
        <v>0</v>
      </c>
      <c r="BH482" s="214">
        <f>IF(N482="sníž. přenesená",J482,0)</f>
        <v>0</v>
      </c>
      <c r="BI482" s="214">
        <f>IF(N482="nulová",J482,0)</f>
        <v>0</v>
      </c>
      <c r="BJ482" s="25" t="s">
        <v>25</v>
      </c>
      <c r="BK482" s="214">
        <f>ROUND(I482*H482,2)</f>
        <v>0</v>
      </c>
      <c r="BL482" s="25" t="s">
        <v>171</v>
      </c>
      <c r="BM482" s="25" t="s">
        <v>1508</v>
      </c>
    </row>
    <row r="483" spans="2:47" s="1" customFormat="1" ht="54">
      <c r="B483" s="42"/>
      <c r="C483" s="64"/>
      <c r="D483" s="215" t="s">
        <v>112</v>
      </c>
      <c r="E483" s="64"/>
      <c r="F483" s="216" t="s">
        <v>1478</v>
      </c>
      <c r="G483" s="64"/>
      <c r="H483" s="64"/>
      <c r="I483" s="173"/>
      <c r="J483" s="64"/>
      <c r="K483" s="64"/>
      <c r="L483" s="62"/>
      <c r="M483" s="217"/>
      <c r="N483" s="43"/>
      <c r="O483" s="43"/>
      <c r="P483" s="43"/>
      <c r="Q483" s="43"/>
      <c r="R483" s="43"/>
      <c r="S483" s="43"/>
      <c r="T483" s="79"/>
      <c r="AT483" s="25" t="s">
        <v>112</v>
      </c>
      <c r="AU483" s="25" t="s">
        <v>89</v>
      </c>
    </row>
    <row r="484" spans="2:51" s="12" customFormat="1" ht="13.5">
      <c r="B484" s="218"/>
      <c r="C484" s="219"/>
      <c r="D484" s="215" t="s">
        <v>176</v>
      </c>
      <c r="E484" s="241" t="s">
        <v>24</v>
      </c>
      <c r="F484" s="242" t="s">
        <v>1496</v>
      </c>
      <c r="G484" s="219"/>
      <c r="H484" s="243">
        <v>2</v>
      </c>
      <c r="I484" s="224"/>
      <c r="J484" s="219"/>
      <c r="K484" s="219"/>
      <c r="L484" s="225"/>
      <c r="M484" s="226"/>
      <c r="N484" s="227"/>
      <c r="O484" s="227"/>
      <c r="P484" s="227"/>
      <c r="Q484" s="227"/>
      <c r="R484" s="227"/>
      <c r="S484" s="227"/>
      <c r="T484" s="228"/>
      <c r="AT484" s="229" t="s">
        <v>176</v>
      </c>
      <c r="AU484" s="229" t="s">
        <v>89</v>
      </c>
      <c r="AV484" s="12" t="s">
        <v>89</v>
      </c>
      <c r="AW484" s="12" t="s">
        <v>44</v>
      </c>
      <c r="AX484" s="12" t="s">
        <v>80</v>
      </c>
      <c r="AY484" s="229" t="s">
        <v>165</v>
      </c>
    </row>
    <row r="485" spans="2:51" s="12" customFormat="1" ht="13.5">
      <c r="B485" s="218"/>
      <c r="C485" s="219"/>
      <c r="D485" s="220" t="s">
        <v>176</v>
      </c>
      <c r="E485" s="221" t="s">
        <v>24</v>
      </c>
      <c r="F485" s="222" t="s">
        <v>1497</v>
      </c>
      <c r="G485" s="219"/>
      <c r="H485" s="223">
        <v>1</v>
      </c>
      <c r="I485" s="224"/>
      <c r="J485" s="219"/>
      <c r="K485" s="219"/>
      <c r="L485" s="225"/>
      <c r="M485" s="226"/>
      <c r="N485" s="227"/>
      <c r="O485" s="227"/>
      <c r="P485" s="227"/>
      <c r="Q485" s="227"/>
      <c r="R485" s="227"/>
      <c r="S485" s="227"/>
      <c r="T485" s="228"/>
      <c r="AT485" s="229" t="s">
        <v>176</v>
      </c>
      <c r="AU485" s="229" t="s">
        <v>89</v>
      </c>
      <c r="AV485" s="12" t="s">
        <v>89</v>
      </c>
      <c r="AW485" s="12" t="s">
        <v>44</v>
      </c>
      <c r="AX485" s="12" t="s">
        <v>80</v>
      </c>
      <c r="AY485" s="229" t="s">
        <v>165</v>
      </c>
    </row>
    <row r="486" spans="2:65" s="1" customFormat="1" ht="22.5" customHeight="1">
      <c r="B486" s="42"/>
      <c r="C486" s="267" t="s">
        <v>685</v>
      </c>
      <c r="D486" s="267" t="s">
        <v>259</v>
      </c>
      <c r="E486" s="268" t="s">
        <v>1509</v>
      </c>
      <c r="F486" s="269" t="s">
        <v>1510</v>
      </c>
      <c r="G486" s="270" t="s">
        <v>397</v>
      </c>
      <c r="H486" s="271">
        <v>3</v>
      </c>
      <c r="I486" s="272"/>
      <c r="J486" s="273">
        <f>ROUND(I486*H486,2)</f>
        <v>0</v>
      </c>
      <c r="K486" s="269" t="s">
        <v>24</v>
      </c>
      <c r="L486" s="274"/>
      <c r="M486" s="275" t="s">
        <v>24</v>
      </c>
      <c r="N486" s="276" t="s">
        <v>51</v>
      </c>
      <c r="O486" s="43"/>
      <c r="P486" s="212">
        <f>O486*H486</f>
        <v>0</v>
      </c>
      <c r="Q486" s="212">
        <v>0</v>
      </c>
      <c r="R486" s="212">
        <f>Q486*H486</f>
        <v>0</v>
      </c>
      <c r="S486" s="212">
        <v>0</v>
      </c>
      <c r="T486" s="213">
        <f>S486*H486</f>
        <v>0</v>
      </c>
      <c r="AR486" s="25" t="s">
        <v>232</v>
      </c>
      <c r="AT486" s="25" t="s">
        <v>259</v>
      </c>
      <c r="AU486" s="25" t="s">
        <v>89</v>
      </c>
      <c r="AY486" s="25" t="s">
        <v>165</v>
      </c>
      <c r="BE486" s="214">
        <f>IF(N486="základní",J486,0)</f>
        <v>0</v>
      </c>
      <c r="BF486" s="214">
        <f>IF(N486="snížená",J486,0)</f>
        <v>0</v>
      </c>
      <c r="BG486" s="214">
        <f>IF(N486="zákl. přenesená",J486,0)</f>
        <v>0</v>
      </c>
      <c r="BH486" s="214">
        <f>IF(N486="sníž. přenesená",J486,0)</f>
        <v>0</v>
      </c>
      <c r="BI486" s="214">
        <f>IF(N486="nulová",J486,0)</f>
        <v>0</v>
      </c>
      <c r="BJ486" s="25" t="s">
        <v>25</v>
      </c>
      <c r="BK486" s="214">
        <f>ROUND(I486*H486,2)</f>
        <v>0</v>
      </c>
      <c r="BL486" s="25" t="s">
        <v>171</v>
      </c>
      <c r="BM486" s="25" t="s">
        <v>1511</v>
      </c>
    </row>
    <row r="487" spans="2:47" s="1" customFormat="1" ht="54">
      <c r="B487" s="42"/>
      <c r="C487" s="64"/>
      <c r="D487" s="215" t="s">
        <v>112</v>
      </c>
      <c r="E487" s="64"/>
      <c r="F487" s="216" t="s">
        <v>1478</v>
      </c>
      <c r="G487" s="64"/>
      <c r="H487" s="64"/>
      <c r="I487" s="173"/>
      <c r="J487" s="64"/>
      <c r="K487" s="64"/>
      <c r="L487" s="62"/>
      <c r="M487" s="217"/>
      <c r="N487" s="43"/>
      <c r="O487" s="43"/>
      <c r="P487" s="43"/>
      <c r="Q487" s="43"/>
      <c r="R487" s="43"/>
      <c r="S487" s="43"/>
      <c r="T487" s="79"/>
      <c r="AT487" s="25" t="s">
        <v>112</v>
      </c>
      <c r="AU487" s="25" t="s">
        <v>89</v>
      </c>
    </row>
    <row r="488" spans="2:51" s="12" customFormat="1" ht="13.5">
      <c r="B488" s="218"/>
      <c r="C488" s="219"/>
      <c r="D488" s="215" t="s">
        <v>176</v>
      </c>
      <c r="E488" s="241" t="s">
        <v>24</v>
      </c>
      <c r="F488" s="242" t="s">
        <v>1496</v>
      </c>
      <c r="G488" s="219"/>
      <c r="H488" s="243">
        <v>2</v>
      </c>
      <c r="I488" s="224"/>
      <c r="J488" s="219"/>
      <c r="K488" s="219"/>
      <c r="L488" s="225"/>
      <c r="M488" s="226"/>
      <c r="N488" s="227"/>
      <c r="O488" s="227"/>
      <c r="P488" s="227"/>
      <c r="Q488" s="227"/>
      <c r="R488" s="227"/>
      <c r="S488" s="227"/>
      <c r="T488" s="228"/>
      <c r="AT488" s="229" t="s">
        <v>176</v>
      </c>
      <c r="AU488" s="229" t="s">
        <v>89</v>
      </c>
      <c r="AV488" s="12" t="s">
        <v>89</v>
      </c>
      <c r="AW488" s="12" t="s">
        <v>44</v>
      </c>
      <c r="AX488" s="12" t="s">
        <v>80</v>
      </c>
      <c r="AY488" s="229" t="s">
        <v>165</v>
      </c>
    </row>
    <row r="489" spans="2:51" s="12" customFormat="1" ht="13.5">
      <c r="B489" s="218"/>
      <c r="C489" s="219"/>
      <c r="D489" s="220" t="s">
        <v>176</v>
      </c>
      <c r="E489" s="221" t="s">
        <v>24</v>
      </c>
      <c r="F489" s="222" t="s">
        <v>1497</v>
      </c>
      <c r="G489" s="219"/>
      <c r="H489" s="223">
        <v>1</v>
      </c>
      <c r="I489" s="224"/>
      <c r="J489" s="219"/>
      <c r="K489" s="219"/>
      <c r="L489" s="225"/>
      <c r="M489" s="226"/>
      <c r="N489" s="227"/>
      <c r="O489" s="227"/>
      <c r="P489" s="227"/>
      <c r="Q489" s="227"/>
      <c r="R489" s="227"/>
      <c r="S489" s="227"/>
      <c r="T489" s="228"/>
      <c r="AT489" s="229" t="s">
        <v>176</v>
      </c>
      <c r="AU489" s="229" t="s">
        <v>89</v>
      </c>
      <c r="AV489" s="12" t="s">
        <v>89</v>
      </c>
      <c r="AW489" s="12" t="s">
        <v>44</v>
      </c>
      <c r="AX489" s="12" t="s">
        <v>80</v>
      </c>
      <c r="AY489" s="229" t="s">
        <v>165</v>
      </c>
    </row>
    <row r="490" spans="2:65" s="1" customFormat="1" ht="31.5" customHeight="1">
      <c r="B490" s="42"/>
      <c r="C490" s="203" t="s">
        <v>689</v>
      </c>
      <c r="D490" s="203" t="s">
        <v>166</v>
      </c>
      <c r="E490" s="204" t="s">
        <v>1512</v>
      </c>
      <c r="F490" s="205" t="s">
        <v>1513</v>
      </c>
      <c r="G490" s="206" t="s">
        <v>397</v>
      </c>
      <c r="H490" s="207">
        <v>6</v>
      </c>
      <c r="I490" s="208"/>
      <c r="J490" s="209">
        <f>ROUND(I490*H490,2)</f>
        <v>0</v>
      </c>
      <c r="K490" s="205" t="s">
        <v>170</v>
      </c>
      <c r="L490" s="62"/>
      <c r="M490" s="210" t="s">
        <v>24</v>
      </c>
      <c r="N490" s="211" t="s">
        <v>51</v>
      </c>
      <c r="O490" s="43"/>
      <c r="P490" s="212">
        <f>O490*H490</f>
        <v>0</v>
      </c>
      <c r="Q490" s="212">
        <v>0.00069</v>
      </c>
      <c r="R490" s="212">
        <f>Q490*H490</f>
        <v>0.00414</v>
      </c>
      <c r="S490" s="212">
        <v>0</v>
      </c>
      <c r="T490" s="213">
        <f>S490*H490</f>
        <v>0</v>
      </c>
      <c r="AR490" s="25" t="s">
        <v>171</v>
      </c>
      <c r="AT490" s="25" t="s">
        <v>166</v>
      </c>
      <c r="AU490" s="25" t="s">
        <v>89</v>
      </c>
      <c r="AY490" s="25" t="s">
        <v>165</v>
      </c>
      <c r="BE490" s="214">
        <f>IF(N490="základní",J490,0)</f>
        <v>0</v>
      </c>
      <c r="BF490" s="214">
        <f>IF(N490="snížená",J490,0)</f>
        <v>0</v>
      </c>
      <c r="BG490" s="214">
        <f>IF(N490="zákl. přenesená",J490,0)</f>
        <v>0</v>
      </c>
      <c r="BH490" s="214">
        <f>IF(N490="sníž. přenesená",J490,0)</f>
        <v>0</v>
      </c>
      <c r="BI490" s="214">
        <f>IF(N490="nulová",J490,0)</f>
        <v>0</v>
      </c>
      <c r="BJ490" s="25" t="s">
        <v>25</v>
      </c>
      <c r="BK490" s="214">
        <f>ROUND(I490*H490,2)</f>
        <v>0</v>
      </c>
      <c r="BL490" s="25" t="s">
        <v>171</v>
      </c>
      <c r="BM490" s="25" t="s">
        <v>1514</v>
      </c>
    </row>
    <row r="491" spans="2:47" s="1" customFormat="1" ht="40.5">
      <c r="B491" s="42"/>
      <c r="C491" s="64"/>
      <c r="D491" s="215" t="s">
        <v>173</v>
      </c>
      <c r="E491" s="64"/>
      <c r="F491" s="216" t="s">
        <v>1515</v>
      </c>
      <c r="G491" s="64"/>
      <c r="H491" s="64"/>
      <c r="I491" s="173"/>
      <c r="J491" s="64"/>
      <c r="K491" s="64"/>
      <c r="L491" s="62"/>
      <c r="M491" s="217"/>
      <c r="N491" s="43"/>
      <c r="O491" s="43"/>
      <c r="P491" s="43"/>
      <c r="Q491" s="43"/>
      <c r="R491" s="43"/>
      <c r="S491" s="43"/>
      <c r="T491" s="79"/>
      <c r="AT491" s="25" t="s">
        <v>173</v>
      </c>
      <c r="AU491" s="25" t="s">
        <v>89</v>
      </c>
    </row>
    <row r="492" spans="2:47" s="1" customFormat="1" ht="54">
      <c r="B492" s="42"/>
      <c r="C492" s="64"/>
      <c r="D492" s="215" t="s">
        <v>112</v>
      </c>
      <c r="E492" s="64"/>
      <c r="F492" s="216" t="s">
        <v>1478</v>
      </c>
      <c r="G492" s="64"/>
      <c r="H492" s="64"/>
      <c r="I492" s="173"/>
      <c r="J492" s="64"/>
      <c r="K492" s="64"/>
      <c r="L492" s="62"/>
      <c r="M492" s="217"/>
      <c r="N492" s="43"/>
      <c r="O492" s="43"/>
      <c r="P492" s="43"/>
      <c r="Q492" s="43"/>
      <c r="R492" s="43"/>
      <c r="S492" s="43"/>
      <c r="T492" s="79"/>
      <c r="AT492" s="25" t="s">
        <v>112</v>
      </c>
      <c r="AU492" s="25" t="s">
        <v>89</v>
      </c>
    </row>
    <row r="493" spans="2:51" s="12" customFormat="1" ht="13.5">
      <c r="B493" s="218"/>
      <c r="C493" s="219"/>
      <c r="D493" s="215" t="s">
        <v>176</v>
      </c>
      <c r="E493" s="241" t="s">
        <v>24</v>
      </c>
      <c r="F493" s="242" t="s">
        <v>1516</v>
      </c>
      <c r="G493" s="219"/>
      <c r="H493" s="243">
        <v>4</v>
      </c>
      <c r="I493" s="224"/>
      <c r="J493" s="219"/>
      <c r="K493" s="219"/>
      <c r="L493" s="225"/>
      <c r="M493" s="226"/>
      <c r="N493" s="227"/>
      <c r="O493" s="227"/>
      <c r="P493" s="227"/>
      <c r="Q493" s="227"/>
      <c r="R493" s="227"/>
      <c r="S493" s="227"/>
      <c r="T493" s="228"/>
      <c r="AT493" s="229" t="s">
        <v>176</v>
      </c>
      <c r="AU493" s="229" t="s">
        <v>89</v>
      </c>
      <c r="AV493" s="12" t="s">
        <v>89</v>
      </c>
      <c r="AW493" s="12" t="s">
        <v>44</v>
      </c>
      <c r="AX493" s="12" t="s">
        <v>80</v>
      </c>
      <c r="AY493" s="229" t="s">
        <v>165</v>
      </c>
    </row>
    <row r="494" spans="2:51" s="12" customFormat="1" ht="13.5">
      <c r="B494" s="218"/>
      <c r="C494" s="219"/>
      <c r="D494" s="220" t="s">
        <v>176</v>
      </c>
      <c r="E494" s="221" t="s">
        <v>24</v>
      </c>
      <c r="F494" s="222" t="s">
        <v>1452</v>
      </c>
      <c r="G494" s="219"/>
      <c r="H494" s="223">
        <v>2</v>
      </c>
      <c r="I494" s="224"/>
      <c r="J494" s="219"/>
      <c r="K494" s="219"/>
      <c r="L494" s="225"/>
      <c r="M494" s="226"/>
      <c r="N494" s="227"/>
      <c r="O494" s="227"/>
      <c r="P494" s="227"/>
      <c r="Q494" s="227"/>
      <c r="R494" s="227"/>
      <c r="S494" s="227"/>
      <c r="T494" s="228"/>
      <c r="AT494" s="229" t="s">
        <v>176</v>
      </c>
      <c r="AU494" s="229" t="s">
        <v>89</v>
      </c>
      <c r="AV494" s="12" t="s">
        <v>89</v>
      </c>
      <c r="AW494" s="12" t="s">
        <v>44</v>
      </c>
      <c r="AX494" s="12" t="s">
        <v>80</v>
      </c>
      <c r="AY494" s="229" t="s">
        <v>165</v>
      </c>
    </row>
    <row r="495" spans="2:65" s="1" customFormat="1" ht="22.5" customHeight="1">
      <c r="B495" s="42"/>
      <c r="C495" s="203" t="s">
        <v>693</v>
      </c>
      <c r="D495" s="203" t="s">
        <v>166</v>
      </c>
      <c r="E495" s="204" t="s">
        <v>1517</v>
      </c>
      <c r="F495" s="205" t="s">
        <v>1518</v>
      </c>
      <c r="G495" s="206" t="s">
        <v>397</v>
      </c>
      <c r="H495" s="207">
        <v>3</v>
      </c>
      <c r="I495" s="208"/>
      <c r="J495" s="209">
        <f>ROUND(I495*H495,2)</f>
        <v>0</v>
      </c>
      <c r="K495" s="205" t="s">
        <v>966</v>
      </c>
      <c r="L495" s="62"/>
      <c r="M495" s="210" t="s">
        <v>24</v>
      </c>
      <c r="N495" s="211" t="s">
        <v>51</v>
      </c>
      <c r="O495" s="43"/>
      <c r="P495" s="212">
        <f>O495*H495</f>
        <v>0</v>
      </c>
      <c r="Q495" s="212">
        <v>0.0390312</v>
      </c>
      <c r="R495" s="212">
        <f>Q495*H495</f>
        <v>0.1170936</v>
      </c>
      <c r="S495" s="212">
        <v>0</v>
      </c>
      <c r="T495" s="213">
        <f>S495*H495</f>
        <v>0</v>
      </c>
      <c r="AR495" s="25" t="s">
        <v>171</v>
      </c>
      <c r="AT495" s="25" t="s">
        <v>166</v>
      </c>
      <c r="AU495" s="25" t="s">
        <v>89</v>
      </c>
      <c r="AY495" s="25" t="s">
        <v>165</v>
      </c>
      <c r="BE495" s="214">
        <f>IF(N495="základní",J495,0)</f>
        <v>0</v>
      </c>
      <c r="BF495" s="214">
        <f>IF(N495="snížená",J495,0)</f>
        <v>0</v>
      </c>
      <c r="BG495" s="214">
        <f>IF(N495="zákl. přenesená",J495,0)</f>
        <v>0</v>
      </c>
      <c r="BH495" s="214">
        <f>IF(N495="sníž. přenesená",J495,0)</f>
        <v>0</v>
      </c>
      <c r="BI495" s="214">
        <f>IF(N495="nulová",J495,0)</f>
        <v>0</v>
      </c>
      <c r="BJ495" s="25" t="s">
        <v>25</v>
      </c>
      <c r="BK495" s="214">
        <f>ROUND(I495*H495,2)</f>
        <v>0</v>
      </c>
      <c r="BL495" s="25" t="s">
        <v>171</v>
      </c>
      <c r="BM495" s="25" t="s">
        <v>1519</v>
      </c>
    </row>
    <row r="496" spans="2:47" s="1" customFormat="1" ht="27">
      <c r="B496" s="42"/>
      <c r="C496" s="64"/>
      <c r="D496" s="215" t="s">
        <v>173</v>
      </c>
      <c r="E496" s="64"/>
      <c r="F496" s="216" t="s">
        <v>1490</v>
      </c>
      <c r="G496" s="64"/>
      <c r="H496" s="64"/>
      <c r="I496" s="173"/>
      <c r="J496" s="64"/>
      <c r="K496" s="64"/>
      <c r="L496" s="62"/>
      <c r="M496" s="217"/>
      <c r="N496" s="43"/>
      <c r="O496" s="43"/>
      <c r="P496" s="43"/>
      <c r="Q496" s="43"/>
      <c r="R496" s="43"/>
      <c r="S496" s="43"/>
      <c r="T496" s="79"/>
      <c r="AT496" s="25" t="s">
        <v>173</v>
      </c>
      <c r="AU496" s="25" t="s">
        <v>89</v>
      </c>
    </row>
    <row r="497" spans="2:47" s="1" customFormat="1" ht="54">
      <c r="B497" s="42"/>
      <c r="C497" s="64"/>
      <c r="D497" s="215" t="s">
        <v>112</v>
      </c>
      <c r="E497" s="64"/>
      <c r="F497" s="216" t="s">
        <v>1478</v>
      </c>
      <c r="G497" s="64"/>
      <c r="H497" s="64"/>
      <c r="I497" s="173"/>
      <c r="J497" s="64"/>
      <c r="K497" s="64"/>
      <c r="L497" s="62"/>
      <c r="M497" s="217"/>
      <c r="N497" s="43"/>
      <c r="O497" s="43"/>
      <c r="P497" s="43"/>
      <c r="Q497" s="43"/>
      <c r="R497" s="43"/>
      <c r="S497" s="43"/>
      <c r="T497" s="79"/>
      <c r="AT497" s="25" t="s">
        <v>112</v>
      </c>
      <c r="AU497" s="25" t="s">
        <v>89</v>
      </c>
    </row>
    <row r="498" spans="2:51" s="12" customFormat="1" ht="13.5">
      <c r="B498" s="218"/>
      <c r="C498" s="219"/>
      <c r="D498" s="215" t="s">
        <v>176</v>
      </c>
      <c r="E498" s="241" t="s">
        <v>24</v>
      </c>
      <c r="F498" s="242" t="s">
        <v>1520</v>
      </c>
      <c r="G498" s="219"/>
      <c r="H498" s="243">
        <v>2</v>
      </c>
      <c r="I498" s="224"/>
      <c r="J498" s="219"/>
      <c r="K498" s="219"/>
      <c r="L498" s="225"/>
      <c r="M498" s="226"/>
      <c r="N498" s="227"/>
      <c r="O498" s="227"/>
      <c r="P498" s="227"/>
      <c r="Q498" s="227"/>
      <c r="R498" s="227"/>
      <c r="S498" s="227"/>
      <c r="T498" s="228"/>
      <c r="AT498" s="229" t="s">
        <v>176</v>
      </c>
      <c r="AU498" s="229" t="s">
        <v>89</v>
      </c>
      <c r="AV498" s="12" t="s">
        <v>89</v>
      </c>
      <c r="AW498" s="12" t="s">
        <v>44</v>
      </c>
      <c r="AX498" s="12" t="s">
        <v>80</v>
      </c>
      <c r="AY498" s="229" t="s">
        <v>165</v>
      </c>
    </row>
    <row r="499" spans="2:51" s="12" customFormat="1" ht="13.5">
      <c r="B499" s="218"/>
      <c r="C499" s="219"/>
      <c r="D499" s="220" t="s">
        <v>176</v>
      </c>
      <c r="E499" s="221" t="s">
        <v>24</v>
      </c>
      <c r="F499" s="222" t="s">
        <v>1497</v>
      </c>
      <c r="G499" s="219"/>
      <c r="H499" s="223">
        <v>1</v>
      </c>
      <c r="I499" s="224"/>
      <c r="J499" s="219"/>
      <c r="K499" s="219"/>
      <c r="L499" s="225"/>
      <c r="M499" s="226"/>
      <c r="N499" s="227"/>
      <c r="O499" s="227"/>
      <c r="P499" s="227"/>
      <c r="Q499" s="227"/>
      <c r="R499" s="227"/>
      <c r="S499" s="227"/>
      <c r="T499" s="228"/>
      <c r="AT499" s="229" t="s">
        <v>176</v>
      </c>
      <c r="AU499" s="229" t="s">
        <v>89</v>
      </c>
      <c r="AV499" s="12" t="s">
        <v>89</v>
      </c>
      <c r="AW499" s="12" t="s">
        <v>44</v>
      </c>
      <c r="AX499" s="12" t="s">
        <v>80</v>
      </c>
      <c r="AY499" s="229" t="s">
        <v>165</v>
      </c>
    </row>
    <row r="500" spans="2:65" s="1" customFormat="1" ht="22.5" customHeight="1">
      <c r="B500" s="42"/>
      <c r="C500" s="267" t="s">
        <v>698</v>
      </c>
      <c r="D500" s="267" t="s">
        <v>259</v>
      </c>
      <c r="E500" s="268" t="s">
        <v>1521</v>
      </c>
      <c r="F500" s="269" t="s">
        <v>1522</v>
      </c>
      <c r="G500" s="270" t="s">
        <v>397</v>
      </c>
      <c r="H500" s="271">
        <v>3</v>
      </c>
      <c r="I500" s="272"/>
      <c r="J500" s="273">
        <f>ROUND(I500*H500,2)</f>
        <v>0</v>
      </c>
      <c r="K500" s="269" t="s">
        <v>24</v>
      </c>
      <c r="L500" s="274"/>
      <c r="M500" s="275" t="s">
        <v>24</v>
      </c>
      <c r="N500" s="276" t="s">
        <v>51</v>
      </c>
      <c r="O500" s="43"/>
      <c r="P500" s="212">
        <f>O500*H500</f>
        <v>0</v>
      </c>
      <c r="Q500" s="212">
        <v>0.449</v>
      </c>
      <c r="R500" s="212">
        <f>Q500*H500</f>
        <v>1.347</v>
      </c>
      <c r="S500" s="212">
        <v>0</v>
      </c>
      <c r="T500" s="213">
        <f>S500*H500</f>
        <v>0</v>
      </c>
      <c r="AR500" s="25" t="s">
        <v>232</v>
      </c>
      <c r="AT500" s="25" t="s">
        <v>259</v>
      </c>
      <c r="AU500" s="25" t="s">
        <v>89</v>
      </c>
      <c r="AY500" s="25" t="s">
        <v>165</v>
      </c>
      <c r="BE500" s="214">
        <f>IF(N500="základní",J500,0)</f>
        <v>0</v>
      </c>
      <c r="BF500" s="214">
        <f>IF(N500="snížená",J500,0)</f>
        <v>0</v>
      </c>
      <c r="BG500" s="214">
        <f>IF(N500="zákl. přenesená",J500,0)</f>
        <v>0</v>
      </c>
      <c r="BH500" s="214">
        <f>IF(N500="sníž. přenesená",J500,0)</f>
        <v>0</v>
      </c>
      <c r="BI500" s="214">
        <f>IF(N500="nulová",J500,0)</f>
        <v>0</v>
      </c>
      <c r="BJ500" s="25" t="s">
        <v>25</v>
      </c>
      <c r="BK500" s="214">
        <f>ROUND(I500*H500,2)</f>
        <v>0</v>
      </c>
      <c r="BL500" s="25" t="s">
        <v>171</v>
      </c>
      <c r="BM500" s="25" t="s">
        <v>1523</v>
      </c>
    </row>
    <row r="501" spans="2:47" s="1" customFormat="1" ht="54">
      <c r="B501" s="42"/>
      <c r="C501" s="64"/>
      <c r="D501" s="215" t="s">
        <v>112</v>
      </c>
      <c r="E501" s="64"/>
      <c r="F501" s="216" t="s">
        <v>1478</v>
      </c>
      <c r="G501" s="64"/>
      <c r="H501" s="64"/>
      <c r="I501" s="173"/>
      <c r="J501" s="64"/>
      <c r="K501" s="64"/>
      <c r="L501" s="62"/>
      <c r="M501" s="217"/>
      <c r="N501" s="43"/>
      <c r="O501" s="43"/>
      <c r="P501" s="43"/>
      <c r="Q501" s="43"/>
      <c r="R501" s="43"/>
      <c r="S501" s="43"/>
      <c r="T501" s="79"/>
      <c r="AT501" s="25" t="s">
        <v>112</v>
      </c>
      <c r="AU501" s="25" t="s">
        <v>89</v>
      </c>
    </row>
    <row r="502" spans="2:51" s="12" customFormat="1" ht="13.5">
      <c r="B502" s="218"/>
      <c r="C502" s="219"/>
      <c r="D502" s="215" t="s">
        <v>176</v>
      </c>
      <c r="E502" s="241" t="s">
        <v>24</v>
      </c>
      <c r="F502" s="242" t="s">
        <v>1520</v>
      </c>
      <c r="G502" s="219"/>
      <c r="H502" s="243">
        <v>2</v>
      </c>
      <c r="I502" s="224"/>
      <c r="J502" s="219"/>
      <c r="K502" s="219"/>
      <c r="L502" s="225"/>
      <c r="M502" s="226"/>
      <c r="N502" s="227"/>
      <c r="O502" s="227"/>
      <c r="P502" s="227"/>
      <c r="Q502" s="227"/>
      <c r="R502" s="227"/>
      <c r="S502" s="227"/>
      <c r="T502" s="228"/>
      <c r="AT502" s="229" t="s">
        <v>176</v>
      </c>
      <c r="AU502" s="229" t="s">
        <v>89</v>
      </c>
      <c r="AV502" s="12" t="s">
        <v>89</v>
      </c>
      <c r="AW502" s="12" t="s">
        <v>44</v>
      </c>
      <c r="AX502" s="12" t="s">
        <v>80</v>
      </c>
      <c r="AY502" s="229" t="s">
        <v>165</v>
      </c>
    </row>
    <row r="503" spans="2:51" s="12" customFormat="1" ht="13.5">
      <c r="B503" s="218"/>
      <c r="C503" s="219"/>
      <c r="D503" s="215" t="s">
        <v>176</v>
      </c>
      <c r="E503" s="241" t="s">
        <v>24</v>
      </c>
      <c r="F503" s="242" t="s">
        <v>1497</v>
      </c>
      <c r="G503" s="219"/>
      <c r="H503" s="243">
        <v>1</v>
      </c>
      <c r="I503" s="224"/>
      <c r="J503" s="219"/>
      <c r="K503" s="219"/>
      <c r="L503" s="225"/>
      <c r="M503" s="226"/>
      <c r="N503" s="227"/>
      <c r="O503" s="227"/>
      <c r="P503" s="227"/>
      <c r="Q503" s="227"/>
      <c r="R503" s="227"/>
      <c r="S503" s="227"/>
      <c r="T503" s="228"/>
      <c r="AT503" s="229" t="s">
        <v>176</v>
      </c>
      <c r="AU503" s="229" t="s">
        <v>89</v>
      </c>
      <c r="AV503" s="12" t="s">
        <v>89</v>
      </c>
      <c r="AW503" s="12" t="s">
        <v>44</v>
      </c>
      <c r="AX503" s="12" t="s">
        <v>80</v>
      </c>
      <c r="AY503" s="229" t="s">
        <v>165</v>
      </c>
    </row>
    <row r="504" spans="2:63" s="11" customFormat="1" ht="29.85" customHeight="1">
      <c r="B504" s="186"/>
      <c r="C504" s="187"/>
      <c r="D504" s="200" t="s">
        <v>79</v>
      </c>
      <c r="E504" s="201" t="s">
        <v>240</v>
      </c>
      <c r="F504" s="201" t="s">
        <v>1524</v>
      </c>
      <c r="G504" s="187"/>
      <c r="H504" s="187"/>
      <c r="I504" s="190"/>
      <c r="J504" s="202">
        <f>BK504</f>
        <v>0</v>
      </c>
      <c r="K504" s="187"/>
      <c r="L504" s="192"/>
      <c r="M504" s="193"/>
      <c r="N504" s="194"/>
      <c r="O504" s="194"/>
      <c r="P504" s="195">
        <f>SUM(P505:P555)</f>
        <v>0</v>
      </c>
      <c r="Q504" s="194"/>
      <c r="R504" s="195">
        <f>SUM(R505:R555)</f>
        <v>0.007180570000000001</v>
      </c>
      <c r="S504" s="194"/>
      <c r="T504" s="196">
        <f>SUM(T505:T555)</f>
        <v>69.575107</v>
      </c>
      <c r="AR504" s="197" t="s">
        <v>25</v>
      </c>
      <c r="AT504" s="198" t="s">
        <v>79</v>
      </c>
      <c r="AU504" s="198" t="s">
        <v>25</v>
      </c>
      <c r="AY504" s="197" t="s">
        <v>165</v>
      </c>
      <c r="BK504" s="199">
        <f>SUM(BK505:BK555)</f>
        <v>0</v>
      </c>
    </row>
    <row r="505" spans="2:65" s="1" customFormat="1" ht="57" customHeight="1">
      <c r="B505" s="42"/>
      <c r="C505" s="203" t="s">
        <v>705</v>
      </c>
      <c r="D505" s="203" t="s">
        <v>166</v>
      </c>
      <c r="E505" s="204" t="s">
        <v>1525</v>
      </c>
      <c r="F505" s="205" t="s">
        <v>1526</v>
      </c>
      <c r="G505" s="206" t="s">
        <v>169</v>
      </c>
      <c r="H505" s="207">
        <v>509.3</v>
      </c>
      <c r="I505" s="208"/>
      <c r="J505" s="209">
        <f>ROUND(I505*H505,2)</f>
        <v>0</v>
      </c>
      <c r="K505" s="205" t="s">
        <v>170</v>
      </c>
      <c r="L505" s="62"/>
      <c r="M505" s="210" t="s">
        <v>24</v>
      </c>
      <c r="N505" s="211" t="s">
        <v>51</v>
      </c>
      <c r="O505" s="43"/>
      <c r="P505" s="212">
        <f>O505*H505</f>
        <v>0</v>
      </c>
      <c r="Q505" s="212">
        <v>0</v>
      </c>
      <c r="R505" s="212">
        <f>Q505*H505</f>
        <v>0</v>
      </c>
      <c r="S505" s="212">
        <v>0</v>
      </c>
      <c r="T505" s="213">
        <f>S505*H505</f>
        <v>0</v>
      </c>
      <c r="AR505" s="25" t="s">
        <v>171</v>
      </c>
      <c r="AT505" s="25" t="s">
        <v>166</v>
      </c>
      <c r="AU505" s="25" t="s">
        <v>89</v>
      </c>
      <c r="AY505" s="25" t="s">
        <v>165</v>
      </c>
      <c r="BE505" s="214">
        <f>IF(N505="základní",J505,0)</f>
        <v>0</v>
      </c>
      <c r="BF505" s="214">
        <f>IF(N505="snížená",J505,0)</f>
        <v>0</v>
      </c>
      <c r="BG505" s="214">
        <f>IF(N505="zákl. přenesená",J505,0)</f>
        <v>0</v>
      </c>
      <c r="BH505" s="214">
        <f>IF(N505="sníž. přenesená",J505,0)</f>
        <v>0</v>
      </c>
      <c r="BI505" s="214">
        <f>IF(N505="nulová",J505,0)</f>
        <v>0</v>
      </c>
      <c r="BJ505" s="25" t="s">
        <v>25</v>
      </c>
      <c r="BK505" s="214">
        <f>ROUND(I505*H505,2)</f>
        <v>0</v>
      </c>
      <c r="BL505" s="25" t="s">
        <v>171</v>
      </c>
      <c r="BM505" s="25" t="s">
        <v>1527</v>
      </c>
    </row>
    <row r="506" spans="2:47" s="1" customFormat="1" ht="94.5">
      <c r="B506" s="42"/>
      <c r="C506" s="64"/>
      <c r="D506" s="215" t="s">
        <v>173</v>
      </c>
      <c r="E506" s="64"/>
      <c r="F506" s="216" t="s">
        <v>1528</v>
      </c>
      <c r="G506" s="64"/>
      <c r="H506" s="64"/>
      <c r="I506" s="173"/>
      <c r="J506" s="64"/>
      <c r="K506" s="64"/>
      <c r="L506" s="62"/>
      <c r="M506" s="217"/>
      <c r="N506" s="43"/>
      <c r="O506" s="43"/>
      <c r="P506" s="43"/>
      <c r="Q506" s="43"/>
      <c r="R506" s="43"/>
      <c r="S506" s="43"/>
      <c r="T506" s="79"/>
      <c r="AT506" s="25" t="s">
        <v>173</v>
      </c>
      <c r="AU506" s="25" t="s">
        <v>89</v>
      </c>
    </row>
    <row r="507" spans="2:47" s="1" customFormat="1" ht="27">
      <c r="B507" s="42"/>
      <c r="C507" s="64"/>
      <c r="D507" s="215" t="s">
        <v>112</v>
      </c>
      <c r="E507" s="64"/>
      <c r="F507" s="216" t="s">
        <v>1147</v>
      </c>
      <c r="G507" s="64"/>
      <c r="H507" s="64"/>
      <c r="I507" s="173"/>
      <c r="J507" s="64"/>
      <c r="K507" s="64"/>
      <c r="L507" s="62"/>
      <c r="M507" s="217"/>
      <c r="N507" s="43"/>
      <c r="O507" s="43"/>
      <c r="P507" s="43"/>
      <c r="Q507" s="43"/>
      <c r="R507" s="43"/>
      <c r="S507" s="43"/>
      <c r="T507" s="79"/>
      <c r="AT507" s="25" t="s">
        <v>112</v>
      </c>
      <c r="AU507" s="25" t="s">
        <v>89</v>
      </c>
    </row>
    <row r="508" spans="2:51" s="12" customFormat="1" ht="13.5">
      <c r="B508" s="218"/>
      <c r="C508" s="219"/>
      <c r="D508" s="215" t="s">
        <v>176</v>
      </c>
      <c r="E508" s="241" t="s">
        <v>24</v>
      </c>
      <c r="F508" s="242" t="s">
        <v>1529</v>
      </c>
      <c r="G508" s="219"/>
      <c r="H508" s="243">
        <v>144.5</v>
      </c>
      <c r="I508" s="224"/>
      <c r="J508" s="219"/>
      <c r="K508" s="219"/>
      <c r="L508" s="225"/>
      <c r="M508" s="226"/>
      <c r="N508" s="227"/>
      <c r="O508" s="227"/>
      <c r="P508" s="227"/>
      <c r="Q508" s="227"/>
      <c r="R508" s="227"/>
      <c r="S508" s="227"/>
      <c r="T508" s="228"/>
      <c r="AT508" s="229" t="s">
        <v>176</v>
      </c>
      <c r="AU508" s="229" t="s">
        <v>89</v>
      </c>
      <c r="AV508" s="12" t="s">
        <v>89</v>
      </c>
      <c r="AW508" s="12" t="s">
        <v>44</v>
      </c>
      <c r="AX508" s="12" t="s">
        <v>80</v>
      </c>
      <c r="AY508" s="229" t="s">
        <v>165</v>
      </c>
    </row>
    <row r="509" spans="2:51" s="12" customFormat="1" ht="13.5">
      <c r="B509" s="218"/>
      <c r="C509" s="219"/>
      <c r="D509" s="215" t="s">
        <v>176</v>
      </c>
      <c r="E509" s="241" t="s">
        <v>24</v>
      </c>
      <c r="F509" s="242" t="s">
        <v>1530</v>
      </c>
      <c r="G509" s="219"/>
      <c r="H509" s="243">
        <v>223.4</v>
      </c>
      <c r="I509" s="224"/>
      <c r="J509" s="219"/>
      <c r="K509" s="219"/>
      <c r="L509" s="225"/>
      <c r="M509" s="226"/>
      <c r="N509" s="227"/>
      <c r="O509" s="227"/>
      <c r="P509" s="227"/>
      <c r="Q509" s="227"/>
      <c r="R509" s="227"/>
      <c r="S509" s="227"/>
      <c r="T509" s="228"/>
      <c r="AT509" s="229" t="s">
        <v>176</v>
      </c>
      <c r="AU509" s="229" t="s">
        <v>89</v>
      </c>
      <c r="AV509" s="12" t="s">
        <v>89</v>
      </c>
      <c r="AW509" s="12" t="s">
        <v>44</v>
      </c>
      <c r="AX509" s="12" t="s">
        <v>80</v>
      </c>
      <c r="AY509" s="229" t="s">
        <v>165</v>
      </c>
    </row>
    <row r="510" spans="2:51" s="12" customFormat="1" ht="13.5">
      <c r="B510" s="218"/>
      <c r="C510" s="219"/>
      <c r="D510" s="215" t="s">
        <v>176</v>
      </c>
      <c r="E510" s="241" t="s">
        <v>24</v>
      </c>
      <c r="F510" s="242" t="s">
        <v>1531</v>
      </c>
      <c r="G510" s="219"/>
      <c r="H510" s="243">
        <v>141.4</v>
      </c>
      <c r="I510" s="224"/>
      <c r="J510" s="219"/>
      <c r="K510" s="219"/>
      <c r="L510" s="225"/>
      <c r="M510" s="226"/>
      <c r="N510" s="227"/>
      <c r="O510" s="227"/>
      <c r="P510" s="227"/>
      <c r="Q510" s="227"/>
      <c r="R510" s="227"/>
      <c r="S510" s="227"/>
      <c r="T510" s="228"/>
      <c r="AT510" s="229" t="s">
        <v>176</v>
      </c>
      <c r="AU510" s="229" t="s">
        <v>89</v>
      </c>
      <c r="AV510" s="12" t="s">
        <v>89</v>
      </c>
      <c r="AW510" s="12" t="s">
        <v>44</v>
      </c>
      <c r="AX510" s="12" t="s">
        <v>80</v>
      </c>
      <c r="AY510" s="229" t="s">
        <v>165</v>
      </c>
    </row>
    <row r="511" spans="2:51" s="15" customFormat="1" ht="13.5">
      <c r="B511" s="255"/>
      <c r="C511" s="256"/>
      <c r="D511" s="220" t="s">
        <v>176</v>
      </c>
      <c r="E511" s="257" t="s">
        <v>24</v>
      </c>
      <c r="F511" s="258" t="s">
        <v>192</v>
      </c>
      <c r="G511" s="256"/>
      <c r="H511" s="259">
        <v>509.3</v>
      </c>
      <c r="I511" s="260"/>
      <c r="J511" s="256"/>
      <c r="K511" s="256"/>
      <c r="L511" s="261"/>
      <c r="M511" s="262"/>
      <c r="N511" s="263"/>
      <c r="O511" s="263"/>
      <c r="P511" s="263"/>
      <c r="Q511" s="263"/>
      <c r="R511" s="263"/>
      <c r="S511" s="263"/>
      <c r="T511" s="264"/>
      <c r="AT511" s="265" t="s">
        <v>176</v>
      </c>
      <c r="AU511" s="265" t="s">
        <v>89</v>
      </c>
      <c r="AV511" s="15" t="s">
        <v>171</v>
      </c>
      <c r="AW511" s="15" t="s">
        <v>44</v>
      </c>
      <c r="AX511" s="15" t="s">
        <v>25</v>
      </c>
      <c r="AY511" s="265" t="s">
        <v>165</v>
      </c>
    </row>
    <row r="512" spans="2:65" s="1" customFormat="1" ht="44.25" customHeight="1">
      <c r="B512" s="42"/>
      <c r="C512" s="203" t="s">
        <v>712</v>
      </c>
      <c r="D512" s="203" t="s">
        <v>166</v>
      </c>
      <c r="E512" s="204" t="s">
        <v>1532</v>
      </c>
      <c r="F512" s="205" t="s">
        <v>1533</v>
      </c>
      <c r="G512" s="206" t="s">
        <v>169</v>
      </c>
      <c r="H512" s="207">
        <v>430.25</v>
      </c>
      <c r="I512" s="208"/>
      <c r="J512" s="209">
        <f>ROUND(I512*H512,2)</f>
        <v>0</v>
      </c>
      <c r="K512" s="205" t="s">
        <v>170</v>
      </c>
      <c r="L512" s="62"/>
      <c r="M512" s="210" t="s">
        <v>24</v>
      </c>
      <c r="N512" s="211" t="s">
        <v>51</v>
      </c>
      <c r="O512" s="43"/>
      <c r="P512" s="212">
        <f>O512*H512</f>
        <v>0</v>
      </c>
      <c r="Q512" s="212">
        <v>0</v>
      </c>
      <c r="R512" s="212">
        <f>Q512*H512</f>
        <v>0</v>
      </c>
      <c r="S512" s="212">
        <v>0.023</v>
      </c>
      <c r="T512" s="213">
        <f>S512*H512</f>
        <v>9.89575</v>
      </c>
      <c r="AR512" s="25" t="s">
        <v>171</v>
      </c>
      <c r="AT512" s="25" t="s">
        <v>166</v>
      </c>
      <c r="AU512" s="25" t="s">
        <v>89</v>
      </c>
      <c r="AY512" s="25" t="s">
        <v>165</v>
      </c>
      <c r="BE512" s="214">
        <f>IF(N512="základní",J512,0)</f>
        <v>0</v>
      </c>
      <c r="BF512" s="214">
        <f>IF(N512="snížená",J512,0)</f>
        <v>0</v>
      </c>
      <c r="BG512" s="214">
        <f>IF(N512="zákl. přenesená",J512,0)</f>
        <v>0</v>
      </c>
      <c r="BH512" s="214">
        <f>IF(N512="sníž. přenesená",J512,0)</f>
        <v>0</v>
      </c>
      <c r="BI512" s="214">
        <f>IF(N512="nulová",J512,0)</f>
        <v>0</v>
      </c>
      <c r="BJ512" s="25" t="s">
        <v>25</v>
      </c>
      <c r="BK512" s="214">
        <f>ROUND(I512*H512,2)</f>
        <v>0</v>
      </c>
      <c r="BL512" s="25" t="s">
        <v>171</v>
      </c>
      <c r="BM512" s="25" t="s">
        <v>1534</v>
      </c>
    </row>
    <row r="513" spans="2:47" s="1" customFormat="1" ht="94.5">
      <c r="B513" s="42"/>
      <c r="C513" s="64"/>
      <c r="D513" s="215" t="s">
        <v>173</v>
      </c>
      <c r="E513" s="64"/>
      <c r="F513" s="216" t="s">
        <v>1528</v>
      </c>
      <c r="G513" s="64"/>
      <c r="H513" s="64"/>
      <c r="I513" s="173"/>
      <c r="J513" s="64"/>
      <c r="K513" s="64"/>
      <c r="L513" s="62"/>
      <c r="M513" s="217"/>
      <c r="N513" s="43"/>
      <c r="O513" s="43"/>
      <c r="P513" s="43"/>
      <c r="Q513" s="43"/>
      <c r="R513" s="43"/>
      <c r="S513" s="43"/>
      <c r="T513" s="79"/>
      <c r="AT513" s="25" t="s">
        <v>173</v>
      </c>
      <c r="AU513" s="25" t="s">
        <v>89</v>
      </c>
    </row>
    <row r="514" spans="2:47" s="1" customFormat="1" ht="27">
      <c r="B514" s="42"/>
      <c r="C514" s="64"/>
      <c r="D514" s="215" t="s">
        <v>112</v>
      </c>
      <c r="E514" s="64"/>
      <c r="F514" s="216" t="s">
        <v>1147</v>
      </c>
      <c r="G514" s="64"/>
      <c r="H514" s="64"/>
      <c r="I514" s="173"/>
      <c r="J514" s="64"/>
      <c r="K514" s="64"/>
      <c r="L514" s="62"/>
      <c r="M514" s="217"/>
      <c r="N514" s="43"/>
      <c r="O514" s="43"/>
      <c r="P514" s="43"/>
      <c r="Q514" s="43"/>
      <c r="R514" s="43"/>
      <c r="S514" s="43"/>
      <c r="T514" s="79"/>
      <c r="AT514" s="25" t="s">
        <v>112</v>
      </c>
      <c r="AU514" s="25" t="s">
        <v>89</v>
      </c>
    </row>
    <row r="515" spans="2:51" s="13" customFormat="1" ht="13.5">
      <c r="B515" s="230"/>
      <c r="C515" s="231"/>
      <c r="D515" s="215" t="s">
        <v>176</v>
      </c>
      <c r="E515" s="232" t="s">
        <v>24</v>
      </c>
      <c r="F515" s="233" t="s">
        <v>1412</v>
      </c>
      <c r="G515" s="231"/>
      <c r="H515" s="234" t="s">
        <v>24</v>
      </c>
      <c r="I515" s="235"/>
      <c r="J515" s="231"/>
      <c r="K515" s="231"/>
      <c r="L515" s="236"/>
      <c r="M515" s="237"/>
      <c r="N515" s="238"/>
      <c r="O515" s="238"/>
      <c r="P515" s="238"/>
      <c r="Q515" s="238"/>
      <c r="R515" s="238"/>
      <c r="S515" s="238"/>
      <c r="T515" s="239"/>
      <c r="AT515" s="240" t="s">
        <v>176</v>
      </c>
      <c r="AU515" s="240" t="s">
        <v>89</v>
      </c>
      <c r="AV515" s="13" t="s">
        <v>25</v>
      </c>
      <c r="AW515" s="13" t="s">
        <v>44</v>
      </c>
      <c r="AX515" s="13" t="s">
        <v>80</v>
      </c>
      <c r="AY515" s="240" t="s">
        <v>165</v>
      </c>
    </row>
    <row r="516" spans="2:51" s="12" customFormat="1" ht="13.5">
      <c r="B516" s="218"/>
      <c r="C516" s="219"/>
      <c r="D516" s="215" t="s">
        <v>176</v>
      </c>
      <c r="E516" s="241" t="s">
        <v>24</v>
      </c>
      <c r="F516" s="242" t="s">
        <v>1413</v>
      </c>
      <c r="G516" s="219"/>
      <c r="H516" s="243">
        <v>144.5</v>
      </c>
      <c r="I516" s="224"/>
      <c r="J516" s="219"/>
      <c r="K516" s="219"/>
      <c r="L516" s="225"/>
      <c r="M516" s="226"/>
      <c r="N516" s="227"/>
      <c r="O516" s="227"/>
      <c r="P516" s="227"/>
      <c r="Q516" s="227"/>
      <c r="R516" s="227"/>
      <c r="S516" s="227"/>
      <c r="T516" s="228"/>
      <c r="AT516" s="229" t="s">
        <v>176</v>
      </c>
      <c r="AU516" s="229" t="s">
        <v>89</v>
      </c>
      <c r="AV516" s="12" t="s">
        <v>89</v>
      </c>
      <c r="AW516" s="12" t="s">
        <v>44</v>
      </c>
      <c r="AX516" s="12" t="s">
        <v>80</v>
      </c>
      <c r="AY516" s="229" t="s">
        <v>165</v>
      </c>
    </row>
    <row r="517" spans="2:51" s="12" customFormat="1" ht="13.5">
      <c r="B517" s="218"/>
      <c r="C517" s="219"/>
      <c r="D517" s="215" t="s">
        <v>176</v>
      </c>
      <c r="E517" s="241" t="s">
        <v>24</v>
      </c>
      <c r="F517" s="242" t="s">
        <v>1414</v>
      </c>
      <c r="G517" s="219"/>
      <c r="H517" s="243">
        <v>-51.6</v>
      </c>
      <c r="I517" s="224"/>
      <c r="J517" s="219"/>
      <c r="K517" s="219"/>
      <c r="L517" s="225"/>
      <c r="M517" s="226"/>
      <c r="N517" s="227"/>
      <c r="O517" s="227"/>
      <c r="P517" s="227"/>
      <c r="Q517" s="227"/>
      <c r="R517" s="227"/>
      <c r="S517" s="227"/>
      <c r="T517" s="228"/>
      <c r="AT517" s="229" t="s">
        <v>176</v>
      </c>
      <c r="AU517" s="229" t="s">
        <v>89</v>
      </c>
      <c r="AV517" s="12" t="s">
        <v>89</v>
      </c>
      <c r="AW517" s="12" t="s">
        <v>44</v>
      </c>
      <c r="AX517" s="12" t="s">
        <v>80</v>
      </c>
      <c r="AY517" s="229" t="s">
        <v>165</v>
      </c>
    </row>
    <row r="518" spans="2:51" s="13" customFormat="1" ht="13.5">
      <c r="B518" s="230"/>
      <c r="C518" s="231"/>
      <c r="D518" s="215" t="s">
        <v>176</v>
      </c>
      <c r="E518" s="232" t="s">
        <v>24</v>
      </c>
      <c r="F518" s="233" t="s">
        <v>1415</v>
      </c>
      <c r="G518" s="231"/>
      <c r="H518" s="234" t="s">
        <v>24</v>
      </c>
      <c r="I518" s="235"/>
      <c r="J518" s="231"/>
      <c r="K518" s="231"/>
      <c r="L518" s="236"/>
      <c r="M518" s="237"/>
      <c r="N518" s="238"/>
      <c r="O518" s="238"/>
      <c r="P518" s="238"/>
      <c r="Q518" s="238"/>
      <c r="R518" s="238"/>
      <c r="S518" s="238"/>
      <c r="T518" s="239"/>
      <c r="AT518" s="240" t="s">
        <v>176</v>
      </c>
      <c r="AU518" s="240" t="s">
        <v>89</v>
      </c>
      <c r="AV518" s="13" t="s">
        <v>25</v>
      </c>
      <c r="AW518" s="13" t="s">
        <v>44</v>
      </c>
      <c r="AX518" s="13" t="s">
        <v>80</v>
      </c>
      <c r="AY518" s="240" t="s">
        <v>165</v>
      </c>
    </row>
    <row r="519" spans="2:51" s="12" customFormat="1" ht="13.5">
      <c r="B519" s="218"/>
      <c r="C519" s="219"/>
      <c r="D519" s="215" t="s">
        <v>176</v>
      </c>
      <c r="E519" s="241" t="s">
        <v>24</v>
      </c>
      <c r="F519" s="242" t="s">
        <v>1416</v>
      </c>
      <c r="G519" s="219"/>
      <c r="H519" s="243">
        <v>223.4</v>
      </c>
      <c r="I519" s="224"/>
      <c r="J519" s="219"/>
      <c r="K519" s="219"/>
      <c r="L519" s="225"/>
      <c r="M519" s="226"/>
      <c r="N519" s="227"/>
      <c r="O519" s="227"/>
      <c r="P519" s="227"/>
      <c r="Q519" s="227"/>
      <c r="R519" s="227"/>
      <c r="S519" s="227"/>
      <c r="T519" s="228"/>
      <c r="AT519" s="229" t="s">
        <v>176</v>
      </c>
      <c r="AU519" s="229" t="s">
        <v>89</v>
      </c>
      <c r="AV519" s="12" t="s">
        <v>89</v>
      </c>
      <c r="AW519" s="12" t="s">
        <v>44</v>
      </c>
      <c r="AX519" s="12" t="s">
        <v>80</v>
      </c>
      <c r="AY519" s="229" t="s">
        <v>165</v>
      </c>
    </row>
    <row r="520" spans="2:51" s="12" customFormat="1" ht="13.5">
      <c r="B520" s="218"/>
      <c r="C520" s="219"/>
      <c r="D520" s="215" t="s">
        <v>176</v>
      </c>
      <c r="E520" s="241" t="s">
        <v>24</v>
      </c>
      <c r="F520" s="242" t="s">
        <v>1417</v>
      </c>
      <c r="G520" s="219"/>
      <c r="H520" s="243">
        <v>-4</v>
      </c>
      <c r="I520" s="224"/>
      <c r="J520" s="219"/>
      <c r="K520" s="219"/>
      <c r="L520" s="225"/>
      <c r="M520" s="226"/>
      <c r="N520" s="227"/>
      <c r="O520" s="227"/>
      <c r="P520" s="227"/>
      <c r="Q520" s="227"/>
      <c r="R520" s="227"/>
      <c r="S520" s="227"/>
      <c r="T520" s="228"/>
      <c r="AT520" s="229" t="s">
        <v>176</v>
      </c>
      <c r="AU520" s="229" t="s">
        <v>89</v>
      </c>
      <c r="AV520" s="12" t="s">
        <v>89</v>
      </c>
      <c r="AW520" s="12" t="s">
        <v>44</v>
      </c>
      <c r="AX520" s="12" t="s">
        <v>80</v>
      </c>
      <c r="AY520" s="229" t="s">
        <v>165</v>
      </c>
    </row>
    <row r="521" spans="2:51" s="13" customFormat="1" ht="13.5">
      <c r="B521" s="230"/>
      <c r="C521" s="231"/>
      <c r="D521" s="215" t="s">
        <v>176</v>
      </c>
      <c r="E521" s="232" t="s">
        <v>24</v>
      </c>
      <c r="F521" s="233" t="s">
        <v>1418</v>
      </c>
      <c r="G521" s="231"/>
      <c r="H521" s="234" t="s">
        <v>24</v>
      </c>
      <c r="I521" s="235"/>
      <c r="J521" s="231"/>
      <c r="K521" s="231"/>
      <c r="L521" s="236"/>
      <c r="M521" s="237"/>
      <c r="N521" s="238"/>
      <c r="O521" s="238"/>
      <c r="P521" s="238"/>
      <c r="Q521" s="238"/>
      <c r="R521" s="238"/>
      <c r="S521" s="238"/>
      <c r="T521" s="239"/>
      <c r="AT521" s="240" t="s">
        <v>176</v>
      </c>
      <c r="AU521" s="240" t="s">
        <v>89</v>
      </c>
      <c r="AV521" s="13" t="s">
        <v>25</v>
      </c>
      <c r="AW521" s="13" t="s">
        <v>44</v>
      </c>
      <c r="AX521" s="13" t="s">
        <v>80</v>
      </c>
      <c r="AY521" s="240" t="s">
        <v>165</v>
      </c>
    </row>
    <row r="522" spans="2:51" s="12" customFormat="1" ht="13.5">
      <c r="B522" s="218"/>
      <c r="C522" s="219"/>
      <c r="D522" s="215" t="s">
        <v>176</v>
      </c>
      <c r="E522" s="241" t="s">
        <v>24</v>
      </c>
      <c r="F522" s="242" t="s">
        <v>1419</v>
      </c>
      <c r="G522" s="219"/>
      <c r="H522" s="243">
        <v>141.4</v>
      </c>
      <c r="I522" s="224"/>
      <c r="J522" s="219"/>
      <c r="K522" s="219"/>
      <c r="L522" s="225"/>
      <c r="M522" s="226"/>
      <c r="N522" s="227"/>
      <c r="O522" s="227"/>
      <c r="P522" s="227"/>
      <c r="Q522" s="227"/>
      <c r="R522" s="227"/>
      <c r="S522" s="227"/>
      <c r="T522" s="228"/>
      <c r="AT522" s="229" t="s">
        <v>176</v>
      </c>
      <c r="AU522" s="229" t="s">
        <v>89</v>
      </c>
      <c r="AV522" s="12" t="s">
        <v>89</v>
      </c>
      <c r="AW522" s="12" t="s">
        <v>44</v>
      </c>
      <c r="AX522" s="12" t="s">
        <v>80</v>
      </c>
      <c r="AY522" s="229" t="s">
        <v>165</v>
      </c>
    </row>
    <row r="523" spans="2:51" s="12" customFormat="1" ht="13.5">
      <c r="B523" s="218"/>
      <c r="C523" s="219"/>
      <c r="D523" s="215" t="s">
        <v>176</v>
      </c>
      <c r="E523" s="241" t="s">
        <v>24</v>
      </c>
      <c r="F523" s="242" t="s">
        <v>1420</v>
      </c>
      <c r="G523" s="219"/>
      <c r="H523" s="243">
        <v>-23.45</v>
      </c>
      <c r="I523" s="224"/>
      <c r="J523" s="219"/>
      <c r="K523" s="219"/>
      <c r="L523" s="225"/>
      <c r="M523" s="226"/>
      <c r="N523" s="227"/>
      <c r="O523" s="227"/>
      <c r="P523" s="227"/>
      <c r="Q523" s="227"/>
      <c r="R523" s="227"/>
      <c r="S523" s="227"/>
      <c r="T523" s="228"/>
      <c r="AT523" s="229" t="s">
        <v>176</v>
      </c>
      <c r="AU523" s="229" t="s">
        <v>89</v>
      </c>
      <c r="AV523" s="12" t="s">
        <v>89</v>
      </c>
      <c r="AW523" s="12" t="s">
        <v>44</v>
      </c>
      <c r="AX523" s="12" t="s">
        <v>80</v>
      </c>
      <c r="AY523" s="229" t="s">
        <v>165</v>
      </c>
    </row>
    <row r="524" spans="2:51" s="15" customFormat="1" ht="13.5">
      <c r="B524" s="255"/>
      <c r="C524" s="256"/>
      <c r="D524" s="220" t="s">
        <v>176</v>
      </c>
      <c r="E524" s="257" t="s">
        <v>24</v>
      </c>
      <c r="F524" s="258" t="s">
        <v>192</v>
      </c>
      <c r="G524" s="256"/>
      <c r="H524" s="259">
        <v>430.25</v>
      </c>
      <c r="I524" s="260"/>
      <c r="J524" s="256"/>
      <c r="K524" s="256"/>
      <c r="L524" s="261"/>
      <c r="M524" s="262"/>
      <c r="N524" s="263"/>
      <c r="O524" s="263"/>
      <c r="P524" s="263"/>
      <c r="Q524" s="263"/>
      <c r="R524" s="263"/>
      <c r="S524" s="263"/>
      <c r="T524" s="264"/>
      <c r="AT524" s="265" t="s">
        <v>176</v>
      </c>
      <c r="AU524" s="265" t="s">
        <v>89</v>
      </c>
      <c r="AV524" s="15" t="s">
        <v>171</v>
      </c>
      <c r="AW524" s="15" t="s">
        <v>44</v>
      </c>
      <c r="AX524" s="15" t="s">
        <v>25</v>
      </c>
      <c r="AY524" s="265" t="s">
        <v>165</v>
      </c>
    </row>
    <row r="525" spans="2:65" s="1" customFormat="1" ht="57" customHeight="1">
      <c r="B525" s="42"/>
      <c r="C525" s="203" t="s">
        <v>719</v>
      </c>
      <c r="D525" s="203" t="s">
        <v>166</v>
      </c>
      <c r="E525" s="204" t="s">
        <v>1535</v>
      </c>
      <c r="F525" s="205" t="s">
        <v>1536</v>
      </c>
      <c r="G525" s="206" t="s">
        <v>222</v>
      </c>
      <c r="H525" s="207">
        <v>4</v>
      </c>
      <c r="I525" s="208"/>
      <c r="J525" s="209">
        <f>ROUND(I525*H525,2)</f>
        <v>0</v>
      </c>
      <c r="K525" s="205" t="s">
        <v>170</v>
      </c>
      <c r="L525" s="62"/>
      <c r="M525" s="210" t="s">
        <v>24</v>
      </c>
      <c r="N525" s="211" t="s">
        <v>51</v>
      </c>
      <c r="O525" s="43"/>
      <c r="P525" s="212">
        <f>O525*H525</f>
        <v>0</v>
      </c>
      <c r="Q525" s="212">
        <v>0</v>
      </c>
      <c r="R525" s="212">
        <f>Q525*H525</f>
        <v>0</v>
      </c>
      <c r="S525" s="212">
        <v>1.5</v>
      </c>
      <c r="T525" s="213">
        <f>S525*H525</f>
        <v>6</v>
      </c>
      <c r="AR525" s="25" t="s">
        <v>171</v>
      </c>
      <c r="AT525" s="25" t="s">
        <v>166</v>
      </c>
      <c r="AU525" s="25" t="s">
        <v>89</v>
      </c>
      <c r="AY525" s="25" t="s">
        <v>165</v>
      </c>
      <c r="BE525" s="214">
        <f>IF(N525="základní",J525,0)</f>
        <v>0</v>
      </c>
      <c r="BF525" s="214">
        <f>IF(N525="snížená",J525,0)</f>
        <v>0</v>
      </c>
      <c r="BG525" s="214">
        <f>IF(N525="zákl. přenesená",J525,0)</f>
        <v>0</v>
      </c>
      <c r="BH525" s="214">
        <f>IF(N525="sníž. přenesená",J525,0)</f>
        <v>0</v>
      </c>
      <c r="BI525" s="214">
        <f>IF(N525="nulová",J525,0)</f>
        <v>0</v>
      </c>
      <c r="BJ525" s="25" t="s">
        <v>25</v>
      </c>
      <c r="BK525" s="214">
        <f>ROUND(I525*H525,2)</f>
        <v>0</v>
      </c>
      <c r="BL525" s="25" t="s">
        <v>171</v>
      </c>
      <c r="BM525" s="25" t="s">
        <v>1537</v>
      </c>
    </row>
    <row r="526" spans="2:47" s="1" customFormat="1" ht="94.5">
      <c r="B526" s="42"/>
      <c r="C526" s="64"/>
      <c r="D526" s="215" t="s">
        <v>173</v>
      </c>
      <c r="E526" s="64"/>
      <c r="F526" s="216" t="s">
        <v>1528</v>
      </c>
      <c r="G526" s="64"/>
      <c r="H526" s="64"/>
      <c r="I526" s="173"/>
      <c r="J526" s="64"/>
      <c r="K526" s="64"/>
      <c r="L526" s="62"/>
      <c r="M526" s="217"/>
      <c r="N526" s="43"/>
      <c r="O526" s="43"/>
      <c r="P526" s="43"/>
      <c r="Q526" s="43"/>
      <c r="R526" s="43"/>
      <c r="S526" s="43"/>
      <c r="T526" s="79"/>
      <c r="AT526" s="25" t="s">
        <v>173</v>
      </c>
      <c r="AU526" s="25" t="s">
        <v>89</v>
      </c>
    </row>
    <row r="527" spans="2:47" s="1" customFormat="1" ht="40.5">
      <c r="B527" s="42"/>
      <c r="C527" s="64"/>
      <c r="D527" s="215" t="s">
        <v>112</v>
      </c>
      <c r="E527" s="64"/>
      <c r="F527" s="216" t="s">
        <v>1538</v>
      </c>
      <c r="G527" s="64"/>
      <c r="H527" s="64"/>
      <c r="I527" s="173"/>
      <c r="J527" s="64"/>
      <c r="K527" s="64"/>
      <c r="L527" s="62"/>
      <c r="M527" s="217"/>
      <c r="N527" s="43"/>
      <c r="O527" s="43"/>
      <c r="P527" s="43"/>
      <c r="Q527" s="43"/>
      <c r="R527" s="43"/>
      <c r="S527" s="43"/>
      <c r="T527" s="79"/>
      <c r="AT527" s="25" t="s">
        <v>112</v>
      </c>
      <c r="AU527" s="25" t="s">
        <v>89</v>
      </c>
    </row>
    <row r="528" spans="2:51" s="12" customFormat="1" ht="13.5">
      <c r="B528" s="218"/>
      <c r="C528" s="219"/>
      <c r="D528" s="220" t="s">
        <v>176</v>
      </c>
      <c r="E528" s="221" t="s">
        <v>24</v>
      </c>
      <c r="F528" s="222" t="s">
        <v>1539</v>
      </c>
      <c r="G528" s="219"/>
      <c r="H528" s="223">
        <v>4</v>
      </c>
      <c r="I528" s="224"/>
      <c r="J528" s="219"/>
      <c r="K528" s="219"/>
      <c r="L528" s="225"/>
      <c r="M528" s="226"/>
      <c r="N528" s="227"/>
      <c r="O528" s="227"/>
      <c r="P528" s="227"/>
      <c r="Q528" s="227"/>
      <c r="R528" s="227"/>
      <c r="S528" s="227"/>
      <c r="T528" s="228"/>
      <c r="AT528" s="229" t="s">
        <v>176</v>
      </c>
      <c r="AU528" s="229" t="s">
        <v>89</v>
      </c>
      <c r="AV528" s="12" t="s">
        <v>89</v>
      </c>
      <c r="AW528" s="12" t="s">
        <v>44</v>
      </c>
      <c r="AX528" s="12" t="s">
        <v>25</v>
      </c>
      <c r="AY528" s="229" t="s">
        <v>165</v>
      </c>
    </row>
    <row r="529" spans="2:65" s="1" customFormat="1" ht="31.5" customHeight="1">
      <c r="B529" s="42"/>
      <c r="C529" s="203" t="s">
        <v>731</v>
      </c>
      <c r="D529" s="203" t="s">
        <v>166</v>
      </c>
      <c r="E529" s="204" t="s">
        <v>755</v>
      </c>
      <c r="F529" s="205" t="s">
        <v>1540</v>
      </c>
      <c r="G529" s="206" t="s">
        <v>397</v>
      </c>
      <c r="H529" s="207">
        <v>640</v>
      </c>
      <c r="I529" s="208"/>
      <c r="J529" s="209">
        <f>ROUND(I529*H529,2)</f>
        <v>0</v>
      </c>
      <c r="K529" s="205" t="s">
        <v>24</v>
      </c>
      <c r="L529" s="62"/>
      <c r="M529" s="210" t="s">
        <v>24</v>
      </c>
      <c r="N529" s="211" t="s">
        <v>51</v>
      </c>
      <c r="O529" s="43"/>
      <c r="P529" s="212">
        <f>O529*H529</f>
        <v>0</v>
      </c>
      <c r="Q529" s="212">
        <v>1E-05</v>
      </c>
      <c r="R529" s="212">
        <f>Q529*H529</f>
        <v>0.0064</v>
      </c>
      <c r="S529" s="212">
        <v>0</v>
      </c>
      <c r="T529" s="213">
        <f>S529*H529</f>
        <v>0</v>
      </c>
      <c r="AR529" s="25" t="s">
        <v>171</v>
      </c>
      <c r="AT529" s="25" t="s">
        <v>166</v>
      </c>
      <c r="AU529" s="25" t="s">
        <v>89</v>
      </c>
      <c r="AY529" s="25" t="s">
        <v>165</v>
      </c>
      <c r="BE529" s="214">
        <f>IF(N529="základní",J529,0)</f>
        <v>0</v>
      </c>
      <c r="BF529" s="214">
        <f>IF(N529="snížená",J529,0)</f>
        <v>0</v>
      </c>
      <c r="BG529" s="214">
        <f>IF(N529="zákl. přenesená",J529,0)</f>
        <v>0</v>
      </c>
      <c r="BH529" s="214">
        <f>IF(N529="sníž. přenesená",J529,0)</f>
        <v>0</v>
      </c>
      <c r="BI529" s="214">
        <f>IF(N529="nulová",J529,0)</f>
        <v>0</v>
      </c>
      <c r="BJ529" s="25" t="s">
        <v>25</v>
      </c>
      <c r="BK529" s="214">
        <f>ROUND(I529*H529,2)</f>
        <v>0</v>
      </c>
      <c r="BL529" s="25" t="s">
        <v>171</v>
      </c>
      <c r="BM529" s="25" t="s">
        <v>1541</v>
      </c>
    </row>
    <row r="530" spans="2:47" s="1" customFormat="1" ht="94.5">
      <c r="B530" s="42"/>
      <c r="C530" s="64"/>
      <c r="D530" s="215" t="s">
        <v>173</v>
      </c>
      <c r="E530" s="64"/>
      <c r="F530" s="216" t="s">
        <v>758</v>
      </c>
      <c r="G530" s="64"/>
      <c r="H530" s="64"/>
      <c r="I530" s="173"/>
      <c r="J530" s="64"/>
      <c r="K530" s="64"/>
      <c r="L530" s="62"/>
      <c r="M530" s="217"/>
      <c r="N530" s="43"/>
      <c r="O530" s="43"/>
      <c r="P530" s="43"/>
      <c r="Q530" s="43"/>
      <c r="R530" s="43"/>
      <c r="S530" s="43"/>
      <c r="T530" s="79"/>
      <c r="AT530" s="25" t="s">
        <v>173</v>
      </c>
      <c r="AU530" s="25" t="s">
        <v>89</v>
      </c>
    </row>
    <row r="531" spans="2:47" s="1" customFormat="1" ht="54">
      <c r="B531" s="42"/>
      <c r="C531" s="64"/>
      <c r="D531" s="215" t="s">
        <v>112</v>
      </c>
      <c r="E531" s="64"/>
      <c r="F531" s="216" t="s">
        <v>1542</v>
      </c>
      <c r="G531" s="64"/>
      <c r="H531" s="64"/>
      <c r="I531" s="173"/>
      <c r="J531" s="64"/>
      <c r="K531" s="64"/>
      <c r="L531" s="62"/>
      <c r="M531" s="217"/>
      <c r="N531" s="43"/>
      <c r="O531" s="43"/>
      <c r="P531" s="43"/>
      <c r="Q531" s="43"/>
      <c r="R531" s="43"/>
      <c r="S531" s="43"/>
      <c r="T531" s="79"/>
      <c r="AT531" s="25" t="s">
        <v>112</v>
      </c>
      <c r="AU531" s="25" t="s">
        <v>89</v>
      </c>
    </row>
    <row r="532" spans="2:51" s="12" customFormat="1" ht="13.5">
      <c r="B532" s="218"/>
      <c r="C532" s="219"/>
      <c r="D532" s="220" t="s">
        <v>176</v>
      </c>
      <c r="E532" s="221" t="s">
        <v>24</v>
      </c>
      <c r="F532" s="222" t="s">
        <v>1543</v>
      </c>
      <c r="G532" s="219"/>
      <c r="H532" s="223">
        <v>640</v>
      </c>
      <c r="I532" s="224"/>
      <c r="J532" s="219"/>
      <c r="K532" s="219"/>
      <c r="L532" s="225"/>
      <c r="M532" s="226"/>
      <c r="N532" s="227"/>
      <c r="O532" s="227"/>
      <c r="P532" s="227"/>
      <c r="Q532" s="227"/>
      <c r="R532" s="227"/>
      <c r="S532" s="227"/>
      <c r="T532" s="228"/>
      <c r="AT532" s="229" t="s">
        <v>176</v>
      </c>
      <c r="AU532" s="229" t="s">
        <v>89</v>
      </c>
      <c r="AV532" s="12" t="s">
        <v>89</v>
      </c>
      <c r="AW532" s="12" t="s">
        <v>44</v>
      </c>
      <c r="AX532" s="12" t="s">
        <v>25</v>
      </c>
      <c r="AY532" s="229" t="s">
        <v>165</v>
      </c>
    </row>
    <row r="533" spans="2:65" s="1" customFormat="1" ht="44.25" customHeight="1">
      <c r="B533" s="42"/>
      <c r="C533" s="203" t="s">
        <v>739</v>
      </c>
      <c r="D533" s="203" t="s">
        <v>166</v>
      </c>
      <c r="E533" s="204" t="s">
        <v>1544</v>
      </c>
      <c r="F533" s="205" t="s">
        <v>1545</v>
      </c>
      <c r="G533" s="206" t="s">
        <v>222</v>
      </c>
      <c r="H533" s="207">
        <v>0.531</v>
      </c>
      <c r="I533" s="208"/>
      <c r="J533" s="209">
        <f>ROUND(I533*H533,2)</f>
        <v>0</v>
      </c>
      <c r="K533" s="205" t="s">
        <v>24</v>
      </c>
      <c r="L533" s="62"/>
      <c r="M533" s="210" t="s">
        <v>24</v>
      </c>
      <c r="N533" s="211" t="s">
        <v>51</v>
      </c>
      <c r="O533" s="43"/>
      <c r="P533" s="212">
        <f>O533*H533</f>
        <v>0</v>
      </c>
      <c r="Q533" s="212">
        <v>0.00147</v>
      </c>
      <c r="R533" s="212">
        <f>Q533*H533</f>
        <v>0.00078057</v>
      </c>
      <c r="S533" s="212">
        <v>2.447</v>
      </c>
      <c r="T533" s="213">
        <f>S533*H533</f>
        <v>1.299357</v>
      </c>
      <c r="AR533" s="25" t="s">
        <v>171</v>
      </c>
      <c r="AT533" s="25" t="s">
        <v>166</v>
      </c>
      <c r="AU533" s="25" t="s">
        <v>89</v>
      </c>
      <c r="AY533" s="25" t="s">
        <v>165</v>
      </c>
      <c r="BE533" s="214">
        <f>IF(N533="základní",J533,0)</f>
        <v>0</v>
      </c>
      <c r="BF533" s="214">
        <f>IF(N533="snížená",J533,0)</f>
        <v>0</v>
      </c>
      <c r="BG533" s="214">
        <f>IF(N533="zákl. přenesená",J533,0)</f>
        <v>0</v>
      </c>
      <c r="BH533" s="214">
        <f>IF(N533="sníž. přenesená",J533,0)</f>
        <v>0</v>
      </c>
      <c r="BI533" s="214">
        <f>IF(N533="nulová",J533,0)</f>
        <v>0</v>
      </c>
      <c r="BJ533" s="25" t="s">
        <v>25</v>
      </c>
      <c r="BK533" s="214">
        <f>ROUND(I533*H533,2)</f>
        <v>0</v>
      </c>
      <c r="BL533" s="25" t="s">
        <v>171</v>
      </c>
      <c r="BM533" s="25" t="s">
        <v>1546</v>
      </c>
    </row>
    <row r="534" spans="2:51" s="12" customFormat="1" ht="13.5">
      <c r="B534" s="218"/>
      <c r="C534" s="219"/>
      <c r="D534" s="215" t="s">
        <v>176</v>
      </c>
      <c r="E534" s="241" t="s">
        <v>24</v>
      </c>
      <c r="F534" s="242" t="s">
        <v>1547</v>
      </c>
      <c r="G534" s="219"/>
      <c r="H534" s="243">
        <v>0.036</v>
      </c>
      <c r="I534" s="224"/>
      <c r="J534" s="219"/>
      <c r="K534" s="219"/>
      <c r="L534" s="225"/>
      <c r="M534" s="226"/>
      <c r="N534" s="227"/>
      <c r="O534" s="227"/>
      <c r="P534" s="227"/>
      <c r="Q534" s="227"/>
      <c r="R534" s="227"/>
      <c r="S534" s="227"/>
      <c r="T534" s="228"/>
      <c r="AT534" s="229" t="s">
        <v>176</v>
      </c>
      <c r="AU534" s="229" t="s">
        <v>89</v>
      </c>
      <c r="AV534" s="12" t="s">
        <v>89</v>
      </c>
      <c r="AW534" s="12" t="s">
        <v>44</v>
      </c>
      <c r="AX534" s="12" t="s">
        <v>80</v>
      </c>
      <c r="AY534" s="229" t="s">
        <v>165</v>
      </c>
    </row>
    <row r="535" spans="2:51" s="12" customFormat="1" ht="13.5">
      <c r="B535" s="218"/>
      <c r="C535" s="219"/>
      <c r="D535" s="215" t="s">
        <v>176</v>
      </c>
      <c r="E535" s="241" t="s">
        <v>24</v>
      </c>
      <c r="F535" s="242" t="s">
        <v>1548</v>
      </c>
      <c r="G535" s="219"/>
      <c r="H535" s="243">
        <v>0.495</v>
      </c>
      <c r="I535" s="224"/>
      <c r="J535" s="219"/>
      <c r="K535" s="219"/>
      <c r="L535" s="225"/>
      <c r="M535" s="226"/>
      <c r="N535" s="227"/>
      <c r="O535" s="227"/>
      <c r="P535" s="227"/>
      <c r="Q535" s="227"/>
      <c r="R535" s="227"/>
      <c r="S535" s="227"/>
      <c r="T535" s="228"/>
      <c r="AT535" s="229" t="s">
        <v>176</v>
      </c>
      <c r="AU535" s="229" t="s">
        <v>89</v>
      </c>
      <c r="AV535" s="12" t="s">
        <v>89</v>
      </c>
      <c r="AW535" s="12" t="s">
        <v>44</v>
      </c>
      <c r="AX535" s="12" t="s">
        <v>80</v>
      </c>
      <c r="AY535" s="229" t="s">
        <v>165</v>
      </c>
    </row>
    <row r="536" spans="2:51" s="15" customFormat="1" ht="13.5">
      <c r="B536" s="255"/>
      <c r="C536" s="256"/>
      <c r="D536" s="220" t="s">
        <v>176</v>
      </c>
      <c r="E536" s="257" t="s">
        <v>24</v>
      </c>
      <c r="F536" s="258" t="s">
        <v>192</v>
      </c>
      <c r="G536" s="256"/>
      <c r="H536" s="259">
        <v>0.531</v>
      </c>
      <c r="I536" s="260"/>
      <c r="J536" s="256"/>
      <c r="K536" s="256"/>
      <c r="L536" s="261"/>
      <c r="M536" s="262"/>
      <c r="N536" s="263"/>
      <c r="O536" s="263"/>
      <c r="P536" s="263"/>
      <c r="Q536" s="263"/>
      <c r="R536" s="263"/>
      <c r="S536" s="263"/>
      <c r="T536" s="264"/>
      <c r="AT536" s="265" t="s">
        <v>176</v>
      </c>
      <c r="AU536" s="265" t="s">
        <v>89</v>
      </c>
      <c r="AV536" s="15" t="s">
        <v>171</v>
      </c>
      <c r="AW536" s="15" t="s">
        <v>44</v>
      </c>
      <c r="AX536" s="15" t="s">
        <v>25</v>
      </c>
      <c r="AY536" s="265" t="s">
        <v>165</v>
      </c>
    </row>
    <row r="537" spans="2:65" s="1" customFormat="1" ht="22.5" customHeight="1">
      <c r="B537" s="42"/>
      <c r="C537" s="203" t="s">
        <v>746</v>
      </c>
      <c r="D537" s="203" t="s">
        <v>166</v>
      </c>
      <c r="E537" s="204" t="s">
        <v>1549</v>
      </c>
      <c r="F537" s="205" t="s">
        <v>1550</v>
      </c>
      <c r="G537" s="206" t="s">
        <v>222</v>
      </c>
      <c r="H537" s="207">
        <v>26.19</v>
      </c>
      <c r="I537" s="208"/>
      <c r="J537" s="209">
        <f>ROUND(I537*H537,2)</f>
        <v>0</v>
      </c>
      <c r="K537" s="205" t="s">
        <v>170</v>
      </c>
      <c r="L537" s="62"/>
      <c r="M537" s="210" t="s">
        <v>24</v>
      </c>
      <c r="N537" s="211" t="s">
        <v>51</v>
      </c>
      <c r="O537" s="43"/>
      <c r="P537" s="212">
        <f>O537*H537</f>
        <v>0</v>
      </c>
      <c r="Q537" s="212">
        <v>0</v>
      </c>
      <c r="R537" s="212">
        <f>Q537*H537</f>
        <v>0</v>
      </c>
      <c r="S537" s="212">
        <v>2</v>
      </c>
      <c r="T537" s="213">
        <f>S537*H537</f>
        <v>52.38</v>
      </c>
      <c r="AR537" s="25" t="s">
        <v>171</v>
      </c>
      <c r="AT537" s="25" t="s">
        <v>166</v>
      </c>
      <c r="AU537" s="25" t="s">
        <v>89</v>
      </c>
      <c r="AY537" s="25" t="s">
        <v>165</v>
      </c>
      <c r="BE537" s="214">
        <f>IF(N537="základní",J537,0)</f>
        <v>0</v>
      </c>
      <c r="BF537" s="214">
        <f>IF(N537="snížená",J537,0)</f>
        <v>0</v>
      </c>
      <c r="BG537" s="214">
        <f>IF(N537="zákl. přenesená",J537,0)</f>
        <v>0</v>
      </c>
      <c r="BH537" s="214">
        <f>IF(N537="sníž. přenesená",J537,0)</f>
        <v>0</v>
      </c>
      <c r="BI537" s="214">
        <f>IF(N537="nulová",J537,0)</f>
        <v>0</v>
      </c>
      <c r="BJ537" s="25" t="s">
        <v>25</v>
      </c>
      <c r="BK537" s="214">
        <f>ROUND(I537*H537,2)</f>
        <v>0</v>
      </c>
      <c r="BL537" s="25" t="s">
        <v>171</v>
      </c>
      <c r="BM537" s="25" t="s">
        <v>1551</v>
      </c>
    </row>
    <row r="538" spans="2:47" s="1" customFormat="1" ht="67.5">
      <c r="B538" s="42"/>
      <c r="C538" s="64"/>
      <c r="D538" s="215" t="s">
        <v>112</v>
      </c>
      <c r="E538" s="64"/>
      <c r="F538" s="216" t="s">
        <v>1552</v>
      </c>
      <c r="G538" s="64"/>
      <c r="H538" s="64"/>
      <c r="I538" s="173"/>
      <c r="J538" s="64"/>
      <c r="K538" s="64"/>
      <c r="L538" s="62"/>
      <c r="M538" s="217"/>
      <c r="N538" s="43"/>
      <c r="O538" s="43"/>
      <c r="P538" s="43"/>
      <c r="Q538" s="43"/>
      <c r="R538" s="43"/>
      <c r="S538" s="43"/>
      <c r="T538" s="79"/>
      <c r="AT538" s="25" t="s">
        <v>112</v>
      </c>
      <c r="AU538" s="25" t="s">
        <v>89</v>
      </c>
    </row>
    <row r="539" spans="2:51" s="12" customFormat="1" ht="13.5">
      <c r="B539" s="218"/>
      <c r="C539" s="219"/>
      <c r="D539" s="215" t="s">
        <v>176</v>
      </c>
      <c r="E539" s="241" t="s">
        <v>24</v>
      </c>
      <c r="F539" s="242" t="s">
        <v>1553</v>
      </c>
      <c r="G539" s="219"/>
      <c r="H539" s="243">
        <v>20</v>
      </c>
      <c r="I539" s="224"/>
      <c r="J539" s="219"/>
      <c r="K539" s="219"/>
      <c r="L539" s="225"/>
      <c r="M539" s="226"/>
      <c r="N539" s="227"/>
      <c r="O539" s="227"/>
      <c r="P539" s="227"/>
      <c r="Q539" s="227"/>
      <c r="R539" s="227"/>
      <c r="S539" s="227"/>
      <c r="T539" s="228"/>
      <c r="AT539" s="229" t="s">
        <v>176</v>
      </c>
      <c r="AU539" s="229" t="s">
        <v>89</v>
      </c>
      <c r="AV539" s="12" t="s">
        <v>89</v>
      </c>
      <c r="AW539" s="12" t="s">
        <v>44</v>
      </c>
      <c r="AX539" s="12" t="s">
        <v>80</v>
      </c>
      <c r="AY539" s="229" t="s">
        <v>165</v>
      </c>
    </row>
    <row r="540" spans="2:51" s="12" customFormat="1" ht="13.5">
      <c r="B540" s="218"/>
      <c r="C540" s="219"/>
      <c r="D540" s="215" t="s">
        <v>176</v>
      </c>
      <c r="E540" s="241" t="s">
        <v>24</v>
      </c>
      <c r="F540" s="242" t="s">
        <v>1554</v>
      </c>
      <c r="G540" s="219"/>
      <c r="H540" s="243">
        <v>0.375</v>
      </c>
      <c r="I540" s="224"/>
      <c r="J540" s="219"/>
      <c r="K540" s="219"/>
      <c r="L540" s="225"/>
      <c r="M540" s="226"/>
      <c r="N540" s="227"/>
      <c r="O540" s="227"/>
      <c r="P540" s="227"/>
      <c r="Q540" s="227"/>
      <c r="R540" s="227"/>
      <c r="S540" s="227"/>
      <c r="T540" s="228"/>
      <c r="AT540" s="229" t="s">
        <v>176</v>
      </c>
      <c r="AU540" s="229" t="s">
        <v>89</v>
      </c>
      <c r="AV540" s="12" t="s">
        <v>89</v>
      </c>
      <c r="AW540" s="12" t="s">
        <v>44</v>
      </c>
      <c r="AX540" s="12" t="s">
        <v>80</v>
      </c>
      <c r="AY540" s="229" t="s">
        <v>165</v>
      </c>
    </row>
    <row r="541" spans="2:51" s="13" customFormat="1" ht="13.5">
      <c r="B541" s="230"/>
      <c r="C541" s="231"/>
      <c r="D541" s="215" t="s">
        <v>176</v>
      </c>
      <c r="E541" s="232" t="s">
        <v>24</v>
      </c>
      <c r="F541" s="233" t="s">
        <v>1555</v>
      </c>
      <c r="G541" s="231"/>
      <c r="H541" s="234" t="s">
        <v>24</v>
      </c>
      <c r="I541" s="235"/>
      <c r="J541" s="231"/>
      <c r="K541" s="231"/>
      <c r="L541" s="236"/>
      <c r="M541" s="237"/>
      <c r="N541" s="238"/>
      <c r="O541" s="238"/>
      <c r="P541" s="238"/>
      <c r="Q541" s="238"/>
      <c r="R541" s="238"/>
      <c r="S541" s="238"/>
      <c r="T541" s="239"/>
      <c r="AT541" s="240" t="s">
        <v>176</v>
      </c>
      <c r="AU541" s="240" t="s">
        <v>89</v>
      </c>
      <c r="AV541" s="13" t="s">
        <v>25</v>
      </c>
      <c r="AW541" s="13" t="s">
        <v>44</v>
      </c>
      <c r="AX541" s="13" t="s">
        <v>80</v>
      </c>
      <c r="AY541" s="240" t="s">
        <v>165</v>
      </c>
    </row>
    <row r="542" spans="2:51" s="12" customFormat="1" ht="13.5">
      <c r="B542" s="218"/>
      <c r="C542" s="219"/>
      <c r="D542" s="215" t="s">
        <v>176</v>
      </c>
      <c r="E542" s="241" t="s">
        <v>24</v>
      </c>
      <c r="F542" s="242" t="s">
        <v>1556</v>
      </c>
      <c r="G542" s="219"/>
      <c r="H542" s="243">
        <v>2.6</v>
      </c>
      <c r="I542" s="224"/>
      <c r="J542" s="219"/>
      <c r="K542" s="219"/>
      <c r="L542" s="225"/>
      <c r="M542" s="226"/>
      <c r="N542" s="227"/>
      <c r="O542" s="227"/>
      <c r="P542" s="227"/>
      <c r="Q542" s="227"/>
      <c r="R542" s="227"/>
      <c r="S542" s="227"/>
      <c r="T542" s="228"/>
      <c r="AT542" s="229" t="s">
        <v>176</v>
      </c>
      <c r="AU542" s="229" t="s">
        <v>89</v>
      </c>
      <c r="AV542" s="12" t="s">
        <v>89</v>
      </c>
      <c r="AW542" s="12" t="s">
        <v>44</v>
      </c>
      <c r="AX542" s="12" t="s">
        <v>80</v>
      </c>
      <c r="AY542" s="229" t="s">
        <v>165</v>
      </c>
    </row>
    <row r="543" spans="2:51" s="12" customFormat="1" ht="13.5">
      <c r="B543" s="218"/>
      <c r="C543" s="219"/>
      <c r="D543" s="215" t="s">
        <v>176</v>
      </c>
      <c r="E543" s="241" t="s">
        <v>24</v>
      </c>
      <c r="F543" s="242" t="s">
        <v>1557</v>
      </c>
      <c r="G543" s="219"/>
      <c r="H543" s="243">
        <v>0.457</v>
      </c>
      <c r="I543" s="224"/>
      <c r="J543" s="219"/>
      <c r="K543" s="219"/>
      <c r="L543" s="225"/>
      <c r="M543" s="226"/>
      <c r="N543" s="227"/>
      <c r="O543" s="227"/>
      <c r="P543" s="227"/>
      <c r="Q543" s="227"/>
      <c r="R543" s="227"/>
      <c r="S543" s="227"/>
      <c r="T543" s="228"/>
      <c r="AT543" s="229" t="s">
        <v>176</v>
      </c>
      <c r="AU543" s="229" t="s">
        <v>89</v>
      </c>
      <c r="AV543" s="12" t="s">
        <v>89</v>
      </c>
      <c r="AW543" s="12" t="s">
        <v>44</v>
      </c>
      <c r="AX543" s="12" t="s">
        <v>80</v>
      </c>
      <c r="AY543" s="229" t="s">
        <v>165</v>
      </c>
    </row>
    <row r="544" spans="2:51" s="13" customFormat="1" ht="13.5">
      <c r="B544" s="230"/>
      <c r="C544" s="231"/>
      <c r="D544" s="215" t="s">
        <v>176</v>
      </c>
      <c r="E544" s="232" t="s">
        <v>24</v>
      </c>
      <c r="F544" s="233" t="s">
        <v>1558</v>
      </c>
      <c r="G544" s="231"/>
      <c r="H544" s="234" t="s">
        <v>24</v>
      </c>
      <c r="I544" s="235"/>
      <c r="J544" s="231"/>
      <c r="K544" s="231"/>
      <c r="L544" s="236"/>
      <c r="M544" s="237"/>
      <c r="N544" s="238"/>
      <c r="O544" s="238"/>
      <c r="P544" s="238"/>
      <c r="Q544" s="238"/>
      <c r="R544" s="238"/>
      <c r="S544" s="238"/>
      <c r="T544" s="239"/>
      <c r="AT544" s="240" t="s">
        <v>176</v>
      </c>
      <c r="AU544" s="240" t="s">
        <v>89</v>
      </c>
      <c r="AV544" s="13" t="s">
        <v>25</v>
      </c>
      <c r="AW544" s="13" t="s">
        <v>44</v>
      </c>
      <c r="AX544" s="13" t="s">
        <v>80</v>
      </c>
      <c r="AY544" s="240" t="s">
        <v>165</v>
      </c>
    </row>
    <row r="545" spans="2:51" s="12" customFormat="1" ht="13.5">
      <c r="B545" s="218"/>
      <c r="C545" s="219"/>
      <c r="D545" s="215" t="s">
        <v>176</v>
      </c>
      <c r="E545" s="241" t="s">
        <v>24</v>
      </c>
      <c r="F545" s="242" t="s">
        <v>1559</v>
      </c>
      <c r="G545" s="219"/>
      <c r="H545" s="243">
        <v>2.21</v>
      </c>
      <c r="I545" s="224"/>
      <c r="J545" s="219"/>
      <c r="K545" s="219"/>
      <c r="L545" s="225"/>
      <c r="M545" s="226"/>
      <c r="N545" s="227"/>
      <c r="O545" s="227"/>
      <c r="P545" s="227"/>
      <c r="Q545" s="227"/>
      <c r="R545" s="227"/>
      <c r="S545" s="227"/>
      <c r="T545" s="228"/>
      <c r="AT545" s="229" t="s">
        <v>176</v>
      </c>
      <c r="AU545" s="229" t="s">
        <v>89</v>
      </c>
      <c r="AV545" s="12" t="s">
        <v>89</v>
      </c>
      <c r="AW545" s="12" t="s">
        <v>44</v>
      </c>
      <c r="AX545" s="12" t="s">
        <v>80</v>
      </c>
      <c r="AY545" s="229" t="s">
        <v>165</v>
      </c>
    </row>
    <row r="546" spans="2:51" s="12" customFormat="1" ht="13.5">
      <c r="B546" s="218"/>
      <c r="C546" s="219"/>
      <c r="D546" s="215" t="s">
        <v>176</v>
      </c>
      <c r="E546" s="241" t="s">
        <v>24</v>
      </c>
      <c r="F546" s="242" t="s">
        <v>1560</v>
      </c>
      <c r="G546" s="219"/>
      <c r="H546" s="243">
        <v>0.548</v>
      </c>
      <c r="I546" s="224"/>
      <c r="J546" s="219"/>
      <c r="K546" s="219"/>
      <c r="L546" s="225"/>
      <c r="M546" s="226"/>
      <c r="N546" s="227"/>
      <c r="O546" s="227"/>
      <c r="P546" s="227"/>
      <c r="Q546" s="227"/>
      <c r="R546" s="227"/>
      <c r="S546" s="227"/>
      <c r="T546" s="228"/>
      <c r="AT546" s="229" t="s">
        <v>176</v>
      </c>
      <c r="AU546" s="229" t="s">
        <v>89</v>
      </c>
      <c r="AV546" s="12" t="s">
        <v>89</v>
      </c>
      <c r="AW546" s="12" t="s">
        <v>44</v>
      </c>
      <c r="AX546" s="12" t="s">
        <v>80</v>
      </c>
      <c r="AY546" s="229" t="s">
        <v>165</v>
      </c>
    </row>
    <row r="547" spans="2:51" s="15" customFormat="1" ht="13.5">
      <c r="B547" s="255"/>
      <c r="C547" s="256"/>
      <c r="D547" s="220" t="s">
        <v>176</v>
      </c>
      <c r="E547" s="257" t="s">
        <v>24</v>
      </c>
      <c r="F547" s="258" t="s">
        <v>192</v>
      </c>
      <c r="G547" s="256"/>
      <c r="H547" s="259">
        <v>26.19</v>
      </c>
      <c r="I547" s="260"/>
      <c r="J547" s="256"/>
      <c r="K547" s="256"/>
      <c r="L547" s="261"/>
      <c r="M547" s="262"/>
      <c r="N547" s="263"/>
      <c r="O547" s="263"/>
      <c r="P547" s="263"/>
      <c r="Q547" s="263"/>
      <c r="R547" s="263"/>
      <c r="S547" s="263"/>
      <c r="T547" s="264"/>
      <c r="AT547" s="265" t="s">
        <v>176</v>
      </c>
      <c r="AU547" s="265" t="s">
        <v>89</v>
      </c>
      <c r="AV547" s="15" t="s">
        <v>171</v>
      </c>
      <c r="AW547" s="15" t="s">
        <v>44</v>
      </c>
      <c r="AX547" s="15" t="s">
        <v>25</v>
      </c>
      <c r="AY547" s="265" t="s">
        <v>165</v>
      </c>
    </row>
    <row r="548" spans="2:65" s="1" customFormat="1" ht="22.5" customHeight="1">
      <c r="B548" s="42"/>
      <c r="C548" s="203" t="s">
        <v>754</v>
      </c>
      <c r="D548" s="203" t="s">
        <v>166</v>
      </c>
      <c r="E548" s="204" t="s">
        <v>788</v>
      </c>
      <c r="F548" s="205" t="s">
        <v>789</v>
      </c>
      <c r="G548" s="206" t="s">
        <v>169</v>
      </c>
      <c r="H548" s="207">
        <v>589.3</v>
      </c>
      <c r="I548" s="208"/>
      <c r="J548" s="209">
        <f>ROUND(I548*H548,2)</f>
        <v>0</v>
      </c>
      <c r="K548" s="205" t="s">
        <v>170</v>
      </c>
      <c r="L548" s="62"/>
      <c r="M548" s="210" t="s">
        <v>24</v>
      </c>
      <c r="N548" s="211" t="s">
        <v>51</v>
      </c>
      <c r="O548" s="43"/>
      <c r="P548" s="212">
        <f>O548*H548</f>
        <v>0</v>
      </c>
      <c r="Q548" s="212">
        <v>0</v>
      </c>
      <c r="R548" s="212">
        <f>Q548*H548</f>
        <v>0</v>
      </c>
      <c r="S548" s="212">
        <v>0</v>
      </c>
      <c r="T548" s="213">
        <f>S548*H548</f>
        <v>0</v>
      </c>
      <c r="AR548" s="25" t="s">
        <v>171</v>
      </c>
      <c r="AT548" s="25" t="s">
        <v>166</v>
      </c>
      <c r="AU548" s="25" t="s">
        <v>89</v>
      </c>
      <c r="AY548" s="25" t="s">
        <v>165</v>
      </c>
      <c r="BE548" s="214">
        <f>IF(N548="základní",J548,0)</f>
        <v>0</v>
      </c>
      <c r="BF548" s="214">
        <f>IF(N548="snížená",J548,0)</f>
        <v>0</v>
      </c>
      <c r="BG548" s="214">
        <f>IF(N548="zákl. přenesená",J548,0)</f>
        <v>0</v>
      </c>
      <c r="BH548" s="214">
        <f>IF(N548="sníž. přenesená",J548,0)</f>
        <v>0</v>
      </c>
      <c r="BI548" s="214">
        <f>IF(N548="nulová",J548,0)</f>
        <v>0</v>
      </c>
      <c r="BJ548" s="25" t="s">
        <v>25</v>
      </c>
      <c r="BK548" s="214">
        <f>ROUND(I548*H548,2)</f>
        <v>0</v>
      </c>
      <c r="BL548" s="25" t="s">
        <v>171</v>
      </c>
      <c r="BM548" s="25" t="s">
        <v>1561</v>
      </c>
    </row>
    <row r="549" spans="2:47" s="1" customFormat="1" ht="67.5">
      <c r="B549" s="42"/>
      <c r="C549" s="64"/>
      <c r="D549" s="215" t="s">
        <v>173</v>
      </c>
      <c r="E549" s="64"/>
      <c r="F549" s="216" t="s">
        <v>791</v>
      </c>
      <c r="G549" s="64"/>
      <c r="H549" s="64"/>
      <c r="I549" s="173"/>
      <c r="J549" s="64"/>
      <c r="K549" s="64"/>
      <c r="L549" s="62"/>
      <c r="M549" s="217"/>
      <c r="N549" s="43"/>
      <c r="O549" s="43"/>
      <c r="P549" s="43"/>
      <c r="Q549" s="43"/>
      <c r="R549" s="43"/>
      <c r="S549" s="43"/>
      <c r="T549" s="79"/>
      <c r="AT549" s="25" t="s">
        <v>173</v>
      </c>
      <c r="AU549" s="25" t="s">
        <v>89</v>
      </c>
    </row>
    <row r="550" spans="2:47" s="1" customFormat="1" ht="40.5">
      <c r="B550" s="42"/>
      <c r="C550" s="64"/>
      <c r="D550" s="215" t="s">
        <v>112</v>
      </c>
      <c r="E550" s="64"/>
      <c r="F550" s="216" t="s">
        <v>1562</v>
      </c>
      <c r="G550" s="64"/>
      <c r="H550" s="64"/>
      <c r="I550" s="173"/>
      <c r="J550" s="64"/>
      <c r="K550" s="64"/>
      <c r="L550" s="62"/>
      <c r="M550" s="217"/>
      <c r="N550" s="43"/>
      <c r="O550" s="43"/>
      <c r="P550" s="43"/>
      <c r="Q550" s="43"/>
      <c r="R550" s="43"/>
      <c r="S550" s="43"/>
      <c r="T550" s="79"/>
      <c r="AT550" s="25" t="s">
        <v>112</v>
      </c>
      <c r="AU550" s="25" t="s">
        <v>89</v>
      </c>
    </row>
    <row r="551" spans="2:51" s="12" customFormat="1" ht="13.5">
      <c r="B551" s="218"/>
      <c r="C551" s="219"/>
      <c r="D551" s="215" t="s">
        <v>176</v>
      </c>
      <c r="E551" s="241" t="s">
        <v>24</v>
      </c>
      <c r="F551" s="242" t="s">
        <v>1563</v>
      </c>
      <c r="G551" s="219"/>
      <c r="H551" s="243">
        <v>144.5</v>
      </c>
      <c r="I551" s="224"/>
      <c r="J551" s="219"/>
      <c r="K551" s="219"/>
      <c r="L551" s="225"/>
      <c r="M551" s="226"/>
      <c r="N551" s="227"/>
      <c r="O551" s="227"/>
      <c r="P551" s="227"/>
      <c r="Q551" s="227"/>
      <c r="R551" s="227"/>
      <c r="S551" s="227"/>
      <c r="T551" s="228"/>
      <c r="AT551" s="229" t="s">
        <v>176</v>
      </c>
      <c r="AU551" s="229" t="s">
        <v>89</v>
      </c>
      <c r="AV551" s="12" t="s">
        <v>89</v>
      </c>
      <c r="AW551" s="12" t="s">
        <v>44</v>
      </c>
      <c r="AX551" s="12" t="s">
        <v>80</v>
      </c>
      <c r="AY551" s="229" t="s">
        <v>165</v>
      </c>
    </row>
    <row r="552" spans="2:51" s="12" customFormat="1" ht="13.5">
      <c r="B552" s="218"/>
      <c r="C552" s="219"/>
      <c r="D552" s="215" t="s">
        <v>176</v>
      </c>
      <c r="E552" s="241" t="s">
        <v>24</v>
      </c>
      <c r="F552" s="242" t="s">
        <v>1564</v>
      </c>
      <c r="G552" s="219"/>
      <c r="H552" s="243">
        <v>223.4</v>
      </c>
      <c r="I552" s="224"/>
      <c r="J552" s="219"/>
      <c r="K552" s="219"/>
      <c r="L552" s="225"/>
      <c r="M552" s="226"/>
      <c r="N552" s="227"/>
      <c r="O552" s="227"/>
      <c r="P552" s="227"/>
      <c r="Q552" s="227"/>
      <c r="R552" s="227"/>
      <c r="S552" s="227"/>
      <c r="T552" s="228"/>
      <c r="AT552" s="229" t="s">
        <v>176</v>
      </c>
      <c r="AU552" s="229" t="s">
        <v>89</v>
      </c>
      <c r="AV552" s="12" t="s">
        <v>89</v>
      </c>
      <c r="AW552" s="12" t="s">
        <v>44</v>
      </c>
      <c r="AX552" s="12" t="s">
        <v>80</v>
      </c>
      <c r="AY552" s="229" t="s">
        <v>165</v>
      </c>
    </row>
    <row r="553" spans="2:51" s="12" customFormat="1" ht="13.5">
      <c r="B553" s="218"/>
      <c r="C553" s="219"/>
      <c r="D553" s="215" t="s">
        <v>176</v>
      </c>
      <c r="E553" s="241" t="s">
        <v>24</v>
      </c>
      <c r="F553" s="242" t="s">
        <v>1565</v>
      </c>
      <c r="G553" s="219"/>
      <c r="H553" s="243">
        <v>141.4</v>
      </c>
      <c r="I553" s="224"/>
      <c r="J553" s="219"/>
      <c r="K553" s="219"/>
      <c r="L553" s="225"/>
      <c r="M553" s="226"/>
      <c r="N553" s="227"/>
      <c r="O553" s="227"/>
      <c r="P553" s="227"/>
      <c r="Q553" s="227"/>
      <c r="R553" s="227"/>
      <c r="S553" s="227"/>
      <c r="T553" s="228"/>
      <c r="AT553" s="229" t="s">
        <v>176</v>
      </c>
      <c r="AU553" s="229" t="s">
        <v>89</v>
      </c>
      <c r="AV553" s="12" t="s">
        <v>89</v>
      </c>
      <c r="AW553" s="12" t="s">
        <v>44</v>
      </c>
      <c r="AX553" s="12" t="s">
        <v>80</v>
      </c>
      <c r="AY553" s="229" t="s">
        <v>165</v>
      </c>
    </row>
    <row r="554" spans="2:51" s="12" customFormat="1" ht="13.5">
      <c r="B554" s="218"/>
      <c r="C554" s="219"/>
      <c r="D554" s="215" t="s">
        <v>176</v>
      </c>
      <c r="E554" s="241" t="s">
        <v>24</v>
      </c>
      <c r="F554" s="242" t="s">
        <v>1566</v>
      </c>
      <c r="G554" s="219"/>
      <c r="H554" s="243">
        <v>80</v>
      </c>
      <c r="I554" s="224"/>
      <c r="J554" s="219"/>
      <c r="K554" s="219"/>
      <c r="L554" s="225"/>
      <c r="M554" s="226"/>
      <c r="N554" s="227"/>
      <c r="O554" s="227"/>
      <c r="P554" s="227"/>
      <c r="Q554" s="227"/>
      <c r="R554" s="227"/>
      <c r="S554" s="227"/>
      <c r="T554" s="228"/>
      <c r="AT554" s="229" t="s">
        <v>176</v>
      </c>
      <c r="AU554" s="229" t="s">
        <v>89</v>
      </c>
      <c r="AV554" s="12" t="s">
        <v>89</v>
      </c>
      <c r="AW554" s="12" t="s">
        <v>44</v>
      </c>
      <c r="AX554" s="12" t="s">
        <v>80</v>
      </c>
      <c r="AY554" s="229" t="s">
        <v>165</v>
      </c>
    </row>
    <row r="555" spans="2:51" s="15" customFormat="1" ht="13.5">
      <c r="B555" s="255"/>
      <c r="C555" s="256"/>
      <c r="D555" s="215" t="s">
        <v>176</v>
      </c>
      <c r="E555" s="277" t="s">
        <v>24</v>
      </c>
      <c r="F555" s="278" t="s">
        <v>192</v>
      </c>
      <c r="G555" s="256"/>
      <c r="H555" s="279">
        <v>589.3</v>
      </c>
      <c r="I555" s="260"/>
      <c r="J555" s="256"/>
      <c r="K555" s="256"/>
      <c r="L555" s="261"/>
      <c r="M555" s="262"/>
      <c r="N555" s="263"/>
      <c r="O555" s="263"/>
      <c r="P555" s="263"/>
      <c r="Q555" s="263"/>
      <c r="R555" s="263"/>
      <c r="S555" s="263"/>
      <c r="T555" s="264"/>
      <c r="AT555" s="265" t="s">
        <v>176</v>
      </c>
      <c r="AU555" s="265" t="s">
        <v>89</v>
      </c>
      <c r="AV555" s="15" t="s">
        <v>171</v>
      </c>
      <c r="AW555" s="15" t="s">
        <v>44</v>
      </c>
      <c r="AX555" s="15" t="s">
        <v>25</v>
      </c>
      <c r="AY555" s="265" t="s">
        <v>165</v>
      </c>
    </row>
    <row r="556" spans="2:63" s="11" customFormat="1" ht="29.85" customHeight="1">
      <c r="B556" s="186"/>
      <c r="C556" s="187"/>
      <c r="D556" s="200" t="s">
        <v>79</v>
      </c>
      <c r="E556" s="201" t="s">
        <v>833</v>
      </c>
      <c r="F556" s="201" t="s">
        <v>834</v>
      </c>
      <c r="G556" s="187"/>
      <c r="H556" s="187"/>
      <c r="I556" s="190"/>
      <c r="J556" s="202">
        <f>BK556</f>
        <v>0</v>
      </c>
      <c r="K556" s="187"/>
      <c r="L556" s="192"/>
      <c r="M556" s="193"/>
      <c r="N556" s="194"/>
      <c r="O556" s="194"/>
      <c r="P556" s="195">
        <f>SUM(P557:P568)</f>
        <v>0</v>
      </c>
      <c r="Q556" s="194"/>
      <c r="R556" s="195">
        <f>SUM(R557:R568)</f>
        <v>0</v>
      </c>
      <c r="S556" s="194"/>
      <c r="T556" s="196">
        <f>SUM(T557:T568)</f>
        <v>0</v>
      </c>
      <c r="AR556" s="197" t="s">
        <v>25</v>
      </c>
      <c r="AT556" s="198" t="s">
        <v>79</v>
      </c>
      <c r="AU556" s="198" t="s">
        <v>25</v>
      </c>
      <c r="AY556" s="197" t="s">
        <v>165</v>
      </c>
      <c r="BK556" s="199">
        <f>SUM(BK557:BK568)</f>
        <v>0</v>
      </c>
    </row>
    <row r="557" spans="2:65" s="1" customFormat="1" ht="31.5" customHeight="1">
      <c r="B557" s="42"/>
      <c r="C557" s="203" t="s">
        <v>1567</v>
      </c>
      <c r="D557" s="203" t="s">
        <v>166</v>
      </c>
      <c r="E557" s="204" t="s">
        <v>1568</v>
      </c>
      <c r="F557" s="205" t="s">
        <v>837</v>
      </c>
      <c r="G557" s="206" t="s">
        <v>262</v>
      </c>
      <c r="H557" s="207">
        <v>424.529</v>
      </c>
      <c r="I557" s="208"/>
      <c r="J557" s="209">
        <f>ROUND(I557*H557,2)</f>
        <v>0</v>
      </c>
      <c r="K557" s="205" t="s">
        <v>24</v>
      </c>
      <c r="L557" s="62"/>
      <c r="M557" s="210" t="s">
        <v>24</v>
      </c>
      <c r="N557" s="211" t="s">
        <v>51</v>
      </c>
      <c r="O557" s="43"/>
      <c r="P557" s="212">
        <f>O557*H557</f>
        <v>0</v>
      </c>
      <c r="Q557" s="212">
        <v>0</v>
      </c>
      <c r="R557" s="212">
        <f>Q557*H557</f>
        <v>0</v>
      </c>
      <c r="S557" s="212">
        <v>0</v>
      </c>
      <c r="T557" s="213">
        <f>S557*H557</f>
        <v>0</v>
      </c>
      <c r="AR557" s="25" t="s">
        <v>171</v>
      </c>
      <c r="AT557" s="25" t="s">
        <v>166</v>
      </c>
      <c r="AU557" s="25" t="s">
        <v>89</v>
      </c>
      <c r="AY557" s="25" t="s">
        <v>165</v>
      </c>
      <c r="BE557" s="214">
        <f>IF(N557="základní",J557,0)</f>
        <v>0</v>
      </c>
      <c r="BF557" s="214">
        <f>IF(N557="snížená",J557,0)</f>
        <v>0</v>
      </c>
      <c r="BG557" s="214">
        <f>IF(N557="zákl. přenesená",J557,0)</f>
        <v>0</v>
      </c>
      <c r="BH557" s="214">
        <f>IF(N557="sníž. přenesená",J557,0)</f>
        <v>0</v>
      </c>
      <c r="BI557" s="214">
        <f>IF(N557="nulová",J557,0)</f>
        <v>0</v>
      </c>
      <c r="BJ557" s="25" t="s">
        <v>25</v>
      </c>
      <c r="BK557" s="214">
        <f>ROUND(I557*H557,2)</f>
        <v>0</v>
      </c>
      <c r="BL557" s="25" t="s">
        <v>171</v>
      </c>
      <c r="BM557" s="25" t="s">
        <v>1569</v>
      </c>
    </row>
    <row r="558" spans="2:47" s="1" customFormat="1" ht="27">
      <c r="B558" s="42"/>
      <c r="C558" s="64"/>
      <c r="D558" s="215" t="s">
        <v>112</v>
      </c>
      <c r="E558" s="64"/>
      <c r="F558" s="216" t="s">
        <v>839</v>
      </c>
      <c r="G558" s="64"/>
      <c r="H558" s="64"/>
      <c r="I558" s="173"/>
      <c r="J558" s="64"/>
      <c r="K558" s="64"/>
      <c r="L558" s="62"/>
      <c r="M558" s="217"/>
      <c r="N558" s="43"/>
      <c r="O558" s="43"/>
      <c r="P558" s="43"/>
      <c r="Q558" s="43"/>
      <c r="R558" s="43"/>
      <c r="S558" s="43"/>
      <c r="T558" s="79"/>
      <c r="AT558" s="25" t="s">
        <v>112</v>
      </c>
      <c r="AU558" s="25" t="s">
        <v>89</v>
      </c>
    </row>
    <row r="559" spans="2:51" s="13" customFormat="1" ht="13.5">
      <c r="B559" s="230"/>
      <c r="C559" s="231"/>
      <c r="D559" s="215" t="s">
        <v>176</v>
      </c>
      <c r="E559" s="232" t="s">
        <v>24</v>
      </c>
      <c r="F559" s="233" t="s">
        <v>840</v>
      </c>
      <c r="G559" s="231"/>
      <c r="H559" s="234" t="s">
        <v>24</v>
      </c>
      <c r="I559" s="235"/>
      <c r="J559" s="231"/>
      <c r="K559" s="231"/>
      <c r="L559" s="236"/>
      <c r="M559" s="237"/>
      <c r="N559" s="238"/>
      <c r="O559" s="238"/>
      <c r="P559" s="238"/>
      <c r="Q559" s="238"/>
      <c r="R559" s="238"/>
      <c r="S559" s="238"/>
      <c r="T559" s="239"/>
      <c r="AT559" s="240" t="s">
        <v>176</v>
      </c>
      <c r="AU559" s="240" t="s">
        <v>89</v>
      </c>
      <c r="AV559" s="13" t="s">
        <v>25</v>
      </c>
      <c r="AW559" s="13" t="s">
        <v>44</v>
      </c>
      <c r="AX559" s="13" t="s">
        <v>80</v>
      </c>
      <c r="AY559" s="240" t="s">
        <v>165</v>
      </c>
    </row>
    <row r="560" spans="2:51" s="12" customFormat="1" ht="13.5">
      <c r="B560" s="218"/>
      <c r="C560" s="219"/>
      <c r="D560" s="215" t="s">
        <v>176</v>
      </c>
      <c r="E560" s="241" t="s">
        <v>24</v>
      </c>
      <c r="F560" s="242" t="s">
        <v>1570</v>
      </c>
      <c r="G560" s="219"/>
      <c r="H560" s="243">
        <v>32.32</v>
      </c>
      <c r="I560" s="224"/>
      <c r="J560" s="219"/>
      <c r="K560" s="219"/>
      <c r="L560" s="225"/>
      <c r="M560" s="226"/>
      <c r="N560" s="227"/>
      <c r="O560" s="227"/>
      <c r="P560" s="227"/>
      <c r="Q560" s="227"/>
      <c r="R560" s="227"/>
      <c r="S560" s="227"/>
      <c r="T560" s="228"/>
      <c r="AT560" s="229" t="s">
        <v>176</v>
      </c>
      <c r="AU560" s="229" t="s">
        <v>89</v>
      </c>
      <c r="AV560" s="12" t="s">
        <v>89</v>
      </c>
      <c r="AW560" s="12" t="s">
        <v>44</v>
      </c>
      <c r="AX560" s="12" t="s">
        <v>80</v>
      </c>
      <c r="AY560" s="229" t="s">
        <v>165</v>
      </c>
    </row>
    <row r="561" spans="2:51" s="12" customFormat="1" ht="13.5">
      <c r="B561" s="218"/>
      <c r="C561" s="219"/>
      <c r="D561" s="215" t="s">
        <v>176</v>
      </c>
      <c r="E561" s="241" t="s">
        <v>24</v>
      </c>
      <c r="F561" s="242" t="s">
        <v>1571</v>
      </c>
      <c r="G561" s="219"/>
      <c r="H561" s="243">
        <v>262.34</v>
      </c>
      <c r="I561" s="224"/>
      <c r="J561" s="219"/>
      <c r="K561" s="219"/>
      <c r="L561" s="225"/>
      <c r="M561" s="226"/>
      <c r="N561" s="227"/>
      <c r="O561" s="227"/>
      <c r="P561" s="227"/>
      <c r="Q561" s="227"/>
      <c r="R561" s="227"/>
      <c r="S561" s="227"/>
      <c r="T561" s="228"/>
      <c r="AT561" s="229" t="s">
        <v>176</v>
      </c>
      <c r="AU561" s="229" t="s">
        <v>89</v>
      </c>
      <c r="AV561" s="12" t="s">
        <v>89</v>
      </c>
      <c r="AW561" s="12" t="s">
        <v>44</v>
      </c>
      <c r="AX561" s="12" t="s">
        <v>80</v>
      </c>
      <c r="AY561" s="229" t="s">
        <v>165</v>
      </c>
    </row>
    <row r="562" spans="2:51" s="12" customFormat="1" ht="13.5">
      <c r="B562" s="218"/>
      <c r="C562" s="219"/>
      <c r="D562" s="215" t="s">
        <v>176</v>
      </c>
      <c r="E562" s="241" t="s">
        <v>24</v>
      </c>
      <c r="F562" s="242" t="s">
        <v>1572</v>
      </c>
      <c r="G562" s="219"/>
      <c r="H562" s="243">
        <v>69.575</v>
      </c>
      <c r="I562" s="224"/>
      <c r="J562" s="219"/>
      <c r="K562" s="219"/>
      <c r="L562" s="225"/>
      <c r="M562" s="226"/>
      <c r="N562" s="227"/>
      <c r="O562" s="227"/>
      <c r="P562" s="227"/>
      <c r="Q562" s="227"/>
      <c r="R562" s="227"/>
      <c r="S562" s="227"/>
      <c r="T562" s="228"/>
      <c r="AT562" s="229" t="s">
        <v>176</v>
      </c>
      <c r="AU562" s="229" t="s">
        <v>89</v>
      </c>
      <c r="AV562" s="12" t="s">
        <v>89</v>
      </c>
      <c r="AW562" s="12" t="s">
        <v>44</v>
      </c>
      <c r="AX562" s="12" t="s">
        <v>80</v>
      </c>
      <c r="AY562" s="229" t="s">
        <v>165</v>
      </c>
    </row>
    <row r="563" spans="2:51" s="14" customFormat="1" ht="13.5">
      <c r="B563" s="244"/>
      <c r="C563" s="245"/>
      <c r="D563" s="215" t="s">
        <v>176</v>
      </c>
      <c r="E563" s="246" t="s">
        <v>24</v>
      </c>
      <c r="F563" s="247" t="s">
        <v>186</v>
      </c>
      <c r="G563" s="245"/>
      <c r="H563" s="248">
        <v>364.235</v>
      </c>
      <c r="I563" s="249"/>
      <c r="J563" s="245"/>
      <c r="K563" s="245"/>
      <c r="L563" s="250"/>
      <c r="M563" s="251"/>
      <c r="N563" s="252"/>
      <c r="O563" s="252"/>
      <c r="P563" s="252"/>
      <c r="Q563" s="252"/>
      <c r="R563" s="252"/>
      <c r="S563" s="252"/>
      <c r="T563" s="253"/>
      <c r="AT563" s="254" t="s">
        <v>176</v>
      </c>
      <c r="AU563" s="254" t="s">
        <v>89</v>
      </c>
      <c r="AV563" s="14" t="s">
        <v>187</v>
      </c>
      <c r="AW563" s="14" t="s">
        <v>44</v>
      </c>
      <c r="AX563" s="14" t="s">
        <v>80</v>
      </c>
      <c r="AY563" s="254" t="s">
        <v>165</v>
      </c>
    </row>
    <row r="564" spans="2:51" s="13" customFormat="1" ht="13.5">
      <c r="B564" s="230"/>
      <c r="C564" s="231"/>
      <c r="D564" s="215" t="s">
        <v>176</v>
      </c>
      <c r="E564" s="232" t="s">
        <v>24</v>
      </c>
      <c r="F564" s="233" t="s">
        <v>847</v>
      </c>
      <c r="G564" s="231"/>
      <c r="H564" s="234" t="s">
        <v>24</v>
      </c>
      <c r="I564" s="235"/>
      <c r="J564" s="231"/>
      <c r="K564" s="231"/>
      <c r="L564" s="236"/>
      <c r="M564" s="237"/>
      <c r="N564" s="238"/>
      <c r="O564" s="238"/>
      <c r="P564" s="238"/>
      <c r="Q564" s="238"/>
      <c r="R564" s="238"/>
      <c r="S564" s="238"/>
      <c r="T564" s="239"/>
      <c r="AT564" s="240" t="s">
        <v>176</v>
      </c>
      <c r="AU564" s="240" t="s">
        <v>89</v>
      </c>
      <c r="AV564" s="13" t="s">
        <v>25</v>
      </c>
      <c r="AW564" s="13" t="s">
        <v>44</v>
      </c>
      <c r="AX564" s="13" t="s">
        <v>80</v>
      </c>
      <c r="AY564" s="240" t="s">
        <v>165</v>
      </c>
    </row>
    <row r="565" spans="2:51" s="12" customFormat="1" ht="13.5">
      <c r="B565" s="218"/>
      <c r="C565" s="219"/>
      <c r="D565" s="215" t="s">
        <v>176</v>
      </c>
      <c r="E565" s="241" t="s">
        <v>24</v>
      </c>
      <c r="F565" s="242" t="s">
        <v>1573</v>
      </c>
      <c r="G565" s="219"/>
      <c r="H565" s="243">
        <v>58.539</v>
      </c>
      <c r="I565" s="224"/>
      <c r="J565" s="219"/>
      <c r="K565" s="219"/>
      <c r="L565" s="225"/>
      <c r="M565" s="226"/>
      <c r="N565" s="227"/>
      <c r="O565" s="227"/>
      <c r="P565" s="227"/>
      <c r="Q565" s="227"/>
      <c r="R565" s="227"/>
      <c r="S565" s="227"/>
      <c r="T565" s="228"/>
      <c r="AT565" s="229" t="s">
        <v>176</v>
      </c>
      <c r="AU565" s="229" t="s">
        <v>89</v>
      </c>
      <c r="AV565" s="12" t="s">
        <v>89</v>
      </c>
      <c r="AW565" s="12" t="s">
        <v>44</v>
      </c>
      <c r="AX565" s="12" t="s">
        <v>80</v>
      </c>
      <c r="AY565" s="229" t="s">
        <v>165</v>
      </c>
    </row>
    <row r="566" spans="2:51" s="12" customFormat="1" ht="13.5">
      <c r="B566" s="218"/>
      <c r="C566" s="219"/>
      <c r="D566" s="215" t="s">
        <v>176</v>
      </c>
      <c r="E566" s="241" t="s">
        <v>24</v>
      </c>
      <c r="F566" s="242" t="s">
        <v>1574</v>
      </c>
      <c r="G566" s="219"/>
      <c r="H566" s="243">
        <v>1.755</v>
      </c>
      <c r="I566" s="224"/>
      <c r="J566" s="219"/>
      <c r="K566" s="219"/>
      <c r="L566" s="225"/>
      <c r="M566" s="226"/>
      <c r="N566" s="227"/>
      <c r="O566" s="227"/>
      <c r="P566" s="227"/>
      <c r="Q566" s="227"/>
      <c r="R566" s="227"/>
      <c r="S566" s="227"/>
      <c r="T566" s="228"/>
      <c r="AT566" s="229" t="s">
        <v>176</v>
      </c>
      <c r="AU566" s="229" t="s">
        <v>89</v>
      </c>
      <c r="AV566" s="12" t="s">
        <v>89</v>
      </c>
      <c r="AW566" s="12" t="s">
        <v>44</v>
      </c>
      <c r="AX566" s="12" t="s">
        <v>80</v>
      </c>
      <c r="AY566" s="229" t="s">
        <v>165</v>
      </c>
    </row>
    <row r="567" spans="2:51" s="14" customFormat="1" ht="13.5">
      <c r="B567" s="244"/>
      <c r="C567" s="245"/>
      <c r="D567" s="215" t="s">
        <v>176</v>
      </c>
      <c r="E567" s="246" t="s">
        <v>24</v>
      </c>
      <c r="F567" s="247" t="s">
        <v>186</v>
      </c>
      <c r="G567" s="245"/>
      <c r="H567" s="248">
        <v>60.294</v>
      </c>
      <c r="I567" s="249"/>
      <c r="J567" s="245"/>
      <c r="K567" s="245"/>
      <c r="L567" s="250"/>
      <c r="M567" s="251"/>
      <c r="N567" s="252"/>
      <c r="O567" s="252"/>
      <c r="P567" s="252"/>
      <c r="Q567" s="252"/>
      <c r="R567" s="252"/>
      <c r="S567" s="252"/>
      <c r="T567" s="253"/>
      <c r="AT567" s="254" t="s">
        <v>176</v>
      </c>
      <c r="AU567" s="254" t="s">
        <v>89</v>
      </c>
      <c r="AV567" s="14" t="s">
        <v>187</v>
      </c>
      <c r="AW567" s="14" t="s">
        <v>44</v>
      </c>
      <c r="AX567" s="14" t="s">
        <v>80</v>
      </c>
      <c r="AY567" s="254" t="s">
        <v>165</v>
      </c>
    </row>
    <row r="568" spans="2:51" s="15" customFormat="1" ht="13.5">
      <c r="B568" s="255"/>
      <c r="C568" s="256"/>
      <c r="D568" s="215" t="s">
        <v>176</v>
      </c>
      <c r="E568" s="277" t="s">
        <v>24</v>
      </c>
      <c r="F568" s="278" t="s">
        <v>192</v>
      </c>
      <c r="G568" s="256"/>
      <c r="H568" s="279">
        <v>424.529</v>
      </c>
      <c r="I568" s="260"/>
      <c r="J568" s="256"/>
      <c r="K568" s="256"/>
      <c r="L568" s="261"/>
      <c r="M568" s="262"/>
      <c r="N568" s="263"/>
      <c r="O568" s="263"/>
      <c r="P568" s="263"/>
      <c r="Q568" s="263"/>
      <c r="R568" s="263"/>
      <c r="S568" s="263"/>
      <c r="T568" s="264"/>
      <c r="AT568" s="265" t="s">
        <v>176</v>
      </c>
      <c r="AU568" s="265" t="s">
        <v>89</v>
      </c>
      <c r="AV568" s="15" t="s">
        <v>171</v>
      </c>
      <c r="AW568" s="15" t="s">
        <v>44</v>
      </c>
      <c r="AX568" s="15" t="s">
        <v>25</v>
      </c>
      <c r="AY568" s="265" t="s">
        <v>165</v>
      </c>
    </row>
    <row r="569" spans="2:63" s="11" customFormat="1" ht="29.85" customHeight="1">
      <c r="B569" s="186"/>
      <c r="C569" s="187"/>
      <c r="D569" s="200" t="s">
        <v>79</v>
      </c>
      <c r="E569" s="201" t="s">
        <v>858</v>
      </c>
      <c r="F569" s="201" t="s">
        <v>859</v>
      </c>
      <c r="G569" s="187"/>
      <c r="H569" s="187"/>
      <c r="I569" s="190"/>
      <c r="J569" s="202">
        <f>BK569</f>
        <v>0</v>
      </c>
      <c r="K569" s="187"/>
      <c r="L569" s="192"/>
      <c r="M569" s="193"/>
      <c r="N569" s="194"/>
      <c r="O569" s="194"/>
      <c r="P569" s="195">
        <f>P570</f>
        <v>0</v>
      </c>
      <c r="Q569" s="194"/>
      <c r="R569" s="195">
        <f>R570</f>
        <v>0</v>
      </c>
      <c r="S569" s="194"/>
      <c r="T569" s="196">
        <f>T570</f>
        <v>0</v>
      </c>
      <c r="AR569" s="197" t="s">
        <v>25</v>
      </c>
      <c r="AT569" s="198" t="s">
        <v>79</v>
      </c>
      <c r="AU569" s="198" t="s">
        <v>25</v>
      </c>
      <c r="AY569" s="197" t="s">
        <v>165</v>
      </c>
      <c r="BK569" s="199">
        <f>BK570</f>
        <v>0</v>
      </c>
    </row>
    <row r="570" spans="2:65" s="1" customFormat="1" ht="31.5" customHeight="1">
      <c r="B570" s="42"/>
      <c r="C570" s="203" t="s">
        <v>800</v>
      </c>
      <c r="D570" s="203" t="s">
        <v>166</v>
      </c>
      <c r="E570" s="204" t="s">
        <v>861</v>
      </c>
      <c r="F570" s="205" t="s">
        <v>862</v>
      </c>
      <c r="G570" s="206" t="s">
        <v>262</v>
      </c>
      <c r="H570" s="207">
        <v>798.76</v>
      </c>
      <c r="I570" s="208"/>
      <c r="J570" s="209">
        <f>ROUND(I570*H570,2)</f>
        <v>0</v>
      </c>
      <c r="K570" s="205" t="s">
        <v>170</v>
      </c>
      <c r="L570" s="62"/>
      <c r="M570" s="210" t="s">
        <v>24</v>
      </c>
      <c r="N570" s="211" t="s">
        <v>51</v>
      </c>
      <c r="O570" s="43"/>
      <c r="P570" s="212">
        <f>O570*H570</f>
        <v>0</v>
      </c>
      <c r="Q570" s="212">
        <v>0</v>
      </c>
      <c r="R570" s="212">
        <f>Q570*H570</f>
        <v>0</v>
      </c>
      <c r="S570" s="212">
        <v>0</v>
      </c>
      <c r="T570" s="213">
        <f>S570*H570</f>
        <v>0</v>
      </c>
      <c r="AR570" s="25" t="s">
        <v>171</v>
      </c>
      <c r="AT570" s="25" t="s">
        <v>166</v>
      </c>
      <c r="AU570" s="25" t="s">
        <v>89</v>
      </c>
      <c r="AY570" s="25" t="s">
        <v>165</v>
      </c>
      <c r="BE570" s="214">
        <f>IF(N570="základní",J570,0)</f>
        <v>0</v>
      </c>
      <c r="BF570" s="214">
        <f>IF(N570="snížená",J570,0)</f>
        <v>0</v>
      </c>
      <c r="BG570" s="214">
        <f>IF(N570="zákl. přenesená",J570,0)</f>
        <v>0</v>
      </c>
      <c r="BH570" s="214">
        <f>IF(N570="sníž. přenesená",J570,0)</f>
        <v>0</v>
      </c>
      <c r="BI570" s="214">
        <f>IF(N570="nulová",J570,0)</f>
        <v>0</v>
      </c>
      <c r="BJ570" s="25" t="s">
        <v>25</v>
      </c>
      <c r="BK570" s="214">
        <f>ROUND(I570*H570,2)</f>
        <v>0</v>
      </c>
      <c r="BL570" s="25" t="s">
        <v>171</v>
      </c>
      <c r="BM570" s="25" t="s">
        <v>1575</v>
      </c>
    </row>
    <row r="571" spans="2:63" s="11" customFormat="1" ht="37.35" customHeight="1">
      <c r="B571" s="186"/>
      <c r="C571" s="187"/>
      <c r="D571" s="188" t="s">
        <v>79</v>
      </c>
      <c r="E571" s="189" t="s">
        <v>259</v>
      </c>
      <c r="F571" s="189" t="s">
        <v>1576</v>
      </c>
      <c r="G571" s="187"/>
      <c r="H571" s="187"/>
      <c r="I571" s="190"/>
      <c r="J571" s="191">
        <f>BK571</f>
        <v>0</v>
      </c>
      <c r="K571" s="187"/>
      <c r="L571" s="192"/>
      <c r="M571" s="193"/>
      <c r="N571" s="194"/>
      <c r="O571" s="194"/>
      <c r="P571" s="195">
        <f>P572</f>
        <v>0</v>
      </c>
      <c r="Q571" s="194"/>
      <c r="R571" s="195">
        <f>R572</f>
        <v>0</v>
      </c>
      <c r="S571" s="194"/>
      <c r="T571" s="196">
        <f>T572</f>
        <v>0</v>
      </c>
      <c r="AR571" s="197" t="s">
        <v>187</v>
      </c>
      <c r="AT571" s="198" t="s">
        <v>79</v>
      </c>
      <c r="AU571" s="198" t="s">
        <v>80</v>
      </c>
      <c r="AY571" s="197" t="s">
        <v>165</v>
      </c>
      <c r="BK571" s="199">
        <f>BK572</f>
        <v>0</v>
      </c>
    </row>
    <row r="572" spans="2:63" s="11" customFormat="1" ht="19.9" customHeight="1">
      <c r="B572" s="186"/>
      <c r="C572" s="187"/>
      <c r="D572" s="200" t="s">
        <v>79</v>
      </c>
      <c r="E572" s="201" t="s">
        <v>1577</v>
      </c>
      <c r="F572" s="201" t="s">
        <v>1578</v>
      </c>
      <c r="G572" s="187"/>
      <c r="H572" s="187"/>
      <c r="I572" s="190"/>
      <c r="J572" s="202">
        <f>BK572</f>
        <v>0</v>
      </c>
      <c r="K572" s="187"/>
      <c r="L572" s="192"/>
      <c r="M572" s="193"/>
      <c r="N572" s="194"/>
      <c r="O572" s="194"/>
      <c r="P572" s="195">
        <f>SUM(P573:P577)</f>
        <v>0</v>
      </c>
      <c r="Q572" s="194"/>
      <c r="R572" s="195">
        <f>SUM(R573:R577)</f>
        <v>0</v>
      </c>
      <c r="S572" s="194"/>
      <c r="T572" s="196">
        <f>SUM(T573:T577)</f>
        <v>0</v>
      </c>
      <c r="AR572" s="197" t="s">
        <v>187</v>
      </c>
      <c r="AT572" s="198" t="s">
        <v>79</v>
      </c>
      <c r="AU572" s="198" t="s">
        <v>25</v>
      </c>
      <c r="AY572" s="197" t="s">
        <v>165</v>
      </c>
      <c r="BK572" s="199">
        <f>SUM(BK573:BK577)</f>
        <v>0</v>
      </c>
    </row>
    <row r="573" spans="2:65" s="1" customFormat="1" ht="44.25" customHeight="1">
      <c r="B573" s="42"/>
      <c r="C573" s="203" t="s">
        <v>811</v>
      </c>
      <c r="D573" s="203" t="s">
        <v>166</v>
      </c>
      <c r="E573" s="204" t="s">
        <v>1579</v>
      </c>
      <c r="F573" s="205" t="s">
        <v>1580</v>
      </c>
      <c r="G573" s="206" t="s">
        <v>169</v>
      </c>
      <c r="H573" s="207">
        <v>4.5</v>
      </c>
      <c r="I573" s="208"/>
      <c r="J573" s="209">
        <f>ROUND(I573*H573,2)</f>
        <v>0</v>
      </c>
      <c r="K573" s="205" t="s">
        <v>170</v>
      </c>
      <c r="L573" s="62"/>
      <c r="M573" s="210" t="s">
        <v>24</v>
      </c>
      <c r="N573" s="211" t="s">
        <v>51</v>
      </c>
      <c r="O573" s="43"/>
      <c r="P573" s="212">
        <f>O573*H573</f>
        <v>0</v>
      </c>
      <c r="Q573" s="212">
        <v>0</v>
      </c>
      <c r="R573" s="212">
        <f>Q573*H573</f>
        <v>0</v>
      </c>
      <c r="S573" s="212">
        <v>0</v>
      </c>
      <c r="T573" s="213">
        <f>S573*H573</f>
        <v>0</v>
      </c>
      <c r="AR573" s="25" t="s">
        <v>656</v>
      </c>
      <c r="AT573" s="25" t="s">
        <v>166</v>
      </c>
      <c r="AU573" s="25" t="s">
        <v>89</v>
      </c>
      <c r="AY573" s="25" t="s">
        <v>165</v>
      </c>
      <c r="BE573" s="214">
        <f>IF(N573="základní",J573,0)</f>
        <v>0</v>
      </c>
      <c r="BF573" s="214">
        <f>IF(N573="snížená",J573,0)</f>
        <v>0</v>
      </c>
      <c r="BG573" s="214">
        <f>IF(N573="zákl. přenesená",J573,0)</f>
        <v>0</v>
      </c>
      <c r="BH573" s="214">
        <f>IF(N573="sníž. přenesená",J573,0)</f>
        <v>0</v>
      </c>
      <c r="BI573" s="214">
        <f>IF(N573="nulová",J573,0)</f>
        <v>0</v>
      </c>
      <c r="BJ573" s="25" t="s">
        <v>25</v>
      </c>
      <c r="BK573" s="214">
        <f>ROUND(I573*H573,2)</f>
        <v>0</v>
      </c>
      <c r="BL573" s="25" t="s">
        <v>656</v>
      </c>
      <c r="BM573" s="25" t="s">
        <v>1581</v>
      </c>
    </row>
    <row r="574" spans="2:47" s="1" customFormat="1" ht="67.5">
      <c r="B574" s="42"/>
      <c r="C574" s="64"/>
      <c r="D574" s="215" t="s">
        <v>173</v>
      </c>
      <c r="E574" s="64"/>
      <c r="F574" s="216" t="s">
        <v>1582</v>
      </c>
      <c r="G574" s="64"/>
      <c r="H574" s="64"/>
      <c r="I574" s="173"/>
      <c r="J574" s="64"/>
      <c r="K574" s="64"/>
      <c r="L574" s="62"/>
      <c r="M574" s="217"/>
      <c r="N574" s="43"/>
      <c r="O574" s="43"/>
      <c r="P574" s="43"/>
      <c r="Q574" s="43"/>
      <c r="R574" s="43"/>
      <c r="S574" s="43"/>
      <c r="T574" s="79"/>
      <c r="AT574" s="25" t="s">
        <v>173</v>
      </c>
      <c r="AU574" s="25" t="s">
        <v>89</v>
      </c>
    </row>
    <row r="575" spans="2:51" s="12" customFormat="1" ht="13.5">
      <c r="B575" s="218"/>
      <c r="C575" s="219"/>
      <c r="D575" s="220" t="s">
        <v>176</v>
      </c>
      <c r="E575" s="221" t="s">
        <v>24</v>
      </c>
      <c r="F575" s="222" t="s">
        <v>1403</v>
      </c>
      <c r="G575" s="219"/>
      <c r="H575" s="223">
        <v>4.5</v>
      </c>
      <c r="I575" s="224"/>
      <c r="J575" s="219"/>
      <c r="K575" s="219"/>
      <c r="L575" s="225"/>
      <c r="M575" s="226"/>
      <c r="N575" s="227"/>
      <c r="O575" s="227"/>
      <c r="P575" s="227"/>
      <c r="Q575" s="227"/>
      <c r="R575" s="227"/>
      <c r="S575" s="227"/>
      <c r="T575" s="228"/>
      <c r="AT575" s="229" t="s">
        <v>176</v>
      </c>
      <c r="AU575" s="229" t="s">
        <v>89</v>
      </c>
      <c r="AV575" s="12" t="s">
        <v>89</v>
      </c>
      <c r="AW575" s="12" t="s">
        <v>44</v>
      </c>
      <c r="AX575" s="12" t="s">
        <v>25</v>
      </c>
      <c r="AY575" s="229" t="s">
        <v>165</v>
      </c>
    </row>
    <row r="576" spans="2:65" s="1" customFormat="1" ht="44.25" customHeight="1">
      <c r="B576" s="42"/>
      <c r="C576" s="203" t="s">
        <v>816</v>
      </c>
      <c r="D576" s="203" t="s">
        <v>166</v>
      </c>
      <c r="E576" s="204" t="s">
        <v>1583</v>
      </c>
      <c r="F576" s="205" t="s">
        <v>1584</v>
      </c>
      <c r="G576" s="206" t="s">
        <v>169</v>
      </c>
      <c r="H576" s="207">
        <v>4.5</v>
      </c>
      <c r="I576" s="208"/>
      <c r="J576" s="209">
        <f>ROUND(I576*H576,2)</f>
        <v>0</v>
      </c>
      <c r="K576" s="205" t="s">
        <v>170</v>
      </c>
      <c r="L576" s="62"/>
      <c r="M576" s="210" t="s">
        <v>24</v>
      </c>
      <c r="N576" s="211" t="s">
        <v>51</v>
      </c>
      <c r="O576" s="43"/>
      <c r="P576" s="212">
        <f>O576*H576</f>
        <v>0</v>
      </c>
      <c r="Q576" s="212">
        <v>0</v>
      </c>
      <c r="R576" s="212">
        <f>Q576*H576</f>
        <v>0</v>
      </c>
      <c r="S576" s="212">
        <v>0</v>
      </c>
      <c r="T576" s="213">
        <f>S576*H576</f>
        <v>0</v>
      </c>
      <c r="AR576" s="25" t="s">
        <v>656</v>
      </c>
      <c r="AT576" s="25" t="s">
        <v>166</v>
      </c>
      <c r="AU576" s="25" t="s">
        <v>89</v>
      </c>
      <c r="AY576" s="25" t="s">
        <v>165</v>
      </c>
      <c r="BE576" s="214">
        <f>IF(N576="základní",J576,0)</f>
        <v>0</v>
      </c>
      <c r="BF576" s="214">
        <f>IF(N576="snížená",J576,0)</f>
        <v>0</v>
      </c>
      <c r="BG576" s="214">
        <f>IF(N576="zákl. přenesená",J576,0)</f>
        <v>0</v>
      </c>
      <c r="BH576" s="214">
        <f>IF(N576="sníž. přenesená",J576,0)</f>
        <v>0</v>
      </c>
      <c r="BI576" s="214">
        <f>IF(N576="nulová",J576,0)</f>
        <v>0</v>
      </c>
      <c r="BJ576" s="25" t="s">
        <v>25</v>
      </c>
      <c r="BK576" s="214">
        <f>ROUND(I576*H576,2)</f>
        <v>0</v>
      </c>
      <c r="BL576" s="25" t="s">
        <v>656</v>
      </c>
      <c r="BM576" s="25" t="s">
        <v>1585</v>
      </c>
    </row>
    <row r="577" spans="2:47" s="1" customFormat="1" ht="94.5">
      <c r="B577" s="42"/>
      <c r="C577" s="64"/>
      <c r="D577" s="215" t="s">
        <v>173</v>
      </c>
      <c r="E577" s="64"/>
      <c r="F577" s="216" t="s">
        <v>1586</v>
      </c>
      <c r="G577" s="64"/>
      <c r="H577" s="64"/>
      <c r="I577" s="173"/>
      <c r="J577" s="64"/>
      <c r="K577" s="64"/>
      <c r="L577" s="62"/>
      <c r="M577" s="287"/>
      <c r="N577" s="284"/>
      <c r="O577" s="284"/>
      <c r="P577" s="284"/>
      <c r="Q577" s="284"/>
      <c r="R577" s="284"/>
      <c r="S577" s="284"/>
      <c r="T577" s="288"/>
      <c r="AT577" s="25" t="s">
        <v>173</v>
      </c>
      <c r="AU577" s="25" t="s">
        <v>89</v>
      </c>
    </row>
    <row r="578" spans="2:12" s="1" customFormat="1" ht="6.95" customHeight="1">
      <c r="B578" s="57"/>
      <c r="C578" s="58"/>
      <c r="D578" s="58"/>
      <c r="E578" s="58"/>
      <c r="F578" s="58"/>
      <c r="G578" s="58"/>
      <c r="H578" s="58"/>
      <c r="I578" s="149"/>
      <c r="J578" s="58"/>
      <c r="K578" s="58"/>
      <c r="L578" s="62"/>
    </row>
  </sheetData>
  <sheetProtection algorithmName="SHA-512" hashValue="kwyenQAV2YdogcRdIZc7iCIWFAOBg3ojG0aHe0HgdisaTFOqJSBDun+SPKuuZa7WgWtKgpBYrrpqLJPnz/+14A==" saltValue="Zcs5WBxXlo4qFDvlit4dzw==" spinCount="100000" sheet="1" objects="1" scenarios="1" formatCells="0" formatColumns="0" formatRows="0" sort="0" autoFilter="0"/>
  <autoFilter ref="C89:K577"/>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121</v>
      </c>
      <c r="G1" s="417" t="s">
        <v>122</v>
      </c>
      <c r="H1" s="417"/>
      <c r="I1" s="125"/>
      <c r="J1" s="124" t="s">
        <v>123</v>
      </c>
      <c r="K1" s="123" t="s">
        <v>124</v>
      </c>
      <c r="L1" s="124" t="s">
        <v>125</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2"/>
      <c r="M2" s="372"/>
      <c r="N2" s="372"/>
      <c r="O2" s="372"/>
      <c r="P2" s="372"/>
      <c r="Q2" s="372"/>
      <c r="R2" s="372"/>
      <c r="S2" s="372"/>
      <c r="T2" s="372"/>
      <c r="U2" s="372"/>
      <c r="V2" s="372"/>
      <c r="AT2" s="25" t="s">
        <v>98</v>
      </c>
    </row>
    <row r="3" spans="2:46" ht="6.95" customHeight="1">
      <c r="B3" s="26"/>
      <c r="C3" s="27"/>
      <c r="D3" s="27"/>
      <c r="E3" s="27"/>
      <c r="F3" s="27"/>
      <c r="G3" s="27"/>
      <c r="H3" s="27"/>
      <c r="I3" s="126"/>
      <c r="J3" s="27"/>
      <c r="K3" s="28"/>
      <c r="AT3" s="25" t="s">
        <v>89</v>
      </c>
    </row>
    <row r="4" spans="2:46" ht="36.95" customHeight="1">
      <c r="B4" s="29"/>
      <c r="C4" s="30"/>
      <c r="D4" s="31" t="s">
        <v>126</v>
      </c>
      <c r="E4" s="30"/>
      <c r="F4" s="30"/>
      <c r="G4" s="30"/>
      <c r="H4" s="30"/>
      <c r="I4" s="127"/>
      <c r="J4" s="30"/>
      <c r="K4" s="32"/>
      <c r="M4" s="33" t="s">
        <v>12</v>
      </c>
      <c r="AT4" s="25" t="s">
        <v>6</v>
      </c>
    </row>
    <row r="5" spans="2:11" ht="6.95" customHeight="1">
      <c r="B5" s="29"/>
      <c r="C5" s="30"/>
      <c r="D5" s="30"/>
      <c r="E5" s="30"/>
      <c r="F5" s="30"/>
      <c r="G5" s="30"/>
      <c r="H5" s="30"/>
      <c r="I5" s="127"/>
      <c r="J5" s="30"/>
      <c r="K5" s="32"/>
    </row>
    <row r="6" spans="2:11" ht="15">
      <c r="B6" s="29"/>
      <c r="C6" s="30"/>
      <c r="D6" s="38" t="s">
        <v>18</v>
      </c>
      <c r="E6" s="30"/>
      <c r="F6" s="30"/>
      <c r="G6" s="30"/>
      <c r="H6" s="30"/>
      <c r="I6" s="127"/>
      <c r="J6" s="30"/>
      <c r="K6" s="32"/>
    </row>
    <row r="7" spans="2:11" ht="22.5" customHeight="1">
      <c r="B7" s="29"/>
      <c r="C7" s="30"/>
      <c r="D7" s="30"/>
      <c r="E7" s="418" t="str">
        <f>'Rekapitulace stavby'!K6</f>
        <v>VD Fojtka, zřízení nouzového přelivu</v>
      </c>
      <c r="F7" s="419"/>
      <c r="G7" s="419"/>
      <c r="H7" s="419"/>
      <c r="I7" s="127"/>
      <c r="J7" s="30"/>
      <c r="K7" s="32"/>
    </row>
    <row r="8" spans="2:11" s="1" customFormat="1" ht="15">
      <c r="B8" s="42"/>
      <c r="C8" s="43"/>
      <c r="D8" s="38" t="s">
        <v>127</v>
      </c>
      <c r="E8" s="43"/>
      <c r="F8" s="43"/>
      <c r="G8" s="43"/>
      <c r="H8" s="43"/>
      <c r="I8" s="128"/>
      <c r="J8" s="43"/>
      <c r="K8" s="46"/>
    </row>
    <row r="9" spans="2:11" s="1" customFormat="1" ht="36.95" customHeight="1">
      <c r="B9" s="42"/>
      <c r="C9" s="43"/>
      <c r="D9" s="43"/>
      <c r="E9" s="420" t="s">
        <v>1587</v>
      </c>
      <c r="F9" s="421"/>
      <c r="G9" s="421"/>
      <c r="H9" s="421"/>
      <c r="I9" s="128"/>
      <c r="J9" s="43"/>
      <c r="K9" s="46"/>
    </row>
    <row r="10" spans="2:11" s="1" customFormat="1" ht="13.5">
      <c r="B10" s="42"/>
      <c r="C10" s="43"/>
      <c r="D10" s="43"/>
      <c r="E10" s="43"/>
      <c r="F10" s="43"/>
      <c r="G10" s="43"/>
      <c r="H10" s="43"/>
      <c r="I10" s="128"/>
      <c r="J10" s="43"/>
      <c r="K10" s="46"/>
    </row>
    <row r="11" spans="2:11" s="1" customFormat="1" ht="14.45" customHeight="1">
      <c r="B11" s="42"/>
      <c r="C11" s="43"/>
      <c r="D11" s="38" t="s">
        <v>21</v>
      </c>
      <c r="E11" s="43"/>
      <c r="F11" s="36" t="s">
        <v>22</v>
      </c>
      <c r="G11" s="43"/>
      <c r="H11" s="43"/>
      <c r="I11" s="129" t="s">
        <v>23</v>
      </c>
      <c r="J11" s="36" t="s">
        <v>24</v>
      </c>
      <c r="K11" s="46"/>
    </row>
    <row r="12" spans="2:11" s="1" customFormat="1" ht="14.45" customHeight="1">
      <c r="B12" s="42"/>
      <c r="C12" s="43"/>
      <c r="D12" s="38" t="s">
        <v>26</v>
      </c>
      <c r="E12" s="43"/>
      <c r="F12" s="36" t="s">
        <v>27</v>
      </c>
      <c r="G12" s="43"/>
      <c r="H12" s="43"/>
      <c r="I12" s="129" t="s">
        <v>28</v>
      </c>
      <c r="J12" s="130" t="str">
        <f>'Rekapitulace stavby'!AN8</f>
        <v>6. 6. 2017</v>
      </c>
      <c r="K12" s="46"/>
    </row>
    <row r="13" spans="2:11" s="1" customFormat="1" ht="10.9" customHeight="1">
      <c r="B13" s="42"/>
      <c r="C13" s="43"/>
      <c r="D13" s="43"/>
      <c r="E13" s="43"/>
      <c r="F13" s="43"/>
      <c r="G13" s="43"/>
      <c r="H13" s="43"/>
      <c r="I13" s="128"/>
      <c r="J13" s="43"/>
      <c r="K13" s="46"/>
    </row>
    <row r="14" spans="2:11" s="1" customFormat="1" ht="14.45" customHeight="1">
      <c r="B14" s="42"/>
      <c r="C14" s="43"/>
      <c r="D14" s="38" t="s">
        <v>32</v>
      </c>
      <c r="E14" s="43"/>
      <c r="F14" s="43"/>
      <c r="G14" s="43"/>
      <c r="H14" s="43"/>
      <c r="I14" s="129" t="s">
        <v>33</v>
      </c>
      <c r="J14" s="36" t="s">
        <v>34</v>
      </c>
      <c r="K14" s="46"/>
    </row>
    <row r="15" spans="2:11" s="1" customFormat="1" ht="18" customHeight="1">
      <c r="B15" s="42"/>
      <c r="C15" s="43"/>
      <c r="D15" s="43"/>
      <c r="E15" s="36" t="s">
        <v>35</v>
      </c>
      <c r="F15" s="43"/>
      <c r="G15" s="43"/>
      <c r="H15" s="43"/>
      <c r="I15" s="129" t="s">
        <v>36</v>
      </c>
      <c r="J15" s="36" t="s">
        <v>37</v>
      </c>
      <c r="K15" s="46"/>
    </row>
    <row r="16" spans="2:11" s="1" customFormat="1" ht="6.95" customHeight="1">
      <c r="B16" s="42"/>
      <c r="C16" s="43"/>
      <c r="D16" s="43"/>
      <c r="E16" s="43"/>
      <c r="F16" s="43"/>
      <c r="G16" s="43"/>
      <c r="H16" s="43"/>
      <c r="I16" s="128"/>
      <c r="J16" s="43"/>
      <c r="K16" s="46"/>
    </row>
    <row r="17" spans="2:11" s="1" customFormat="1" ht="14.45" customHeight="1">
      <c r="B17" s="42"/>
      <c r="C17" s="43"/>
      <c r="D17" s="38" t="s">
        <v>38</v>
      </c>
      <c r="E17" s="43"/>
      <c r="F17" s="43"/>
      <c r="G17" s="43"/>
      <c r="H17" s="43"/>
      <c r="I17" s="129" t="s">
        <v>33</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29" t="s">
        <v>36</v>
      </c>
      <c r="J18" s="36" t="str">
        <f>IF('Rekapitulace stavby'!AN14="Vyplň údaj","",IF('Rekapitulace stavby'!AN14="","",'Rekapitulace stavby'!AN14))</f>
        <v/>
      </c>
      <c r="K18" s="46"/>
    </row>
    <row r="19" spans="2:11" s="1" customFormat="1" ht="6.95" customHeight="1">
      <c r="B19" s="42"/>
      <c r="C19" s="43"/>
      <c r="D19" s="43"/>
      <c r="E19" s="43"/>
      <c r="F19" s="43"/>
      <c r="G19" s="43"/>
      <c r="H19" s="43"/>
      <c r="I19" s="128"/>
      <c r="J19" s="43"/>
      <c r="K19" s="46"/>
    </row>
    <row r="20" spans="2:11" s="1" customFormat="1" ht="14.45" customHeight="1">
      <c r="B20" s="42"/>
      <c r="C20" s="43"/>
      <c r="D20" s="38" t="s">
        <v>40</v>
      </c>
      <c r="E20" s="43"/>
      <c r="F20" s="43"/>
      <c r="G20" s="43"/>
      <c r="H20" s="43"/>
      <c r="I20" s="129" t="s">
        <v>33</v>
      </c>
      <c r="J20" s="36" t="s">
        <v>41</v>
      </c>
      <c r="K20" s="46"/>
    </row>
    <row r="21" spans="2:11" s="1" customFormat="1" ht="18" customHeight="1">
      <c r="B21" s="42"/>
      <c r="C21" s="43"/>
      <c r="D21" s="43"/>
      <c r="E21" s="36" t="s">
        <v>42</v>
      </c>
      <c r="F21" s="43"/>
      <c r="G21" s="43"/>
      <c r="H21" s="43"/>
      <c r="I21" s="129" t="s">
        <v>36</v>
      </c>
      <c r="J21" s="36" t="s">
        <v>43</v>
      </c>
      <c r="K21" s="46"/>
    </row>
    <row r="22" spans="2:11" s="1" customFormat="1" ht="6.95" customHeight="1">
      <c r="B22" s="42"/>
      <c r="C22" s="43"/>
      <c r="D22" s="43"/>
      <c r="E22" s="43"/>
      <c r="F22" s="43"/>
      <c r="G22" s="43"/>
      <c r="H22" s="43"/>
      <c r="I22" s="128"/>
      <c r="J22" s="43"/>
      <c r="K22" s="46"/>
    </row>
    <row r="23" spans="2:11" s="1" customFormat="1" ht="14.45" customHeight="1">
      <c r="B23" s="42"/>
      <c r="C23" s="43"/>
      <c r="D23" s="38" t="s">
        <v>45</v>
      </c>
      <c r="E23" s="43"/>
      <c r="F23" s="43"/>
      <c r="G23" s="43"/>
      <c r="H23" s="43"/>
      <c r="I23" s="128"/>
      <c r="J23" s="43"/>
      <c r="K23" s="46"/>
    </row>
    <row r="24" spans="2:11" s="7" customFormat="1" ht="22.5" customHeight="1">
      <c r="B24" s="131"/>
      <c r="C24" s="132"/>
      <c r="D24" s="132"/>
      <c r="E24" s="410" t="s">
        <v>24</v>
      </c>
      <c r="F24" s="410"/>
      <c r="G24" s="410"/>
      <c r="H24" s="410"/>
      <c r="I24" s="133"/>
      <c r="J24" s="132"/>
      <c r="K24" s="134"/>
    </row>
    <row r="25" spans="2:11" s="1" customFormat="1" ht="6.95" customHeight="1">
      <c r="B25" s="42"/>
      <c r="C25" s="43"/>
      <c r="D25" s="43"/>
      <c r="E25" s="43"/>
      <c r="F25" s="43"/>
      <c r="G25" s="43"/>
      <c r="H25" s="43"/>
      <c r="I25" s="128"/>
      <c r="J25" s="43"/>
      <c r="K25" s="46"/>
    </row>
    <row r="26" spans="2:11" s="1" customFormat="1" ht="6.95" customHeight="1">
      <c r="B26" s="42"/>
      <c r="C26" s="43"/>
      <c r="D26" s="86"/>
      <c r="E26" s="86"/>
      <c r="F26" s="86"/>
      <c r="G26" s="86"/>
      <c r="H26" s="86"/>
      <c r="I26" s="135"/>
      <c r="J26" s="86"/>
      <c r="K26" s="136"/>
    </row>
    <row r="27" spans="2:11" s="1" customFormat="1" ht="25.35" customHeight="1">
      <c r="B27" s="42"/>
      <c r="C27" s="43"/>
      <c r="D27" s="137" t="s">
        <v>46</v>
      </c>
      <c r="E27" s="43"/>
      <c r="F27" s="43"/>
      <c r="G27" s="43"/>
      <c r="H27" s="43"/>
      <c r="I27" s="128"/>
      <c r="J27" s="138">
        <f>ROUND(J81,2)</f>
        <v>0</v>
      </c>
      <c r="K27" s="46"/>
    </row>
    <row r="28" spans="2:11" s="1" customFormat="1" ht="6.95" customHeight="1">
      <c r="B28" s="42"/>
      <c r="C28" s="43"/>
      <c r="D28" s="86"/>
      <c r="E28" s="86"/>
      <c r="F28" s="86"/>
      <c r="G28" s="86"/>
      <c r="H28" s="86"/>
      <c r="I28" s="135"/>
      <c r="J28" s="86"/>
      <c r="K28" s="136"/>
    </row>
    <row r="29" spans="2:11" s="1" customFormat="1" ht="14.45" customHeight="1">
      <c r="B29" s="42"/>
      <c r="C29" s="43"/>
      <c r="D29" s="43"/>
      <c r="E29" s="43"/>
      <c r="F29" s="47" t="s">
        <v>48</v>
      </c>
      <c r="G29" s="43"/>
      <c r="H29" s="43"/>
      <c r="I29" s="139" t="s">
        <v>47</v>
      </c>
      <c r="J29" s="47" t="s">
        <v>49</v>
      </c>
      <c r="K29" s="46"/>
    </row>
    <row r="30" spans="2:11" s="1" customFormat="1" ht="14.45" customHeight="1">
      <c r="B30" s="42"/>
      <c r="C30" s="43"/>
      <c r="D30" s="50" t="s">
        <v>50</v>
      </c>
      <c r="E30" s="50" t="s">
        <v>51</v>
      </c>
      <c r="F30" s="140">
        <f>ROUND(SUM(BE81:BE158),2)</f>
        <v>0</v>
      </c>
      <c r="G30" s="43"/>
      <c r="H30" s="43"/>
      <c r="I30" s="141">
        <v>0.21</v>
      </c>
      <c r="J30" s="140">
        <f>ROUND(ROUND((SUM(BE81:BE158)),2)*I30,2)</f>
        <v>0</v>
      </c>
      <c r="K30" s="46"/>
    </row>
    <row r="31" spans="2:11" s="1" customFormat="1" ht="14.45" customHeight="1">
      <c r="B31" s="42"/>
      <c r="C31" s="43"/>
      <c r="D31" s="43"/>
      <c r="E31" s="50" t="s">
        <v>52</v>
      </c>
      <c r="F31" s="140">
        <f>ROUND(SUM(BF81:BF158),2)</f>
        <v>0</v>
      </c>
      <c r="G31" s="43"/>
      <c r="H31" s="43"/>
      <c r="I31" s="141">
        <v>0.15</v>
      </c>
      <c r="J31" s="140">
        <f>ROUND(ROUND((SUM(BF81:BF158)),2)*I31,2)</f>
        <v>0</v>
      </c>
      <c r="K31" s="46"/>
    </row>
    <row r="32" spans="2:11" s="1" customFormat="1" ht="14.45" customHeight="1" hidden="1">
      <c r="B32" s="42"/>
      <c r="C32" s="43"/>
      <c r="D32" s="43"/>
      <c r="E32" s="50" t="s">
        <v>53</v>
      </c>
      <c r="F32" s="140">
        <f>ROUND(SUM(BG81:BG158),2)</f>
        <v>0</v>
      </c>
      <c r="G32" s="43"/>
      <c r="H32" s="43"/>
      <c r="I32" s="141">
        <v>0.21</v>
      </c>
      <c r="J32" s="140">
        <v>0</v>
      </c>
      <c r="K32" s="46"/>
    </row>
    <row r="33" spans="2:11" s="1" customFormat="1" ht="14.45" customHeight="1" hidden="1">
      <c r="B33" s="42"/>
      <c r="C33" s="43"/>
      <c r="D33" s="43"/>
      <c r="E33" s="50" t="s">
        <v>54</v>
      </c>
      <c r="F33" s="140">
        <f>ROUND(SUM(BH81:BH158),2)</f>
        <v>0</v>
      </c>
      <c r="G33" s="43"/>
      <c r="H33" s="43"/>
      <c r="I33" s="141">
        <v>0.15</v>
      </c>
      <c r="J33" s="140">
        <v>0</v>
      </c>
      <c r="K33" s="46"/>
    </row>
    <row r="34" spans="2:11" s="1" customFormat="1" ht="14.45" customHeight="1" hidden="1">
      <c r="B34" s="42"/>
      <c r="C34" s="43"/>
      <c r="D34" s="43"/>
      <c r="E34" s="50" t="s">
        <v>55</v>
      </c>
      <c r="F34" s="140">
        <f>ROUND(SUM(BI81:BI158),2)</f>
        <v>0</v>
      </c>
      <c r="G34" s="43"/>
      <c r="H34" s="43"/>
      <c r="I34" s="141">
        <v>0</v>
      </c>
      <c r="J34" s="140">
        <v>0</v>
      </c>
      <c r="K34" s="46"/>
    </row>
    <row r="35" spans="2:11" s="1" customFormat="1" ht="6.95" customHeight="1">
      <c r="B35" s="42"/>
      <c r="C35" s="43"/>
      <c r="D35" s="43"/>
      <c r="E35" s="43"/>
      <c r="F35" s="43"/>
      <c r="G35" s="43"/>
      <c r="H35" s="43"/>
      <c r="I35" s="128"/>
      <c r="J35" s="43"/>
      <c r="K35" s="46"/>
    </row>
    <row r="36" spans="2:11" s="1" customFormat="1" ht="25.35" customHeight="1">
      <c r="B36" s="42"/>
      <c r="C36" s="142"/>
      <c r="D36" s="143" t="s">
        <v>56</v>
      </c>
      <c r="E36" s="80"/>
      <c r="F36" s="80"/>
      <c r="G36" s="144" t="s">
        <v>57</v>
      </c>
      <c r="H36" s="145" t="s">
        <v>58</v>
      </c>
      <c r="I36" s="146"/>
      <c r="J36" s="147">
        <f>SUM(J27:J34)</f>
        <v>0</v>
      </c>
      <c r="K36" s="148"/>
    </row>
    <row r="37" spans="2:11" s="1" customFormat="1" ht="14.45" customHeight="1">
      <c r="B37" s="57"/>
      <c r="C37" s="58"/>
      <c r="D37" s="58"/>
      <c r="E37" s="58"/>
      <c r="F37" s="58"/>
      <c r="G37" s="58"/>
      <c r="H37" s="58"/>
      <c r="I37" s="149"/>
      <c r="J37" s="58"/>
      <c r="K37" s="59"/>
    </row>
    <row r="41" spans="2:11" s="1" customFormat="1" ht="6.95" customHeight="1">
      <c r="B41" s="150"/>
      <c r="C41" s="151"/>
      <c r="D41" s="151"/>
      <c r="E41" s="151"/>
      <c r="F41" s="151"/>
      <c r="G41" s="151"/>
      <c r="H41" s="151"/>
      <c r="I41" s="152"/>
      <c r="J41" s="151"/>
      <c r="K41" s="153"/>
    </row>
    <row r="42" spans="2:11" s="1" customFormat="1" ht="36.95" customHeight="1">
      <c r="B42" s="42"/>
      <c r="C42" s="31" t="s">
        <v>129</v>
      </c>
      <c r="D42" s="43"/>
      <c r="E42" s="43"/>
      <c r="F42" s="43"/>
      <c r="G42" s="43"/>
      <c r="H42" s="43"/>
      <c r="I42" s="128"/>
      <c r="J42" s="43"/>
      <c r="K42" s="46"/>
    </row>
    <row r="43" spans="2:11" s="1" customFormat="1" ht="6.95" customHeight="1">
      <c r="B43" s="42"/>
      <c r="C43" s="43"/>
      <c r="D43" s="43"/>
      <c r="E43" s="43"/>
      <c r="F43" s="43"/>
      <c r="G43" s="43"/>
      <c r="H43" s="43"/>
      <c r="I43" s="128"/>
      <c r="J43" s="43"/>
      <c r="K43" s="46"/>
    </row>
    <row r="44" spans="2:11" s="1" customFormat="1" ht="14.45" customHeight="1">
      <c r="B44" s="42"/>
      <c r="C44" s="38" t="s">
        <v>18</v>
      </c>
      <c r="D44" s="43"/>
      <c r="E44" s="43"/>
      <c r="F44" s="43"/>
      <c r="G44" s="43"/>
      <c r="H44" s="43"/>
      <c r="I44" s="128"/>
      <c r="J44" s="43"/>
      <c r="K44" s="46"/>
    </row>
    <row r="45" spans="2:11" s="1" customFormat="1" ht="22.5" customHeight="1">
      <c r="B45" s="42"/>
      <c r="C45" s="43"/>
      <c r="D45" s="43"/>
      <c r="E45" s="418" t="str">
        <f>E7</f>
        <v>VD Fojtka, zřízení nouzového přelivu</v>
      </c>
      <c r="F45" s="419"/>
      <c r="G45" s="419"/>
      <c r="H45" s="419"/>
      <c r="I45" s="128"/>
      <c r="J45" s="43"/>
      <c r="K45" s="46"/>
    </row>
    <row r="46" spans="2:11" s="1" customFormat="1" ht="14.45" customHeight="1">
      <c r="B46" s="42"/>
      <c r="C46" s="38" t="s">
        <v>127</v>
      </c>
      <c r="D46" s="43"/>
      <c r="E46" s="43"/>
      <c r="F46" s="43"/>
      <c r="G46" s="43"/>
      <c r="H46" s="43"/>
      <c r="I46" s="128"/>
      <c r="J46" s="43"/>
      <c r="K46" s="46"/>
    </row>
    <row r="47" spans="2:11" s="1" customFormat="1" ht="23.25" customHeight="1">
      <c r="B47" s="42"/>
      <c r="C47" s="43"/>
      <c r="D47" s="43"/>
      <c r="E47" s="420" t="str">
        <f>E9</f>
        <v>SO04 - Zařízení TBD</v>
      </c>
      <c r="F47" s="421"/>
      <c r="G47" s="421"/>
      <c r="H47" s="421"/>
      <c r="I47" s="128"/>
      <c r="J47" s="43"/>
      <c r="K47" s="46"/>
    </row>
    <row r="48" spans="2:11" s="1" customFormat="1" ht="6.95" customHeight="1">
      <c r="B48" s="42"/>
      <c r="C48" s="43"/>
      <c r="D48" s="43"/>
      <c r="E48" s="43"/>
      <c r="F48" s="43"/>
      <c r="G48" s="43"/>
      <c r="H48" s="43"/>
      <c r="I48" s="128"/>
      <c r="J48" s="43"/>
      <c r="K48" s="46"/>
    </row>
    <row r="49" spans="2:11" s="1" customFormat="1" ht="18" customHeight="1">
      <c r="B49" s="42"/>
      <c r="C49" s="38" t="s">
        <v>26</v>
      </c>
      <c r="D49" s="43"/>
      <c r="E49" s="43"/>
      <c r="F49" s="36" t="str">
        <f>F12</f>
        <v>VD Fojka, Mníšek u Liberce</v>
      </c>
      <c r="G49" s="43"/>
      <c r="H49" s="43"/>
      <c r="I49" s="129" t="s">
        <v>28</v>
      </c>
      <c r="J49" s="130" t="str">
        <f>IF(J12="","",J12)</f>
        <v>6. 6. 2017</v>
      </c>
      <c r="K49" s="46"/>
    </row>
    <row r="50" spans="2:11" s="1" customFormat="1" ht="6.95" customHeight="1">
      <c r="B50" s="42"/>
      <c r="C50" s="43"/>
      <c r="D50" s="43"/>
      <c r="E50" s="43"/>
      <c r="F50" s="43"/>
      <c r="G50" s="43"/>
      <c r="H50" s="43"/>
      <c r="I50" s="128"/>
      <c r="J50" s="43"/>
      <c r="K50" s="46"/>
    </row>
    <row r="51" spans="2:11" s="1" customFormat="1" ht="15">
      <c r="B51" s="42"/>
      <c r="C51" s="38" t="s">
        <v>32</v>
      </c>
      <c r="D51" s="43"/>
      <c r="E51" s="43"/>
      <c r="F51" s="36" t="str">
        <f>E15</f>
        <v>Povodí Labe, státní podnik</v>
      </c>
      <c r="G51" s="43"/>
      <c r="H51" s="43"/>
      <c r="I51" s="129" t="s">
        <v>40</v>
      </c>
      <c r="J51" s="36" t="str">
        <f>E21</f>
        <v>VODNÍ DÍLA - TBD a.s.</v>
      </c>
      <c r="K51" s="46"/>
    </row>
    <row r="52" spans="2:11" s="1" customFormat="1" ht="14.45" customHeight="1">
      <c r="B52" s="42"/>
      <c r="C52" s="38" t="s">
        <v>38</v>
      </c>
      <c r="D52" s="43"/>
      <c r="E52" s="43"/>
      <c r="F52" s="36" t="str">
        <f>IF(E18="","",E18)</f>
        <v/>
      </c>
      <c r="G52" s="43"/>
      <c r="H52" s="43"/>
      <c r="I52" s="128"/>
      <c r="J52" s="43"/>
      <c r="K52" s="46"/>
    </row>
    <row r="53" spans="2:11" s="1" customFormat="1" ht="10.35" customHeight="1">
      <c r="B53" s="42"/>
      <c r="C53" s="43"/>
      <c r="D53" s="43"/>
      <c r="E53" s="43"/>
      <c r="F53" s="43"/>
      <c r="G53" s="43"/>
      <c r="H53" s="43"/>
      <c r="I53" s="128"/>
      <c r="J53" s="43"/>
      <c r="K53" s="46"/>
    </row>
    <row r="54" spans="2:11" s="1" customFormat="1" ht="29.25" customHeight="1">
      <c r="B54" s="42"/>
      <c r="C54" s="154" t="s">
        <v>130</v>
      </c>
      <c r="D54" s="142"/>
      <c r="E54" s="142"/>
      <c r="F54" s="142"/>
      <c r="G54" s="142"/>
      <c r="H54" s="142"/>
      <c r="I54" s="155"/>
      <c r="J54" s="156" t="s">
        <v>131</v>
      </c>
      <c r="K54" s="157"/>
    </row>
    <row r="55" spans="2:11" s="1" customFormat="1" ht="10.35" customHeight="1">
      <c r="B55" s="42"/>
      <c r="C55" s="43"/>
      <c r="D55" s="43"/>
      <c r="E55" s="43"/>
      <c r="F55" s="43"/>
      <c r="G55" s="43"/>
      <c r="H55" s="43"/>
      <c r="I55" s="128"/>
      <c r="J55" s="43"/>
      <c r="K55" s="46"/>
    </row>
    <row r="56" spans="2:47" s="1" customFormat="1" ht="29.25" customHeight="1">
      <c r="B56" s="42"/>
      <c r="C56" s="158" t="s">
        <v>132</v>
      </c>
      <c r="D56" s="43"/>
      <c r="E56" s="43"/>
      <c r="F56" s="43"/>
      <c r="G56" s="43"/>
      <c r="H56" s="43"/>
      <c r="I56" s="128"/>
      <c r="J56" s="138">
        <f>J81</f>
        <v>0</v>
      </c>
      <c r="K56" s="46"/>
      <c r="AU56" s="25" t="s">
        <v>133</v>
      </c>
    </row>
    <row r="57" spans="2:11" s="8" customFormat="1" ht="24.95" customHeight="1">
      <c r="B57" s="159"/>
      <c r="C57" s="160"/>
      <c r="D57" s="161" t="s">
        <v>134</v>
      </c>
      <c r="E57" s="162"/>
      <c r="F57" s="162"/>
      <c r="G57" s="162"/>
      <c r="H57" s="162"/>
      <c r="I57" s="163"/>
      <c r="J57" s="164">
        <f>J82</f>
        <v>0</v>
      </c>
      <c r="K57" s="165"/>
    </row>
    <row r="58" spans="2:11" s="9" customFormat="1" ht="19.9" customHeight="1">
      <c r="B58" s="166"/>
      <c r="C58" s="167"/>
      <c r="D58" s="168" t="s">
        <v>136</v>
      </c>
      <c r="E58" s="169"/>
      <c r="F58" s="169"/>
      <c r="G58" s="169"/>
      <c r="H58" s="169"/>
      <c r="I58" s="170"/>
      <c r="J58" s="171">
        <f>J83</f>
        <v>0</v>
      </c>
      <c r="K58" s="172"/>
    </row>
    <row r="59" spans="2:11" s="9" customFormat="1" ht="19.9" customHeight="1">
      <c r="B59" s="166"/>
      <c r="C59" s="167"/>
      <c r="D59" s="168" t="s">
        <v>142</v>
      </c>
      <c r="E59" s="169"/>
      <c r="F59" s="169"/>
      <c r="G59" s="169"/>
      <c r="H59" s="169"/>
      <c r="I59" s="170"/>
      <c r="J59" s="171">
        <f>J145</f>
        <v>0</v>
      </c>
      <c r="K59" s="172"/>
    </row>
    <row r="60" spans="2:11" s="9" customFormat="1" ht="19.9" customHeight="1">
      <c r="B60" s="166"/>
      <c r="C60" s="167"/>
      <c r="D60" s="168" t="s">
        <v>143</v>
      </c>
      <c r="E60" s="169"/>
      <c r="F60" s="169"/>
      <c r="G60" s="169"/>
      <c r="H60" s="169"/>
      <c r="I60" s="170"/>
      <c r="J60" s="171">
        <f>J154</f>
        <v>0</v>
      </c>
      <c r="K60" s="172"/>
    </row>
    <row r="61" spans="2:11" s="9" customFormat="1" ht="19.9" customHeight="1">
      <c r="B61" s="166"/>
      <c r="C61" s="167"/>
      <c r="D61" s="168" t="s">
        <v>144</v>
      </c>
      <c r="E61" s="169"/>
      <c r="F61" s="169"/>
      <c r="G61" s="169"/>
      <c r="H61" s="169"/>
      <c r="I61" s="170"/>
      <c r="J61" s="171">
        <f>J157</f>
        <v>0</v>
      </c>
      <c r="K61" s="172"/>
    </row>
    <row r="62" spans="2:11" s="1" customFormat="1" ht="21.75" customHeight="1">
      <c r="B62" s="42"/>
      <c r="C62" s="43"/>
      <c r="D62" s="43"/>
      <c r="E62" s="43"/>
      <c r="F62" s="43"/>
      <c r="G62" s="43"/>
      <c r="H62" s="43"/>
      <c r="I62" s="128"/>
      <c r="J62" s="43"/>
      <c r="K62" s="46"/>
    </row>
    <row r="63" spans="2:11" s="1" customFormat="1" ht="6.95" customHeight="1">
      <c r="B63" s="57"/>
      <c r="C63" s="58"/>
      <c r="D63" s="58"/>
      <c r="E63" s="58"/>
      <c r="F63" s="58"/>
      <c r="G63" s="58"/>
      <c r="H63" s="58"/>
      <c r="I63" s="149"/>
      <c r="J63" s="58"/>
      <c r="K63" s="59"/>
    </row>
    <row r="67" spans="2:12" s="1" customFormat="1" ht="6.95" customHeight="1">
      <c r="B67" s="60"/>
      <c r="C67" s="61"/>
      <c r="D67" s="61"/>
      <c r="E67" s="61"/>
      <c r="F67" s="61"/>
      <c r="G67" s="61"/>
      <c r="H67" s="61"/>
      <c r="I67" s="152"/>
      <c r="J67" s="61"/>
      <c r="K67" s="61"/>
      <c r="L67" s="62"/>
    </row>
    <row r="68" spans="2:12" s="1" customFormat="1" ht="36.95" customHeight="1">
      <c r="B68" s="42"/>
      <c r="C68" s="63" t="s">
        <v>149</v>
      </c>
      <c r="D68" s="64"/>
      <c r="E68" s="64"/>
      <c r="F68" s="64"/>
      <c r="G68" s="64"/>
      <c r="H68" s="64"/>
      <c r="I68" s="173"/>
      <c r="J68" s="64"/>
      <c r="K68" s="64"/>
      <c r="L68" s="62"/>
    </row>
    <row r="69" spans="2:12" s="1" customFormat="1" ht="6.95" customHeight="1">
      <c r="B69" s="42"/>
      <c r="C69" s="64"/>
      <c r="D69" s="64"/>
      <c r="E69" s="64"/>
      <c r="F69" s="64"/>
      <c r="G69" s="64"/>
      <c r="H69" s="64"/>
      <c r="I69" s="173"/>
      <c r="J69" s="64"/>
      <c r="K69" s="64"/>
      <c r="L69" s="62"/>
    </row>
    <row r="70" spans="2:12" s="1" customFormat="1" ht="14.45" customHeight="1">
      <c r="B70" s="42"/>
      <c r="C70" s="66" t="s">
        <v>18</v>
      </c>
      <c r="D70" s="64"/>
      <c r="E70" s="64"/>
      <c r="F70" s="64"/>
      <c r="G70" s="64"/>
      <c r="H70" s="64"/>
      <c r="I70" s="173"/>
      <c r="J70" s="64"/>
      <c r="K70" s="64"/>
      <c r="L70" s="62"/>
    </row>
    <row r="71" spans="2:12" s="1" customFormat="1" ht="22.5" customHeight="1">
      <c r="B71" s="42"/>
      <c r="C71" s="64"/>
      <c r="D71" s="64"/>
      <c r="E71" s="414" t="str">
        <f>E7</f>
        <v>VD Fojtka, zřízení nouzového přelivu</v>
      </c>
      <c r="F71" s="415"/>
      <c r="G71" s="415"/>
      <c r="H71" s="415"/>
      <c r="I71" s="173"/>
      <c r="J71" s="64"/>
      <c r="K71" s="64"/>
      <c r="L71" s="62"/>
    </row>
    <row r="72" spans="2:12" s="1" customFormat="1" ht="14.45" customHeight="1">
      <c r="B72" s="42"/>
      <c r="C72" s="66" t="s">
        <v>127</v>
      </c>
      <c r="D72" s="64"/>
      <c r="E72" s="64"/>
      <c r="F72" s="64"/>
      <c r="G72" s="64"/>
      <c r="H72" s="64"/>
      <c r="I72" s="173"/>
      <c r="J72" s="64"/>
      <c r="K72" s="64"/>
      <c r="L72" s="62"/>
    </row>
    <row r="73" spans="2:12" s="1" customFormat="1" ht="23.25" customHeight="1">
      <c r="B73" s="42"/>
      <c r="C73" s="64"/>
      <c r="D73" s="64"/>
      <c r="E73" s="382" t="str">
        <f>E9</f>
        <v>SO04 - Zařízení TBD</v>
      </c>
      <c r="F73" s="416"/>
      <c r="G73" s="416"/>
      <c r="H73" s="416"/>
      <c r="I73" s="173"/>
      <c r="J73" s="64"/>
      <c r="K73" s="64"/>
      <c r="L73" s="62"/>
    </row>
    <row r="74" spans="2:12" s="1" customFormat="1" ht="6.95" customHeight="1">
      <c r="B74" s="42"/>
      <c r="C74" s="64"/>
      <c r="D74" s="64"/>
      <c r="E74" s="64"/>
      <c r="F74" s="64"/>
      <c r="G74" s="64"/>
      <c r="H74" s="64"/>
      <c r="I74" s="173"/>
      <c r="J74" s="64"/>
      <c r="K74" s="64"/>
      <c r="L74" s="62"/>
    </row>
    <row r="75" spans="2:12" s="1" customFormat="1" ht="18" customHeight="1">
      <c r="B75" s="42"/>
      <c r="C75" s="66" t="s">
        <v>26</v>
      </c>
      <c r="D75" s="64"/>
      <c r="E75" s="64"/>
      <c r="F75" s="174" t="str">
        <f>F12</f>
        <v>VD Fojka, Mníšek u Liberce</v>
      </c>
      <c r="G75" s="64"/>
      <c r="H75" s="64"/>
      <c r="I75" s="175" t="s">
        <v>28</v>
      </c>
      <c r="J75" s="74" t="str">
        <f>IF(J12="","",J12)</f>
        <v>6. 6. 2017</v>
      </c>
      <c r="K75" s="64"/>
      <c r="L75" s="62"/>
    </row>
    <row r="76" spans="2:12" s="1" customFormat="1" ht="6.95" customHeight="1">
      <c r="B76" s="42"/>
      <c r="C76" s="64"/>
      <c r="D76" s="64"/>
      <c r="E76" s="64"/>
      <c r="F76" s="64"/>
      <c r="G76" s="64"/>
      <c r="H76" s="64"/>
      <c r="I76" s="173"/>
      <c r="J76" s="64"/>
      <c r="K76" s="64"/>
      <c r="L76" s="62"/>
    </row>
    <row r="77" spans="2:12" s="1" customFormat="1" ht="15">
      <c r="B77" s="42"/>
      <c r="C77" s="66" t="s">
        <v>32</v>
      </c>
      <c r="D77" s="64"/>
      <c r="E77" s="64"/>
      <c r="F77" s="174" t="str">
        <f>E15</f>
        <v>Povodí Labe, státní podnik</v>
      </c>
      <c r="G77" s="64"/>
      <c r="H77" s="64"/>
      <c r="I77" s="175" t="s">
        <v>40</v>
      </c>
      <c r="J77" s="174" t="str">
        <f>E21</f>
        <v>VODNÍ DÍLA - TBD a.s.</v>
      </c>
      <c r="K77" s="64"/>
      <c r="L77" s="62"/>
    </row>
    <row r="78" spans="2:12" s="1" customFormat="1" ht="14.45" customHeight="1">
      <c r="B78" s="42"/>
      <c r="C78" s="66" t="s">
        <v>38</v>
      </c>
      <c r="D78" s="64"/>
      <c r="E78" s="64"/>
      <c r="F78" s="174" t="str">
        <f>IF(E18="","",E18)</f>
        <v/>
      </c>
      <c r="G78" s="64"/>
      <c r="H78" s="64"/>
      <c r="I78" s="173"/>
      <c r="J78" s="64"/>
      <c r="K78" s="64"/>
      <c r="L78" s="62"/>
    </row>
    <row r="79" spans="2:12" s="1" customFormat="1" ht="10.35" customHeight="1">
      <c r="B79" s="42"/>
      <c r="C79" s="64"/>
      <c r="D79" s="64"/>
      <c r="E79" s="64"/>
      <c r="F79" s="64"/>
      <c r="G79" s="64"/>
      <c r="H79" s="64"/>
      <c r="I79" s="173"/>
      <c r="J79" s="64"/>
      <c r="K79" s="64"/>
      <c r="L79" s="62"/>
    </row>
    <row r="80" spans="2:20" s="10" customFormat="1" ht="29.25" customHeight="1">
      <c r="B80" s="176"/>
      <c r="C80" s="177" t="s">
        <v>150</v>
      </c>
      <c r="D80" s="178" t="s">
        <v>65</v>
      </c>
      <c r="E80" s="178" t="s">
        <v>61</v>
      </c>
      <c r="F80" s="178" t="s">
        <v>151</v>
      </c>
      <c r="G80" s="178" t="s">
        <v>152</v>
      </c>
      <c r="H80" s="178" t="s">
        <v>153</v>
      </c>
      <c r="I80" s="179" t="s">
        <v>154</v>
      </c>
      <c r="J80" s="178" t="s">
        <v>131</v>
      </c>
      <c r="K80" s="180" t="s">
        <v>155</v>
      </c>
      <c r="L80" s="181"/>
      <c r="M80" s="82" t="s">
        <v>156</v>
      </c>
      <c r="N80" s="83" t="s">
        <v>50</v>
      </c>
      <c r="O80" s="83" t="s">
        <v>157</v>
      </c>
      <c r="P80" s="83" t="s">
        <v>158</v>
      </c>
      <c r="Q80" s="83" t="s">
        <v>159</v>
      </c>
      <c r="R80" s="83" t="s">
        <v>160</v>
      </c>
      <c r="S80" s="83" t="s">
        <v>161</v>
      </c>
      <c r="T80" s="84" t="s">
        <v>162</v>
      </c>
    </row>
    <row r="81" spans="2:63" s="1" customFormat="1" ht="29.25" customHeight="1">
      <c r="B81" s="42"/>
      <c r="C81" s="88" t="s">
        <v>132</v>
      </c>
      <c r="D81" s="64"/>
      <c r="E81" s="64"/>
      <c r="F81" s="64"/>
      <c r="G81" s="64"/>
      <c r="H81" s="64"/>
      <c r="I81" s="173"/>
      <c r="J81" s="182">
        <f>BK81</f>
        <v>0</v>
      </c>
      <c r="K81" s="64"/>
      <c r="L81" s="62"/>
      <c r="M81" s="85"/>
      <c r="N81" s="86"/>
      <c r="O81" s="86"/>
      <c r="P81" s="183">
        <f>P82</f>
        <v>0</v>
      </c>
      <c r="Q81" s="86"/>
      <c r="R81" s="183">
        <f>R82</f>
        <v>1.183983321</v>
      </c>
      <c r="S81" s="86"/>
      <c r="T81" s="184">
        <f>T82</f>
        <v>3.4842199999999997</v>
      </c>
      <c r="AT81" s="25" t="s">
        <v>79</v>
      </c>
      <c r="AU81" s="25" t="s">
        <v>133</v>
      </c>
      <c r="BK81" s="185">
        <f>BK82</f>
        <v>0</v>
      </c>
    </row>
    <row r="82" spans="2:63" s="11" customFormat="1" ht="37.35" customHeight="1">
      <c r="B82" s="186"/>
      <c r="C82" s="187"/>
      <c r="D82" s="188" t="s">
        <v>79</v>
      </c>
      <c r="E82" s="189" t="s">
        <v>163</v>
      </c>
      <c r="F82" s="189" t="s">
        <v>164</v>
      </c>
      <c r="G82" s="187"/>
      <c r="H82" s="187"/>
      <c r="I82" s="190"/>
      <c r="J82" s="191">
        <f>BK82</f>
        <v>0</v>
      </c>
      <c r="K82" s="187"/>
      <c r="L82" s="192"/>
      <c r="M82" s="193"/>
      <c r="N82" s="194"/>
      <c r="O82" s="194"/>
      <c r="P82" s="195">
        <f>P83+P145+P154+P157</f>
        <v>0</v>
      </c>
      <c r="Q82" s="194"/>
      <c r="R82" s="195">
        <f>R83+R145+R154+R157</f>
        <v>1.183983321</v>
      </c>
      <c r="S82" s="194"/>
      <c r="T82" s="196">
        <f>T83+T145+T154+T157</f>
        <v>3.4842199999999997</v>
      </c>
      <c r="AR82" s="197" t="s">
        <v>25</v>
      </c>
      <c r="AT82" s="198" t="s">
        <v>79</v>
      </c>
      <c r="AU82" s="198" t="s">
        <v>80</v>
      </c>
      <c r="AY82" s="197" t="s">
        <v>165</v>
      </c>
      <c r="BK82" s="199">
        <f>BK83+BK145+BK154+BK157</f>
        <v>0</v>
      </c>
    </row>
    <row r="83" spans="2:63" s="11" customFormat="1" ht="19.9" customHeight="1">
      <c r="B83" s="186"/>
      <c r="C83" s="187"/>
      <c r="D83" s="200" t="s">
        <v>79</v>
      </c>
      <c r="E83" s="201" t="s">
        <v>89</v>
      </c>
      <c r="F83" s="201" t="s">
        <v>279</v>
      </c>
      <c r="G83" s="187"/>
      <c r="H83" s="187"/>
      <c r="I83" s="190"/>
      <c r="J83" s="202">
        <f>BK83</f>
        <v>0</v>
      </c>
      <c r="K83" s="187"/>
      <c r="L83" s="192"/>
      <c r="M83" s="193"/>
      <c r="N83" s="194"/>
      <c r="O83" s="194"/>
      <c r="P83" s="195">
        <f>SUM(P84:P144)</f>
        <v>0</v>
      </c>
      <c r="Q83" s="194"/>
      <c r="R83" s="195">
        <f>SUM(R84:R144)</f>
        <v>1.1130399999999998</v>
      </c>
      <c r="S83" s="194"/>
      <c r="T83" s="196">
        <f>SUM(T84:T144)</f>
        <v>0</v>
      </c>
      <c r="AR83" s="197" t="s">
        <v>25</v>
      </c>
      <c r="AT83" s="198" t="s">
        <v>79</v>
      </c>
      <c r="AU83" s="198" t="s">
        <v>25</v>
      </c>
      <c r="AY83" s="197" t="s">
        <v>165</v>
      </c>
      <c r="BK83" s="199">
        <f>SUM(BK84:BK144)</f>
        <v>0</v>
      </c>
    </row>
    <row r="84" spans="2:65" s="1" customFormat="1" ht="22.5" customHeight="1">
      <c r="B84" s="42"/>
      <c r="C84" s="203" t="s">
        <v>25</v>
      </c>
      <c r="D84" s="203" t="s">
        <v>166</v>
      </c>
      <c r="E84" s="204" t="s">
        <v>1588</v>
      </c>
      <c r="F84" s="205" t="s">
        <v>1589</v>
      </c>
      <c r="G84" s="206" t="s">
        <v>211</v>
      </c>
      <c r="H84" s="207">
        <v>27.31</v>
      </c>
      <c r="I84" s="208"/>
      <c r="J84" s="209">
        <f>ROUND(I84*H84,2)</f>
        <v>0</v>
      </c>
      <c r="K84" s="205" t="s">
        <v>24</v>
      </c>
      <c r="L84" s="62"/>
      <c r="M84" s="210" t="s">
        <v>24</v>
      </c>
      <c r="N84" s="211" t="s">
        <v>51</v>
      </c>
      <c r="O84" s="43"/>
      <c r="P84" s="212">
        <f>O84*H84</f>
        <v>0</v>
      </c>
      <c r="Q84" s="212">
        <v>0</v>
      </c>
      <c r="R84" s="212">
        <f>Q84*H84</f>
        <v>0</v>
      </c>
      <c r="S84" s="212">
        <v>0</v>
      </c>
      <c r="T84" s="213">
        <f>S84*H84</f>
        <v>0</v>
      </c>
      <c r="AR84" s="25" t="s">
        <v>171</v>
      </c>
      <c r="AT84" s="25" t="s">
        <v>166</v>
      </c>
      <c r="AU84" s="25" t="s">
        <v>89</v>
      </c>
      <c r="AY84" s="25" t="s">
        <v>165</v>
      </c>
      <c r="BE84" s="214">
        <f>IF(N84="základní",J84,0)</f>
        <v>0</v>
      </c>
      <c r="BF84" s="214">
        <f>IF(N84="snížená",J84,0)</f>
        <v>0</v>
      </c>
      <c r="BG84" s="214">
        <f>IF(N84="zákl. přenesená",J84,0)</f>
        <v>0</v>
      </c>
      <c r="BH84" s="214">
        <f>IF(N84="sníž. přenesená",J84,0)</f>
        <v>0</v>
      </c>
      <c r="BI84" s="214">
        <f>IF(N84="nulová",J84,0)</f>
        <v>0</v>
      </c>
      <c r="BJ84" s="25" t="s">
        <v>25</v>
      </c>
      <c r="BK84" s="214">
        <f>ROUND(I84*H84,2)</f>
        <v>0</v>
      </c>
      <c r="BL84" s="25" t="s">
        <v>171</v>
      </c>
      <c r="BM84" s="25" t="s">
        <v>1590</v>
      </c>
    </row>
    <row r="85" spans="2:51" s="12" customFormat="1" ht="13.5">
      <c r="B85" s="218"/>
      <c r="C85" s="219"/>
      <c r="D85" s="215" t="s">
        <v>176</v>
      </c>
      <c r="E85" s="241" t="s">
        <v>24</v>
      </c>
      <c r="F85" s="242" t="s">
        <v>1591</v>
      </c>
      <c r="G85" s="219"/>
      <c r="H85" s="243">
        <v>0</v>
      </c>
      <c r="I85" s="224"/>
      <c r="J85" s="219"/>
      <c r="K85" s="219"/>
      <c r="L85" s="225"/>
      <c r="M85" s="226"/>
      <c r="N85" s="227"/>
      <c r="O85" s="227"/>
      <c r="P85" s="227"/>
      <c r="Q85" s="227"/>
      <c r="R85" s="227"/>
      <c r="S85" s="227"/>
      <c r="T85" s="228"/>
      <c r="AT85" s="229" t="s">
        <v>176</v>
      </c>
      <c r="AU85" s="229" t="s">
        <v>89</v>
      </c>
      <c r="AV85" s="12" t="s">
        <v>89</v>
      </c>
      <c r="AW85" s="12" t="s">
        <v>44</v>
      </c>
      <c r="AX85" s="12" t="s">
        <v>80</v>
      </c>
      <c r="AY85" s="229" t="s">
        <v>165</v>
      </c>
    </row>
    <row r="86" spans="2:51" s="12" customFormat="1" ht="13.5">
      <c r="B86" s="218"/>
      <c r="C86" s="219"/>
      <c r="D86" s="215" t="s">
        <v>176</v>
      </c>
      <c r="E86" s="241" t="s">
        <v>24</v>
      </c>
      <c r="F86" s="242" t="s">
        <v>1592</v>
      </c>
      <c r="G86" s="219"/>
      <c r="H86" s="243">
        <v>13.15</v>
      </c>
      <c r="I86" s="224"/>
      <c r="J86" s="219"/>
      <c r="K86" s="219"/>
      <c r="L86" s="225"/>
      <c r="M86" s="226"/>
      <c r="N86" s="227"/>
      <c r="O86" s="227"/>
      <c r="P86" s="227"/>
      <c r="Q86" s="227"/>
      <c r="R86" s="227"/>
      <c r="S86" s="227"/>
      <c r="T86" s="228"/>
      <c r="AT86" s="229" t="s">
        <v>176</v>
      </c>
      <c r="AU86" s="229" t="s">
        <v>89</v>
      </c>
      <c r="AV86" s="12" t="s">
        <v>89</v>
      </c>
      <c r="AW86" s="12" t="s">
        <v>44</v>
      </c>
      <c r="AX86" s="12" t="s">
        <v>80</v>
      </c>
      <c r="AY86" s="229" t="s">
        <v>165</v>
      </c>
    </row>
    <row r="87" spans="2:51" s="12" customFormat="1" ht="13.5">
      <c r="B87" s="218"/>
      <c r="C87" s="219"/>
      <c r="D87" s="215" t="s">
        <v>176</v>
      </c>
      <c r="E87" s="241" t="s">
        <v>24</v>
      </c>
      <c r="F87" s="242" t="s">
        <v>1593</v>
      </c>
      <c r="G87" s="219"/>
      <c r="H87" s="243">
        <v>14.16</v>
      </c>
      <c r="I87" s="224"/>
      <c r="J87" s="219"/>
      <c r="K87" s="219"/>
      <c r="L87" s="225"/>
      <c r="M87" s="226"/>
      <c r="N87" s="227"/>
      <c r="O87" s="227"/>
      <c r="P87" s="227"/>
      <c r="Q87" s="227"/>
      <c r="R87" s="227"/>
      <c r="S87" s="227"/>
      <c r="T87" s="228"/>
      <c r="AT87" s="229" t="s">
        <v>176</v>
      </c>
      <c r="AU87" s="229" t="s">
        <v>89</v>
      </c>
      <c r="AV87" s="12" t="s">
        <v>89</v>
      </c>
      <c r="AW87" s="12" t="s">
        <v>44</v>
      </c>
      <c r="AX87" s="12" t="s">
        <v>80</v>
      </c>
      <c r="AY87" s="229" t="s">
        <v>165</v>
      </c>
    </row>
    <row r="88" spans="2:51" s="12" customFormat="1" ht="13.5">
      <c r="B88" s="218"/>
      <c r="C88" s="219"/>
      <c r="D88" s="215" t="s">
        <v>176</v>
      </c>
      <c r="E88" s="241" t="s">
        <v>24</v>
      </c>
      <c r="F88" s="242" t="s">
        <v>1594</v>
      </c>
      <c r="G88" s="219"/>
      <c r="H88" s="243">
        <v>0</v>
      </c>
      <c r="I88" s="224"/>
      <c r="J88" s="219"/>
      <c r="K88" s="219"/>
      <c r="L88" s="225"/>
      <c r="M88" s="226"/>
      <c r="N88" s="227"/>
      <c r="O88" s="227"/>
      <c r="P88" s="227"/>
      <c r="Q88" s="227"/>
      <c r="R88" s="227"/>
      <c r="S88" s="227"/>
      <c r="T88" s="228"/>
      <c r="AT88" s="229" t="s">
        <v>176</v>
      </c>
      <c r="AU88" s="229" t="s">
        <v>89</v>
      </c>
      <c r="AV88" s="12" t="s">
        <v>89</v>
      </c>
      <c r="AW88" s="12" t="s">
        <v>44</v>
      </c>
      <c r="AX88" s="12" t="s">
        <v>80</v>
      </c>
      <c r="AY88" s="229" t="s">
        <v>165</v>
      </c>
    </row>
    <row r="89" spans="2:51" s="15" customFormat="1" ht="13.5">
      <c r="B89" s="255"/>
      <c r="C89" s="256"/>
      <c r="D89" s="220" t="s">
        <v>176</v>
      </c>
      <c r="E89" s="257" t="s">
        <v>24</v>
      </c>
      <c r="F89" s="258" t="s">
        <v>192</v>
      </c>
      <c r="G89" s="256"/>
      <c r="H89" s="259">
        <v>27.31</v>
      </c>
      <c r="I89" s="260"/>
      <c r="J89" s="256"/>
      <c r="K89" s="256"/>
      <c r="L89" s="261"/>
      <c r="M89" s="262"/>
      <c r="N89" s="263"/>
      <c r="O89" s="263"/>
      <c r="P89" s="263"/>
      <c r="Q89" s="263"/>
      <c r="R89" s="263"/>
      <c r="S89" s="263"/>
      <c r="T89" s="264"/>
      <c r="AT89" s="265" t="s">
        <v>176</v>
      </c>
      <c r="AU89" s="265" t="s">
        <v>89</v>
      </c>
      <c r="AV89" s="15" t="s">
        <v>171</v>
      </c>
      <c r="AW89" s="15" t="s">
        <v>44</v>
      </c>
      <c r="AX89" s="15" t="s">
        <v>25</v>
      </c>
      <c r="AY89" s="265" t="s">
        <v>165</v>
      </c>
    </row>
    <row r="90" spans="2:65" s="1" customFormat="1" ht="31.5" customHeight="1">
      <c r="B90" s="42"/>
      <c r="C90" s="267" t="s">
        <v>89</v>
      </c>
      <c r="D90" s="267" t="s">
        <v>259</v>
      </c>
      <c r="E90" s="268" t="s">
        <v>1595</v>
      </c>
      <c r="F90" s="269" t="s">
        <v>1596</v>
      </c>
      <c r="G90" s="270" t="s">
        <v>211</v>
      </c>
      <c r="H90" s="271">
        <v>8</v>
      </c>
      <c r="I90" s="272"/>
      <c r="J90" s="273">
        <f>ROUND(I90*H90,2)</f>
        <v>0</v>
      </c>
      <c r="K90" s="269" t="s">
        <v>24</v>
      </c>
      <c r="L90" s="274"/>
      <c r="M90" s="275" t="s">
        <v>24</v>
      </c>
      <c r="N90" s="276" t="s">
        <v>51</v>
      </c>
      <c r="O90" s="43"/>
      <c r="P90" s="212">
        <f>O90*H90</f>
        <v>0</v>
      </c>
      <c r="Q90" s="212">
        <v>0.00158</v>
      </c>
      <c r="R90" s="212">
        <f>Q90*H90</f>
        <v>0.01264</v>
      </c>
      <c r="S90" s="212">
        <v>0</v>
      </c>
      <c r="T90" s="213">
        <f>S90*H90</f>
        <v>0</v>
      </c>
      <c r="AR90" s="25" t="s">
        <v>232</v>
      </c>
      <c r="AT90" s="25" t="s">
        <v>259</v>
      </c>
      <c r="AU90" s="25" t="s">
        <v>89</v>
      </c>
      <c r="AY90" s="25" t="s">
        <v>165</v>
      </c>
      <c r="BE90" s="214">
        <f>IF(N90="základní",J90,0)</f>
        <v>0</v>
      </c>
      <c r="BF90" s="214">
        <f>IF(N90="snížená",J90,0)</f>
        <v>0</v>
      </c>
      <c r="BG90" s="214">
        <f>IF(N90="zákl. přenesená",J90,0)</f>
        <v>0</v>
      </c>
      <c r="BH90" s="214">
        <f>IF(N90="sníž. přenesená",J90,0)</f>
        <v>0</v>
      </c>
      <c r="BI90" s="214">
        <f>IF(N90="nulová",J90,0)</f>
        <v>0</v>
      </c>
      <c r="BJ90" s="25" t="s">
        <v>25</v>
      </c>
      <c r="BK90" s="214">
        <f>ROUND(I90*H90,2)</f>
        <v>0</v>
      </c>
      <c r="BL90" s="25" t="s">
        <v>171</v>
      </c>
      <c r="BM90" s="25" t="s">
        <v>1597</v>
      </c>
    </row>
    <row r="91" spans="2:51" s="12" customFormat="1" ht="13.5">
      <c r="B91" s="218"/>
      <c r="C91" s="219"/>
      <c r="D91" s="215" t="s">
        <v>176</v>
      </c>
      <c r="E91" s="241" t="s">
        <v>24</v>
      </c>
      <c r="F91" s="242" t="s">
        <v>1598</v>
      </c>
      <c r="G91" s="219"/>
      <c r="H91" s="243">
        <v>0</v>
      </c>
      <c r="I91" s="224"/>
      <c r="J91" s="219"/>
      <c r="K91" s="219"/>
      <c r="L91" s="225"/>
      <c r="M91" s="226"/>
      <c r="N91" s="227"/>
      <c r="O91" s="227"/>
      <c r="P91" s="227"/>
      <c r="Q91" s="227"/>
      <c r="R91" s="227"/>
      <c r="S91" s="227"/>
      <c r="T91" s="228"/>
      <c r="AT91" s="229" t="s">
        <v>176</v>
      </c>
      <c r="AU91" s="229" t="s">
        <v>89</v>
      </c>
      <c r="AV91" s="12" t="s">
        <v>89</v>
      </c>
      <c r="AW91" s="12" t="s">
        <v>44</v>
      </c>
      <c r="AX91" s="12" t="s">
        <v>80</v>
      </c>
      <c r="AY91" s="229" t="s">
        <v>165</v>
      </c>
    </row>
    <row r="92" spans="2:51" s="12" customFormat="1" ht="13.5">
      <c r="B92" s="218"/>
      <c r="C92" s="219"/>
      <c r="D92" s="215" t="s">
        <v>176</v>
      </c>
      <c r="E92" s="241" t="s">
        <v>24</v>
      </c>
      <c r="F92" s="242" t="s">
        <v>1599</v>
      </c>
      <c r="G92" s="219"/>
      <c r="H92" s="243">
        <v>4</v>
      </c>
      <c r="I92" s="224"/>
      <c r="J92" s="219"/>
      <c r="K92" s="219"/>
      <c r="L92" s="225"/>
      <c r="M92" s="226"/>
      <c r="N92" s="227"/>
      <c r="O92" s="227"/>
      <c r="P92" s="227"/>
      <c r="Q92" s="227"/>
      <c r="R92" s="227"/>
      <c r="S92" s="227"/>
      <c r="T92" s="228"/>
      <c r="AT92" s="229" t="s">
        <v>176</v>
      </c>
      <c r="AU92" s="229" t="s">
        <v>89</v>
      </c>
      <c r="AV92" s="12" t="s">
        <v>89</v>
      </c>
      <c r="AW92" s="12" t="s">
        <v>44</v>
      </c>
      <c r="AX92" s="12" t="s">
        <v>80</v>
      </c>
      <c r="AY92" s="229" t="s">
        <v>165</v>
      </c>
    </row>
    <row r="93" spans="2:51" s="12" customFormat="1" ht="13.5">
      <c r="B93" s="218"/>
      <c r="C93" s="219"/>
      <c r="D93" s="215" t="s">
        <v>176</v>
      </c>
      <c r="E93" s="241" t="s">
        <v>24</v>
      </c>
      <c r="F93" s="242" t="s">
        <v>1600</v>
      </c>
      <c r="G93" s="219"/>
      <c r="H93" s="243">
        <v>4</v>
      </c>
      <c r="I93" s="224"/>
      <c r="J93" s="219"/>
      <c r="K93" s="219"/>
      <c r="L93" s="225"/>
      <c r="M93" s="226"/>
      <c r="N93" s="227"/>
      <c r="O93" s="227"/>
      <c r="P93" s="227"/>
      <c r="Q93" s="227"/>
      <c r="R93" s="227"/>
      <c r="S93" s="227"/>
      <c r="T93" s="228"/>
      <c r="AT93" s="229" t="s">
        <v>176</v>
      </c>
      <c r="AU93" s="229" t="s">
        <v>89</v>
      </c>
      <c r="AV93" s="12" t="s">
        <v>89</v>
      </c>
      <c r="AW93" s="12" t="s">
        <v>44</v>
      </c>
      <c r="AX93" s="12" t="s">
        <v>80</v>
      </c>
      <c r="AY93" s="229" t="s">
        <v>165</v>
      </c>
    </row>
    <row r="94" spans="2:51" s="12" customFormat="1" ht="13.5">
      <c r="B94" s="218"/>
      <c r="C94" s="219"/>
      <c r="D94" s="215" t="s">
        <v>176</v>
      </c>
      <c r="E94" s="241" t="s">
        <v>24</v>
      </c>
      <c r="F94" s="242" t="s">
        <v>1601</v>
      </c>
      <c r="G94" s="219"/>
      <c r="H94" s="243">
        <v>0</v>
      </c>
      <c r="I94" s="224"/>
      <c r="J94" s="219"/>
      <c r="K94" s="219"/>
      <c r="L94" s="225"/>
      <c r="M94" s="226"/>
      <c r="N94" s="227"/>
      <c r="O94" s="227"/>
      <c r="P94" s="227"/>
      <c r="Q94" s="227"/>
      <c r="R94" s="227"/>
      <c r="S94" s="227"/>
      <c r="T94" s="228"/>
      <c r="AT94" s="229" t="s">
        <v>176</v>
      </c>
      <c r="AU94" s="229" t="s">
        <v>89</v>
      </c>
      <c r="AV94" s="12" t="s">
        <v>89</v>
      </c>
      <c r="AW94" s="12" t="s">
        <v>44</v>
      </c>
      <c r="AX94" s="12" t="s">
        <v>80</v>
      </c>
      <c r="AY94" s="229" t="s">
        <v>165</v>
      </c>
    </row>
    <row r="95" spans="2:51" s="15" customFormat="1" ht="13.5">
      <c r="B95" s="255"/>
      <c r="C95" s="256"/>
      <c r="D95" s="220" t="s">
        <v>176</v>
      </c>
      <c r="E95" s="257" t="s">
        <v>24</v>
      </c>
      <c r="F95" s="258" t="s">
        <v>192</v>
      </c>
      <c r="G95" s="256"/>
      <c r="H95" s="259">
        <v>8</v>
      </c>
      <c r="I95" s="260"/>
      <c r="J95" s="256"/>
      <c r="K95" s="256"/>
      <c r="L95" s="261"/>
      <c r="M95" s="262"/>
      <c r="N95" s="263"/>
      <c r="O95" s="263"/>
      <c r="P95" s="263"/>
      <c r="Q95" s="263"/>
      <c r="R95" s="263"/>
      <c r="S95" s="263"/>
      <c r="T95" s="264"/>
      <c r="AT95" s="265" t="s">
        <v>176</v>
      </c>
      <c r="AU95" s="265" t="s">
        <v>89</v>
      </c>
      <c r="AV95" s="15" t="s">
        <v>171</v>
      </c>
      <c r="AW95" s="15" t="s">
        <v>44</v>
      </c>
      <c r="AX95" s="15" t="s">
        <v>25</v>
      </c>
      <c r="AY95" s="265" t="s">
        <v>165</v>
      </c>
    </row>
    <row r="96" spans="2:65" s="1" customFormat="1" ht="31.5" customHeight="1">
      <c r="B96" s="42"/>
      <c r="C96" s="267" t="s">
        <v>187</v>
      </c>
      <c r="D96" s="267" t="s">
        <v>259</v>
      </c>
      <c r="E96" s="268" t="s">
        <v>1602</v>
      </c>
      <c r="F96" s="269" t="s">
        <v>1603</v>
      </c>
      <c r="G96" s="270" t="s">
        <v>211</v>
      </c>
      <c r="H96" s="271">
        <v>12</v>
      </c>
      <c r="I96" s="272"/>
      <c r="J96" s="273">
        <f>ROUND(I96*H96,2)</f>
        <v>0</v>
      </c>
      <c r="K96" s="269" t="s">
        <v>24</v>
      </c>
      <c r="L96" s="274"/>
      <c r="M96" s="275" t="s">
        <v>24</v>
      </c>
      <c r="N96" s="276" t="s">
        <v>51</v>
      </c>
      <c r="O96" s="43"/>
      <c r="P96" s="212">
        <f>O96*H96</f>
        <v>0</v>
      </c>
      <c r="Q96" s="212">
        <v>0.00158</v>
      </c>
      <c r="R96" s="212">
        <f>Q96*H96</f>
        <v>0.01896</v>
      </c>
      <c r="S96" s="212">
        <v>0</v>
      </c>
      <c r="T96" s="213">
        <f>S96*H96</f>
        <v>0</v>
      </c>
      <c r="AR96" s="25" t="s">
        <v>232</v>
      </c>
      <c r="AT96" s="25" t="s">
        <v>259</v>
      </c>
      <c r="AU96" s="25" t="s">
        <v>89</v>
      </c>
      <c r="AY96" s="25" t="s">
        <v>165</v>
      </c>
      <c r="BE96" s="214">
        <f>IF(N96="základní",J96,0)</f>
        <v>0</v>
      </c>
      <c r="BF96" s="214">
        <f>IF(N96="snížená",J96,0)</f>
        <v>0</v>
      </c>
      <c r="BG96" s="214">
        <f>IF(N96="zákl. přenesená",J96,0)</f>
        <v>0</v>
      </c>
      <c r="BH96" s="214">
        <f>IF(N96="sníž. přenesená",J96,0)</f>
        <v>0</v>
      </c>
      <c r="BI96" s="214">
        <f>IF(N96="nulová",J96,0)</f>
        <v>0</v>
      </c>
      <c r="BJ96" s="25" t="s">
        <v>25</v>
      </c>
      <c r="BK96" s="214">
        <f>ROUND(I96*H96,2)</f>
        <v>0</v>
      </c>
      <c r="BL96" s="25" t="s">
        <v>171</v>
      </c>
      <c r="BM96" s="25" t="s">
        <v>1604</v>
      </c>
    </row>
    <row r="97" spans="2:51" s="12" customFormat="1" ht="13.5">
      <c r="B97" s="218"/>
      <c r="C97" s="219"/>
      <c r="D97" s="215" t="s">
        <v>176</v>
      </c>
      <c r="E97" s="241" t="s">
        <v>24</v>
      </c>
      <c r="F97" s="242" t="s">
        <v>1605</v>
      </c>
      <c r="G97" s="219"/>
      <c r="H97" s="243">
        <v>0</v>
      </c>
      <c r="I97" s="224"/>
      <c r="J97" s="219"/>
      <c r="K97" s="219"/>
      <c r="L97" s="225"/>
      <c r="M97" s="226"/>
      <c r="N97" s="227"/>
      <c r="O97" s="227"/>
      <c r="P97" s="227"/>
      <c r="Q97" s="227"/>
      <c r="R97" s="227"/>
      <c r="S97" s="227"/>
      <c r="T97" s="228"/>
      <c r="AT97" s="229" t="s">
        <v>176</v>
      </c>
      <c r="AU97" s="229" t="s">
        <v>89</v>
      </c>
      <c r="AV97" s="12" t="s">
        <v>89</v>
      </c>
      <c r="AW97" s="12" t="s">
        <v>44</v>
      </c>
      <c r="AX97" s="12" t="s">
        <v>80</v>
      </c>
      <c r="AY97" s="229" t="s">
        <v>165</v>
      </c>
    </row>
    <row r="98" spans="2:51" s="12" customFormat="1" ht="13.5">
      <c r="B98" s="218"/>
      <c r="C98" s="219"/>
      <c r="D98" s="215" t="s">
        <v>176</v>
      </c>
      <c r="E98" s="241" t="s">
        <v>24</v>
      </c>
      <c r="F98" s="242" t="s">
        <v>1606</v>
      </c>
      <c r="G98" s="219"/>
      <c r="H98" s="243">
        <v>6</v>
      </c>
      <c r="I98" s="224"/>
      <c r="J98" s="219"/>
      <c r="K98" s="219"/>
      <c r="L98" s="225"/>
      <c r="M98" s="226"/>
      <c r="N98" s="227"/>
      <c r="O98" s="227"/>
      <c r="P98" s="227"/>
      <c r="Q98" s="227"/>
      <c r="R98" s="227"/>
      <c r="S98" s="227"/>
      <c r="T98" s="228"/>
      <c r="AT98" s="229" t="s">
        <v>176</v>
      </c>
      <c r="AU98" s="229" t="s">
        <v>89</v>
      </c>
      <c r="AV98" s="12" t="s">
        <v>89</v>
      </c>
      <c r="AW98" s="12" t="s">
        <v>44</v>
      </c>
      <c r="AX98" s="12" t="s">
        <v>80</v>
      </c>
      <c r="AY98" s="229" t="s">
        <v>165</v>
      </c>
    </row>
    <row r="99" spans="2:51" s="12" customFormat="1" ht="13.5">
      <c r="B99" s="218"/>
      <c r="C99" s="219"/>
      <c r="D99" s="215" t="s">
        <v>176</v>
      </c>
      <c r="E99" s="241" t="s">
        <v>24</v>
      </c>
      <c r="F99" s="242" t="s">
        <v>1607</v>
      </c>
      <c r="G99" s="219"/>
      <c r="H99" s="243">
        <v>6</v>
      </c>
      <c r="I99" s="224"/>
      <c r="J99" s="219"/>
      <c r="K99" s="219"/>
      <c r="L99" s="225"/>
      <c r="M99" s="226"/>
      <c r="N99" s="227"/>
      <c r="O99" s="227"/>
      <c r="P99" s="227"/>
      <c r="Q99" s="227"/>
      <c r="R99" s="227"/>
      <c r="S99" s="227"/>
      <c r="T99" s="228"/>
      <c r="AT99" s="229" t="s">
        <v>176</v>
      </c>
      <c r="AU99" s="229" t="s">
        <v>89</v>
      </c>
      <c r="AV99" s="12" t="s">
        <v>89</v>
      </c>
      <c r="AW99" s="12" t="s">
        <v>44</v>
      </c>
      <c r="AX99" s="12" t="s">
        <v>80</v>
      </c>
      <c r="AY99" s="229" t="s">
        <v>165</v>
      </c>
    </row>
    <row r="100" spans="2:51" s="12" customFormat="1" ht="13.5">
      <c r="B100" s="218"/>
      <c r="C100" s="219"/>
      <c r="D100" s="215" t="s">
        <v>176</v>
      </c>
      <c r="E100" s="241" t="s">
        <v>24</v>
      </c>
      <c r="F100" s="242" t="s">
        <v>1601</v>
      </c>
      <c r="G100" s="219"/>
      <c r="H100" s="243">
        <v>0</v>
      </c>
      <c r="I100" s="224"/>
      <c r="J100" s="219"/>
      <c r="K100" s="219"/>
      <c r="L100" s="225"/>
      <c r="M100" s="226"/>
      <c r="N100" s="227"/>
      <c r="O100" s="227"/>
      <c r="P100" s="227"/>
      <c r="Q100" s="227"/>
      <c r="R100" s="227"/>
      <c r="S100" s="227"/>
      <c r="T100" s="228"/>
      <c r="AT100" s="229" t="s">
        <v>176</v>
      </c>
      <c r="AU100" s="229" t="s">
        <v>89</v>
      </c>
      <c r="AV100" s="12" t="s">
        <v>89</v>
      </c>
      <c r="AW100" s="12" t="s">
        <v>44</v>
      </c>
      <c r="AX100" s="12" t="s">
        <v>80</v>
      </c>
      <c r="AY100" s="229" t="s">
        <v>165</v>
      </c>
    </row>
    <row r="101" spans="2:51" s="15" customFormat="1" ht="13.5">
      <c r="B101" s="255"/>
      <c r="C101" s="256"/>
      <c r="D101" s="220" t="s">
        <v>176</v>
      </c>
      <c r="E101" s="257" t="s">
        <v>24</v>
      </c>
      <c r="F101" s="258" t="s">
        <v>192</v>
      </c>
      <c r="G101" s="256"/>
      <c r="H101" s="259">
        <v>12</v>
      </c>
      <c r="I101" s="260"/>
      <c r="J101" s="256"/>
      <c r="K101" s="256"/>
      <c r="L101" s="261"/>
      <c r="M101" s="262"/>
      <c r="N101" s="263"/>
      <c r="O101" s="263"/>
      <c r="P101" s="263"/>
      <c r="Q101" s="263"/>
      <c r="R101" s="263"/>
      <c r="S101" s="263"/>
      <c r="T101" s="264"/>
      <c r="AT101" s="265" t="s">
        <v>176</v>
      </c>
      <c r="AU101" s="265" t="s">
        <v>89</v>
      </c>
      <c r="AV101" s="15" t="s">
        <v>171</v>
      </c>
      <c r="AW101" s="15" t="s">
        <v>44</v>
      </c>
      <c r="AX101" s="15" t="s">
        <v>25</v>
      </c>
      <c r="AY101" s="265" t="s">
        <v>165</v>
      </c>
    </row>
    <row r="102" spans="2:65" s="1" customFormat="1" ht="31.5" customHeight="1">
      <c r="B102" s="42"/>
      <c r="C102" s="267" t="s">
        <v>171</v>
      </c>
      <c r="D102" s="267" t="s">
        <v>259</v>
      </c>
      <c r="E102" s="268" t="s">
        <v>1608</v>
      </c>
      <c r="F102" s="269" t="s">
        <v>1609</v>
      </c>
      <c r="G102" s="270" t="s">
        <v>211</v>
      </c>
      <c r="H102" s="271">
        <v>8</v>
      </c>
      <c r="I102" s="272"/>
      <c r="J102" s="273">
        <f>ROUND(I102*H102,2)</f>
        <v>0</v>
      </c>
      <c r="K102" s="269" t="s">
        <v>24</v>
      </c>
      <c r="L102" s="274"/>
      <c r="M102" s="275" t="s">
        <v>24</v>
      </c>
      <c r="N102" s="276" t="s">
        <v>51</v>
      </c>
      <c r="O102" s="43"/>
      <c r="P102" s="212">
        <f>O102*H102</f>
        <v>0</v>
      </c>
      <c r="Q102" s="212">
        <v>0.00158</v>
      </c>
      <c r="R102" s="212">
        <f>Q102*H102</f>
        <v>0.01264</v>
      </c>
      <c r="S102" s="212">
        <v>0</v>
      </c>
      <c r="T102" s="213">
        <f>S102*H102</f>
        <v>0</v>
      </c>
      <c r="AR102" s="25" t="s">
        <v>232</v>
      </c>
      <c r="AT102" s="25" t="s">
        <v>259</v>
      </c>
      <c r="AU102" s="25" t="s">
        <v>89</v>
      </c>
      <c r="AY102" s="25" t="s">
        <v>165</v>
      </c>
      <c r="BE102" s="214">
        <f>IF(N102="základní",J102,0)</f>
        <v>0</v>
      </c>
      <c r="BF102" s="214">
        <f>IF(N102="snížená",J102,0)</f>
        <v>0</v>
      </c>
      <c r="BG102" s="214">
        <f>IF(N102="zákl. přenesená",J102,0)</f>
        <v>0</v>
      </c>
      <c r="BH102" s="214">
        <f>IF(N102="sníž. přenesená",J102,0)</f>
        <v>0</v>
      </c>
      <c r="BI102" s="214">
        <f>IF(N102="nulová",J102,0)</f>
        <v>0</v>
      </c>
      <c r="BJ102" s="25" t="s">
        <v>25</v>
      </c>
      <c r="BK102" s="214">
        <f>ROUND(I102*H102,2)</f>
        <v>0</v>
      </c>
      <c r="BL102" s="25" t="s">
        <v>171</v>
      </c>
      <c r="BM102" s="25" t="s">
        <v>1610</v>
      </c>
    </row>
    <row r="103" spans="2:51" s="12" customFormat="1" ht="13.5">
      <c r="B103" s="218"/>
      <c r="C103" s="219"/>
      <c r="D103" s="215" t="s">
        <v>176</v>
      </c>
      <c r="E103" s="241" t="s">
        <v>24</v>
      </c>
      <c r="F103" s="242" t="s">
        <v>1598</v>
      </c>
      <c r="G103" s="219"/>
      <c r="H103" s="243">
        <v>0</v>
      </c>
      <c r="I103" s="224"/>
      <c r="J103" s="219"/>
      <c r="K103" s="219"/>
      <c r="L103" s="225"/>
      <c r="M103" s="226"/>
      <c r="N103" s="227"/>
      <c r="O103" s="227"/>
      <c r="P103" s="227"/>
      <c r="Q103" s="227"/>
      <c r="R103" s="227"/>
      <c r="S103" s="227"/>
      <c r="T103" s="228"/>
      <c r="AT103" s="229" t="s">
        <v>176</v>
      </c>
      <c r="AU103" s="229" t="s">
        <v>89</v>
      </c>
      <c r="AV103" s="12" t="s">
        <v>89</v>
      </c>
      <c r="AW103" s="12" t="s">
        <v>44</v>
      </c>
      <c r="AX103" s="12" t="s">
        <v>80</v>
      </c>
      <c r="AY103" s="229" t="s">
        <v>165</v>
      </c>
    </row>
    <row r="104" spans="2:51" s="12" customFormat="1" ht="13.5">
      <c r="B104" s="218"/>
      <c r="C104" s="219"/>
      <c r="D104" s="215" t="s">
        <v>176</v>
      </c>
      <c r="E104" s="241" t="s">
        <v>24</v>
      </c>
      <c r="F104" s="242" t="s">
        <v>1611</v>
      </c>
      <c r="G104" s="219"/>
      <c r="H104" s="243">
        <v>4</v>
      </c>
      <c r="I104" s="224"/>
      <c r="J104" s="219"/>
      <c r="K104" s="219"/>
      <c r="L104" s="225"/>
      <c r="M104" s="226"/>
      <c r="N104" s="227"/>
      <c r="O104" s="227"/>
      <c r="P104" s="227"/>
      <c r="Q104" s="227"/>
      <c r="R104" s="227"/>
      <c r="S104" s="227"/>
      <c r="T104" s="228"/>
      <c r="AT104" s="229" t="s">
        <v>176</v>
      </c>
      <c r="AU104" s="229" t="s">
        <v>89</v>
      </c>
      <c r="AV104" s="12" t="s">
        <v>89</v>
      </c>
      <c r="AW104" s="12" t="s">
        <v>44</v>
      </c>
      <c r="AX104" s="12" t="s">
        <v>80</v>
      </c>
      <c r="AY104" s="229" t="s">
        <v>165</v>
      </c>
    </row>
    <row r="105" spans="2:51" s="12" customFormat="1" ht="13.5">
      <c r="B105" s="218"/>
      <c r="C105" s="219"/>
      <c r="D105" s="215" t="s">
        <v>176</v>
      </c>
      <c r="E105" s="241" t="s">
        <v>24</v>
      </c>
      <c r="F105" s="242" t="s">
        <v>1612</v>
      </c>
      <c r="G105" s="219"/>
      <c r="H105" s="243">
        <v>4</v>
      </c>
      <c r="I105" s="224"/>
      <c r="J105" s="219"/>
      <c r="K105" s="219"/>
      <c r="L105" s="225"/>
      <c r="M105" s="226"/>
      <c r="N105" s="227"/>
      <c r="O105" s="227"/>
      <c r="P105" s="227"/>
      <c r="Q105" s="227"/>
      <c r="R105" s="227"/>
      <c r="S105" s="227"/>
      <c r="T105" s="228"/>
      <c r="AT105" s="229" t="s">
        <v>176</v>
      </c>
      <c r="AU105" s="229" t="s">
        <v>89</v>
      </c>
      <c r="AV105" s="12" t="s">
        <v>89</v>
      </c>
      <c r="AW105" s="12" t="s">
        <v>44</v>
      </c>
      <c r="AX105" s="12" t="s">
        <v>80</v>
      </c>
      <c r="AY105" s="229" t="s">
        <v>165</v>
      </c>
    </row>
    <row r="106" spans="2:51" s="12" customFormat="1" ht="13.5">
      <c r="B106" s="218"/>
      <c r="C106" s="219"/>
      <c r="D106" s="215" t="s">
        <v>176</v>
      </c>
      <c r="E106" s="241" t="s">
        <v>24</v>
      </c>
      <c r="F106" s="242" t="s">
        <v>1601</v>
      </c>
      <c r="G106" s="219"/>
      <c r="H106" s="243">
        <v>0</v>
      </c>
      <c r="I106" s="224"/>
      <c r="J106" s="219"/>
      <c r="K106" s="219"/>
      <c r="L106" s="225"/>
      <c r="M106" s="226"/>
      <c r="N106" s="227"/>
      <c r="O106" s="227"/>
      <c r="P106" s="227"/>
      <c r="Q106" s="227"/>
      <c r="R106" s="227"/>
      <c r="S106" s="227"/>
      <c r="T106" s="228"/>
      <c r="AT106" s="229" t="s">
        <v>176</v>
      </c>
      <c r="AU106" s="229" t="s">
        <v>89</v>
      </c>
      <c r="AV106" s="12" t="s">
        <v>89</v>
      </c>
      <c r="AW106" s="12" t="s">
        <v>44</v>
      </c>
      <c r="AX106" s="12" t="s">
        <v>80</v>
      </c>
      <c r="AY106" s="229" t="s">
        <v>165</v>
      </c>
    </row>
    <row r="107" spans="2:51" s="15" customFormat="1" ht="13.5">
      <c r="B107" s="255"/>
      <c r="C107" s="256"/>
      <c r="D107" s="220" t="s">
        <v>176</v>
      </c>
      <c r="E107" s="257" t="s">
        <v>24</v>
      </c>
      <c r="F107" s="258" t="s">
        <v>192</v>
      </c>
      <c r="G107" s="256"/>
      <c r="H107" s="259">
        <v>8</v>
      </c>
      <c r="I107" s="260"/>
      <c r="J107" s="256"/>
      <c r="K107" s="256"/>
      <c r="L107" s="261"/>
      <c r="M107" s="262"/>
      <c r="N107" s="263"/>
      <c r="O107" s="263"/>
      <c r="P107" s="263"/>
      <c r="Q107" s="263"/>
      <c r="R107" s="263"/>
      <c r="S107" s="263"/>
      <c r="T107" s="264"/>
      <c r="AT107" s="265" t="s">
        <v>176</v>
      </c>
      <c r="AU107" s="265" t="s">
        <v>89</v>
      </c>
      <c r="AV107" s="15" t="s">
        <v>171</v>
      </c>
      <c r="AW107" s="15" t="s">
        <v>44</v>
      </c>
      <c r="AX107" s="15" t="s">
        <v>25</v>
      </c>
      <c r="AY107" s="265" t="s">
        <v>165</v>
      </c>
    </row>
    <row r="108" spans="2:65" s="1" customFormat="1" ht="31.5" customHeight="1">
      <c r="B108" s="42"/>
      <c r="C108" s="267" t="s">
        <v>208</v>
      </c>
      <c r="D108" s="267" t="s">
        <v>259</v>
      </c>
      <c r="E108" s="268" t="s">
        <v>1613</v>
      </c>
      <c r="F108" s="269" t="s">
        <v>1614</v>
      </c>
      <c r="G108" s="270" t="s">
        <v>211</v>
      </c>
      <c r="H108" s="271">
        <v>2</v>
      </c>
      <c r="I108" s="272"/>
      <c r="J108" s="273">
        <f>ROUND(I108*H108,2)</f>
        <v>0</v>
      </c>
      <c r="K108" s="269" t="s">
        <v>24</v>
      </c>
      <c r="L108" s="274"/>
      <c r="M108" s="275" t="s">
        <v>24</v>
      </c>
      <c r="N108" s="276" t="s">
        <v>51</v>
      </c>
      <c r="O108" s="43"/>
      <c r="P108" s="212">
        <f>O108*H108</f>
        <v>0</v>
      </c>
      <c r="Q108" s="212">
        <v>0.00158</v>
      </c>
      <c r="R108" s="212">
        <f>Q108*H108</f>
        <v>0.00316</v>
      </c>
      <c r="S108" s="212">
        <v>0</v>
      </c>
      <c r="T108" s="213">
        <f>S108*H108</f>
        <v>0</v>
      </c>
      <c r="AR108" s="25" t="s">
        <v>232</v>
      </c>
      <c r="AT108" s="25" t="s">
        <v>259</v>
      </c>
      <c r="AU108" s="25" t="s">
        <v>89</v>
      </c>
      <c r="AY108" s="25" t="s">
        <v>165</v>
      </c>
      <c r="BE108" s="214">
        <f>IF(N108="základní",J108,0)</f>
        <v>0</v>
      </c>
      <c r="BF108" s="214">
        <f>IF(N108="snížená",J108,0)</f>
        <v>0</v>
      </c>
      <c r="BG108" s="214">
        <f>IF(N108="zákl. přenesená",J108,0)</f>
        <v>0</v>
      </c>
      <c r="BH108" s="214">
        <f>IF(N108="sníž. přenesená",J108,0)</f>
        <v>0</v>
      </c>
      <c r="BI108" s="214">
        <f>IF(N108="nulová",J108,0)</f>
        <v>0</v>
      </c>
      <c r="BJ108" s="25" t="s">
        <v>25</v>
      </c>
      <c r="BK108" s="214">
        <f>ROUND(I108*H108,2)</f>
        <v>0</v>
      </c>
      <c r="BL108" s="25" t="s">
        <v>171</v>
      </c>
      <c r="BM108" s="25" t="s">
        <v>1615</v>
      </c>
    </row>
    <row r="109" spans="2:47" s="1" customFormat="1" ht="27">
      <c r="B109" s="42"/>
      <c r="C109" s="64"/>
      <c r="D109" s="215" t="s">
        <v>112</v>
      </c>
      <c r="E109" s="64"/>
      <c r="F109" s="216" t="s">
        <v>1616</v>
      </c>
      <c r="G109" s="64"/>
      <c r="H109" s="64"/>
      <c r="I109" s="173"/>
      <c r="J109" s="64"/>
      <c r="K109" s="64"/>
      <c r="L109" s="62"/>
      <c r="M109" s="217"/>
      <c r="N109" s="43"/>
      <c r="O109" s="43"/>
      <c r="P109" s="43"/>
      <c r="Q109" s="43"/>
      <c r="R109" s="43"/>
      <c r="S109" s="43"/>
      <c r="T109" s="79"/>
      <c r="AT109" s="25" t="s">
        <v>112</v>
      </c>
      <c r="AU109" s="25" t="s">
        <v>89</v>
      </c>
    </row>
    <row r="110" spans="2:51" s="12" customFormat="1" ht="13.5">
      <c r="B110" s="218"/>
      <c r="C110" s="219"/>
      <c r="D110" s="215" t="s">
        <v>176</v>
      </c>
      <c r="E110" s="241" t="s">
        <v>24</v>
      </c>
      <c r="F110" s="242" t="s">
        <v>1598</v>
      </c>
      <c r="G110" s="219"/>
      <c r="H110" s="243">
        <v>0</v>
      </c>
      <c r="I110" s="224"/>
      <c r="J110" s="219"/>
      <c r="K110" s="219"/>
      <c r="L110" s="225"/>
      <c r="M110" s="226"/>
      <c r="N110" s="227"/>
      <c r="O110" s="227"/>
      <c r="P110" s="227"/>
      <c r="Q110" s="227"/>
      <c r="R110" s="227"/>
      <c r="S110" s="227"/>
      <c r="T110" s="228"/>
      <c r="AT110" s="229" t="s">
        <v>176</v>
      </c>
      <c r="AU110" s="229" t="s">
        <v>89</v>
      </c>
      <c r="AV110" s="12" t="s">
        <v>89</v>
      </c>
      <c r="AW110" s="12" t="s">
        <v>44</v>
      </c>
      <c r="AX110" s="12" t="s">
        <v>80</v>
      </c>
      <c r="AY110" s="229" t="s">
        <v>165</v>
      </c>
    </row>
    <row r="111" spans="2:51" s="12" customFormat="1" ht="13.5">
      <c r="B111" s="218"/>
      <c r="C111" s="219"/>
      <c r="D111" s="215" t="s">
        <v>176</v>
      </c>
      <c r="E111" s="241" t="s">
        <v>24</v>
      </c>
      <c r="F111" s="242" t="s">
        <v>1617</v>
      </c>
      <c r="G111" s="219"/>
      <c r="H111" s="243">
        <v>1</v>
      </c>
      <c r="I111" s="224"/>
      <c r="J111" s="219"/>
      <c r="K111" s="219"/>
      <c r="L111" s="225"/>
      <c r="M111" s="226"/>
      <c r="N111" s="227"/>
      <c r="O111" s="227"/>
      <c r="P111" s="227"/>
      <c r="Q111" s="227"/>
      <c r="R111" s="227"/>
      <c r="S111" s="227"/>
      <c r="T111" s="228"/>
      <c r="AT111" s="229" t="s">
        <v>176</v>
      </c>
      <c r="AU111" s="229" t="s">
        <v>89</v>
      </c>
      <c r="AV111" s="12" t="s">
        <v>89</v>
      </c>
      <c r="AW111" s="12" t="s">
        <v>44</v>
      </c>
      <c r="AX111" s="12" t="s">
        <v>80</v>
      </c>
      <c r="AY111" s="229" t="s">
        <v>165</v>
      </c>
    </row>
    <row r="112" spans="2:51" s="12" customFormat="1" ht="13.5">
      <c r="B112" s="218"/>
      <c r="C112" s="219"/>
      <c r="D112" s="215" t="s">
        <v>176</v>
      </c>
      <c r="E112" s="241" t="s">
        <v>24</v>
      </c>
      <c r="F112" s="242" t="s">
        <v>1618</v>
      </c>
      <c r="G112" s="219"/>
      <c r="H112" s="243">
        <v>1</v>
      </c>
      <c r="I112" s="224"/>
      <c r="J112" s="219"/>
      <c r="K112" s="219"/>
      <c r="L112" s="225"/>
      <c r="M112" s="226"/>
      <c r="N112" s="227"/>
      <c r="O112" s="227"/>
      <c r="P112" s="227"/>
      <c r="Q112" s="227"/>
      <c r="R112" s="227"/>
      <c r="S112" s="227"/>
      <c r="T112" s="228"/>
      <c r="AT112" s="229" t="s">
        <v>176</v>
      </c>
      <c r="AU112" s="229" t="s">
        <v>89</v>
      </c>
      <c r="AV112" s="12" t="s">
        <v>89</v>
      </c>
      <c r="AW112" s="12" t="s">
        <v>44</v>
      </c>
      <c r="AX112" s="12" t="s">
        <v>80</v>
      </c>
      <c r="AY112" s="229" t="s">
        <v>165</v>
      </c>
    </row>
    <row r="113" spans="2:51" s="12" customFormat="1" ht="13.5">
      <c r="B113" s="218"/>
      <c r="C113" s="219"/>
      <c r="D113" s="215" t="s">
        <v>176</v>
      </c>
      <c r="E113" s="241" t="s">
        <v>24</v>
      </c>
      <c r="F113" s="242" t="s">
        <v>1601</v>
      </c>
      <c r="G113" s="219"/>
      <c r="H113" s="243">
        <v>0</v>
      </c>
      <c r="I113" s="224"/>
      <c r="J113" s="219"/>
      <c r="K113" s="219"/>
      <c r="L113" s="225"/>
      <c r="M113" s="226"/>
      <c r="N113" s="227"/>
      <c r="O113" s="227"/>
      <c r="P113" s="227"/>
      <c r="Q113" s="227"/>
      <c r="R113" s="227"/>
      <c r="S113" s="227"/>
      <c r="T113" s="228"/>
      <c r="AT113" s="229" t="s">
        <v>176</v>
      </c>
      <c r="AU113" s="229" t="s">
        <v>89</v>
      </c>
      <c r="AV113" s="12" t="s">
        <v>89</v>
      </c>
      <c r="AW113" s="12" t="s">
        <v>44</v>
      </c>
      <c r="AX113" s="12" t="s">
        <v>80</v>
      </c>
      <c r="AY113" s="229" t="s">
        <v>165</v>
      </c>
    </row>
    <row r="114" spans="2:51" s="15" customFormat="1" ht="13.5">
      <c r="B114" s="255"/>
      <c r="C114" s="256"/>
      <c r="D114" s="220" t="s">
        <v>176</v>
      </c>
      <c r="E114" s="257" t="s">
        <v>24</v>
      </c>
      <c r="F114" s="258" t="s">
        <v>192</v>
      </c>
      <c r="G114" s="256"/>
      <c r="H114" s="259">
        <v>2</v>
      </c>
      <c r="I114" s="260"/>
      <c r="J114" s="256"/>
      <c r="K114" s="256"/>
      <c r="L114" s="261"/>
      <c r="M114" s="262"/>
      <c r="N114" s="263"/>
      <c r="O114" s="263"/>
      <c r="P114" s="263"/>
      <c r="Q114" s="263"/>
      <c r="R114" s="263"/>
      <c r="S114" s="263"/>
      <c r="T114" s="264"/>
      <c r="AT114" s="265" t="s">
        <v>176</v>
      </c>
      <c r="AU114" s="265" t="s">
        <v>89</v>
      </c>
      <c r="AV114" s="15" t="s">
        <v>171</v>
      </c>
      <c r="AW114" s="15" t="s">
        <v>44</v>
      </c>
      <c r="AX114" s="15" t="s">
        <v>25</v>
      </c>
      <c r="AY114" s="265" t="s">
        <v>165</v>
      </c>
    </row>
    <row r="115" spans="2:65" s="1" customFormat="1" ht="22.5" customHeight="1">
      <c r="B115" s="42"/>
      <c r="C115" s="267" t="s">
        <v>219</v>
      </c>
      <c r="D115" s="267" t="s">
        <v>259</v>
      </c>
      <c r="E115" s="268" t="s">
        <v>1619</v>
      </c>
      <c r="F115" s="269" t="s">
        <v>1620</v>
      </c>
      <c r="G115" s="270" t="s">
        <v>1621</v>
      </c>
      <c r="H115" s="271">
        <v>2</v>
      </c>
      <c r="I115" s="272"/>
      <c r="J115" s="273">
        <f>ROUND(I115*H115,2)</f>
        <v>0</v>
      </c>
      <c r="K115" s="269" t="s">
        <v>24</v>
      </c>
      <c r="L115" s="274"/>
      <c r="M115" s="275" t="s">
        <v>24</v>
      </c>
      <c r="N115" s="276" t="s">
        <v>51</v>
      </c>
      <c r="O115" s="43"/>
      <c r="P115" s="212">
        <f>O115*H115</f>
        <v>0</v>
      </c>
      <c r="Q115" s="212">
        <v>0.00148</v>
      </c>
      <c r="R115" s="212">
        <f>Q115*H115</f>
        <v>0.00296</v>
      </c>
      <c r="S115" s="212">
        <v>0</v>
      </c>
      <c r="T115" s="213">
        <f>S115*H115</f>
        <v>0</v>
      </c>
      <c r="AR115" s="25" t="s">
        <v>232</v>
      </c>
      <c r="AT115" s="25" t="s">
        <v>259</v>
      </c>
      <c r="AU115" s="25" t="s">
        <v>89</v>
      </c>
      <c r="AY115" s="25" t="s">
        <v>165</v>
      </c>
      <c r="BE115" s="214">
        <f>IF(N115="základní",J115,0)</f>
        <v>0</v>
      </c>
      <c r="BF115" s="214">
        <f>IF(N115="snížená",J115,0)</f>
        <v>0</v>
      </c>
      <c r="BG115" s="214">
        <f>IF(N115="zákl. přenesená",J115,0)</f>
        <v>0</v>
      </c>
      <c r="BH115" s="214">
        <f>IF(N115="sníž. přenesená",J115,0)</f>
        <v>0</v>
      </c>
      <c r="BI115" s="214">
        <f>IF(N115="nulová",J115,0)</f>
        <v>0</v>
      </c>
      <c r="BJ115" s="25" t="s">
        <v>25</v>
      </c>
      <c r="BK115" s="214">
        <f>ROUND(I115*H115,2)</f>
        <v>0</v>
      </c>
      <c r="BL115" s="25" t="s">
        <v>171</v>
      </c>
      <c r="BM115" s="25" t="s">
        <v>1622</v>
      </c>
    </row>
    <row r="116" spans="2:47" s="1" customFormat="1" ht="54">
      <c r="B116" s="42"/>
      <c r="C116" s="64"/>
      <c r="D116" s="215" t="s">
        <v>112</v>
      </c>
      <c r="E116" s="64"/>
      <c r="F116" s="216" t="s">
        <v>1623</v>
      </c>
      <c r="G116" s="64"/>
      <c r="H116" s="64"/>
      <c r="I116" s="173"/>
      <c r="J116" s="64"/>
      <c r="K116" s="64"/>
      <c r="L116" s="62"/>
      <c r="M116" s="217"/>
      <c r="N116" s="43"/>
      <c r="O116" s="43"/>
      <c r="P116" s="43"/>
      <c r="Q116" s="43"/>
      <c r="R116" s="43"/>
      <c r="S116" s="43"/>
      <c r="T116" s="79"/>
      <c r="AT116" s="25" t="s">
        <v>112</v>
      </c>
      <c r="AU116" s="25" t="s">
        <v>89</v>
      </c>
    </row>
    <row r="117" spans="2:51" s="12" customFormat="1" ht="13.5">
      <c r="B117" s="218"/>
      <c r="C117" s="219"/>
      <c r="D117" s="215" t="s">
        <v>176</v>
      </c>
      <c r="E117" s="241" t="s">
        <v>24</v>
      </c>
      <c r="F117" s="242" t="s">
        <v>1598</v>
      </c>
      <c r="G117" s="219"/>
      <c r="H117" s="243">
        <v>0</v>
      </c>
      <c r="I117" s="224"/>
      <c r="J117" s="219"/>
      <c r="K117" s="219"/>
      <c r="L117" s="225"/>
      <c r="M117" s="226"/>
      <c r="N117" s="227"/>
      <c r="O117" s="227"/>
      <c r="P117" s="227"/>
      <c r="Q117" s="227"/>
      <c r="R117" s="227"/>
      <c r="S117" s="227"/>
      <c r="T117" s="228"/>
      <c r="AT117" s="229" t="s">
        <v>176</v>
      </c>
      <c r="AU117" s="229" t="s">
        <v>89</v>
      </c>
      <c r="AV117" s="12" t="s">
        <v>89</v>
      </c>
      <c r="AW117" s="12" t="s">
        <v>44</v>
      </c>
      <c r="AX117" s="12" t="s">
        <v>80</v>
      </c>
      <c r="AY117" s="229" t="s">
        <v>165</v>
      </c>
    </row>
    <row r="118" spans="2:51" s="12" customFormat="1" ht="13.5">
      <c r="B118" s="218"/>
      <c r="C118" s="219"/>
      <c r="D118" s="215" t="s">
        <v>176</v>
      </c>
      <c r="E118" s="241" t="s">
        <v>24</v>
      </c>
      <c r="F118" s="242" t="s">
        <v>1624</v>
      </c>
      <c r="G118" s="219"/>
      <c r="H118" s="243">
        <v>1</v>
      </c>
      <c r="I118" s="224"/>
      <c r="J118" s="219"/>
      <c r="K118" s="219"/>
      <c r="L118" s="225"/>
      <c r="M118" s="226"/>
      <c r="N118" s="227"/>
      <c r="O118" s="227"/>
      <c r="P118" s="227"/>
      <c r="Q118" s="227"/>
      <c r="R118" s="227"/>
      <c r="S118" s="227"/>
      <c r="T118" s="228"/>
      <c r="AT118" s="229" t="s">
        <v>176</v>
      </c>
      <c r="AU118" s="229" t="s">
        <v>89</v>
      </c>
      <c r="AV118" s="12" t="s">
        <v>89</v>
      </c>
      <c r="AW118" s="12" t="s">
        <v>44</v>
      </c>
      <c r="AX118" s="12" t="s">
        <v>80</v>
      </c>
      <c r="AY118" s="229" t="s">
        <v>165</v>
      </c>
    </row>
    <row r="119" spans="2:51" s="12" customFormat="1" ht="13.5">
      <c r="B119" s="218"/>
      <c r="C119" s="219"/>
      <c r="D119" s="215" t="s">
        <v>176</v>
      </c>
      <c r="E119" s="241" t="s">
        <v>24</v>
      </c>
      <c r="F119" s="242" t="s">
        <v>1625</v>
      </c>
      <c r="G119" s="219"/>
      <c r="H119" s="243">
        <v>1</v>
      </c>
      <c r="I119" s="224"/>
      <c r="J119" s="219"/>
      <c r="K119" s="219"/>
      <c r="L119" s="225"/>
      <c r="M119" s="226"/>
      <c r="N119" s="227"/>
      <c r="O119" s="227"/>
      <c r="P119" s="227"/>
      <c r="Q119" s="227"/>
      <c r="R119" s="227"/>
      <c r="S119" s="227"/>
      <c r="T119" s="228"/>
      <c r="AT119" s="229" t="s">
        <v>176</v>
      </c>
      <c r="AU119" s="229" t="s">
        <v>89</v>
      </c>
      <c r="AV119" s="12" t="s">
        <v>89</v>
      </c>
      <c r="AW119" s="12" t="s">
        <v>44</v>
      </c>
      <c r="AX119" s="12" t="s">
        <v>80</v>
      </c>
      <c r="AY119" s="229" t="s">
        <v>165</v>
      </c>
    </row>
    <row r="120" spans="2:51" s="12" customFormat="1" ht="13.5">
      <c r="B120" s="218"/>
      <c r="C120" s="219"/>
      <c r="D120" s="215" t="s">
        <v>176</v>
      </c>
      <c r="E120" s="241" t="s">
        <v>24</v>
      </c>
      <c r="F120" s="242" t="s">
        <v>1601</v>
      </c>
      <c r="G120" s="219"/>
      <c r="H120" s="243">
        <v>0</v>
      </c>
      <c r="I120" s="224"/>
      <c r="J120" s="219"/>
      <c r="K120" s="219"/>
      <c r="L120" s="225"/>
      <c r="M120" s="226"/>
      <c r="N120" s="227"/>
      <c r="O120" s="227"/>
      <c r="P120" s="227"/>
      <c r="Q120" s="227"/>
      <c r="R120" s="227"/>
      <c r="S120" s="227"/>
      <c r="T120" s="228"/>
      <c r="AT120" s="229" t="s">
        <v>176</v>
      </c>
      <c r="AU120" s="229" t="s">
        <v>89</v>
      </c>
      <c r="AV120" s="12" t="s">
        <v>89</v>
      </c>
      <c r="AW120" s="12" t="s">
        <v>44</v>
      </c>
      <c r="AX120" s="12" t="s">
        <v>80</v>
      </c>
      <c r="AY120" s="229" t="s">
        <v>165</v>
      </c>
    </row>
    <row r="121" spans="2:51" s="15" customFormat="1" ht="13.5">
      <c r="B121" s="255"/>
      <c r="C121" s="256"/>
      <c r="D121" s="220" t="s">
        <v>176</v>
      </c>
      <c r="E121" s="257" t="s">
        <v>24</v>
      </c>
      <c r="F121" s="258" t="s">
        <v>192</v>
      </c>
      <c r="G121" s="256"/>
      <c r="H121" s="259">
        <v>2</v>
      </c>
      <c r="I121" s="260"/>
      <c r="J121" s="256"/>
      <c r="K121" s="256"/>
      <c r="L121" s="261"/>
      <c r="M121" s="262"/>
      <c r="N121" s="263"/>
      <c r="O121" s="263"/>
      <c r="P121" s="263"/>
      <c r="Q121" s="263"/>
      <c r="R121" s="263"/>
      <c r="S121" s="263"/>
      <c r="T121" s="264"/>
      <c r="AT121" s="265" t="s">
        <v>176</v>
      </c>
      <c r="AU121" s="265" t="s">
        <v>89</v>
      </c>
      <c r="AV121" s="15" t="s">
        <v>171</v>
      </c>
      <c r="AW121" s="15" t="s">
        <v>44</v>
      </c>
      <c r="AX121" s="15" t="s">
        <v>25</v>
      </c>
      <c r="AY121" s="265" t="s">
        <v>165</v>
      </c>
    </row>
    <row r="122" spans="2:65" s="1" customFormat="1" ht="22.5" customHeight="1">
      <c r="B122" s="42"/>
      <c r="C122" s="267" t="s">
        <v>227</v>
      </c>
      <c r="D122" s="267" t="s">
        <v>259</v>
      </c>
      <c r="E122" s="268" t="s">
        <v>1626</v>
      </c>
      <c r="F122" s="269" t="s">
        <v>1627</v>
      </c>
      <c r="G122" s="270" t="s">
        <v>1621</v>
      </c>
      <c r="H122" s="271">
        <v>2</v>
      </c>
      <c r="I122" s="272"/>
      <c r="J122" s="273">
        <f>ROUND(I122*H122,2)</f>
        <v>0</v>
      </c>
      <c r="K122" s="269" t="s">
        <v>24</v>
      </c>
      <c r="L122" s="274"/>
      <c r="M122" s="275" t="s">
        <v>24</v>
      </c>
      <c r="N122" s="276" t="s">
        <v>51</v>
      </c>
      <c r="O122" s="43"/>
      <c r="P122" s="212">
        <f>O122*H122</f>
        <v>0</v>
      </c>
      <c r="Q122" s="212">
        <v>0.00148</v>
      </c>
      <c r="R122" s="212">
        <f>Q122*H122</f>
        <v>0.00296</v>
      </c>
      <c r="S122" s="212">
        <v>0</v>
      </c>
      <c r="T122" s="213">
        <f>S122*H122</f>
        <v>0</v>
      </c>
      <c r="AR122" s="25" t="s">
        <v>232</v>
      </c>
      <c r="AT122" s="25" t="s">
        <v>259</v>
      </c>
      <c r="AU122" s="25" t="s">
        <v>89</v>
      </c>
      <c r="AY122" s="25" t="s">
        <v>165</v>
      </c>
      <c r="BE122" s="214">
        <f>IF(N122="základní",J122,0)</f>
        <v>0</v>
      </c>
      <c r="BF122" s="214">
        <f>IF(N122="snížená",J122,0)</f>
        <v>0</v>
      </c>
      <c r="BG122" s="214">
        <f>IF(N122="zákl. přenesená",J122,0)</f>
        <v>0</v>
      </c>
      <c r="BH122" s="214">
        <f>IF(N122="sníž. přenesená",J122,0)</f>
        <v>0</v>
      </c>
      <c r="BI122" s="214">
        <f>IF(N122="nulová",J122,0)</f>
        <v>0</v>
      </c>
      <c r="BJ122" s="25" t="s">
        <v>25</v>
      </c>
      <c r="BK122" s="214">
        <f>ROUND(I122*H122,2)</f>
        <v>0</v>
      </c>
      <c r="BL122" s="25" t="s">
        <v>171</v>
      </c>
      <c r="BM122" s="25" t="s">
        <v>1628</v>
      </c>
    </row>
    <row r="123" spans="2:51" s="12" customFormat="1" ht="13.5">
      <c r="B123" s="218"/>
      <c r="C123" s="219"/>
      <c r="D123" s="215" t="s">
        <v>176</v>
      </c>
      <c r="E123" s="241" t="s">
        <v>24</v>
      </c>
      <c r="F123" s="242" t="s">
        <v>1598</v>
      </c>
      <c r="G123" s="219"/>
      <c r="H123" s="243">
        <v>0</v>
      </c>
      <c r="I123" s="224"/>
      <c r="J123" s="219"/>
      <c r="K123" s="219"/>
      <c r="L123" s="225"/>
      <c r="M123" s="226"/>
      <c r="N123" s="227"/>
      <c r="O123" s="227"/>
      <c r="P123" s="227"/>
      <c r="Q123" s="227"/>
      <c r="R123" s="227"/>
      <c r="S123" s="227"/>
      <c r="T123" s="228"/>
      <c r="AT123" s="229" t="s">
        <v>176</v>
      </c>
      <c r="AU123" s="229" t="s">
        <v>89</v>
      </c>
      <c r="AV123" s="12" t="s">
        <v>89</v>
      </c>
      <c r="AW123" s="12" t="s">
        <v>44</v>
      </c>
      <c r="AX123" s="12" t="s">
        <v>80</v>
      </c>
      <c r="AY123" s="229" t="s">
        <v>165</v>
      </c>
    </row>
    <row r="124" spans="2:51" s="12" customFormat="1" ht="13.5">
      <c r="B124" s="218"/>
      <c r="C124" s="219"/>
      <c r="D124" s="215" t="s">
        <v>176</v>
      </c>
      <c r="E124" s="241" t="s">
        <v>24</v>
      </c>
      <c r="F124" s="242" t="s">
        <v>1624</v>
      </c>
      <c r="G124" s="219"/>
      <c r="H124" s="243">
        <v>1</v>
      </c>
      <c r="I124" s="224"/>
      <c r="J124" s="219"/>
      <c r="K124" s="219"/>
      <c r="L124" s="225"/>
      <c r="M124" s="226"/>
      <c r="N124" s="227"/>
      <c r="O124" s="227"/>
      <c r="P124" s="227"/>
      <c r="Q124" s="227"/>
      <c r="R124" s="227"/>
      <c r="S124" s="227"/>
      <c r="T124" s="228"/>
      <c r="AT124" s="229" t="s">
        <v>176</v>
      </c>
      <c r="AU124" s="229" t="s">
        <v>89</v>
      </c>
      <c r="AV124" s="12" t="s">
        <v>89</v>
      </c>
      <c r="AW124" s="12" t="s">
        <v>44</v>
      </c>
      <c r="AX124" s="12" t="s">
        <v>80</v>
      </c>
      <c r="AY124" s="229" t="s">
        <v>165</v>
      </c>
    </row>
    <row r="125" spans="2:51" s="12" customFormat="1" ht="13.5">
      <c r="B125" s="218"/>
      <c r="C125" s="219"/>
      <c r="D125" s="215" t="s">
        <v>176</v>
      </c>
      <c r="E125" s="241" t="s">
        <v>24</v>
      </c>
      <c r="F125" s="242" t="s">
        <v>1624</v>
      </c>
      <c r="G125" s="219"/>
      <c r="H125" s="243">
        <v>1</v>
      </c>
      <c r="I125" s="224"/>
      <c r="J125" s="219"/>
      <c r="K125" s="219"/>
      <c r="L125" s="225"/>
      <c r="M125" s="226"/>
      <c r="N125" s="227"/>
      <c r="O125" s="227"/>
      <c r="P125" s="227"/>
      <c r="Q125" s="227"/>
      <c r="R125" s="227"/>
      <c r="S125" s="227"/>
      <c r="T125" s="228"/>
      <c r="AT125" s="229" t="s">
        <v>176</v>
      </c>
      <c r="AU125" s="229" t="s">
        <v>89</v>
      </c>
      <c r="AV125" s="12" t="s">
        <v>89</v>
      </c>
      <c r="AW125" s="12" t="s">
        <v>44</v>
      </c>
      <c r="AX125" s="12" t="s">
        <v>80</v>
      </c>
      <c r="AY125" s="229" t="s">
        <v>165</v>
      </c>
    </row>
    <row r="126" spans="2:51" s="12" customFormat="1" ht="13.5">
      <c r="B126" s="218"/>
      <c r="C126" s="219"/>
      <c r="D126" s="215" t="s">
        <v>176</v>
      </c>
      <c r="E126" s="241" t="s">
        <v>24</v>
      </c>
      <c r="F126" s="242" t="s">
        <v>1629</v>
      </c>
      <c r="G126" s="219"/>
      <c r="H126" s="243">
        <v>0</v>
      </c>
      <c r="I126" s="224"/>
      <c r="J126" s="219"/>
      <c r="K126" s="219"/>
      <c r="L126" s="225"/>
      <c r="M126" s="226"/>
      <c r="N126" s="227"/>
      <c r="O126" s="227"/>
      <c r="P126" s="227"/>
      <c r="Q126" s="227"/>
      <c r="R126" s="227"/>
      <c r="S126" s="227"/>
      <c r="T126" s="228"/>
      <c r="AT126" s="229" t="s">
        <v>176</v>
      </c>
      <c r="AU126" s="229" t="s">
        <v>89</v>
      </c>
      <c r="AV126" s="12" t="s">
        <v>89</v>
      </c>
      <c r="AW126" s="12" t="s">
        <v>44</v>
      </c>
      <c r="AX126" s="12" t="s">
        <v>80</v>
      </c>
      <c r="AY126" s="229" t="s">
        <v>165</v>
      </c>
    </row>
    <row r="127" spans="2:51" s="15" customFormat="1" ht="13.5">
      <c r="B127" s="255"/>
      <c r="C127" s="256"/>
      <c r="D127" s="220" t="s">
        <v>176</v>
      </c>
      <c r="E127" s="257" t="s">
        <v>24</v>
      </c>
      <c r="F127" s="258" t="s">
        <v>192</v>
      </c>
      <c r="G127" s="256"/>
      <c r="H127" s="259">
        <v>2</v>
      </c>
      <c r="I127" s="260"/>
      <c r="J127" s="256"/>
      <c r="K127" s="256"/>
      <c r="L127" s="261"/>
      <c r="M127" s="262"/>
      <c r="N127" s="263"/>
      <c r="O127" s="263"/>
      <c r="P127" s="263"/>
      <c r="Q127" s="263"/>
      <c r="R127" s="263"/>
      <c r="S127" s="263"/>
      <c r="T127" s="264"/>
      <c r="AT127" s="265" t="s">
        <v>176</v>
      </c>
      <c r="AU127" s="265" t="s">
        <v>89</v>
      </c>
      <c r="AV127" s="15" t="s">
        <v>171</v>
      </c>
      <c r="AW127" s="15" t="s">
        <v>44</v>
      </c>
      <c r="AX127" s="15" t="s">
        <v>25</v>
      </c>
      <c r="AY127" s="265" t="s">
        <v>165</v>
      </c>
    </row>
    <row r="128" spans="2:65" s="1" customFormat="1" ht="22.5" customHeight="1">
      <c r="B128" s="42"/>
      <c r="C128" s="267" t="s">
        <v>232</v>
      </c>
      <c r="D128" s="267" t="s">
        <v>259</v>
      </c>
      <c r="E128" s="268" t="s">
        <v>1630</v>
      </c>
      <c r="F128" s="269" t="s">
        <v>1631</v>
      </c>
      <c r="G128" s="270" t="s">
        <v>1621</v>
      </c>
      <c r="H128" s="271">
        <v>14</v>
      </c>
      <c r="I128" s="272"/>
      <c r="J128" s="273">
        <f>ROUND(I128*H128,2)</f>
        <v>0</v>
      </c>
      <c r="K128" s="269" t="s">
        <v>24</v>
      </c>
      <c r="L128" s="274"/>
      <c r="M128" s="275" t="s">
        <v>24</v>
      </c>
      <c r="N128" s="276" t="s">
        <v>51</v>
      </c>
      <c r="O128" s="43"/>
      <c r="P128" s="212">
        <f>O128*H128</f>
        <v>0</v>
      </c>
      <c r="Q128" s="212">
        <v>0.00148</v>
      </c>
      <c r="R128" s="212">
        <f>Q128*H128</f>
        <v>0.02072</v>
      </c>
      <c r="S128" s="212">
        <v>0</v>
      </c>
      <c r="T128" s="213">
        <f>S128*H128</f>
        <v>0</v>
      </c>
      <c r="AR128" s="25" t="s">
        <v>232</v>
      </c>
      <c r="AT128" s="25" t="s">
        <v>259</v>
      </c>
      <c r="AU128" s="25" t="s">
        <v>89</v>
      </c>
      <c r="AY128" s="25" t="s">
        <v>165</v>
      </c>
      <c r="BE128" s="214">
        <f>IF(N128="základní",J128,0)</f>
        <v>0</v>
      </c>
      <c r="BF128" s="214">
        <f>IF(N128="snížená",J128,0)</f>
        <v>0</v>
      </c>
      <c r="BG128" s="214">
        <f>IF(N128="zákl. přenesená",J128,0)</f>
        <v>0</v>
      </c>
      <c r="BH128" s="214">
        <f>IF(N128="sníž. přenesená",J128,0)</f>
        <v>0</v>
      </c>
      <c r="BI128" s="214">
        <f>IF(N128="nulová",J128,0)</f>
        <v>0</v>
      </c>
      <c r="BJ128" s="25" t="s">
        <v>25</v>
      </c>
      <c r="BK128" s="214">
        <f>ROUND(I128*H128,2)</f>
        <v>0</v>
      </c>
      <c r="BL128" s="25" t="s">
        <v>171</v>
      </c>
      <c r="BM128" s="25" t="s">
        <v>1632</v>
      </c>
    </row>
    <row r="129" spans="2:47" s="1" customFormat="1" ht="40.5">
      <c r="B129" s="42"/>
      <c r="C129" s="64"/>
      <c r="D129" s="215" t="s">
        <v>112</v>
      </c>
      <c r="E129" s="64"/>
      <c r="F129" s="216" t="s">
        <v>1633</v>
      </c>
      <c r="G129" s="64"/>
      <c r="H129" s="64"/>
      <c r="I129" s="173"/>
      <c r="J129" s="64"/>
      <c r="K129" s="64"/>
      <c r="L129" s="62"/>
      <c r="M129" s="217"/>
      <c r="N129" s="43"/>
      <c r="O129" s="43"/>
      <c r="P129" s="43"/>
      <c r="Q129" s="43"/>
      <c r="R129" s="43"/>
      <c r="S129" s="43"/>
      <c r="T129" s="79"/>
      <c r="AT129" s="25" t="s">
        <v>112</v>
      </c>
      <c r="AU129" s="25" t="s">
        <v>89</v>
      </c>
    </row>
    <row r="130" spans="2:51" s="12" customFormat="1" ht="13.5">
      <c r="B130" s="218"/>
      <c r="C130" s="219"/>
      <c r="D130" s="220" t="s">
        <v>176</v>
      </c>
      <c r="E130" s="221" t="s">
        <v>24</v>
      </c>
      <c r="F130" s="222" t="s">
        <v>1634</v>
      </c>
      <c r="G130" s="219"/>
      <c r="H130" s="223">
        <v>14</v>
      </c>
      <c r="I130" s="224"/>
      <c r="J130" s="219"/>
      <c r="K130" s="219"/>
      <c r="L130" s="225"/>
      <c r="M130" s="226"/>
      <c r="N130" s="227"/>
      <c r="O130" s="227"/>
      <c r="P130" s="227"/>
      <c r="Q130" s="227"/>
      <c r="R130" s="227"/>
      <c r="S130" s="227"/>
      <c r="T130" s="228"/>
      <c r="AT130" s="229" t="s">
        <v>176</v>
      </c>
      <c r="AU130" s="229" t="s">
        <v>89</v>
      </c>
      <c r="AV130" s="12" t="s">
        <v>89</v>
      </c>
      <c r="AW130" s="12" t="s">
        <v>44</v>
      </c>
      <c r="AX130" s="12" t="s">
        <v>25</v>
      </c>
      <c r="AY130" s="229" t="s">
        <v>165</v>
      </c>
    </row>
    <row r="131" spans="2:65" s="1" customFormat="1" ht="22.5" customHeight="1">
      <c r="B131" s="42"/>
      <c r="C131" s="203" t="s">
        <v>240</v>
      </c>
      <c r="D131" s="203" t="s">
        <v>166</v>
      </c>
      <c r="E131" s="204" t="s">
        <v>1635</v>
      </c>
      <c r="F131" s="205" t="s">
        <v>1636</v>
      </c>
      <c r="G131" s="206" t="s">
        <v>222</v>
      </c>
      <c r="H131" s="207">
        <v>0.577</v>
      </c>
      <c r="I131" s="208"/>
      <c r="J131" s="209">
        <f>ROUND(I131*H131,2)</f>
        <v>0</v>
      </c>
      <c r="K131" s="205" t="s">
        <v>170</v>
      </c>
      <c r="L131" s="62"/>
      <c r="M131" s="210" t="s">
        <v>24</v>
      </c>
      <c r="N131" s="211" t="s">
        <v>51</v>
      </c>
      <c r="O131" s="43"/>
      <c r="P131" s="212">
        <f>O131*H131</f>
        <v>0</v>
      </c>
      <c r="Q131" s="212">
        <v>0</v>
      </c>
      <c r="R131" s="212">
        <f>Q131*H131</f>
        <v>0</v>
      </c>
      <c r="S131" s="212">
        <v>0</v>
      </c>
      <c r="T131" s="213">
        <f>S131*H131</f>
        <v>0</v>
      </c>
      <c r="AR131" s="25" t="s">
        <v>171</v>
      </c>
      <c r="AT131" s="25" t="s">
        <v>166</v>
      </c>
      <c r="AU131" s="25" t="s">
        <v>89</v>
      </c>
      <c r="AY131" s="25" t="s">
        <v>165</v>
      </c>
      <c r="BE131" s="214">
        <f>IF(N131="základní",J131,0)</f>
        <v>0</v>
      </c>
      <c r="BF131" s="214">
        <f>IF(N131="snížená",J131,0)</f>
        <v>0</v>
      </c>
      <c r="BG131" s="214">
        <f>IF(N131="zákl. přenesená",J131,0)</f>
        <v>0</v>
      </c>
      <c r="BH131" s="214">
        <f>IF(N131="sníž. přenesená",J131,0)</f>
        <v>0</v>
      </c>
      <c r="BI131" s="214">
        <f>IF(N131="nulová",J131,0)</f>
        <v>0</v>
      </c>
      <c r="BJ131" s="25" t="s">
        <v>25</v>
      </c>
      <c r="BK131" s="214">
        <f>ROUND(I131*H131,2)</f>
        <v>0</v>
      </c>
      <c r="BL131" s="25" t="s">
        <v>171</v>
      </c>
      <c r="BM131" s="25" t="s">
        <v>1637</v>
      </c>
    </row>
    <row r="132" spans="2:47" s="1" customFormat="1" ht="67.5">
      <c r="B132" s="42"/>
      <c r="C132" s="64"/>
      <c r="D132" s="215" t="s">
        <v>173</v>
      </c>
      <c r="E132" s="64"/>
      <c r="F132" s="216" t="s">
        <v>1638</v>
      </c>
      <c r="G132" s="64"/>
      <c r="H132" s="64"/>
      <c r="I132" s="173"/>
      <c r="J132" s="64"/>
      <c r="K132" s="64"/>
      <c r="L132" s="62"/>
      <c r="M132" s="217"/>
      <c r="N132" s="43"/>
      <c r="O132" s="43"/>
      <c r="P132" s="43"/>
      <c r="Q132" s="43"/>
      <c r="R132" s="43"/>
      <c r="S132" s="43"/>
      <c r="T132" s="79"/>
      <c r="AT132" s="25" t="s">
        <v>173</v>
      </c>
      <c r="AU132" s="25" t="s">
        <v>89</v>
      </c>
    </row>
    <row r="133" spans="2:47" s="1" customFormat="1" ht="67.5">
      <c r="B133" s="42"/>
      <c r="C133" s="64"/>
      <c r="D133" s="215" t="s">
        <v>112</v>
      </c>
      <c r="E133" s="64"/>
      <c r="F133" s="216" t="s">
        <v>1639</v>
      </c>
      <c r="G133" s="64"/>
      <c r="H133" s="64"/>
      <c r="I133" s="173"/>
      <c r="J133" s="64"/>
      <c r="K133" s="64"/>
      <c r="L133" s="62"/>
      <c r="M133" s="217"/>
      <c r="N133" s="43"/>
      <c r="O133" s="43"/>
      <c r="P133" s="43"/>
      <c r="Q133" s="43"/>
      <c r="R133" s="43"/>
      <c r="S133" s="43"/>
      <c r="T133" s="79"/>
      <c r="AT133" s="25" t="s">
        <v>112</v>
      </c>
      <c r="AU133" s="25" t="s">
        <v>89</v>
      </c>
    </row>
    <row r="134" spans="2:51" s="12" customFormat="1" ht="13.5">
      <c r="B134" s="218"/>
      <c r="C134" s="219"/>
      <c r="D134" s="215" t="s">
        <v>176</v>
      </c>
      <c r="E134" s="241" t="s">
        <v>24</v>
      </c>
      <c r="F134" s="242" t="s">
        <v>1640</v>
      </c>
      <c r="G134" s="219"/>
      <c r="H134" s="243">
        <v>0.166</v>
      </c>
      <c r="I134" s="224"/>
      <c r="J134" s="219"/>
      <c r="K134" s="219"/>
      <c r="L134" s="225"/>
      <c r="M134" s="226"/>
      <c r="N134" s="227"/>
      <c r="O134" s="227"/>
      <c r="P134" s="227"/>
      <c r="Q134" s="227"/>
      <c r="R134" s="227"/>
      <c r="S134" s="227"/>
      <c r="T134" s="228"/>
      <c r="AT134" s="229" t="s">
        <v>176</v>
      </c>
      <c r="AU134" s="229" t="s">
        <v>89</v>
      </c>
      <c r="AV134" s="12" t="s">
        <v>89</v>
      </c>
      <c r="AW134" s="12" t="s">
        <v>44</v>
      </c>
      <c r="AX134" s="12" t="s">
        <v>80</v>
      </c>
      <c r="AY134" s="229" t="s">
        <v>165</v>
      </c>
    </row>
    <row r="135" spans="2:51" s="12" customFormat="1" ht="13.5">
      <c r="B135" s="218"/>
      <c r="C135" s="219"/>
      <c r="D135" s="215" t="s">
        <v>176</v>
      </c>
      <c r="E135" s="241" t="s">
        <v>24</v>
      </c>
      <c r="F135" s="242" t="s">
        <v>1641</v>
      </c>
      <c r="G135" s="219"/>
      <c r="H135" s="243">
        <v>0.092</v>
      </c>
      <c r="I135" s="224"/>
      <c r="J135" s="219"/>
      <c r="K135" s="219"/>
      <c r="L135" s="225"/>
      <c r="M135" s="226"/>
      <c r="N135" s="227"/>
      <c r="O135" s="227"/>
      <c r="P135" s="227"/>
      <c r="Q135" s="227"/>
      <c r="R135" s="227"/>
      <c r="S135" s="227"/>
      <c r="T135" s="228"/>
      <c r="AT135" s="229" t="s">
        <v>176</v>
      </c>
      <c r="AU135" s="229" t="s">
        <v>89</v>
      </c>
      <c r="AV135" s="12" t="s">
        <v>89</v>
      </c>
      <c r="AW135" s="12" t="s">
        <v>44</v>
      </c>
      <c r="AX135" s="12" t="s">
        <v>80</v>
      </c>
      <c r="AY135" s="229" t="s">
        <v>165</v>
      </c>
    </row>
    <row r="136" spans="2:51" s="12" customFormat="1" ht="13.5">
      <c r="B136" s="218"/>
      <c r="C136" s="219"/>
      <c r="D136" s="215" t="s">
        <v>176</v>
      </c>
      <c r="E136" s="241" t="s">
        <v>24</v>
      </c>
      <c r="F136" s="242" t="s">
        <v>1642</v>
      </c>
      <c r="G136" s="219"/>
      <c r="H136" s="243">
        <v>0.1</v>
      </c>
      <c r="I136" s="224"/>
      <c r="J136" s="219"/>
      <c r="K136" s="219"/>
      <c r="L136" s="225"/>
      <c r="M136" s="226"/>
      <c r="N136" s="227"/>
      <c r="O136" s="227"/>
      <c r="P136" s="227"/>
      <c r="Q136" s="227"/>
      <c r="R136" s="227"/>
      <c r="S136" s="227"/>
      <c r="T136" s="228"/>
      <c r="AT136" s="229" t="s">
        <v>176</v>
      </c>
      <c r="AU136" s="229" t="s">
        <v>89</v>
      </c>
      <c r="AV136" s="12" t="s">
        <v>89</v>
      </c>
      <c r="AW136" s="12" t="s">
        <v>44</v>
      </c>
      <c r="AX136" s="12" t="s">
        <v>80</v>
      </c>
      <c r="AY136" s="229" t="s">
        <v>165</v>
      </c>
    </row>
    <row r="137" spans="2:51" s="12" customFormat="1" ht="13.5">
      <c r="B137" s="218"/>
      <c r="C137" s="219"/>
      <c r="D137" s="215" t="s">
        <v>176</v>
      </c>
      <c r="E137" s="241" t="s">
        <v>24</v>
      </c>
      <c r="F137" s="242" t="s">
        <v>1643</v>
      </c>
      <c r="G137" s="219"/>
      <c r="H137" s="243">
        <v>0.219</v>
      </c>
      <c r="I137" s="224"/>
      <c r="J137" s="219"/>
      <c r="K137" s="219"/>
      <c r="L137" s="225"/>
      <c r="M137" s="226"/>
      <c r="N137" s="227"/>
      <c r="O137" s="227"/>
      <c r="P137" s="227"/>
      <c r="Q137" s="227"/>
      <c r="R137" s="227"/>
      <c r="S137" s="227"/>
      <c r="T137" s="228"/>
      <c r="AT137" s="229" t="s">
        <v>176</v>
      </c>
      <c r="AU137" s="229" t="s">
        <v>89</v>
      </c>
      <c r="AV137" s="12" t="s">
        <v>89</v>
      </c>
      <c r="AW137" s="12" t="s">
        <v>44</v>
      </c>
      <c r="AX137" s="12" t="s">
        <v>80</v>
      </c>
      <c r="AY137" s="229" t="s">
        <v>165</v>
      </c>
    </row>
    <row r="138" spans="2:51" s="15" customFormat="1" ht="13.5">
      <c r="B138" s="255"/>
      <c r="C138" s="256"/>
      <c r="D138" s="220" t="s">
        <v>176</v>
      </c>
      <c r="E138" s="257" t="s">
        <v>24</v>
      </c>
      <c r="F138" s="258" t="s">
        <v>192</v>
      </c>
      <c r="G138" s="256"/>
      <c r="H138" s="259">
        <v>0.577</v>
      </c>
      <c r="I138" s="260"/>
      <c r="J138" s="256"/>
      <c r="K138" s="256"/>
      <c r="L138" s="261"/>
      <c r="M138" s="262"/>
      <c r="N138" s="263"/>
      <c r="O138" s="263"/>
      <c r="P138" s="263"/>
      <c r="Q138" s="263"/>
      <c r="R138" s="263"/>
      <c r="S138" s="263"/>
      <c r="T138" s="264"/>
      <c r="AT138" s="265" t="s">
        <v>176</v>
      </c>
      <c r="AU138" s="265" t="s">
        <v>89</v>
      </c>
      <c r="AV138" s="15" t="s">
        <v>171</v>
      </c>
      <c r="AW138" s="15" t="s">
        <v>44</v>
      </c>
      <c r="AX138" s="15" t="s">
        <v>25</v>
      </c>
      <c r="AY138" s="265" t="s">
        <v>165</v>
      </c>
    </row>
    <row r="139" spans="2:65" s="1" customFormat="1" ht="22.5" customHeight="1">
      <c r="B139" s="42"/>
      <c r="C139" s="267" t="s">
        <v>30</v>
      </c>
      <c r="D139" s="267" t="s">
        <v>259</v>
      </c>
      <c r="E139" s="268" t="s">
        <v>1644</v>
      </c>
      <c r="F139" s="269" t="s">
        <v>1645</v>
      </c>
      <c r="G139" s="270" t="s">
        <v>262</v>
      </c>
      <c r="H139" s="271">
        <v>1.039</v>
      </c>
      <c r="I139" s="272"/>
      <c r="J139" s="273">
        <f>ROUND(I139*H139,2)</f>
        <v>0</v>
      </c>
      <c r="K139" s="269" t="s">
        <v>24</v>
      </c>
      <c r="L139" s="274"/>
      <c r="M139" s="275" t="s">
        <v>24</v>
      </c>
      <c r="N139" s="276" t="s">
        <v>51</v>
      </c>
      <c r="O139" s="43"/>
      <c r="P139" s="212">
        <f>O139*H139</f>
        <v>0</v>
      </c>
      <c r="Q139" s="212">
        <v>1</v>
      </c>
      <c r="R139" s="212">
        <f>Q139*H139</f>
        <v>1.039</v>
      </c>
      <c r="S139" s="212">
        <v>0</v>
      </c>
      <c r="T139" s="213">
        <f>S139*H139</f>
        <v>0</v>
      </c>
      <c r="AR139" s="25" t="s">
        <v>232</v>
      </c>
      <c r="AT139" s="25" t="s">
        <v>259</v>
      </c>
      <c r="AU139" s="25" t="s">
        <v>89</v>
      </c>
      <c r="AY139" s="25" t="s">
        <v>165</v>
      </c>
      <c r="BE139" s="214">
        <f>IF(N139="základní",J139,0)</f>
        <v>0</v>
      </c>
      <c r="BF139" s="214">
        <f>IF(N139="snížená",J139,0)</f>
        <v>0</v>
      </c>
      <c r="BG139" s="214">
        <f>IF(N139="zákl. přenesená",J139,0)</f>
        <v>0</v>
      </c>
      <c r="BH139" s="214">
        <f>IF(N139="sníž. přenesená",J139,0)</f>
        <v>0</v>
      </c>
      <c r="BI139" s="214">
        <f>IF(N139="nulová",J139,0)</f>
        <v>0</v>
      </c>
      <c r="BJ139" s="25" t="s">
        <v>25</v>
      </c>
      <c r="BK139" s="214">
        <f>ROUND(I139*H139,2)</f>
        <v>0</v>
      </c>
      <c r="BL139" s="25" t="s">
        <v>171</v>
      </c>
      <c r="BM139" s="25" t="s">
        <v>1646</v>
      </c>
    </row>
    <row r="140" spans="2:51" s="12" customFormat="1" ht="13.5">
      <c r="B140" s="218"/>
      <c r="C140" s="219"/>
      <c r="D140" s="215" t="s">
        <v>176</v>
      </c>
      <c r="E140" s="241" t="s">
        <v>24</v>
      </c>
      <c r="F140" s="242" t="s">
        <v>1647</v>
      </c>
      <c r="G140" s="219"/>
      <c r="H140" s="243">
        <v>0.299</v>
      </c>
      <c r="I140" s="224"/>
      <c r="J140" s="219"/>
      <c r="K140" s="219"/>
      <c r="L140" s="225"/>
      <c r="M140" s="226"/>
      <c r="N140" s="227"/>
      <c r="O140" s="227"/>
      <c r="P140" s="227"/>
      <c r="Q140" s="227"/>
      <c r="R140" s="227"/>
      <c r="S140" s="227"/>
      <c r="T140" s="228"/>
      <c r="AT140" s="229" t="s">
        <v>176</v>
      </c>
      <c r="AU140" s="229" t="s">
        <v>89</v>
      </c>
      <c r="AV140" s="12" t="s">
        <v>89</v>
      </c>
      <c r="AW140" s="12" t="s">
        <v>44</v>
      </c>
      <c r="AX140" s="12" t="s">
        <v>80</v>
      </c>
      <c r="AY140" s="229" t="s">
        <v>165</v>
      </c>
    </row>
    <row r="141" spans="2:51" s="12" customFormat="1" ht="13.5">
      <c r="B141" s="218"/>
      <c r="C141" s="219"/>
      <c r="D141" s="215" t="s">
        <v>176</v>
      </c>
      <c r="E141" s="241" t="s">
        <v>24</v>
      </c>
      <c r="F141" s="242" t="s">
        <v>1648</v>
      </c>
      <c r="G141" s="219"/>
      <c r="H141" s="243">
        <v>0.166</v>
      </c>
      <c r="I141" s="224"/>
      <c r="J141" s="219"/>
      <c r="K141" s="219"/>
      <c r="L141" s="225"/>
      <c r="M141" s="226"/>
      <c r="N141" s="227"/>
      <c r="O141" s="227"/>
      <c r="P141" s="227"/>
      <c r="Q141" s="227"/>
      <c r="R141" s="227"/>
      <c r="S141" s="227"/>
      <c r="T141" s="228"/>
      <c r="AT141" s="229" t="s">
        <v>176</v>
      </c>
      <c r="AU141" s="229" t="s">
        <v>89</v>
      </c>
      <c r="AV141" s="12" t="s">
        <v>89</v>
      </c>
      <c r="AW141" s="12" t="s">
        <v>44</v>
      </c>
      <c r="AX141" s="12" t="s">
        <v>80</v>
      </c>
      <c r="AY141" s="229" t="s">
        <v>165</v>
      </c>
    </row>
    <row r="142" spans="2:51" s="12" customFormat="1" ht="13.5">
      <c r="B142" s="218"/>
      <c r="C142" s="219"/>
      <c r="D142" s="215" t="s">
        <v>176</v>
      </c>
      <c r="E142" s="241" t="s">
        <v>24</v>
      </c>
      <c r="F142" s="242" t="s">
        <v>1649</v>
      </c>
      <c r="G142" s="219"/>
      <c r="H142" s="243">
        <v>0.18</v>
      </c>
      <c r="I142" s="224"/>
      <c r="J142" s="219"/>
      <c r="K142" s="219"/>
      <c r="L142" s="225"/>
      <c r="M142" s="226"/>
      <c r="N142" s="227"/>
      <c r="O142" s="227"/>
      <c r="P142" s="227"/>
      <c r="Q142" s="227"/>
      <c r="R142" s="227"/>
      <c r="S142" s="227"/>
      <c r="T142" s="228"/>
      <c r="AT142" s="229" t="s">
        <v>176</v>
      </c>
      <c r="AU142" s="229" t="s">
        <v>89</v>
      </c>
      <c r="AV142" s="12" t="s">
        <v>89</v>
      </c>
      <c r="AW142" s="12" t="s">
        <v>44</v>
      </c>
      <c r="AX142" s="12" t="s">
        <v>80</v>
      </c>
      <c r="AY142" s="229" t="s">
        <v>165</v>
      </c>
    </row>
    <row r="143" spans="2:51" s="12" customFormat="1" ht="13.5">
      <c r="B143" s="218"/>
      <c r="C143" s="219"/>
      <c r="D143" s="215" t="s">
        <v>176</v>
      </c>
      <c r="E143" s="241" t="s">
        <v>24</v>
      </c>
      <c r="F143" s="242" t="s">
        <v>1650</v>
      </c>
      <c r="G143" s="219"/>
      <c r="H143" s="243">
        <v>0.394</v>
      </c>
      <c r="I143" s="224"/>
      <c r="J143" s="219"/>
      <c r="K143" s="219"/>
      <c r="L143" s="225"/>
      <c r="M143" s="226"/>
      <c r="N143" s="227"/>
      <c r="O143" s="227"/>
      <c r="P143" s="227"/>
      <c r="Q143" s="227"/>
      <c r="R143" s="227"/>
      <c r="S143" s="227"/>
      <c r="T143" s="228"/>
      <c r="AT143" s="229" t="s">
        <v>176</v>
      </c>
      <c r="AU143" s="229" t="s">
        <v>89</v>
      </c>
      <c r="AV143" s="12" t="s">
        <v>89</v>
      </c>
      <c r="AW143" s="12" t="s">
        <v>44</v>
      </c>
      <c r="AX143" s="12" t="s">
        <v>80</v>
      </c>
      <c r="AY143" s="229" t="s">
        <v>165</v>
      </c>
    </row>
    <row r="144" spans="2:51" s="15" customFormat="1" ht="13.5">
      <c r="B144" s="255"/>
      <c r="C144" s="256"/>
      <c r="D144" s="215" t="s">
        <v>176</v>
      </c>
      <c r="E144" s="277" t="s">
        <v>24</v>
      </c>
      <c r="F144" s="278" t="s">
        <v>192</v>
      </c>
      <c r="G144" s="256"/>
      <c r="H144" s="279">
        <v>1.039</v>
      </c>
      <c r="I144" s="260"/>
      <c r="J144" s="256"/>
      <c r="K144" s="256"/>
      <c r="L144" s="261"/>
      <c r="M144" s="262"/>
      <c r="N144" s="263"/>
      <c r="O144" s="263"/>
      <c r="P144" s="263"/>
      <c r="Q144" s="263"/>
      <c r="R144" s="263"/>
      <c r="S144" s="263"/>
      <c r="T144" s="264"/>
      <c r="AT144" s="265" t="s">
        <v>176</v>
      </c>
      <c r="AU144" s="265" t="s">
        <v>89</v>
      </c>
      <c r="AV144" s="15" t="s">
        <v>171</v>
      </c>
      <c r="AW144" s="15" t="s">
        <v>44</v>
      </c>
      <c r="AX144" s="15" t="s">
        <v>25</v>
      </c>
      <c r="AY144" s="265" t="s">
        <v>165</v>
      </c>
    </row>
    <row r="145" spans="2:63" s="11" customFormat="1" ht="29.85" customHeight="1">
      <c r="B145" s="186"/>
      <c r="C145" s="187"/>
      <c r="D145" s="200" t="s">
        <v>79</v>
      </c>
      <c r="E145" s="201" t="s">
        <v>240</v>
      </c>
      <c r="F145" s="201" t="s">
        <v>545</v>
      </c>
      <c r="G145" s="187"/>
      <c r="H145" s="187"/>
      <c r="I145" s="190"/>
      <c r="J145" s="202">
        <f>BK145</f>
        <v>0</v>
      </c>
      <c r="K145" s="187"/>
      <c r="L145" s="192"/>
      <c r="M145" s="193"/>
      <c r="N145" s="194"/>
      <c r="O145" s="194"/>
      <c r="P145" s="195">
        <f>SUM(P146:P153)</f>
        <v>0</v>
      </c>
      <c r="Q145" s="194"/>
      <c r="R145" s="195">
        <f>SUM(R146:R153)</f>
        <v>0.070943321</v>
      </c>
      <c r="S145" s="194"/>
      <c r="T145" s="196">
        <f>SUM(T146:T153)</f>
        <v>3.4842199999999997</v>
      </c>
      <c r="AR145" s="197" t="s">
        <v>25</v>
      </c>
      <c r="AT145" s="198" t="s">
        <v>79</v>
      </c>
      <c r="AU145" s="198" t="s">
        <v>25</v>
      </c>
      <c r="AY145" s="197" t="s">
        <v>165</v>
      </c>
      <c r="BK145" s="199">
        <f>SUM(BK146:BK153)</f>
        <v>0</v>
      </c>
    </row>
    <row r="146" spans="2:65" s="1" customFormat="1" ht="31.5" customHeight="1">
      <c r="B146" s="42"/>
      <c r="C146" s="203" t="s">
        <v>280</v>
      </c>
      <c r="D146" s="203" t="s">
        <v>166</v>
      </c>
      <c r="E146" s="204" t="s">
        <v>1651</v>
      </c>
      <c r="F146" s="205" t="s">
        <v>1652</v>
      </c>
      <c r="G146" s="206" t="s">
        <v>211</v>
      </c>
      <c r="H146" s="207">
        <v>65.74</v>
      </c>
      <c r="I146" s="208"/>
      <c r="J146" s="209">
        <f>ROUND(I146*H146,2)</f>
        <v>0</v>
      </c>
      <c r="K146" s="205" t="s">
        <v>170</v>
      </c>
      <c r="L146" s="62"/>
      <c r="M146" s="210" t="s">
        <v>24</v>
      </c>
      <c r="N146" s="211" t="s">
        <v>51</v>
      </c>
      <c r="O146" s="43"/>
      <c r="P146" s="212">
        <f>O146*H146</f>
        <v>0</v>
      </c>
      <c r="Q146" s="212">
        <v>0.00107915</v>
      </c>
      <c r="R146" s="212">
        <f>Q146*H146</f>
        <v>0.070943321</v>
      </c>
      <c r="S146" s="212">
        <v>0.053</v>
      </c>
      <c r="T146" s="213">
        <f>S146*H146</f>
        <v>3.4842199999999997</v>
      </c>
      <c r="AR146" s="25" t="s">
        <v>171</v>
      </c>
      <c r="AT146" s="25" t="s">
        <v>166</v>
      </c>
      <c r="AU146" s="25" t="s">
        <v>89</v>
      </c>
      <c r="AY146" s="25" t="s">
        <v>165</v>
      </c>
      <c r="BE146" s="214">
        <f>IF(N146="základní",J146,0)</f>
        <v>0</v>
      </c>
      <c r="BF146" s="214">
        <f>IF(N146="snížená",J146,0)</f>
        <v>0</v>
      </c>
      <c r="BG146" s="214">
        <f>IF(N146="zákl. přenesená",J146,0)</f>
        <v>0</v>
      </c>
      <c r="BH146" s="214">
        <f>IF(N146="sníž. přenesená",J146,0)</f>
        <v>0</v>
      </c>
      <c r="BI146" s="214">
        <f>IF(N146="nulová",J146,0)</f>
        <v>0</v>
      </c>
      <c r="BJ146" s="25" t="s">
        <v>25</v>
      </c>
      <c r="BK146" s="214">
        <f>ROUND(I146*H146,2)</f>
        <v>0</v>
      </c>
      <c r="BL146" s="25" t="s">
        <v>171</v>
      </c>
      <c r="BM146" s="25" t="s">
        <v>1653</v>
      </c>
    </row>
    <row r="147" spans="2:47" s="1" customFormat="1" ht="54">
      <c r="B147" s="42"/>
      <c r="C147" s="64"/>
      <c r="D147" s="215" t="s">
        <v>173</v>
      </c>
      <c r="E147" s="64"/>
      <c r="F147" s="216" t="s">
        <v>716</v>
      </c>
      <c r="G147" s="64"/>
      <c r="H147" s="64"/>
      <c r="I147" s="173"/>
      <c r="J147" s="64"/>
      <c r="K147" s="64"/>
      <c r="L147" s="62"/>
      <c r="M147" s="217"/>
      <c r="N147" s="43"/>
      <c r="O147" s="43"/>
      <c r="P147" s="43"/>
      <c r="Q147" s="43"/>
      <c r="R147" s="43"/>
      <c r="S147" s="43"/>
      <c r="T147" s="79"/>
      <c r="AT147" s="25" t="s">
        <v>173</v>
      </c>
      <c r="AU147" s="25" t="s">
        <v>89</v>
      </c>
    </row>
    <row r="148" spans="2:47" s="1" customFormat="1" ht="40.5">
      <c r="B148" s="42"/>
      <c r="C148" s="64"/>
      <c r="D148" s="215" t="s">
        <v>112</v>
      </c>
      <c r="E148" s="64"/>
      <c r="F148" s="216" t="s">
        <v>1654</v>
      </c>
      <c r="G148" s="64"/>
      <c r="H148" s="64"/>
      <c r="I148" s="173"/>
      <c r="J148" s="64"/>
      <c r="K148" s="64"/>
      <c r="L148" s="62"/>
      <c r="M148" s="217"/>
      <c r="N148" s="43"/>
      <c r="O148" s="43"/>
      <c r="P148" s="43"/>
      <c r="Q148" s="43"/>
      <c r="R148" s="43"/>
      <c r="S148" s="43"/>
      <c r="T148" s="79"/>
      <c r="AT148" s="25" t="s">
        <v>112</v>
      </c>
      <c r="AU148" s="25" t="s">
        <v>89</v>
      </c>
    </row>
    <row r="149" spans="2:51" s="12" customFormat="1" ht="13.5">
      <c r="B149" s="218"/>
      <c r="C149" s="219"/>
      <c r="D149" s="215" t="s">
        <v>176</v>
      </c>
      <c r="E149" s="241" t="s">
        <v>24</v>
      </c>
      <c r="F149" s="242" t="s">
        <v>1655</v>
      </c>
      <c r="G149" s="219"/>
      <c r="H149" s="243">
        <v>12.5</v>
      </c>
      <c r="I149" s="224"/>
      <c r="J149" s="219"/>
      <c r="K149" s="219"/>
      <c r="L149" s="225"/>
      <c r="M149" s="226"/>
      <c r="N149" s="227"/>
      <c r="O149" s="227"/>
      <c r="P149" s="227"/>
      <c r="Q149" s="227"/>
      <c r="R149" s="227"/>
      <c r="S149" s="227"/>
      <c r="T149" s="228"/>
      <c r="AT149" s="229" t="s">
        <v>176</v>
      </c>
      <c r="AU149" s="229" t="s">
        <v>89</v>
      </c>
      <c r="AV149" s="12" t="s">
        <v>89</v>
      </c>
      <c r="AW149" s="12" t="s">
        <v>44</v>
      </c>
      <c r="AX149" s="12" t="s">
        <v>80</v>
      </c>
      <c r="AY149" s="229" t="s">
        <v>165</v>
      </c>
    </row>
    <row r="150" spans="2:51" s="12" customFormat="1" ht="13.5">
      <c r="B150" s="218"/>
      <c r="C150" s="219"/>
      <c r="D150" s="215" t="s">
        <v>176</v>
      </c>
      <c r="E150" s="241" t="s">
        <v>24</v>
      </c>
      <c r="F150" s="242" t="s">
        <v>1656</v>
      </c>
      <c r="G150" s="219"/>
      <c r="H150" s="243">
        <v>17.84</v>
      </c>
      <c r="I150" s="224"/>
      <c r="J150" s="219"/>
      <c r="K150" s="219"/>
      <c r="L150" s="225"/>
      <c r="M150" s="226"/>
      <c r="N150" s="227"/>
      <c r="O150" s="227"/>
      <c r="P150" s="227"/>
      <c r="Q150" s="227"/>
      <c r="R150" s="227"/>
      <c r="S150" s="227"/>
      <c r="T150" s="228"/>
      <c r="AT150" s="229" t="s">
        <v>176</v>
      </c>
      <c r="AU150" s="229" t="s">
        <v>89</v>
      </c>
      <c r="AV150" s="12" t="s">
        <v>89</v>
      </c>
      <c r="AW150" s="12" t="s">
        <v>44</v>
      </c>
      <c r="AX150" s="12" t="s">
        <v>80</v>
      </c>
      <c r="AY150" s="229" t="s">
        <v>165</v>
      </c>
    </row>
    <row r="151" spans="2:51" s="12" customFormat="1" ht="13.5">
      <c r="B151" s="218"/>
      <c r="C151" s="219"/>
      <c r="D151" s="215" t="s">
        <v>176</v>
      </c>
      <c r="E151" s="241" t="s">
        <v>24</v>
      </c>
      <c r="F151" s="242" t="s">
        <v>1657</v>
      </c>
      <c r="G151" s="219"/>
      <c r="H151" s="243">
        <v>18.89</v>
      </c>
      <c r="I151" s="224"/>
      <c r="J151" s="219"/>
      <c r="K151" s="219"/>
      <c r="L151" s="225"/>
      <c r="M151" s="226"/>
      <c r="N151" s="227"/>
      <c r="O151" s="227"/>
      <c r="P151" s="227"/>
      <c r="Q151" s="227"/>
      <c r="R151" s="227"/>
      <c r="S151" s="227"/>
      <c r="T151" s="228"/>
      <c r="AT151" s="229" t="s">
        <v>176</v>
      </c>
      <c r="AU151" s="229" t="s">
        <v>89</v>
      </c>
      <c r="AV151" s="12" t="s">
        <v>89</v>
      </c>
      <c r="AW151" s="12" t="s">
        <v>44</v>
      </c>
      <c r="AX151" s="12" t="s">
        <v>80</v>
      </c>
      <c r="AY151" s="229" t="s">
        <v>165</v>
      </c>
    </row>
    <row r="152" spans="2:51" s="12" customFormat="1" ht="13.5">
      <c r="B152" s="218"/>
      <c r="C152" s="219"/>
      <c r="D152" s="215" t="s">
        <v>176</v>
      </c>
      <c r="E152" s="241" t="s">
        <v>24</v>
      </c>
      <c r="F152" s="242" t="s">
        <v>1658</v>
      </c>
      <c r="G152" s="219"/>
      <c r="H152" s="243">
        <v>16.51</v>
      </c>
      <c r="I152" s="224"/>
      <c r="J152" s="219"/>
      <c r="K152" s="219"/>
      <c r="L152" s="225"/>
      <c r="M152" s="226"/>
      <c r="N152" s="227"/>
      <c r="O152" s="227"/>
      <c r="P152" s="227"/>
      <c r="Q152" s="227"/>
      <c r="R152" s="227"/>
      <c r="S152" s="227"/>
      <c r="T152" s="228"/>
      <c r="AT152" s="229" t="s">
        <v>176</v>
      </c>
      <c r="AU152" s="229" t="s">
        <v>89</v>
      </c>
      <c r="AV152" s="12" t="s">
        <v>89</v>
      </c>
      <c r="AW152" s="12" t="s">
        <v>44</v>
      </c>
      <c r="AX152" s="12" t="s">
        <v>80</v>
      </c>
      <c r="AY152" s="229" t="s">
        <v>165</v>
      </c>
    </row>
    <row r="153" spans="2:51" s="15" customFormat="1" ht="13.5">
      <c r="B153" s="255"/>
      <c r="C153" s="256"/>
      <c r="D153" s="215" t="s">
        <v>176</v>
      </c>
      <c r="E153" s="277" t="s">
        <v>24</v>
      </c>
      <c r="F153" s="278" t="s">
        <v>192</v>
      </c>
      <c r="G153" s="256"/>
      <c r="H153" s="279">
        <v>65.74</v>
      </c>
      <c r="I153" s="260"/>
      <c r="J153" s="256"/>
      <c r="K153" s="256"/>
      <c r="L153" s="261"/>
      <c r="M153" s="262"/>
      <c r="N153" s="263"/>
      <c r="O153" s="263"/>
      <c r="P153" s="263"/>
      <c r="Q153" s="263"/>
      <c r="R153" s="263"/>
      <c r="S153" s="263"/>
      <c r="T153" s="264"/>
      <c r="AT153" s="265" t="s">
        <v>176</v>
      </c>
      <c r="AU153" s="265" t="s">
        <v>89</v>
      </c>
      <c r="AV153" s="15" t="s">
        <v>171</v>
      </c>
      <c r="AW153" s="15" t="s">
        <v>44</v>
      </c>
      <c r="AX153" s="15" t="s">
        <v>25</v>
      </c>
      <c r="AY153" s="265" t="s">
        <v>165</v>
      </c>
    </row>
    <row r="154" spans="2:63" s="11" customFormat="1" ht="29.85" customHeight="1">
      <c r="B154" s="186"/>
      <c r="C154" s="187"/>
      <c r="D154" s="200" t="s">
        <v>79</v>
      </c>
      <c r="E154" s="201" t="s">
        <v>833</v>
      </c>
      <c r="F154" s="201" t="s">
        <v>834</v>
      </c>
      <c r="G154" s="187"/>
      <c r="H154" s="187"/>
      <c r="I154" s="190"/>
      <c r="J154" s="202">
        <f>BK154</f>
        <v>0</v>
      </c>
      <c r="K154" s="187"/>
      <c r="L154" s="192"/>
      <c r="M154" s="193"/>
      <c r="N154" s="194"/>
      <c r="O154" s="194"/>
      <c r="P154" s="195">
        <f>SUM(P155:P156)</f>
        <v>0</v>
      </c>
      <c r="Q154" s="194"/>
      <c r="R154" s="195">
        <f>SUM(R155:R156)</f>
        <v>0</v>
      </c>
      <c r="S154" s="194"/>
      <c r="T154" s="196">
        <f>SUM(T155:T156)</f>
        <v>0</v>
      </c>
      <c r="AR154" s="197" t="s">
        <v>25</v>
      </c>
      <c r="AT154" s="198" t="s">
        <v>79</v>
      </c>
      <c r="AU154" s="198" t="s">
        <v>25</v>
      </c>
      <c r="AY154" s="197" t="s">
        <v>165</v>
      </c>
      <c r="BK154" s="199">
        <f>SUM(BK155:BK156)</f>
        <v>0</v>
      </c>
    </row>
    <row r="155" spans="2:65" s="1" customFormat="1" ht="31.5" customHeight="1">
      <c r="B155" s="42"/>
      <c r="C155" s="203" t="s">
        <v>333</v>
      </c>
      <c r="D155" s="203" t="s">
        <v>166</v>
      </c>
      <c r="E155" s="204" t="s">
        <v>1659</v>
      </c>
      <c r="F155" s="205" t="s">
        <v>1660</v>
      </c>
      <c r="G155" s="206" t="s">
        <v>262</v>
      </c>
      <c r="H155" s="207">
        <v>3.484</v>
      </c>
      <c r="I155" s="208"/>
      <c r="J155" s="209">
        <f>ROUND(I155*H155,2)</f>
        <v>0</v>
      </c>
      <c r="K155" s="205" t="s">
        <v>24</v>
      </c>
      <c r="L155" s="62"/>
      <c r="M155" s="210" t="s">
        <v>24</v>
      </c>
      <c r="N155" s="211" t="s">
        <v>51</v>
      </c>
      <c r="O155" s="43"/>
      <c r="P155" s="212">
        <f>O155*H155</f>
        <v>0</v>
      </c>
      <c r="Q155" s="212">
        <v>0</v>
      </c>
      <c r="R155" s="212">
        <f>Q155*H155</f>
        <v>0</v>
      </c>
      <c r="S155" s="212">
        <v>0</v>
      </c>
      <c r="T155" s="213">
        <f>S155*H155</f>
        <v>0</v>
      </c>
      <c r="AR155" s="25" t="s">
        <v>171</v>
      </c>
      <c r="AT155" s="25" t="s">
        <v>166</v>
      </c>
      <c r="AU155" s="25" t="s">
        <v>89</v>
      </c>
      <c r="AY155" s="25" t="s">
        <v>165</v>
      </c>
      <c r="BE155" s="214">
        <f>IF(N155="základní",J155,0)</f>
        <v>0</v>
      </c>
      <c r="BF155" s="214">
        <f>IF(N155="snížená",J155,0)</f>
        <v>0</v>
      </c>
      <c r="BG155" s="214">
        <f>IF(N155="zákl. přenesená",J155,0)</f>
        <v>0</v>
      </c>
      <c r="BH155" s="214">
        <f>IF(N155="sníž. přenesená",J155,0)</f>
        <v>0</v>
      </c>
      <c r="BI155" s="214">
        <f>IF(N155="nulová",J155,0)</f>
        <v>0</v>
      </c>
      <c r="BJ155" s="25" t="s">
        <v>25</v>
      </c>
      <c r="BK155" s="214">
        <f>ROUND(I155*H155,2)</f>
        <v>0</v>
      </c>
      <c r="BL155" s="25" t="s">
        <v>171</v>
      </c>
      <c r="BM155" s="25" t="s">
        <v>1661</v>
      </c>
    </row>
    <row r="156" spans="2:47" s="1" customFormat="1" ht="27">
      <c r="B156" s="42"/>
      <c r="C156" s="64"/>
      <c r="D156" s="215" t="s">
        <v>112</v>
      </c>
      <c r="E156" s="64"/>
      <c r="F156" s="216" t="s">
        <v>839</v>
      </c>
      <c r="G156" s="64"/>
      <c r="H156" s="64"/>
      <c r="I156" s="173"/>
      <c r="J156" s="64"/>
      <c r="K156" s="64"/>
      <c r="L156" s="62"/>
      <c r="M156" s="217"/>
      <c r="N156" s="43"/>
      <c r="O156" s="43"/>
      <c r="P156" s="43"/>
      <c r="Q156" s="43"/>
      <c r="R156" s="43"/>
      <c r="S156" s="43"/>
      <c r="T156" s="79"/>
      <c r="AT156" s="25" t="s">
        <v>112</v>
      </c>
      <c r="AU156" s="25" t="s">
        <v>89</v>
      </c>
    </row>
    <row r="157" spans="2:63" s="11" customFormat="1" ht="29.85" customHeight="1">
      <c r="B157" s="186"/>
      <c r="C157" s="187"/>
      <c r="D157" s="200" t="s">
        <v>79</v>
      </c>
      <c r="E157" s="201" t="s">
        <v>858</v>
      </c>
      <c r="F157" s="201" t="s">
        <v>859</v>
      </c>
      <c r="G157" s="187"/>
      <c r="H157" s="187"/>
      <c r="I157" s="190"/>
      <c r="J157" s="202">
        <f>BK157</f>
        <v>0</v>
      </c>
      <c r="K157" s="187"/>
      <c r="L157" s="192"/>
      <c r="M157" s="193"/>
      <c r="N157" s="194"/>
      <c r="O157" s="194"/>
      <c r="P157" s="195">
        <f>P158</f>
        <v>0</v>
      </c>
      <c r="Q157" s="194"/>
      <c r="R157" s="195">
        <f>R158</f>
        <v>0</v>
      </c>
      <c r="S157" s="194"/>
      <c r="T157" s="196">
        <f>T158</f>
        <v>0</v>
      </c>
      <c r="AR157" s="197" t="s">
        <v>25</v>
      </c>
      <c r="AT157" s="198" t="s">
        <v>79</v>
      </c>
      <c r="AU157" s="198" t="s">
        <v>25</v>
      </c>
      <c r="AY157" s="197" t="s">
        <v>165</v>
      </c>
      <c r="BK157" s="199">
        <f>BK158</f>
        <v>0</v>
      </c>
    </row>
    <row r="158" spans="2:65" s="1" customFormat="1" ht="31.5" customHeight="1">
      <c r="B158" s="42"/>
      <c r="C158" s="203" t="s">
        <v>327</v>
      </c>
      <c r="D158" s="203" t="s">
        <v>166</v>
      </c>
      <c r="E158" s="204" t="s">
        <v>861</v>
      </c>
      <c r="F158" s="205" t="s">
        <v>862</v>
      </c>
      <c r="G158" s="206" t="s">
        <v>262</v>
      </c>
      <c r="H158" s="207">
        <v>1.184</v>
      </c>
      <c r="I158" s="208"/>
      <c r="J158" s="209">
        <f>ROUND(I158*H158,2)</f>
        <v>0</v>
      </c>
      <c r="K158" s="205" t="s">
        <v>170</v>
      </c>
      <c r="L158" s="62"/>
      <c r="M158" s="210" t="s">
        <v>24</v>
      </c>
      <c r="N158" s="283" t="s">
        <v>51</v>
      </c>
      <c r="O158" s="284"/>
      <c r="P158" s="285">
        <f>O158*H158</f>
        <v>0</v>
      </c>
      <c r="Q158" s="285">
        <v>0</v>
      </c>
      <c r="R158" s="285">
        <f>Q158*H158</f>
        <v>0</v>
      </c>
      <c r="S158" s="285">
        <v>0</v>
      </c>
      <c r="T158" s="286">
        <f>S158*H158</f>
        <v>0</v>
      </c>
      <c r="AR158" s="25" t="s">
        <v>171</v>
      </c>
      <c r="AT158" s="25" t="s">
        <v>166</v>
      </c>
      <c r="AU158" s="25" t="s">
        <v>89</v>
      </c>
      <c r="AY158" s="25" t="s">
        <v>165</v>
      </c>
      <c r="BE158" s="214">
        <f>IF(N158="základní",J158,0)</f>
        <v>0</v>
      </c>
      <c r="BF158" s="214">
        <f>IF(N158="snížená",J158,0)</f>
        <v>0</v>
      </c>
      <c r="BG158" s="214">
        <f>IF(N158="zákl. přenesená",J158,0)</f>
        <v>0</v>
      </c>
      <c r="BH158" s="214">
        <f>IF(N158="sníž. přenesená",J158,0)</f>
        <v>0</v>
      </c>
      <c r="BI158" s="214">
        <f>IF(N158="nulová",J158,0)</f>
        <v>0</v>
      </c>
      <c r="BJ158" s="25" t="s">
        <v>25</v>
      </c>
      <c r="BK158" s="214">
        <f>ROUND(I158*H158,2)</f>
        <v>0</v>
      </c>
      <c r="BL158" s="25" t="s">
        <v>171</v>
      </c>
      <c r="BM158" s="25" t="s">
        <v>1662</v>
      </c>
    </row>
    <row r="159" spans="2:12" s="1" customFormat="1" ht="6.95" customHeight="1">
      <c r="B159" s="57"/>
      <c r="C159" s="58"/>
      <c r="D159" s="58"/>
      <c r="E159" s="58"/>
      <c r="F159" s="58"/>
      <c r="G159" s="58"/>
      <c r="H159" s="58"/>
      <c r="I159" s="149"/>
      <c r="J159" s="58"/>
      <c r="K159" s="58"/>
      <c r="L159" s="62"/>
    </row>
  </sheetData>
  <sheetProtection algorithmName="SHA-512" hashValue="kPHYdD7GG6jwPRsmm+657iw5zr0duAdVTPGXm379ZKaa10urzOeATIKG9qJh2FJZqz3cyDCTbSO25huxRZ/ewA==" saltValue="i6WaL4dRe0Wsh4ENHvhujw==" spinCount="100000" sheet="1" objects="1" scenarios="1" formatCells="0" formatColumns="0" formatRows="0" sort="0" autoFilter="0"/>
  <autoFilter ref="C80:K158"/>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121</v>
      </c>
      <c r="G1" s="417" t="s">
        <v>122</v>
      </c>
      <c r="H1" s="417"/>
      <c r="I1" s="125"/>
      <c r="J1" s="124" t="s">
        <v>123</v>
      </c>
      <c r="K1" s="123" t="s">
        <v>124</v>
      </c>
      <c r="L1" s="124" t="s">
        <v>125</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2"/>
      <c r="M2" s="372"/>
      <c r="N2" s="372"/>
      <c r="O2" s="372"/>
      <c r="P2" s="372"/>
      <c r="Q2" s="372"/>
      <c r="R2" s="372"/>
      <c r="S2" s="372"/>
      <c r="T2" s="372"/>
      <c r="U2" s="372"/>
      <c r="V2" s="372"/>
      <c r="AT2" s="25" t="s">
        <v>106</v>
      </c>
    </row>
    <row r="3" spans="2:46" ht="6.95" customHeight="1">
      <c r="B3" s="26"/>
      <c r="C3" s="27"/>
      <c r="D3" s="27"/>
      <c r="E3" s="27"/>
      <c r="F3" s="27"/>
      <c r="G3" s="27"/>
      <c r="H3" s="27"/>
      <c r="I3" s="126"/>
      <c r="J3" s="27"/>
      <c r="K3" s="28"/>
      <c r="AT3" s="25" t="s">
        <v>89</v>
      </c>
    </row>
    <row r="4" spans="2:46" ht="36.95" customHeight="1">
      <c r="B4" s="29"/>
      <c r="C4" s="30"/>
      <c r="D4" s="31" t="s">
        <v>126</v>
      </c>
      <c r="E4" s="30"/>
      <c r="F4" s="30"/>
      <c r="G4" s="30"/>
      <c r="H4" s="30"/>
      <c r="I4" s="127"/>
      <c r="J4" s="30"/>
      <c r="K4" s="32"/>
      <c r="M4" s="33" t="s">
        <v>12</v>
      </c>
      <c r="AT4" s="25" t="s">
        <v>6</v>
      </c>
    </row>
    <row r="5" spans="2:11" ht="6.95" customHeight="1">
      <c r="B5" s="29"/>
      <c r="C5" s="30"/>
      <c r="D5" s="30"/>
      <c r="E5" s="30"/>
      <c r="F5" s="30"/>
      <c r="G5" s="30"/>
      <c r="H5" s="30"/>
      <c r="I5" s="127"/>
      <c r="J5" s="30"/>
      <c r="K5" s="32"/>
    </row>
    <row r="6" spans="2:11" ht="15">
      <c r="B6" s="29"/>
      <c r="C6" s="30"/>
      <c r="D6" s="38" t="s">
        <v>18</v>
      </c>
      <c r="E6" s="30"/>
      <c r="F6" s="30"/>
      <c r="G6" s="30"/>
      <c r="H6" s="30"/>
      <c r="I6" s="127"/>
      <c r="J6" s="30"/>
      <c r="K6" s="32"/>
    </row>
    <row r="7" spans="2:11" ht="22.5" customHeight="1">
      <c r="B7" s="29"/>
      <c r="C7" s="30"/>
      <c r="D7" s="30"/>
      <c r="E7" s="418" t="str">
        <f>'Rekapitulace stavby'!K6</f>
        <v>VD Fojtka, zřízení nouzového přelivu</v>
      </c>
      <c r="F7" s="419"/>
      <c r="G7" s="419"/>
      <c r="H7" s="419"/>
      <c r="I7" s="127"/>
      <c r="J7" s="30"/>
      <c r="K7" s="32"/>
    </row>
    <row r="8" spans="2:11" ht="15">
      <c r="B8" s="29"/>
      <c r="C8" s="30"/>
      <c r="D8" s="38" t="s">
        <v>127</v>
      </c>
      <c r="E8" s="30"/>
      <c r="F8" s="30"/>
      <c r="G8" s="30"/>
      <c r="H8" s="30"/>
      <c r="I8" s="127"/>
      <c r="J8" s="30"/>
      <c r="K8" s="32"/>
    </row>
    <row r="9" spans="2:11" s="1" customFormat="1" ht="22.5" customHeight="1">
      <c r="B9" s="42"/>
      <c r="C9" s="43"/>
      <c r="D9" s="43"/>
      <c r="E9" s="418" t="s">
        <v>1663</v>
      </c>
      <c r="F9" s="421"/>
      <c r="G9" s="421"/>
      <c r="H9" s="421"/>
      <c r="I9" s="128"/>
      <c r="J9" s="43"/>
      <c r="K9" s="46"/>
    </row>
    <row r="10" spans="2:11" s="1" customFormat="1" ht="15">
      <c r="B10" s="42"/>
      <c r="C10" s="43"/>
      <c r="D10" s="38" t="s">
        <v>1664</v>
      </c>
      <c r="E10" s="43"/>
      <c r="F10" s="43"/>
      <c r="G10" s="43"/>
      <c r="H10" s="43"/>
      <c r="I10" s="128"/>
      <c r="J10" s="43"/>
      <c r="K10" s="46"/>
    </row>
    <row r="11" spans="2:11" s="1" customFormat="1" ht="36.95" customHeight="1">
      <c r="B11" s="42"/>
      <c r="C11" s="43"/>
      <c r="D11" s="43"/>
      <c r="E11" s="420" t="s">
        <v>1665</v>
      </c>
      <c r="F11" s="421"/>
      <c r="G11" s="421"/>
      <c r="H11" s="421"/>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103</v>
      </c>
      <c r="G13" s="43"/>
      <c r="H13" s="43"/>
      <c r="I13" s="129" t="s">
        <v>23</v>
      </c>
      <c r="J13" s="36" t="s">
        <v>24</v>
      </c>
      <c r="K13" s="46"/>
    </row>
    <row r="14" spans="2:11" s="1" customFormat="1" ht="14.45" customHeight="1">
      <c r="B14" s="42"/>
      <c r="C14" s="43"/>
      <c r="D14" s="38" t="s">
        <v>26</v>
      </c>
      <c r="E14" s="43"/>
      <c r="F14" s="36" t="s">
        <v>1666</v>
      </c>
      <c r="G14" s="43"/>
      <c r="H14" s="43"/>
      <c r="I14" s="129" t="s">
        <v>28</v>
      </c>
      <c r="J14" s="130" t="str">
        <f>'Rekapitulace stavby'!AN8</f>
        <v>6. 6. 2017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32</v>
      </c>
      <c r="E16" s="43"/>
      <c r="F16" s="43"/>
      <c r="G16" s="43"/>
      <c r="H16" s="43"/>
      <c r="I16" s="129" t="s">
        <v>33</v>
      </c>
      <c r="J16" s="36" t="s">
        <v>34</v>
      </c>
      <c r="K16" s="46"/>
    </row>
    <row r="17" spans="2:11" s="1" customFormat="1" ht="18" customHeight="1">
      <c r="B17" s="42"/>
      <c r="C17" s="43"/>
      <c r="D17" s="43"/>
      <c r="E17" s="36" t="s">
        <v>35</v>
      </c>
      <c r="F17" s="43"/>
      <c r="G17" s="43"/>
      <c r="H17" s="43"/>
      <c r="I17" s="129" t="s">
        <v>36</v>
      </c>
      <c r="J17" s="36" t="s">
        <v>37</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38</v>
      </c>
      <c r="E19" s="43"/>
      <c r="F19" s="43"/>
      <c r="G19" s="43"/>
      <c r="H19" s="43"/>
      <c r="I19" s="129" t="s">
        <v>33</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36</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40</v>
      </c>
      <c r="E22" s="43"/>
      <c r="F22" s="43"/>
      <c r="G22" s="43"/>
      <c r="H22" s="43"/>
      <c r="I22" s="129" t="s">
        <v>33</v>
      </c>
      <c r="J22" s="36" t="s">
        <v>41</v>
      </c>
      <c r="K22" s="46"/>
    </row>
    <row r="23" spans="2:11" s="1" customFormat="1" ht="18" customHeight="1">
      <c r="B23" s="42"/>
      <c r="C23" s="43"/>
      <c r="D23" s="43"/>
      <c r="E23" s="36" t="s">
        <v>42</v>
      </c>
      <c r="F23" s="43"/>
      <c r="G23" s="43"/>
      <c r="H23" s="43"/>
      <c r="I23" s="129" t="s">
        <v>36</v>
      </c>
      <c r="J23" s="36" t="s">
        <v>43</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45</v>
      </c>
      <c r="E25" s="43"/>
      <c r="F25" s="43"/>
      <c r="G25" s="43"/>
      <c r="H25" s="43"/>
      <c r="I25" s="128"/>
      <c r="J25" s="43"/>
      <c r="K25" s="46"/>
    </row>
    <row r="26" spans="2:11" s="7" customFormat="1" ht="22.5" customHeight="1">
      <c r="B26" s="131"/>
      <c r="C26" s="132"/>
      <c r="D26" s="132"/>
      <c r="E26" s="410" t="s">
        <v>24</v>
      </c>
      <c r="F26" s="410"/>
      <c r="G26" s="410"/>
      <c r="H26" s="410"/>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46</v>
      </c>
      <c r="E29" s="43"/>
      <c r="F29" s="43"/>
      <c r="G29" s="43"/>
      <c r="H29" s="43"/>
      <c r="I29" s="128"/>
      <c r="J29" s="138">
        <f>ROUND(J82,2)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48</v>
      </c>
      <c r="G31" s="43"/>
      <c r="H31" s="43"/>
      <c r="I31" s="139" t="s">
        <v>47</v>
      </c>
      <c r="J31" s="47" t="s">
        <v>49</v>
      </c>
      <c r="K31" s="46"/>
    </row>
    <row r="32" spans="2:11" s="1" customFormat="1" ht="14.45" customHeight="1">
      <c r="B32" s="42"/>
      <c r="C32" s="43"/>
      <c r="D32" s="50" t="s">
        <v>50</v>
      </c>
      <c r="E32" s="50" t="s">
        <v>51</v>
      </c>
      <c r="F32" s="140">
        <f>ROUND(SUM(BE82:BE108),2)</f>
        <v>0</v>
      </c>
      <c r="G32" s="43"/>
      <c r="H32" s="43"/>
      <c r="I32" s="141">
        <v>0.21</v>
      </c>
      <c r="J32" s="140">
        <f>ROUND(ROUND((SUM(BE82:BE108)),2)*I32,2)</f>
        <v>0</v>
      </c>
      <c r="K32" s="46"/>
    </row>
    <row r="33" spans="2:11" s="1" customFormat="1" ht="14.45" customHeight="1">
      <c r="B33" s="42"/>
      <c r="C33" s="43"/>
      <c r="D33" s="43"/>
      <c r="E33" s="50" t="s">
        <v>52</v>
      </c>
      <c r="F33" s="140">
        <f>ROUND(SUM(BF82:BF108),2)</f>
        <v>0</v>
      </c>
      <c r="G33" s="43"/>
      <c r="H33" s="43"/>
      <c r="I33" s="141">
        <v>0.15</v>
      </c>
      <c r="J33" s="140">
        <f>ROUND(ROUND((SUM(BF82:BF108)),2)*I33,2)</f>
        <v>0</v>
      </c>
      <c r="K33" s="46"/>
    </row>
    <row r="34" spans="2:11" s="1" customFormat="1" ht="14.45" customHeight="1" hidden="1">
      <c r="B34" s="42"/>
      <c r="C34" s="43"/>
      <c r="D34" s="43"/>
      <c r="E34" s="50" t="s">
        <v>53</v>
      </c>
      <c r="F34" s="140">
        <f>ROUND(SUM(BG82:BG108),2)</f>
        <v>0</v>
      </c>
      <c r="G34" s="43"/>
      <c r="H34" s="43"/>
      <c r="I34" s="141">
        <v>0.21</v>
      </c>
      <c r="J34" s="140">
        <v>0</v>
      </c>
      <c r="K34" s="46"/>
    </row>
    <row r="35" spans="2:11" s="1" customFormat="1" ht="14.45" customHeight="1" hidden="1">
      <c r="B35" s="42"/>
      <c r="C35" s="43"/>
      <c r="D35" s="43"/>
      <c r="E35" s="50" t="s">
        <v>54</v>
      </c>
      <c r="F35" s="140">
        <f>ROUND(SUM(BH82:BH108),2)</f>
        <v>0</v>
      </c>
      <c r="G35" s="43"/>
      <c r="H35" s="43"/>
      <c r="I35" s="141">
        <v>0.15</v>
      </c>
      <c r="J35" s="140">
        <v>0</v>
      </c>
      <c r="K35" s="46"/>
    </row>
    <row r="36" spans="2:11" s="1" customFormat="1" ht="14.45" customHeight="1" hidden="1">
      <c r="B36" s="42"/>
      <c r="C36" s="43"/>
      <c r="D36" s="43"/>
      <c r="E36" s="50" t="s">
        <v>55</v>
      </c>
      <c r="F36" s="140">
        <f>ROUND(SUM(BI82:BI108),2)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56</v>
      </c>
      <c r="E38" s="80"/>
      <c r="F38" s="80"/>
      <c r="G38" s="144" t="s">
        <v>57</v>
      </c>
      <c r="H38" s="145" t="s">
        <v>58</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129</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8" t="str">
        <f>E7</f>
        <v>VD Fojtka, zřízení nouzového přelivu</v>
      </c>
      <c r="F47" s="419"/>
      <c r="G47" s="419"/>
      <c r="H47" s="419"/>
      <c r="I47" s="128"/>
      <c r="J47" s="43"/>
      <c r="K47" s="46"/>
    </row>
    <row r="48" spans="2:11" ht="15">
      <c r="B48" s="29"/>
      <c r="C48" s="38" t="s">
        <v>127</v>
      </c>
      <c r="D48" s="30"/>
      <c r="E48" s="30"/>
      <c r="F48" s="30"/>
      <c r="G48" s="30"/>
      <c r="H48" s="30"/>
      <c r="I48" s="127"/>
      <c r="J48" s="30"/>
      <c r="K48" s="32"/>
    </row>
    <row r="49" spans="2:11" s="1" customFormat="1" ht="22.5" customHeight="1">
      <c r="B49" s="42"/>
      <c r="C49" s="43"/>
      <c r="D49" s="43"/>
      <c r="E49" s="418" t="s">
        <v>1663</v>
      </c>
      <c r="F49" s="421"/>
      <c r="G49" s="421"/>
      <c r="H49" s="421"/>
      <c r="I49" s="128"/>
      <c r="J49" s="43"/>
      <c r="K49" s="46"/>
    </row>
    <row r="50" spans="2:11" s="1" customFormat="1" ht="14.45" customHeight="1">
      <c r="B50" s="42"/>
      <c r="C50" s="38" t="s">
        <v>1664</v>
      </c>
      <c r="D50" s="43"/>
      <c r="E50" s="43"/>
      <c r="F50" s="43"/>
      <c r="G50" s="43"/>
      <c r="H50" s="43"/>
      <c r="I50" s="128"/>
      <c r="J50" s="43"/>
      <c r="K50" s="46"/>
    </row>
    <row r="51" spans="2:11" s="1" customFormat="1" ht="23.25" customHeight="1">
      <c r="B51" s="42"/>
      <c r="C51" s="43"/>
      <c r="D51" s="43"/>
      <c r="E51" s="420" t="str">
        <f>E11</f>
        <v>E - Elektro</v>
      </c>
      <c r="F51" s="421"/>
      <c r="G51" s="421"/>
      <c r="H51" s="421"/>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26</v>
      </c>
      <c r="D53" s="43"/>
      <c r="E53" s="43"/>
      <c r="F53" s="36" t="str">
        <f>F14</f>
        <v>VD Fojtka, Mníšek u Liberce</v>
      </c>
      <c r="G53" s="43"/>
      <c r="H53" s="43"/>
      <c r="I53" s="129" t="s">
        <v>28</v>
      </c>
      <c r="J53" s="130" t="str">
        <f>IF(J14="","",J14)</f>
        <v>6. 6. 2017</v>
      </c>
      <c r="K53" s="46"/>
    </row>
    <row r="54" spans="2:11" s="1" customFormat="1" ht="6.95" customHeight="1">
      <c r="B54" s="42"/>
      <c r="C54" s="43"/>
      <c r="D54" s="43"/>
      <c r="E54" s="43"/>
      <c r="F54" s="43"/>
      <c r="G54" s="43"/>
      <c r="H54" s="43"/>
      <c r="I54" s="128"/>
      <c r="J54" s="43"/>
      <c r="K54" s="46"/>
    </row>
    <row r="55" spans="2:11" s="1" customFormat="1" ht="15">
      <c r="B55" s="42"/>
      <c r="C55" s="38" t="s">
        <v>32</v>
      </c>
      <c r="D55" s="43"/>
      <c r="E55" s="43"/>
      <c r="F55" s="36" t="str">
        <f>E17</f>
        <v>Povodí Labe, státní podnik</v>
      </c>
      <c r="G55" s="43"/>
      <c r="H55" s="43"/>
      <c r="I55" s="129" t="s">
        <v>40</v>
      </c>
      <c r="J55" s="36" t="str">
        <f>E23</f>
        <v>VODNÍ DÍLA - TBD a.s.</v>
      </c>
      <c r="K55" s="46"/>
    </row>
    <row r="56" spans="2:11" s="1" customFormat="1" ht="14.45" customHeight="1">
      <c r="B56" s="42"/>
      <c r="C56" s="38" t="s">
        <v>38</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130</v>
      </c>
      <c r="D58" s="142"/>
      <c r="E58" s="142"/>
      <c r="F58" s="142"/>
      <c r="G58" s="142"/>
      <c r="H58" s="142"/>
      <c r="I58" s="155"/>
      <c r="J58" s="156" t="s">
        <v>131</v>
      </c>
      <c r="K58" s="157"/>
    </row>
    <row r="59" spans="2:11" s="1" customFormat="1" ht="10.35" customHeight="1">
      <c r="B59" s="42"/>
      <c r="C59" s="43"/>
      <c r="D59" s="43"/>
      <c r="E59" s="43"/>
      <c r="F59" s="43"/>
      <c r="G59" s="43"/>
      <c r="H59" s="43"/>
      <c r="I59" s="128"/>
      <c r="J59" s="43"/>
      <c r="K59" s="46"/>
    </row>
    <row r="60" spans="2:47" s="1" customFormat="1" ht="29.25" customHeight="1">
      <c r="B60" s="42"/>
      <c r="C60" s="158" t="s">
        <v>132</v>
      </c>
      <c r="D60" s="43"/>
      <c r="E60" s="43"/>
      <c r="F60" s="43"/>
      <c r="G60" s="43"/>
      <c r="H60" s="43"/>
      <c r="I60" s="128"/>
      <c r="J60" s="138">
        <f>J82</f>
        <v>0</v>
      </c>
      <c r="K60" s="46"/>
      <c r="AU60" s="25" t="s">
        <v>133</v>
      </c>
    </row>
    <row r="61" spans="2:11" s="1" customFormat="1" ht="21.75" customHeight="1">
      <c r="B61" s="42"/>
      <c r="C61" s="43"/>
      <c r="D61" s="43"/>
      <c r="E61" s="43"/>
      <c r="F61" s="43"/>
      <c r="G61" s="43"/>
      <c r="H61" s="43"/>
      <c r="I61" s="128"/>
      <c r="J61" s="43"/>
      <c r="K61" s="46"/>
    </row>
    <row r="62" spans="2:11" s="1" customFormat="1" ht="6.95" customHeight="1">
      <c r="B62" s="57"/>
      <c r="C62" s="58"/>
      <c r="D62" s="58"/>
      <c r="E62" s="58"/>
      <c r="F62" s="58"/>
      <c r="G62" s="58"/>
      <c r="H62" s="58"/>
      <c r="I62" s="149"/>
      <c r="J62" s="58"/>
      <c r="K62" s="59"/>
    </row>
    <row r="66" spans="2:12" s="1" customFormat="1" ht="6.95" customHeight="1">
      <c r="B66" s="60"/>
      <c r="C66" s="61"/>
      <c r="D66" s="61"/>
      <c r="E66" s="61"/>
      <c r="F66" s="61"/>
      <c r="G66" s="61"/>
      <c r="H66" s="61"/>
      <c r="I66" s="152"/>
      <c r="J66" s="61"/>
      <c r="K66" s="61"/>
      <c r="L66" s="62"/>
    </row>
    <row r="67" spans="2:12" s="1" customFormat="1" ht="36.95" customHeight="1">
      <c r="B67" s="42"/>
      <c r="C67" s="63" t="s">
        <v>149</v>
      </c>
      <c r="D67" s="64"/>
      <c r="E67" s="64"/>
      <c r="F67" s="64"/>
      <c r="G67" s="64"/>
      <c r="H67" s="64"/>
      <c r="I67" s="173"/>
      <c r="J67" s="64"/>
      <c r="K67" s="64"/>
      <c r="L67" s="62"/>
    </row>
    <row r="68" spans="2:12" s="1" customFormat="1" ht="6.95" customHeight="1">
      <c r="B68" s="42"/>
      <c r="C68" s="64"/>
      <c r="D68" s="64"/>
      <c r="E68" s="64"/>
      <c r="F68" s="64"/>
      <c r="G68" s="64"/>
      <c r="H68" s="64"/>
      <c r="I68" s="173"/>
      <c r="J68" s="64"/>
      <c r="K68" s="64"/>
      <c r="L68" s="62"/>
    </row>
    <row r="69" spans="2:12" s="1" customFormat="1" ht="14.45" customHeight="1">
      <c r="B69" s="42"/>
      <c r="C69" s="66" t="s">
        <v>18</v>
      </c>
      <c r="D69" s="64"/>
      <c r="E69" s="64"/>
      <c r="F69" s="64"/>
      <c r="G69" s="64"/>
      <c r="H69" s="64"/>
      <c r="I69" s="173"/>
      <c r="J69" s="64"/>
      <c r="K69" s="64"/>
      <c r="L69" s="62"/>
    </row>
    <row r="70" spans="2:12" s="1" customFormat="1" ht="22.5" customHeight="1">
      <c r="B70" s="42"/>
      <c r="C70" s="64"/>
      <c r="D70" s="64"/>
      <c r="E70" s="414" t="str">
        <f>E7</f>
        <v>VD Fojtka, zřízení nouzového přelivu</v>
      </c>
      <c r="F70" s="415"/>
      <c r="G70" s="415"/>
      <c r="H70" s="415"/>
      <c r="I70" s="173"/>
      <c r="J70" s="64"/>
      <c r="K70" s="64"/>
      <c r="L70" s="62"/>
    </row>
    <row r="71" spans="2:12" ht="15">
      <c r="B71" s="29"/>
      <c r="C71" s="66" t="s">
        <v>127</v>
      </c>
      <c r="D71" s="289"/>
      <c r="E71" s="289"/>
      <c r="F71" s="289"/>
      <c r="G71" s="289"/>
      <c r="H71" s="289"/>
      <c r="J71" s="289"/>
      <c r="K71" s="289"/>
      <c r="L71" s="290"/>
    </row>
    <row r="72" spans="2:12" s="1" customFormat="1" ht="22.5" customHeight="1">
      <c r="B72" s="42"/>
      <c r="C72" s="64"/>
      <c r="D72" s="64"/>
      <c r="E72" s="414" t="s">
        <v>1663</v>
      </c>
      <c r="F72" s="416"/>
      <c r="G72" s="416"/>
      <c r="H72" s="416"/>
      <c r="I72" s="173"/>
      <c r="J72" s="64"/>
      <c r="K72" s="64"/>
      <c r="L72" s="62"/>
    </row>
    <row r="73" spans="2:12" s="1" customFormat="1" ht="14.45" customHeight="1">
      <c r="B73" s="42"/>
      <c r="C73" s="66" t="s">
        <v>1664</v>
      </c>
      <c r="D73" s="64"/>
      <c r="E73" s="64"/>
      <c r="F73" s="64"/>
      <c r="G73" s="64"/>
      <c r="H73" s="64"/>
      <c r="I73" s="173"/>
      <c r="J73" s="64"/>
      <c r="K73" s="64"/>
      <c r="L73" s="62"/>
    </row>
    <row r="74" spans="2:12" s="1" customFormat="1" ht="23.25" customHeight="1">
      <c r="B74" s="42"/>
      <c r="C74" s="64"/>
      <c r="D74" s="64"/>
      <c r="E74" s="382" t="str">
        <f>E11</f>
        <v>E - Elektro</v>
      </c>
      <c r="F74" s="416"/>
      <c r="G74" s="416"/>
      <c r="H74" s="416"/>
      <c r="I74" s="173"/>
      <c r="J74" s="64"/>
      <c r="K74" s="64"/>
      <c r="L74" s="62"/>
    </row>
    <row r="75" spans="2:12" s="1" customFormat="1" ht="6.95" customHeight="1">
      <c r="B75" s="42"/>
      <c r="C75" s="64"/>
      <c r="D75" s="64"/>
      <c r="E75" s="64"/>
      <c r="F75" s="64"/>
      <c r="G75" s="64"/>
      <c r="H75" s="64"/>
      <c r="I75" s="173"/>
      <c r="J75" s="64"/>
      <c r="K75" s="64"/>
      <c r="L75" s="62"/>
    </row>
    <row r="76" spans="2:12" s="1" customFormat="1" ht="18" customHeight="1">
      <c r="B76" s="42"/>
      <c r="C76" s="66" t="s">
        <v>26</v>
      </c>
      <c r="D76" s="64"/>
      <c r="E76" s="64"/>
      <c r="F76" s="174" t="str">
        <f>F14</f>
        <v>VD Fojtka, Mníšek u Liberce</v>
      </c>
      <c r="G76" s="64"/>
      <c r="H76" s="64"/>
      <c r="I76" s="175" t="s">
        <v>28</v>
      </c>
      <c r="J76" s="74" t="str">
        <f>IF(J14="","",J14)</f>
        <v>6. 6. 2017</v>
      </c>
      <c r="K76" s="64"/>
      <c r="L76" s="62"/>
    </row>
    <row r="77" spans="2:12" s="1" customFormat="1" ht="6.95" customHeight="1">
      <c r="B77" s="42"/>
      <c r="C77" s="64"/>
      <c r="D77" s="64"/>
      <c r="E77" s="64"/>
      <c r="F77" s="64"/>
      <c r="G77" s="64"/>
      <c r="H77" s="64"/>
      <c r="I77" s="173"/>
      <c r="J77" s="64"/>
      <c r="K77" s="64"/>
      <c r="L77" s="62"/>
    </row>
    <row r="78" spans="2:12" s="1" customFormat="1" ht="15">
      <c r="B78" s="42"/>
      <c r="C78" s="66" t="s">
        <v>32</v>
      </c>
      <c r="D78" s="64"/>
      <c r="E78" s="64"/>
      <c r="F78" s="174" t="str">
        <f>E17</f>
        <v>Povodí Labe, státní podnik</v>
      </c>
      <c r="G78" s="64"/>
      <c r="H78" s="64"/>
      <c r="I78" s="175" t="s">
        <v>40</v>
      </c>
      <c r="J78" s="174" t="str">
        <f>E23</f>
        <v>VODNÍ DÍLA - TBD a.s.</v>
      </c>
      <c r="K78" s="64"/>
      <c r="L78" s="62"/>
    </row>
    <row r="79" spans="2:12" s="1" customFormat="1" ht="14.45" customHeight="1">
      <c r="B79" s="42"/>
      <c r="C79" s="66" t="s">
        <v>38</v>
      </c>
      <c r="D79" s="64"/>
      <c r="E79" s="64"/>
      <c r="F79" s="174" t="str">
        <f>IF(E20="","",E20)</f>
        <v/>
      </c>
      <c r="G79" s="64"/>
      <c r="H79" s="64"/>
      <c r="I79" s="173"/>
      <c r="J79" s="64"/>
      <c r="K79" s="64"/>
      <c r="L79" s="62"/>
    </row>
    <row r="80" spans="2:12" s="1" customFormat="1" ht="10.35" customHeight="1">
      <c r="B80" s="42"/>
      <c r="C80" s="64"/>
      <c r="D80" s="64"/>
      <c r="E80" s="64"/>
      <c r="F80" s="64"/>
      <c r="G80" s="64"/>
      <c r="H80" s="64"/>
      <c r="I80" s="173"/>
      <c r="J80" s="64"/>
      <c r="K80" s="64"/>
      <c r="L80" s="62"/>
    </row>
    <row r="81" spans="2:20" s="10" customFormat="1" ht="29.25" customHeight="1">
      <c r="B81" s="176"/>
      <c r="C81" s="177" t="s">
        <v>150</v>
      </c>
      <c r="D81" s="178" t="s">
        <v>65</v>
      </c>
      <c r="E81" s="178" t="s">
        <v>61</v>
      </c>
      <c r="F81" s="178" t="s">
        <v>151</v>
      </c>
      <c r="G81" s="178" t="s">
        <v>152</v>
      </c>
      <c r="H81" s="178" t="s">
        <v>153</v>
      </c>
      <c r="I81" s="179" t="s">
        <v>154</v>
      </c>
      <c r="J81" s="178" t="s">
        <v>131</v>
      </c>
      <c r="K81" s="180" t="s">
        <v>155</v>
      </c>
      <c r="L81" s="181"/>
      <c r="M81" s="82" t="s">
        <v>156</v>
      </c>
      <c r="N81" s="83" t="s">
        <v>50</v>
      </c>
      <c r="O81" s="83" t="s">
        <v>157</v>
      </c>
      <c r="P81" s="83" t="s">
        <v>158</v>
      </c>
      <c r="Q81" s="83" t="s">
        <v>159</v>
      </c>
      <c r="R81" s="83" t="s">
        <v>160</v>
      </c>
      <c r="S81" s="83" t="s">
        <v>161</v>
      </c>
      <c r="T81" s="84" t="s">
        <v>162</v>
      </c>
    </row>
    <row r="82" spans="2:63" s="1" customFormat="1" ht="29.25" customHeight="1">
      <c r="B82" s="42"/>
      <c r="C82" s="291" t="s">
        <v>132</v>
      </c>
      <c r="D82" s="64"/>
      <c r="E82" s="64"/>
      <c r="F82" s="64"/>
      <c r="G82" s="64"/>
      <c r="H82" s="64"/>
      <c r="I82" s="173"/>
      <c r="J82" s="182">
        <f>BK82</f>
        <v>0</v>
      </c>
      <c r="K82" s="64"/>
      <c r="L82" s="62"/>
      <c r="M82" s="85"/>
      <c r="N82" s="86"/>
      <c r="O82" s="86"/>
      <c r="P82" s="183">
        <f>SUM(P83:P108)</f>
        <v>0</v>
      </c>
      <c r="Q82" s="86"/>
      <c r="R82" s="183">
        <f>SUM(R83:R108)</f>
        <v>0</v>
      </c>
      <c r="S82" s="86"/>
      <c r="T82" s="184">
        <f>SUM(T83:T108)</f>
        <v>0</v>
      </c>
      <c r="AT82" s="25" t="s">
        <v>79</v>
      </c>
      <c r="AU82" s="25" t="s">
        <v>133</v>
      </c>
      <c r="BK82" s="185">
        <f>SUM(BK83:BK108)</f>
        <v>0</v>
      </c>
    </row>
    <row r="83" spans="2:65" s="1" customFormat="1" ht="22.5" customHeight="1">
      <c r="B83" s="42"/>
      <c r="C83" s="203" t="s">
        <v>25</v>
      </c>
      <c r="D83" s="203" t="s">
        <v>166</v>
      </c>
      <c r="E83" s="204" t="s">
        <v>1667</v>
      </c>
      <c r="F83" s="205" t="s">
        <v>1668</v>
      </c>
      <c r="G83" s="206" t="s">
        <v>211</v>
      </c>
      <c r="H83" s="207">
        <v>250</v>
      </c>
      <c r="I83" s="208"/>
      <c r="J83" s="209">
        <f aca="true" t="shared" si="0" ref="J83:J106">ROUND(I83*H83,2)</f>
        <v>0</v>
      </c>
      <c r="K83" s="205" t="s">
        <v>24</v>
      </c>
      <c r="L83" s="62"/>
      <c r="M83" s="210" t="s">
        <v>24</v>
      </c>
      <c r="N83" s="211" t="s">
        <v>51</v>
      </c>
      <c r="O83" s="43"/>
      <c r="P83" s="212">
        <f aca="true" t="shared" si="1" ref="P83:P106">O83*H83</f>
        <v>0</v>
      </c>
      <c r="Q83" s="212">
        <v>0</v>
      </c>
      <c r="R83" s="212">
        <f aca="true" t="shared" si="2" ref="R83:R106">Q83*H83</f>
        <v>0</v>
      </c>
      <c r="S83" s="212">
        <v>0</v>
      </c>
      <c r="T83" s="213">
        <f aca="true" t="shared" si="3" ref="T83:T106">S83*H83</f>
        <v>0</v>
      </c>
      <c r="AR83" s="25" t="s">
        <v>295</v>
      </c>
      <c r="AT83" s="25" t="s">
        <v>166</v>
      </c>
      <c r="AU83" s="25" t="s">
        <v>80</v>
      </c>
      <c r="AY83" s="25" t="s">
        <v>165</v>
      </c>
      <c r="BE83" s="214">
        <f aca="true" t="shared" si="4" ref="BE83:BE106">IF(N83="základní",J83,0)</f>
        <v>0</v>
      </c>
      <c r="BF83" s="214">
        <f aca="true" t="shared" si="5" ref="BF83:BF106">IF(N83="snížená",J83,0)</f>
        <v>0</v>
      </c>
      <c r="BG83" s="214">
        <f aca="true" t="shared" si="6" ref="BG83:BG106">IF(N83="zákl. přenesená",J83,0)</f>
        <v>0</v>
      </c>
      <c r="BH83" s="214">
        <f aca="true" t="shared" si="7" ref="BH83:BH106">IF(N83="sníž. přenesená",J83,0)</f>
        <v>0</v>
      </c>
      <c r="BI83" s="214">
        <f aca="true" t="shared" si="8" ref="BI83:BI106">IF(N83="nulová",J83,0)</f>
        <v>0</v>
      </c>
      <c r="BJ83" s="25" t="s">
        <v>25</v>
      </c>
      <c r="BK83" s="214">
        <f aca="true" t="shared" si="9" ref="BK83:BK106">ROUND(I83*H83,2)</f>
        <v>0</v>
      </c>
      <c r="BL83" s="25" t="s">
        <v>295</v>
      </c>
      <c r="BM83" s="25" t="s">
        <v>1669</v>
      </c>
    </row>
    <row r="84" spans="2:65" s="1" customFormat="1" ht="22.5" customHeight="1">
      <c r="B84" s="42"/>
      <c r="C84" s="203" t="s">
        <v>89</v>
      </c>
      <c r="D84" s="203" t="s">
        <v>166</v>
      </c>
      <c r="E84" s="204" t="s">
        <v>1670</v>
      </c>
      <c r="F84" s="205" t="s">
        <v>1671</v>
      </c>
      <c r="G84" s="206" t="s">
        <v>211</v>
      </c>
      <c r="H84" s="207">
        <v>190</v>
      </c>
      <c r="I84" s="208"/>
      <c r="J84" s="209">
        <f t="shared" si="0"/>
        <v>0</v>
      </c>
      <c r="K84" s="205" t="s">
        <v>24</v>
      </c>
      <c r="L84" s="62"/>
      <c r="M84" s="210" t="s">
        <v>24</v>
      </c>
      <c r="N84" s="211" t="s">
        <v>51</v>
      </c>
      <c r="O84" s="43"/>
      <c r="P84" s="212">
        <f t="shared" si="1"/>
        <v>0</v>
      </c>
      <c r="Q84" s="212">
        <v>0</v>
      </c>
      <c r="R84" s="212">
        <f t="shared" si="2"/>
        <v>0</v>
      </c>
      <c r="S84" s="212">
        <v>0</v>
      </c>
      <c r="T84" s="213">
        <f t="shared" si="3"/>
        <v>0</v>
      </c>
      <c r="AR84" s="25" t="s">
        <v>295</v>
      </c>
      <c r="AT84" s="25" t="s">
        <v>166</v>
      </c>
      <c r="AU84" s="25" t="s">
        <v>80</v>
      </c>
      <c r="AY84" s="25" t="s">
        <v>165</v>
      </c>
      <c r="BE84" s="214">
        <f t="shared" si="4"/>
        <v>0</v>
      </c>
      <c r="BF84" s="214">
        <f t="shared" si="5"/>
        <v>0</v>
      </c>
      <c r="BG84" s="214">
        <f t="shared" si="6"/>
        <v>0</v>
      </c>
      <c r="BH84" s="214">
        <f t="shared" si="7"/>
        <v>0</v>
      </c>
      <c r="BI84" s="214">
        <f t="shared" si="8"/>
        <v>0</v>
      </c>
      <c r="BJ84" s="25" t="s">
        <v>25</v>
      </c>
      <c r="BK84" s="214">
        <f t="shared" si="9"/>
        <v>0</v>
      </c>
      <c r="BL84" s="25" t="s">
        <v>295</v>
      </c>
      <c r="BM84" s="25" t="s">
        <v>1672</v>
      </c>
    </row>
    <row r="85" spans="2:65" s="1" customFormat="1" ht="22.5" customHeight="1">
      <c r="B85" s="42"/>
      <c r="C85" s="203" t="s">
        <v>187</v>
      </c>
      <c r="D85" s="203" t="s">
        <v>166</v>
      </c>
      <c r="E85" s="204" t="s">
        <v>1673</v>
      </c>
      <c r="F85" s="205" t="s">
        <v>1674</v>
      </c>
      <c r="G85" s="206" t="s">
        <v>211</v>
      </c>
      <c r="H85" s="207">
        <v>240</v>
      </c>
      <c r="I85" s="208"/>
      <c r="J85" s="209">
        <f t="shared" si="0"/>
        <v>0</v>
      </c>
      <c r="K85" s="205" t="s">
        <v>24</v>
      </c>
      <c r="L85" s="62"/>
      <c r="M85" s="210" t="s">
        <v>24</v>
      </c>
      <c r="N85" s="211" t="s">
        <v>51</v>
      </c>
      <c r="O85" s="43"/>
      <c r="P85" s="212">
        <f t="shared" si="1"/>
        <v>0</v>
      </c>
      <c r="Q85" s="212">
        <v>0</v>
      </c>
      <c r="R85" s="212">
        <f t="shared" si="2"/>
        <v>0</v>
      </c>
      <c r="S85" s="212">
        <v>0</v>
      </c>
      <c r="T85" s="213">
        <f t="shared" si="3"/>
        <v>0</v>
      </c>
      <c r="AR85" s="25" t="s">
        <v>295</v>
      </c>
      <c r="AT85" s="25" t="s">
        <v>166</v>
      </c>
      <c r="AU85" s="25" t="s">
        <v>80</v>
      </c>
      <c r="AY85" s="25" t="s">
        <v>165</v>
      </c>
      <c r="BE85" s="214">
        <f t="shared" si="4"/>
        <v>0</v>
      </c>
      <c r="BF85" s="214">
        <f t="shared" si="5"/>
        <v>0</v>
      </c>
      <c r="BG85" s="214">
        <f t="shared" si="6"/>
        <v>0</v>
      </c>
      <c r="BH85" s="214">
        <f t="shared" si="7"/>
        <v>0</v>
      </c>
      <c r="BI85" s="214">
        <f t="shared" si="8"/>
        <v>0</v>
      </c>
      <c r="BJ85" s="25" t="s">
        <v>25</v>
      </c>
      <c r="BK85" s="214">
        <f t="shared" si="9"/>
        <v>0</v>
      </c>
      <c r="BL85" s="25" t="s">
        <v>295</v>
      </c>
      <c r="BM85" s="25" t="s">
        <v>1675</v>
      </c>
    </row>
    <row r="86" spans="2:65" s="1" customFormat="1" ht="22.5" customHeight="1">
      <c r="B86" s="42"/>
      <c r="C86" s="203" t="s">
        <v>171</v>
      </c>
      <c r="D86" s="203" t="s">
        <v>166</v>
      </c>
      <c r="E86" s="204" t="s">
        <v>1676</v>
      </c>
      <c r="F86" s="205" t="s">
        <v>1677</v>
      </c>
      <c r="G86" s="206" t="s">
        <v>1621</v>
      </c>
      <c r="H86" s="207">
        <v>310</v>
      </c>
      <c r="I86" s="208"/>
      <c r="J86" s="209">
        <f t="shared" si="0"/>
        <v>0</v>
      </c>
      <c r="K86" s="205" t="s">
        <v>24</v>
      </c>
      <c r="L86" s="62"/>
      <c r="M86" s="210" t="s">
        <v>24</v>
      </c>
      <c r="N86" s="211" t="s">
        <v>51</v>
      </c>
      <c r="O86" s="43"/>
      <c r="P86" s="212">
        <f t="shared" si="1"/>
        <v>0</v>
      </c>
      <c r="Q86" s="212">
        <v>0</v>
      </c>
      <c r="R86" s="212">
        <f t="shared" si="2"/>
        <v>0</v>
      </c>
      <c r="S86" s="212">
        <v>0</v>
      </c>
      <c r="T86" s="213">
        <f t="shared" si="3"/>
        <v>0</v>
      </c>
      <c r="AR86" s="25" t="s">
        <v>295</v>
      </c>
      <c r="AT86" s="25" t="s">
        <v>166</v>
      </c>
      <c r="AU86" s="25" t="s">
        <v>80</v>
      </c>
      <c r="AY86" s="25" t="s">
        <v>165</v>
      </c>
      <c r="BE86" s="214">
        <f t="shared" si="4"/>
        <v>0</v>
      </c>
      <c r="BF86" s="214">
        <f t="shared" si="5"/>
        <v>0</v>
      </c>
      <c r="BG86" s="214">
        <f t="shared" si="6"/>
        <v>0</v>
      </c>
      <c r="BH86" s="214">
        <f t="shared" si="7"/>
        <v>0</v>
      </c>
      <c r="BI86" s="214">
        <f t="shared" si="8"/>
        <v>0</v>
      </c>
      <c r="BJ86" s="25" t="s">
        <v>25</v>
      </c>
      <c r="BK86" s="214">
        <f t="shared" si="9"/>
        <v>0</v>
      </c>
      <c r="BL86" s="25" t="s">
        <v>295</v>
      </c>
      <c r="BM86" s="25" t="s">
        <v>1678</v>
      </c>
    </row>
    <row r="87" spans="2:65" s="1" customFormat="1" ht="22.5" customHeight="1">
      <c r="B87" s="42"/>
      <c r="C87" s="203" t="s">
        <v>208</v>
      </c>
      <c r="D87" s="203" t="s">
        <v>166</v>
      </c>
      <c r="E87" s="204" t="s">
        <v>1679</v>
      </c>
      <c r="F87" s="205" t="s">
        <v>1680</v>
      </c>
      <c r="G87" s="206" t="s">
        <v>1621</v>
      </c>
      <c r="H87" s="207">
        <v>2</v>
      </c>
      <c r="I87" s="208"/>
      <c r="J87" s="209">
        <f t="shared" si="0"/>
        <v>0</v>
      </c>
      <c r="K87" s="205" t="s">
        <v>24</v>
      </c>
      <c r="L87" s="62"/>
      <c r="M87" s="210" t="s">
        <v>24</v>
      </c>
      <c r="N87" s="211" t="s">
        <v>51</v>
      </c>
      <c r="O87" s="43"/>
      <c r="P87" s="212">
        <f t="shared" si="1"/>
        <v>0</v>
      </c>
      <c r="Q87" s="212">
        <v>0</v>
      </c>
      <c r="R87" s="212">
        <f t="shared" si="2"/>
        <v>0</v>
      </c>
      <c r="S87" s="212">
        <v>0</v>
      </c>
      <c r="T87" s="213">
        <f t="shared" si="3"/>
        <v>0</v>
      </c>
      <c r="AR87" s="25" t="s">
        <v>295</v>
      </c>
      <c r="AT87" s="25" t="s">
        <v>166</v>
      </c>
      <c r="AU87" s="25" t="s">
        <v>80</v>
      </c>
      <c r="AY87" s="25" t="s">
        <v>165</v>
      </c>
      <c r="BE87" s="214">
        <f t="shared" si="4"/>
        <v>0</v>
      </c>
      <c r="BF87" s="214">
        <f t="shared" si="5"/>
        <v>0</v>
      </c>
      <c r="BG87" s="214">
        <f t="shared" si="6"/>
        <v>0</v>
      </c>
      <c r="BH87" s="214">
        <f t="shared" si="7"/>
        <v>0</v>
      </c>
      <c r="BI87" s="214">
        <f t="shared" si="8"/>
        <v>0</v>
      </c>
      <c r="BJ87" s="25" t="s">
        <v>25</v>
      </c>
      <c r="BK87" s="214">
        <f t="shared" si="9"/>
        <v>0</v>
      </c>
      <c r="BL87" s="25" t="s">
        <v>295</v>
      </c>
      <c r="BM87" s="25" t="s">
        <v>1681</v>
      </c>
    </row>
    <row r="88" spans="2:65" s="1" customFormat="1" ht="22.5" customHeight="1">
      <c r="B88" s="42"/>
      <c r="C88" s="203" t="s">
        <v>219</v>
      </c>
      <c r="D88" s="203" t="s">
        <v>166</v>
      </c>
      <c r="E88" s="204" t="s">
        <v>1682</v>
      </c>
      <c r="F88" s="205" t="s">
        <v>1683</v>
      </c>
      <c r="G88" s="206" t="s">
        <v>211</v>
      </c>
      <c r="H88" s="207">
        <v>10</v>
      </c>
      <c r="I88" s="208"/>
      <c r="J88" s="209">
        <f t="shared" si="0"/>
        <v>0</v>
      </c>
      <c r="K88" s="205" t="s">
        <v>24</v>
      </c>
      <c r="L88" s="62"/>
      <c r="M88" s="210" t="s">
        <v>24</v>
      </c>
      <c r="N88" s="211" t="s">
        <v>51</v>
      </c>
      <c r="O88" s="43"/>
      <c r="P88" s="212">
        <f t="shared" si="1"/>
        <v>0</v>
      </c>
      <c r="Q88" s="212">
        <v>0</v>
      </c>
      <c r="R88" s="212">
        <f t="shared" si="2"/>
        <v>0</v>
      </c>
      <c r="S88" s="212">
        <v>0</v>
      </c>
      <c r="T88" s="213">
        <f t="shared" si="3"/>
        <v>0</v>
      </c>
      <c r="AR88" s="25" t="s">
        <v>295</v>
      </c>
      <c r="AT88" s="25" t="s">
        <v>166</v>
      </c>
      <c r="AU88" s="25" t="s">
        <v>80</v>
      </c>
      <c r="AY88" s="25" t="s">
        <v>165</v>
      </c>
      <c r="BE88" s="214">
        <f t="shared" si="4"/>
        <v>0</v>
      </c>
      <c r="BF88" s="214">
        <f t="shared" si="5"/>
        <v>0</v>
      </c>
      <c r="BG88" s="214">
        <f t="shared" si="6"/>
        <v>0</v>
      </c>
      <c r="BH88" s="214">
        <f t="shared" si="7"/>
        <v>0</v>
      </c>
      <c r="BI88" s="214">
        <f t="shared" si="8"/>
        <v>0</v>
      </c>
      <c r="BJ88" s="25" t="s">
        <v>25</v>
      </c>
      <c r="BK88" s="214">
        <f t="shared" si="9"/>
        <v>0</v>
      </c>
      <c r="BL88" s="25" t="s">
        <v>295</v>
      </c>
      <c r="BM88" s="25" t="s">
        <v>1684</v>
      </c>
    </row>
    <row r="89" spans="2:65" s="1" customFormat="1" ht="22.5" customHeight="1">
      <c r="B89" s="42"/>
      <c r="C89" s="203" t="s">
        <v>227</v>
      </c>
      <c r="D89" s="203" t="s">
        <v>166</v>
      </c>
      <c r="E89" s="204" t="s">
        <v>1685</v>
      </c>
      <c r="F89" s="205" t="s">
        <v>1686</v>
      </c>
      <c r="G89" s="206" t="s">
        <v>211</v>
      </c>
      <c r="H89" s="207">
        <v>310</v>
      </c>
      <c r="I89" s="208"/>
      <c r="J89" s="209">
        <f t="shared" si="0"/>
        <v>0</v>
      </c>
      <c r="K89" s="205" t="s">
        <v>24</v>
      </c>
      <c r="L89" s="62"/>
      <c r="M89" s="210" t="s">
        <v>24</v>
      </c>
      <c r="N89" s="211" t="s">
        <v>51</v>
      </c>
      <c r="O89" s="43"/>
      <c r="P89" s="212">
        <f t="shared" si="1"/>
        <v>0</v>
      </c>
      <c r="Q89" s="212">
        <v>0</v>
      </c>
      <c r="R89" s="212">
        <f t="shared" si="2"/>
        <v>0</v>
      </c>
      <c r="S89" s="212">
        <v>0</v>
      </c>
      <c r="T89" s="213">
        <f t="shared" si="3"/>
        <v>0</v>
      </c>
      <c r="AR89" s="25" t="s">
        <v>295</v>
      </c>
      <c r="AT89" s="25" t="s">
        <v>166</v>
      </c>
      <c r="AU89" s="25" t="s">
        <v>80</v>
      </c>
      <c r="AY89" s="25" t="s">
        <v>165</v>
      </c>
      <c r="BE89" s="214">
        <f t="shared" si="4"/>
        <v>0</v>
      </c>
      <c r="BF89" s="214">
        <f t="shared" si="5"/>
        <v>0</v>
      </c>
      <c r="BG89" s="214">
        <f t="shared" si="6"/>
        <v>0</v>
      </c>
      <c r="BH89" s="214">
        <f t="shared" si="7"/>
        <v>0</v>
      </c>
      <c r="BI89" s="214">
        <f t="shared" si="8"/>
        <v>0</v>
      </c>
      <c r="BJ89" s="25" t="s">
        <v>25</v>
      </c>
      <c r="BK89" s="214">
        <f t="shared" si="9"/>
        <v>0</v>
      </c>
      <c r="BL89" s="25" t="s">
        <v>295</v>
      </c>
      <c r="BM89" s="25" t="s">
        <v>1687</v>
      </c>
    </row>
    <row r="90" spans="2:65" s="1" customFormat="1" ht="22.5" customHeight="1">
      <c r="B90" s="42"/>
      <c r="C90" s="203" t="s">
        <v>232</v>
      </c>
      <c r="D90" s="203" t="s">
        <v>166</v>
      </c>
      <c r="E90" s="204" t="s">
        <v>1688</v>
      </c>
      <c r="F90" s="205" t="s">
        <v>1689</v>
      </c>
      <c r="G90" s="206" t="s">
        <v>211</v>
      </c>
      <c r="H90" s="207">
        <v>310</v>
      </c>
      <c r="I90" s="208"/>
      <c r="J90" s="209">
        <f t="shared" si="0"/>
        <v>0</v>
      </c>
      <c r="K90" s="205" t="s">
        <v>24</v>
      </c>
      <c r="L90" s="62"/>
      <c r="M90" s="210" t="s">
        <v>24</v>
      </c>
      <c r="N90" s="211" t="s">
        <v>51</v>
      </c>
      <c r="O90" s="43"/>
      <c r="P90" s="212">
        <f t="shared" si="1"/>
        <v>0</v>
      </c>
      <c r="Q90" s="212">
        <v>0</v>
      </c>
      <c r="R90" s="212">
        <f t="shared" si="2"/>
        <v>0</v>
      </c>
      <c r="S90" s="212">
        <v>0</v>
      </c>
      <c r="T90" s="213">
        <f t="shared" si="3"/>
        <v>0</v>
      </c>
      <c r="AR90" s="25" t="s">
        <v>295</v>
      </c>
      <c r="AT90" s="25" t="s">
        <v>166</v>
      </c>
      <c r="AU90" s="25" t="s">
        <v>80</v>
      </c>
      <c r="AY90" s="25" t="s">
        <v>165</v>
      </c>
      <c r="BE90" s="214">
        <f t="shared" si="4"/>
        <v>0</v>
      </c>
      <c r="BF90" s="214">
        <f t="shared" si="5"/>
        <v>0</v>
      </c>
      <c r="BG90" s="214">
        <f t="shared" si="6"/>
        <v>0</v>
      </c>
      <c r="BH90" s="214">
        <f t="shared" si="7"/>
        <v>0</v>
      </c>
      <c r="BI90" s="214">
        <f t="shared" si="8"/>
        <v>0</v>
      </c>
      <c r="BJ90" s="25" t="s">
        <v>25</v>
      </c>
      <c r="BK90" s="214">
        <f t="shared" si="9"/>
        <v>0</v>
      </c>
      <c r="BL90" s="25" t="s">
        <v>295</v>
      </c>
      <c r="BM90" s="25" t="s">
        <v>1690</v>
      </c>
    </row>
    <row r="91" spans="2:65" s="1" customFormat="1" ht="22.5" customHeight="1">
      <c r="B91" s="42"/>
      <c r="C91" s="203" t="s">
        <v>240</v>
      </c>
      <c r="D91" s="203" t="s">
        <v>166</v>
      </c>
      <c r="E91" s="204" t="s">
        <v>1691</v>
      </c>
      <c r="F91" s="205" t="s">
        <v>1692</v>
      </c>
      <c r="G91" s="206" t="s">
        <v>1621</v>
      </c>
      <c r="H91" s="207">
        <v>8</v>
      </c>
      <c r="I91" s="208"/>
      <c r="J91" s="209">
        <f t="shared" si="0"/>
        <v>0</v>
      </c>
      <c r="K91" s="205" t="s">
        <v>24</v>
      </c>
      <c r="L91" s="62"/>
      <c r="M91" s="210" t="s">
        <v>24</v>
      </c>
      <c r="N91" s="211" t="s">
        <v>51</v>
      </c>
      <c r="O91" s="43"/>
      <c r="P91" s="212">
        <f t="shared" si="1"/>
        <v>0</v>
      </c>
      <c r="Q91" s="212">
        <v>0</v>
      </c>
      <c r="R91" s="212">
        <f t="shared" si="2"/>
        <v>0</v>
      </c>
      <c r="S91" s="212">
        <v>0</v>
      </c>
      <c r="T91" s="213">
        <f t="shared" si="3"/>
        <v>0</v>
      </c>
      <c r="AR91" s="25" t="s">
        <v>295</v>
      </c>
      <c r="AT91" s="25" t="s">
        <v>166</v>
      </c>
      <c r="AU91" s="25" t="s">
        <v>80</v>
      </c>
      <c r="AY91" s="25" t="s">
        <v>165</v>
      </c>
      <c r="BE91" s="214">
        <f t="shared" si="4"/>
        <v>0</v>
      </c>
      <c r="BF91" s="214">
        <f t="shared" si="5"/>
        <v>0</v>
      </c>
      <c r="BG91" s="214">
        <f t="shared" si="6"/>
        <v>0</v>
      </c>
      <c r="BH91" s="214">
        <f t="shared" si="7"/>
        <v>0</v>
      </c>
      <c r="BI91" s="214">
        <f t="shared" si="8"/>
        <v>0</v>
      </c>
      <c r="BJ91" s="25" t="s">
        <v>25</v>
      </c>
      <c r="BK91" s="214">
        <f t="shared" si="9"/>
        <v>0</v>
      </c>
      <c r="BL91" s="25" t="s">
        <v>295</v>
      </c>
      <c r="BM91" s="25" t="s">
        <v>1693</v>
      </c>
    </row>
    <row r="92" spans="2:65" s="1" customFormat="1" ht="22.5" customHeight="1">
      <c r="B92" s="42"/>
      <c r="C92" s="203" t="s">
        <v>30</v>
      </c>
      <c r="D92" s="203" t="s">
        <v>166</v>
      </c>
      <c r="E92" s="204" t="s">
        <v>1694</v>
      </c>
      <c r="F92" s="205" t="s">
        <v>1695</v>
      </c>
      <c r="G92" s="206" t="s">
        <v>1621</v>
      </c>
      <c r="H92" s="207">
        <v>8</v>
      </c>
      <c r="I92" s="208"/>
      <c r="J92" s="209">
        <f t="shared" si="0"/>
        <v>0</v>
      </c>
      <c r="K92" s="205" t="s">
        <v>24</v>
      </c>
      <c r="L92" s="62"/>
      <c r="M92" s="210" t="s">
        <v>24</v>
      </c>
      <c r="N92" s="211" t="s">
        <v>51</v>
      </c>
      <c r="O92" s="43"/>
      <c r="P92" s="212">
        <f t="shared" si="1"/>
        <v>0</v>
      </c>
      <c r="Q92" s="212">
        <v>0</v>
      </c>
      <c r="R92" s="212">
        <f t="shared" si="2"/>
        <v>0</v>
      </c>
      <c r="S92" s="212">
        <v>0</v>
      </c>
      <c r="T92" s="213">
        <f t="shared" si="3"/>
        <v>0</v>
      </c>
      <c r="AR92" s="25" t="s">
        <v>295</v>
      </c>
      <c r="AT92" s="25" t="s">
        <v>166</v>
      </c>
      <c r="AU92" s="25" t="s">
        <v>80</v>
      </c>
      <c r="AY92" s="25" t="s">
        <v>165</v>
      </c>
      <c r="BE92" s="214">
        <f t="shared" si="4"/>
        <v>0</v>
      </c>
      <c r="BF92" s="214">
        <f t="shared" si="5"/>
        <v>0</v>
      </c>
      <c r="BG92" s="214">
        <f t="shared" si="6"/>
        <v>0</v>
      </c>
      <c r="BH92" s="214">
        <f t="shared" si="7"/>
        <v>0</v>
      </c>
      <c r="BI92" s="214">
        <f t="shared" si="8"/>
        <v>0</v>
      </c>
      <c r="BJ92" s="25" t="s">
        <v>25</v>
      </c>
      <c r="BK92" s="214">
        <f t="shared" si="9"/>
        <v>0</v>
      </c>
      <c r="BL92" s="25" t="s">
        <v>295</v>
      </c>
      <c r="BM92" s="25" t="s">
        <v>1696</v>
      </c>
    </row>
    <row r="93" spans="2:65" s="1" customFormat="1" ht="22.5" customHeight="1">
      <c r="B93" s="42"/>
      <c r="C93" s="203" t="s">
        <v>251</v>
      </c>
      <c r="D93" s="203" t="s">
        <v>166</v>
      </c>
      <c r="E93" s="204" t="s">
        <v>1697</v>
      </c>
      <c r="F93" s="205" t="s">
        <v>1698</v>
      </c>
      <c r="G93" s="206" t="s">
        <v>211</v>
      </c>
      <c r="H93" s="207">
        <v>310</v>
      </c>
      <c r="I93" s="208"/>
      <c r="J93" s="209">
        <f t="shared" si="0"/>
        <v>0</v>
      </c>
      <c r="K93" s="205" t="s">
        <v>24</v>
      </c>
      <c r="L93" s="62"/>
      <c r="M93" s="210" t="s">
        <v>24</v>
      </c>
      <c r="N93" s="211" t="s">
        <v>51</v>
      </c>
      <c r="O93" s="43"/>
      <c r="P93" s="212">
        <f t="shared" si="1"/>
        <v>0</v>
      </c>
      <c r="Q93" s="212">
        <v>0</v>
      </c>
      <c r="R93" s="212">
        <f t="shared" si="2"/>
        <v>0</v>
      </c>
      <c r="S93" s="212">
        <v>0</v>
      </c>
      <c r="T93" s="213">
        <f t="shared" si="3"/>
        <v>0</v>
      </c>
      <c r="AR93" s="25" t="s">
        <v>295</v>
      </c>
      <c r="AT93" s="25" t="s">
        <v>166</v>
      </c>
      <c r="AU93" s="25" t="s">
        <v>80</v>
      </c>
      <c r="AY93" s="25" t="s">
        <v>165</v>
      </c>
      <c r="BE93" s="214">
        <f t="shared" si="4"/>
        <v>0</v>
      </c>
      <c r="BF93" s="214">
        <f t="shared" si="5"/>
        <v>0</v>
      </c>
      <c r="BG93" s="214">
        <f t="shared" si="6"/>
        <v>0</v>
      </c>
      <c r="BH93" s="214">
        <f t="shared" si="7"/>
        <v>0</v>
      </c>
      <c r="BI93" s="214">
        <f t="shared" si="8"/>
        <v>0</v>
      </c>
      <c r="BJ93" s="25" t="s">
        <v>25</v>
      </c>
      <c r="BK93" s="214">
        <f t="shared" si="9"/>
        <v>0</v>
      </c>
      <c r="BL93" s="25" t="s">
        <v>295</v>
      </c>
      <c r="BM93" s="25" t="s">
        <v>1699</v>
      </c>
    </row>
    <row r="94" spans="2:65" s="1" customFormat="1" ht="22.5" customHeight="1">
      <c r="B94" s="42"/>
      <c r="C94" s="203" t="s">
        <v>265</v>
      </c>
      <c r="D94" s="203" t="s">
        <v>166</v>
      </c>
      <c r="E94" s="204" t="s">
        <v>1700</v>
      </c>
      <c r="F94" s="205" t="s">
        <v>1701</v>
      </c>
      <c r="G94" s="206" t="s">
        <v>211</v>
      </c>
      <c r="H94" s="207">
        <v>20</v>
      </c>
      <c r="I94" s="208"/>
      <c r="J94" s="209">
        <f t="shared" si="0"/>
        <v>0</v>
      </c>
      <c r="K94" s="205" t="s">
        <v>24</v>
      </c>
      <c r="L94" s="62"/>
      <c r="M94" s="210" t="s">
        <v>24</v>
      </c>
      <c r="N94" s="211" t="s">
        <v>51</v>
      </c>
      <c r="O94" s="43"/>
      <c r="P94" s="212">
        <f t="shared" si="1"/>
        <v>0</v>
      </c>
      <c r="Q94" s="212">
        <v>0</v>
      </c>
      <c r="R94" s="212">
        <f t="shared" si="2"/>
        <v>0</v>
      </c>
      <c r="S94" s="212">
        <v>0</v>
      </c>
      <c r="T94" s="213">
        <f t="shared" si="3"/>
        <v>0</v>
      </c>
      <c r="AR94" s="25" t="s">
        <v>295</v>
      </c>
      <c r="AT94" s="25" t="s">
        <v>166</v>
      </c>
      <c r="AU94" s="25" t="s">
        <v>80</v>
      </c>
      <c r="AY94" s="25" t="s">
        <v>165</v>
      </c>
      <c r="BE94" s="214">
        <f t="shared" si="4"/>
        <v>0</v>
      </c>
      <c r="BF94" s="214">
        <f t="shared" si="5"/>
        <v>0</v>
      </c>
      <c r="BG94" s="214">
        <f t="shared" si="6"/>
        <v>0</v>
      </c>
      <c r="BH94" s="214">
        <f t="shared" si="7"/>
        <v>0</v>
      </c>
      <c r="BI94" s="214">
        <f t="shared" si="8"/>
        <v>0</v>
      </c>
      <c r="BJ94" s="25" t="s">
        <v>25</v>
      </c>
      <c r="BK94" s="214">
        <f t="shared" si="9"/>
        <v>0</v>
      </c>
      <c r="BL94" s="25" t="s">
        <v>295</v>
      </c>
      <c r="BM94" s="25" t="s">
        <v>1702</v>
      </c>
    </row>
    <row r="95" spans="2:65" s="1" customFormat="1" ht="22.5" customHeight="1">
      <c r="B95" s="42"/>
      <c r="C95" s="203" t="s">
        <v>272</v>
      </c>
      <c r="D95" s="203" t="s">
        <v>166</v>
      </c>
      <c r="E95" s="204" t="s">
        <v>1703</v>
      </c>
      <c r="F95" s="205" t="s">
        <v>1704</v>
      </c>
      <c r="G95" s="206" t="s">
        <v>1621</v>
      </c>
      <c r="H95" s="207">
        <v>2</v>
      </c>
      <c r="I95" s="208"/>
      <c r="J95" s="209">
        <f t="shared" si="0"/>
        <v>0</v>
      </c>
      <c r="K95" s="205" t="s">
        <v>24</v>
      </c>
      <c r="L95" s="62"/>
      <c r="M95" s="210" t="s">
        <v>24</v>
      </c>
      <c r="N95" s="211" t="s">
        <v>51</v>
      </c>
      <c r="O95" s="43"/>
      <c r="P95" s="212">
        <f t="shared" si="1"/>
        <v>0</v>
      </c>
      <c r="Q95" s="212">
        <v>0</v>
      </c>
      <c r="R95" s="212">
        <f t="shared" si="2"/>
        <v>0</v>
      </c>
      <c r="S95" s="212">
        <v>0</v>
      </c>
      <c r="T95" s="213">
        <f t="shared" si="3"/>
        <v>0</v>
      </c>
      <c r="AR95" s="25" t="s">
        <v>295</v>
      </c>
      <c r="AT95" s="25" t="s">
        <v>166</v>
      </c>
      <c r="AU95" s="25" t="s">
        <v>80</v>
      </c>
      <c r="AY95" s="25" t="s">
        <v>165</v>
      </c>
      <c r="BE95" s="214">
        <f t="shared" si="4"/>
        <v>0</v>
      </c>
      <c r="BF95" s="214">
        <f t="shared" si="5"/>
        <v>0</v>
      </c>
      <c r="BG95" s="214">
        <f t="shared" si="6"/>
        <v>0</v>
      </c>
      <c r="BH95" s="214">
        <f t="shared" si="7"/>
        <v>0</v>
      </c>
      <c r="BI95" s="214">
        <f t="shared" si="8"/>
        <v>0</v>
      </c>
      <c r="BJ95" s="25" t="s">
        <v>25</v>
      </c>
      <c r="BK95" s="214">
        <f t="shared" si="9"/>
        <v>0</v>
      </c>
      <c r="BL95" s="25" t="s">
        <v>295</v>
      </c>
      <c r="BM95" s="25" t="s">
        <v>1705</v>
      </c>
    </row>
    <row r="96" spans="2:65" s="1" customFormat="1" ht="22.5" customHeight="1">
      <c r="B96" s="42"/>
      <c r="C96" s="203" t="s">
        <v>280</v>
      </c>
      <c r="D96" s="203" t="s">
        <v>166</v>
      </c>
      <c r="E96" s="204" t="s">
        <v>1706</v>
      </c>
      <c r="F96" s="205" t="s">
        <v>1707</v>
      </c>
      <c r="G96" s="206" t="s">
        <v>1708</v>
      </c>
      <c r="H96" s="207">
        <v>8</v>
      </c>
      <c r="I96" s="208"/>
      <c r="J96" s="209">
        <f t="shared" si="0"/>
        <v>0</v>
      </c>
      <c r="K96" s="205" t="s">
        <v>24</v>
      </c>
      <c r="L96" s="62"/>
      <c r="M96" s="210" t="s">
        <v>24</v>
      </c>
      <c r="N96" s="211" t="s">
        <v>51</v>
      </c>
      <c r="O96" s="43"/>
      <c r="P96" s="212">
        <f t="shared" si="1"/>
        <v>0</v>
      </c>
      <c r="Q96" s="212">
        <v>0</v>
      </c>
      <c r="R96" s="212">
        <f t="shared" si="2"/>
        <v>0</v>
      </c>
      <c r="S96" s="212">
        <v>0</v>
      </c>
      <c r="T96" s="213">
        <f t="shared" si="3"/>
        <v>0</v>
      </c>
      <c r="AR96" s="25" t="s">
        <v>1709</v>
      </c>
      <c r="AT96" s="25" t="s">
        <v>166</v>
      </c>
      <c r="AU96" s="25" t="s">
        <v>80</v>
      </c>
      <c r="AY96" s="25" t="s">
        <v>165</v>
      </c>
      <c r="BE96" s="214">
        <f t="shared" si="4"/>
        <v>0</v>
      </c>
      <c r="BF96" s="214">
        <f t="shared" si="5"/>
        <v>0</v>
      </c>
      <c r="BG96" s="214">
        <f t="shared" si="6"/>
        <v>0</v>
      </c>
      <c r="BH96" s="214">
        <f t="shared" si="7"/>
        <v>0</v>
      </c>
      <c r="BI96" s="214">
        <f t="shared" si="8"/>
        <v>0</v>
      </c>
      <c r="BJ96" s="25" t="s">
        <v>25</v>
      </c>
      <c r="BK96" s="214">
        <f t="shared" si="9"/>
        <v>0</v>
      </c>
      <c r="BL96" s="25" t="s">
        <v>1709</v>
      </c>
      <c r="BM96" s="25" t="s">
        <v>1710</v>
      </c>
    </row>
    <row r="97" spans="2:65" s="1" customFormat="1" ht="22.5" customHeight="1">
      <c r="B97" s="42"/>
      <c r="C97" s="203" t="s">
        <v>10</v>
      </c>
      <c r="D97" s="203" t="s">
        <v>166</v>
      </c>
      <c r="E97" s="204" t="s">
        <v>1711</v>
      </c>
      <c r="F97" s="205" t="s">
        <v>1712</v>
      </c>
      <c r="G97" s="206" t="s">
        <v>1708</v>
      </c>
      <c r="H97" s="207">
        <v>2</v>
      </c>
      <c r="I97" s="208"/>
      <c r="J97" s="209">
        <f t="shared" si="0"/>
        <v>0</v>
      </c>
      <c r="K97" s="205" t="s">
        <v>24</v>
      </c>
      <c r="L97" s="62"/>
      <c r="M97" s="210" t="s">
        <v>24</v>
      </c>
      <c r="N97" s="211" t="s">
        <v>51</v>
      </c>
      <c r="O97" s="43"/>
      <c r="P97" s="212">
        <f t="shared" si="1"/>
        <v>0</v>
      </c>
      <c r="Q97" s="212">
        <v>0</v>
      </c>
      <c r="R97" s="212">
        <f t="shared" si="2"/>
        <v>0</v>
      </c>
      <c r="S97" s="212">
        <v>0</v>
      </c>
      <c r="T97" s="213">
        <f t="shared" si="3"/>
        <v>0</v>
      </c>
      <c r="AR97" s="25" t="s">
        <v>1709</v>
      </c>
      <c r="AT97" s="25" t="s">
        <v>166</v>
      </c>
      <c r="AU97" s="25" t="s">
        <v>80</v>
      </c>
      <c r="AY97" s="25" t="s">
        <v>165</v>
      </c>
      <c r="BE97" s="214">
        <f t="shared" si="4"/>
        <v>0</v>
      </c>
      <c r="BF97" s="214">
        <f t="shared" si="5"/>
        <v>0</v>
      </c>
      <c r="BG97" s="214">
        <f t="shared" si="6"/>
        <v>0</v>
      </c>
      <c r="BH97" s="214">
        <f t="shared" si="7"/>
        <v>0</v>
      </c>
      <c r="BI97" s="214">
        <f t="shared" si="8"/>
        <v>0</v>
      </c>
      <c r="BJ97" s="25" t="s">
        <v>25</v>
      </c>
      <c r="BK97" s="214">
        <f t="shared" si="9"/>
        <v>0</v>
      </c>
      <c r="BL97" s="25" t="s">
        <v>1709</v>
      </c>
      <c r="BM97" s="25" t="s">
        <v>1713</v>
      </c>
    </row>
    <row r="98" spans="2:65" s="1" customFormat="1" ht="22.5" customHeight="1">
      <c r="B98" s="42"/>
      <c r="C98" s="203" t="s">
        <v>295</v>
      </c>
      <c r="D98" s="203" t="s">
        <v>166</v>
      </c>
      <c r="E98" s="204" t="s">
        <v>1714</v>
      </c>
      <c r="F98" s="205" t="s">
        <v>1715</v>
      </c>
      <c r="G98" s="206" t="s">
        <v>1708</v>
      </c>
      <c r="H98" s="207">
        <v>4</v>
      </c>
      <c r="I98" s="208"/>
      <c r="J98" s="209">
        <f t="shared" si="0"/>
        <v>0</v>
      </c>
      <c r="K98" s="205" t="s">
        <v>24</v>
      </c>
      <c r="L98" s="62"/>
      <c r="M98" s="210" t="s">
        <v>24</v>
      </c>
      <c r="N98" s="211" t="s">
        <v>51</v>
      </c>
      <c r="O98" s="43"/>
      <c r="P98" s="212">
        <f t="shared" si="1"/>
        <v>0</v>
      </c>
      <c r="Q98" s="212">
        <v>0</v>
      </c>
      <c r="R98" s="212">
        <f t="shared" si="2"/>
        <v>0</v>
      </c>
      <c r="S98" s="212">
        <v>0</v>
      </c>
      <c r="T98" s="213">
        <f t="shared" si="3"/>
        <v>0</v>
      </c>
      <c r="AR98" s="25" t="s">
        <v>1709</v>
      </c>
      <c r="AT98" s="25" t="s">
        <v>166</v>
      </c>
      <c r="AU98" s="25" t="s">
        <v>80</v>
      </c>
      <c r="AY98" s="25" t="s">
        <v>165</v>
      </c>
      <c r="BE98" s="214">
        <f t="shared" si="4"/>
        <v>0</v>
      </c>
      <c r="BF98" s="214">
        <f t="shared" si="5"/>
        <v>0</v>
      </c>
      <c r="BG98" s="214">
        <f t="shared" si="6"/>
        <v>0</v>
      </c>
      <c r="BH98" s="214">
        <f t="shared" si="7"/>
        <v>0</v>
      </c>
      <c r="BI98" s="214">
        <f t="shared" si="8"/>
        <v>0</v>
      </c>
      <c r="BJ98" s="25" t="s">
        <v>25</v>
      </c>
      <c r="BK98" s="214">
        <f t="shared" si="9"/>
        <v>0</v>
      </c>
      <c r="BL98" s="25" t="s">
        <v>1709</v>
      </c>
      <c r="BM98" s="25" t="s">
        <v>1716</v>
      </c>
    </row>
    <row r="99" spans="2:65" s="1" customFormat="1" ht="22.5" customHeight="1">
      <c r="B99" s="42"/>
      <c r="C99" s="203" t="s">
        <v>306</v>
      </c>
      <c r="D99" s="203" t="s">
        <v>166</v>
      </c>
      <c r="E99" s="204" t="s">
        <v>1717</v>
      </c>
      <c r="F99" s="205" t="s">
        <v>1718</v>
      </c>
      <c r="G99" s="206" t="s">
        <v>1708</v>
      </c>
      <c r="H99" s="207">
        <v>5</v>
      </c>
      <c r="I99" s="208"/>
      <c r="J99" s="209">
        <f t="shared" si="0"/>
        <v>0</v>
      </c>
      <c r="K99" s="205" t="s">
        <v>24</v>
      </c>
      <c r="L99" s="62"/>
      <c r="M99" s="210" t="s">
        <v>24</v>
      </c>
      <c r="N99" s="211" t="s">
        <v>51</v>
      </c>
      <c r="O99" s="43"/>
      <c r="P99" s="212">
        <f t="shared" si="1"/>
        <v>0</v>
      </c>
      <c r="Q99" s="212">
        <v>0</v>
      </c>
      <c r="R99" s="212">
        <f t="shared" si="2"/>
        <v>0</v>
      </c>
      <c r="S99" s="212">
        <v>0</v>
      </c>
      <c r="T99" s="213">
        <f t="shared" si="3"/>
        <v>0</v>
      </c>
      <c r="AR99" s="25" t="s">
        <v>1709</v>
      </c>
      <c r="AT99" s="25" t="s">
        <v>166</v>
      </c>
      <c r="AU99" s="25" t="s">
        <v>80</v>
      </c>
      <c r="AY99" s="25" t="s">
        <v>165</v>
      </c>
      <c r="BE99" s="214">
        <f t="shared" si="4"/>
        <v>0</v>
      </c>
      <c r="BF99" s="214">
        <f t="shared" si="5"/>
        <v>0</v>
      </c>
      <c r="BG99" s="214">
        <f t="shared" si="6"/>
        <v>0</v>
      </c>
      <c r="BH99" s="214">
        <f t="shared" si="7"/>
        <v>0</v>
      </c>
      <c r="BI99" s="214">
        <f t="shared" si="8"/>
        <v>0</v>
      </c>
      <c r="BJ99" s="25" t="s">
        <v>25</v>
      </c>
      <c r="BK99" s="214">
        <f t="shared" si="9"/>
        <v>0</v>
      </c>
      <c r="BL99" s="25" t="s">
        <v>1709</v>
      </c>
      <c r="BM99" s="25" t="s">
        <v>1719</v>
      </c>
    </row>
    <row r="100" spans="2:65" s="1" customFormat="1" ht="22.5" customHeight="1">
      <c r="B100" s="42"/>
      <c r="C100" s="203" t="s">
        <v>321</v>
      </c>
      <c r="D100" s="203" t="s">
        <v>166</v>
      </c>
      <c r="E100" s="204" t="s">
        <v>1720</v>
      </c>
      <c r="F100" s="205" t="s">
        <v>1721</v>
      </c>
      <c r="G100" s="206" t="s">
        <v>1621</v>
      </c>
      <c r="H100" s="207">
        <v>4</v>
      </c>
      <c r="I100" s="208"/>
      <c r="J100" s="209">
        <f t="shared" si="0"/>
        <v>0</v>
      </c>
      <c r="K100" s="205" t="s">
        <v>24</v>
      </c>
      <c r="L100" s="62"/>
      <c r="M100" s="210" t="s">
        <v>24</v>
      </c>
      <c r="N100" s="211" t="s">
        <v>51</v>
      </c>
      <c r="O100" s="43"/>
      <c r="P100" s="212">
        <f t="shared" si="1"/>
        <v>0</v>
      </c>
      <c r="Q100" s="212">
        <v>0</v>
      </c>
      <c r="R100" s="212">
        <f t="shared" si="2"/>
        <v>0</v>
      </c>
      <c r="S100" s="212">
        <v>0</v>
      </c>
      <c r="T100" s="213">
        <f t="shared" si="3"/>
        <v>0</v>
      </c>
      <c r="AR100" s="25" t="s">
        <v>295</v>
      </c>
      <c r="AT100" s="25" t="s">
        <v>166</v>
      </c>
      <c r="AU100" s="25" t="s">
        <v>80</v>
      </c>
      <c r="AY100" s="25" t="s">
        <v>165</v>
      </c>
      <c r="BE100" s="214">
        <f t="shared" si="4"/>
        <v>0</v>
      </c>
      <c r="BF100" s="214">
        <f t="shared" si="5"/>
        <v>0</v>
      </c>
      <c r="BG100" s="214">
        <f t="shared" si="6"/>
        <v>0</v>
      </c>
      <c r="BH100" s="214">
        <f t="shared" si="7"/>
        <v>0</v>
      </c>
      <c r="BI100" s="214">
        <f t="shared" si="8"/>
        <v>0</v>
      </c>
      <c r="BJ100" s="25" t="s">
        <v>25</v>
      </c>
      <c r="BK100" s="214">
        <f t="shared" si="9"/>
        <v>0</v>
      </c>
      <c r="BL100" s="25" t="s">
        <v>295</v>
      </c>
      <c r="BM100" s="25" t="s">
        <v>1722</v>
      </c>
    </row>
    <row r="101" spans="2:65" s="1" customFormat="1" ht="22.5" customHeight="1">
      <c r="B101" s="42"/>
      <c r="C101" s="203" t="s">
        <v>327</v>
      </c>
      <c r="D101" s="203" t="s">
        <v>166</v>
      </c>
      <c r="E101" s="204" t="s">
        <v>1723</v>
      </c>
      <c r="F101" s="205" t="s">
        <v>1724</v>
      </c>
      <c r="G101" s="206" t="s">
        <v>1621</v>
      </c>
      <c r="H101" s="207">
        <v>8</v>
      </c>
      <c r="I101" s="208"/>
      <c r="J101" s="209">
        <f t="shared" si="0"/>
        <v>0</v>
      </c>
      <c r="K101" s="205" t="s">
        <v>24</v>
      </c>
      <c r="L101" s="62"/>
      <c r="M101" s="210" t="s">
        <v>24</v>
      </c>
      <c r="N101" s="211" t="s">
        <v>51</v>
      </c>
      <c r="O101" s="43"/>
      <c r="P101" s="212">
        <f t="shared" si="1"/>
        <v>0</v>
      </c>
      <c r="Q101" s="212">
        <v>0</v>
      </c>
      <c r="R101" s="212">
        <f t="shared" si="2"/>
        <v>0</v>
      </c>
      <c r="S101" s="212">
        <v>0</v>
      </c>
      <c r="T101" s="213">
        <f t="shared" si="3"/>
        <v>0</v>
      </c>
      <c r="AR101" s="25" t="s">
        <v>295</v>
      </c>
      <c r="AT101" s="25" t="s">
        <v>166</v>
      </c>
      <c r="AU101" s="25" t="s">
        <v>80</v>
      </c>
      <c r="AY101" s="25" t="s">
        <v>165</v>
      </c>
      <c r="BE101" s="214">
        <f t="shared" si="4"/>
        <v>0</v>
      </c>
      <c r="BF101" s="214">
        <f t="shared" si="5"/>
        <v>0</v>
      </c>
      <c r="BG101" s="214">
        <f t="shared" si="6"/>
        <v>0</v>
      </c>
      <c r="BH101" s="214">
        <f t="shared" si="7"/>
        <v>0</v>
      </c>
      <c r="BI101" s="214">
        <f t="shared" si="8"/>
        <v>0</v>
      </c>
      <c r="BJ101" s="25" t="s">
        <v>25</v>
      </c>
      <c r="BK101" s="214">
        <f t="shared" si="9"/>
        <v>0</v>
      </c>
      <c r="BL101" s="25" t="s">
        <v>295</v>
      </c>
      <c r="BM101" s="25" t="s">
        <v>1725</v>
      </c>
    </row>
    <row r="102" spans="2:65" s="1" customFormat="1" ht="22.5" customHeight="1">
      <c r="B102" s="42"/>
      <c r="C102" s="203" t="s">
        <v>333</v>
      </c>
      <c r="D102" s="203" t="s">
        <v>166</v>
      </c>
      <c r="E102" s="204" t="s">
        <v>1726</v>
      </c>
      <c r="F102" s="205" t="s">
        <v>1727</v>
      </c>
      <c r="G102" s="206" t="s">
        <v>1708</v>
      </c>
      <c r="H102" s="207">
        <v>6</v>
      </c>
      <c r="I102" s="208"/>
      <c r="J102" s="209">
        <f t="shared" si="0"/>
        <v>0</v>
      </c>
      <c r="K102" s="205" t="s">
        <v>24</v>
      </c>
      <c r="L102" s="62"/>
      <c r="M102" s="210" t="s">
        <v>24</v>
      </c>
      <c r="N102" s="211" t="s">
        <v>51</v>
      </c>
      <c r="O102" s="43"/>
      <c r="P102" s="212">
        <f t="shared" si="1"/>
        <v>0</v>
      </c>
      <c r="Q102" s="212">
        <v>0</v>
      </c>
      <c r="R102" s="212">
        <f t="shared" si="2"/>
        <v>0</v>
      </c>
      <c r="S102" s="212">
        <v>0</v>
      </c>
      <c r="T102" s="213">
        <f t="shared" si="3"/>
        <v>0</v>
      </c>
      <c r="AR102" s="25" t="s">
        <v>1709</v>
      </c>
      <c r="AT102" s="25" t="s">
        <v>166</v>
      </c>
      <c r="AU102" s="25" t="s">
        <v>80</v>
      </c>
      <c r="AY102" s="25" t="s">
        <v>165</v>
      </c>
      <c r="BE102" s="214">
        <f t="shared" si="4"/>
        <v>0</v>
      </c>
      <c r="BF102" s="214">
        <f t="shared" si="5"/>
        <v>0</v>
      </c>
      <c r="BG102" s="214">
        <f t="shared" si="6"/>
        <v>0</v>
      </c>
      <c r="BH102" s="214">
        <f t="shared" si="7"/>
        <v>0</v>
      </c>
      <c r="BI102" s="214">
        <f t="shared" si="8"/>
        <v>0</v>
      </c>
      <c r="BJ102" s="25" t="s">
        <v>25</v>
      </c>
      <c r="BK102" s="214">
        <f t="shared" si="9"/>
        <v>0</v>
      </c>
      <c r="BL102" s="25" t="s">
        <v>1709</v>
      </c>
      <c r="BM102" s="25" t="s">
        <v>1728</v>
      </c>
    </row>
    <row r="103" spans="2:65" s="1" customFormat="1" ht="22.5" customHeight="1">
      <c r="B103" s="42"/>
      <c r="C103" s="203" t="s">
        <v>9</v>
      </c>
      <c r="D103" s="203" t="s">
        <v>166</v>
      </c>
      <c r="E103" s="204" t="s">
        <v>1729</v>
      </c>
      <c r="F103" s="205" t="s">
        <v>1730</v>
      </c>
      <c r="G103" s="206" t="s">
        <v>1708</v>
      </c>
      <c r="H103" s="207">
        <v>4</v>
      </c>
      <c r="I103" s="208"/>
      <c r="J103" s="209">
        <f t="shared" si="0"/>
        <v>0</v>
      </c>
      <c r="K103" s="205" t="s">
        <v>24</v>
      </c>
      <c r="L103" s="62"/>
      <c r="M103" s="210" t="s">
        <v>24</v>
      </c>
      <c r="N103" s="211" t="s">
        <v>51</v>
      </c>
      <c r="O103" s="43"/>
      <c r="P103" s="212">
        <f t="shared" si="1"/>
        <v>0</v>
      </c>
      <c r="Q103" s="212">
        <v>0</v>
      </c>
      <c r="R103" s="212">
        <f t="shared" si="2"/>
        <v>0</v>
      </c>
      <c r="S103" s="212">
        <v>0</v>
      </c>
      <c r="T103" s="213">
        <f t="shared" si="3"/>
        <v>0</v>
      </c>
      <c r="AR103" s="25" t="s">
        <v>1709</v>
      </c>
      <c r="AT103" s="25" t="s">
        <v>166</v>
      </c>
      <c r="AU103" s="25" t="s">
        <v>80</v>
      </c>
      <c r="AY103" s="25" t="s">
        <v>165</v>
      </c>
      <c r="BE103" s="214">
        <f t="shared" si="4"/>
        <v>0</v>
      </c>
      <c r="BF103" s="214">
        <f t="shared" si="5"/>
        <v>0</v>
      </c>
      <c r="BG103" s="214">
        <f t="shared" si="6"/>
        <v>0</v>
      </c>
      <c r="BH103" s="214">
        <f t="shared" si="7"/>
        <v>0</v>
      </c>
      <c r="BI103" s="214">
        <f t="shared" si="8"/>
        <v>0</v>
      </c>
      <c r="BJ103" s="25" t="s">
        <v>25</v>
      </c>
      <c r="BK103" s="214">
        <f t="shared" si="9"/>
        <v>0</v>
      </c>
      <c r="BL103" s="25" t="s">
        <v>1709</v>
      </c>
      <c r="BM103" s="25" t="s">
        <v>1731</v>
      </c>
    </row>
    <row r="104" spans="2:65" s="1" customFormat="1" ht="22.5" customHeight="1">
      <c r="B104" s="42"/>
      <c r="C104" s="203" t="s">
        <v>349</v>
      </c>
      <c r="D104" s="203" t="s">
        <v>166</v>
      </c>
      <c r="E104" s="204" t="s">
        <v>1732</v>
      </c>
      <c r="F104" s="205" t="s">
        <v>1733</v>
      </c>
      <c r="G104" s="206" t="s">
        <v>1708</v>
      </c>
      <c r="H104" s="207">
        <v>8</v>
      </c>
      <c r="I104" s="208"/>
      <c r="J104" s="209">
        <f t="shared" si="0"/>
        <v>0</v>
      </c>
      <c r="K104" s="205" t="s">
        <v>24</v>
      </c>
      <c r="L104" s="62"/>
      <c r="M104" s="210" t="s">
        <v>24</v>
      </c>
      <c r="N104" s="211" t="s">
        <v>51</v>
      </c>
      <c r="O104" s="43"/>
      <c r="P104" s="212">
        <f t="shared" si="1"/>
        <v>0</v>
      </c>
      <c r="Q104" s="212">
        <v>0</v>
      </c>
      <c r="R104" s="212">
        <f t="shared" si="2"/>
        <v>0</v>
      </c>
      <c r="S104" s="212">
        <v>0</v>
      </c>
      <c r="T104" s="213">
        <f t="shared" si="3"/>
        <v>0</v>
      </c>
      <c r="AR104" s="25" t="s">
        <v>1709</v>
      </c>
      <c r="AT104" s="25" t="s">
        <v>166</v>
      </c>
      <c r="AU104" s="25" t="s">
        <v>80</v>
      </c>
      <c r="AY104" s="25" t="s">
        <v>165</v>
      </c>
      <c r="BE104" s="214">
        <f t="shared" si="4"/>
        <v>0</v>
      </c>
      <c r="BF104" s="214">
        <f t="shared" si="5"/>
        <v>0</v>
      </c>
      <c r="BG104" s="214">
        <f t="shared" si="6"/>
        <v>0</v>
      </c>
      <c r="BH104" s="214">
        <f t="shared" si="7"/>
        <v>0</v>
      </c>
      <c r="BI104" s="214">
        <f t="shared" si="8"/>
        <v>0</v>
      </c>
      <c r="BJ104" s="25" t="s">
        <v>25</v>
      </c>
      <c r="BK104" s="214">
        <f t="shared" si="9"/>
        <v>0</v>
      </c>
      <c r="BL104" s="25" t="s">
        <v>1709</v>
      </c>
      <c r="BM104" s="25" t="s">
        <v>1734</v>
      </c>
    </row>
    <row r="105" spans="2:65" s="1" customFormat="1" ht="22.5" customHeight="1">
      <c r="B105" s="42"/>
      <c r="C105" s="203" t="s">
        <v>355</v>
      </c>
      <c r="D105" s="203" t="s">
        <v>166</v>
      </c>
      <c r="E105" s="204" t="s">
        <v>1735</v>
      </c>
      <c r="F105" s="205" t="s">
        <v>1736</v>
      </c>
      <c r="G105" s="206" t="s">
        <v>1621</v>
      </c>
      <c r="H105" s="207">
        <v>3</v>
      </c>
      <c r="I105" s="208"/>
      <c r="J105" s="209">
        <f t="shared" si="0"/>
        <v>0</v>
      </c>
      <c r="K105" s="205" t="s">
        <v>24</v>
      </c>
      <c r="L105" s="62"/>
      <c r="M105" s="210" t="s">
        <v>24</v>
      </c>
      <c r="N105" s="211" t="s">
        <v>51</v>
      </c>
      <c r="O105" s="43"/>
      <c r="P105" s="212">
        <f t="shared" si="1"/>
        <v>0</v>
      </c>
      <c r="Q105" s="212">
        <v>0</v>
      </c>
      <c r="R105" s="212">
        <f t="shared" si="2"/>
        <v>0</v>
      </c>
      <c r="S105" s="212">
        <v>0</v>
      </c>
      <c r="T105" s="213">
        <f t="shared" si="3"/>
        <v>0</v>
      </c>
      <c r="AR105" s="25" t="s">
        <v>295</v>
      </c>
      <c r="AT105" s="25" t="s">
        <v>166</v>
      </c>
      <c r="AU105" s="25" t="s">
        <v>80</v>
      </c>
      <c r="AY105" s="25" t="s">
        <v>165</v>
      </c>
      <c r="BE105" s="214">
        <f t="shared" si="4"/>
        <v>0</v>
      </c>
      <c r="BF105" s="214">
        <f t="shared" si="5"/>
        <v>0</v>
      </c>
      <c r="BG105" s="214">
        <f t="shared" si="6"/>
        <v>0</v>
      </c>
      <c r="BH105" s="214">
        <f t="shared" si="7"/>
        <v>0</v>
      </c>
      <c r="BI105" s="214">
        <f t="shared" si="8"/>
        <v>0</v>
      </c>
      <c r="BJ105" s="25" t="s">
        <v>25</v>
      </c>
      <c r="BK105" s="214">
        <f t="shared" si="9"/>
        <v>0</v>
      </c>
      <c r="BL105" s="25" t="s">
        <v>295</v>
      </c>
      <c r="BM105" s="25" t="s">
        <v>1737</v>
      </c>
    </row>
    <row r="106" spans="2:65" s="1" customFormat="1" ht="57" customHeight="1">
      <c r="B106" s="42"/>
      <c r="C106" s="203" t="s">
        <v>366</v>
      </c>
      <c r="D106" s="203" t="s">
        <v>166</v>
      </c>
      <c r="E106" s="204" t="s">
        <v>1738</v>
      </c>
      <c r="F106" s="205" t="s">
        <v>1739</v>
      </c>
      <c r="G106" s="206" t="s">
        <v>1621</v>
      </c>
      <c r="H106" s="207">
        <v>2</v>
      </c>
      <c r="I106" s="208"/>
      <c r="J106" s="209">
        <f t="shared" si="0"/>
        <v>0</v>
      </c>
      <c r="K106" s="205" t="s">
        <v>24</v>
      </c>
      <c r="L106" s="62"/>
      <c r="M106" s="210" t="s">
        <v>24</v>
      </c>
      <c r="N106" s="211" t="s">
        <v>51</v>
      </c>
      <c r="O106" s="43"/>
      <c r="P106" s="212">
        <f t="shared" si="1"/>
        <v>0</v>
      </c>
      <c r="Q106" s="212">
        <v>0</v>
      </c>
      <c r="R106" s="212">
        <f t="shared" si="2"/>
        <v>0</v>
      </c>
      <c r="S106" s="212">
        <v>0</v>
      </c>
      <c r="T106" s="213">
        <f t="shared" si="3"/>
        <v>0</v>
      </c>
      <c r="AR106" s="25" t="s">
        <v>295</v>
      </c>
      <c r="AT106" s="25" t="s">
        <v>166</v>
      </c>
      <c r="AU106" s="25" t="s">
        <v>80</v>
      </c>
      <c r="AY106" s="25" t="s">
        <v>165</v>
      </c>
      <c r="BE106" s="214">
        <f t="shared" si="4"/>
        <v>0</v>
      </c>
      <c r="BF106" s="214">
        <f t="shared" si="5"/>
        <v>0</v>
      </c>
      <c r="BG106" s="214">
        <f t="shared" si="6"/>
        <v>0</v>
      </c>
      <c r="BH106" s="214">
        <f t="shared" si="7"/>
        <v>0</v>
      </c>
      <c r="BI106" s="214">
        <f t="shared" si="8"/>
        <v>0</v>
      </c>
      <c r="BJ106" s="25" t="s">
        <v>25</v>
      </c>
      <c r="BK106" s="214">
        <f t="shared" si="9"/>
        <v>0</v>
      </c>
      <c r="BL106" s="25" t="s">
        <v>295</v>
      </c>
      <c r="BM106" s="25" t="s">
        <v>1740</v>
      </c>
    </row>
    <row r="107" spans="2:47" s="1" customFormat="1" ht="67.5">
      <c r="B107" s="42"/>
      <c r="C107" s="64"/>
      <c r="D107" s="220" t="s">
        <v>112</v>
      </c>
      <c r="E107" s="64"/>
      <c r="F107" s="266" t="s">
        <v>1741</v>
      </c>
      <c r="G107" s="64"/>
      <c r="H107" s="64"/>
      <c r="I107" s="173"/>
      <c r="J107" s="64"/>
      <c r="K107" s="64"/>
      <c r="L107" s="62"/>
      <c r="M107" s="217"/>
      <c r="N107" s="43"/>
      <c r="O107" s="43"/>
      <c r="P107" s="43"/>
      <c r="Q107" s="43"/>
      <c r="R107" s="43"/>
      <c r="S107" s="43"/>
      <c r="T107" s="79"/>
      <c r="AT107" s="25" t="s">
        <v>112</v>
      </c>
      <c r="AU107" s="25" t="s">
        <v>80</v>
      </c>
    </row>
    <row r="108" spans="2:65" s="1" customFormat="1" ht="82.5" customHeight="1">
      <c r="B108" s="42"/>
      <c r="C108" s="203" t="s">
        <v>374</v>
      </c>
      <c r="D108" s="203" t="s">
        <v>166</v>
      </c>
      <c r="E108" s="204" t="s">
        <v>1742</v>
      </c>
      <c r="F108" s="205" t="s">
        <v>1743</v>
      </c>
      <c r="G108" s="206" t="s">
        <v>1621</v>
      </c>
      <c r="H108" s="207">
        <v>6</v>
      </c>
      <c r="I108" s="208"/>
      <c r="J108" s="209">
        <f>ROUND(I108*H108,2)</f>
        <v>0</v>
      </c>
      <c r="K108" s="205" t="s">
        <v>24</v>
      </c>
      <c r="L108" s="62"/>
      <c r="M108" s="210" t="s">
        <v>24</v>
      </c>
      <c r="N108" s="283" t="s">
        <v>51</v>
      </c>
      <c r="O108" s="284"/>
      <c r="P108" s="285">
        <f>O108*H108</f>
        <v>0</v>
      </c>
      <c r="Q108" s="285">
        <v>0</v>
      </c>
      <c r="R108" s="285">
        <f>Q108*H108</f>
        <v>0</v>
      </c>
      <c r="S108" s="285">
        <v>0</v>
      </c>
      <c r="T108" s="286">
        <f>S108*H108</f>
        <v>0</v>
      </c>
      <c r="AR108" s="25" t="s">
        <v>295</v>
      </c>
      <c r="AT108" s="25" t="s">
        <v>166</v>
      </c>
      <c r="AU108" s="25" t="s">
        <v>80</v>
      </c>
      <c r="AY108" s="25" t="s">
        <v>165</v>
      </c>
      <c r="BE108" s="214">
        <f>IF(N108="základní",J108,0)</f>
        <v>0</v>
      </c>
      <c r="BF108" s="214">
        <f>IF(N108="snížená",J108,0)</f>
        <v>0</v>
      </c>
      <c r="BG108" s="214">
        <f>IF(N108="zákl. přenesená",J108,0)</f>
        <v>0</v>
      </c>
      <c r="BH108" s="214">
        <f>IF(N108="sníž. přenesená",J108,0)</f>
        <v>0</v>
      </c>
      <c r="BI108" s="214">
        <f>IF(N108="nulová",J108,0)</f>
        <v>0</v>
      </c>
      <c r="BJ108" s="25" t="s">
        <v>25</v>
      </c>
      <c r="BK108" s="214">
        <f>ROUND(I108*H108,2)</f>
        <v>0</v>
      </c>
      <c r="BL108" s="25" t="s">
        <v>295</v>
      </c>
      <c r="BM108" s="25" t="s">
        <v>1744</v>
      </c>
    </row>
    <row r="109" spans="2:12" s="1" customFormat="1" ht="6.95" customHeight="1">
      <c r="B109" s="57"/>
      <c r="C109" s="58"/>
      <c r="D109" s="58"/>
      <c r="E109" s="58"/>
      <c r="F109" s="58"/>
      <c r="G109" s="58"/>
      <c r="H109" s="58"/>
      <c r="I109" s="149"/>
      <c r="J109" s="58"/>
      <c r="K109" s="58"/>
      <c r="L109" s="62"/>
    </row>
  </sheetData>
  <sheetProtection algorithmName="SHA-512" hashValue="8eXSIGKgoc04fi4hssr/U0G1ZOWnEi3TmaunKlwj5k92T+lfCyRIK6J6wr9fev6Bk+qCzXv6HZh5ucwcVJ9l/g==" saltValue="7NKdnzhvi9NJYs0dqBMQyA==" spinCount="100000" sheet="1" objects="1" scenarios="1" formatCells="0" formatColumns="0" formatRows="0" sort="0" autoFilter="0"/>
  <autoFilter ref="C81:K108"/>
  <mergeCells count="12">
    <mergeCell ref="E72:H72"/>
    <mergeCell ref="E74:H74"/>
    <mergeCell ref="E7:H7"/>
    <mergeCell ref="E9:H9"/>
    <mergeCell ref="E11:H11"/>
    <mergeCell ref="E26:H26"/>
    <mergeCell ref="E47:H47"/>
    <mergeCell ref="G1:H1"/>
    <mergeCell ref="L2:V2"/>
    <mergeCell ref="E49:H49"/>
    <mergeCell ref="E51:H51"/>
    <mergeCell ref="E70:H70"/>
  </mergeCells>
  <hyperlinks>
    <hyperlink ref="F1:G1" location="C2" display="1) Krycí list soupisu"/>
    <hyperlink ref="G1:H1" location="C58"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121</v>
      </c>
      <c r="G1" s="417" t="s">
        <v>122</v>
      </c>
      <c r="H1" s="417"/>
      <c r="I1" s="125"/>
      <c r="J1" s="124" t="s">
        <v>123</v>
      </c>
      <c r="K1" s="123" t="s">
        <v>124</v>
      </c>
      <c r="L1" s="124" t="s">
        <v>125</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2"/>
      <c r="M2" s="372"/>
      <c r="N2" s="372"/>
      <c r="O2" s="372"/>
      <c r="P2" s="372"/>
      <c r="Q2" s="372"/>
      <c r="R2" s="372"/>
      <c r="S2" s="372"/>
      <c r="T2" s="372"/>
      <c r="U2" s="372"/>
      <c r="V2" s="372"/>
      <c r="AT2" s="25" t="s">
        <v>109</v>
      </c>
    </row>
    <row r="3" spans="2:46" ht="6.95" customHeight="1">
      <c r="B3" s="26"/>
      <c r="C3" s="27"/>
      <c r="D3" s="27"/>
      <c r="E3" s="27"/>
      <c r="F3" s="27"/>
      <c r="G3" s="27"/>
      <c r="H3" s="27"/>
      <c r="I3" s="126"/>
      <c r="J3" s="27"/>
      <c r="K3" s="28"/>
      <c r="AT3" s="25" t="s">
        <v>89</v>
      </c>
    </row>
    <row r="4" spans="2:46" ht="36.95" customHeight="1">
      <c r="B4" s="29"/>
      <c r="C4" s="30"/>
      <c r="D4" s="31" t="s">
        <v>126</v>
      </c>
      <c r="E4" s="30"/>
      <c r="F4" s="30"/>
      <c r="G4" s="30"/>
      <c r="H4" s="30"/>
      <c r="I4" s="127"/>
      <c r="J4" s="30"/>
      <c r="K4" s="32"/>
      <c r="M4" s="33" t="s">
        <v>12</v>
      </c>
      <c r="AT4" s="25" t="s">
        <v>6</v>
      </c>
    </row>
    <row r="5" spans="2:11" ht="6.95" customHeight="1">
      <c r="B5" s="29"/>
      <c r="C5" s="30"/>
      <c r="D5" s="30"/>
      <c r="E5" s="30"/>
      <c r="F5" s="30"/>
      <c r="G5" s="30"/>
      <c r="H5" s="30"/>
      <c r="I5" s="127"/>
      <c r="J5" s="30"/>
      <c r="K5" s="32"/>
    </row>
    <row r="6" spans="2:11" ht="15">
      <c r="B6" s="29"/>
      <c r="C6" s="30"/>
      <c r="D6" s="38" t="s">
        <v>18</v>
      </c>
      <c r="E6" s="30"/>
      <c r="F6" s="30"/>
      <c r="G6" s="30"/>
      <c r="H6" s="30"/>
      <c r="I6" s="127"/>
      <c r="J6" s="30"/>
      <c r="K6" s="32"/>
    </row>
    <row r="7" spans="2:11" ht="22.5" customHeight="1">
      <c r="B7" s="29"/>
      <c r="C7" s="30"/>
      <c r="D7" s="30"/>
      <c r="E7" s="418" t="str">
        <f>'Rekapitulace stavby'!K6</f>
        <v>VD Fojtka, zřízení nouzového přelivu</v>
      </c>
      <c r="F7" s="419"/>
      <c r="G7" s="419"/>
      <c r="H7" s="419"/>
      <c r="I7" s="127"/>
      <c r="J7" s="30"/>
      <c r="K7" s="32"/>
    </row>
    <row r="8" spans="2:11" ht="15">
      <c r="B8" s="29"/>
      <c r="C8" s="30"/>
      <c r="D8" s="38" t="s">
        <v>127</v>
      </c>
      <c r="E8" s="30"/>
      <c r="F8" s="30"/>
      <c r="G8" s="30"/>
      <c r="H8" s="30"/>
      <c r="I8" s="127"/>
      <c r="J8" s="30"/>
      <c r="K8" s="32"/>
    </row>
    <row r="9" spans="2:11" s="1" customFormat="1" ht="22.5" customHeight="1">
      <c r="B9" s="42"/>
      <c r="C9" s="43"/>
      <c r="D9" s="43"/>
      <c r="E9" s="418" t="s">
        <v>1663</v>
      </c>
      <c r="F9" s="421"/>
      <c r="G9" s="421"/>
      <c r="H9" s="421"/>
      <c r="I9" s="128"/>
      <c r="J9" s="43"/>
      <c r="K9" s="46"/>
    </row>
    <row r="10" spans="2:11" s="1" customFormat="1" ht="15">
      <c r="B10" s="42"/>
      <c r="C10" s="43"/>
      <c r="D10" s="38" t="s">
        <v>1664</v>
      </c>
      <c r="E10" s="43"/>
      <c r="F10" s="43"/>
      <c r="G10" s="43"/>
      <c r="H10" s="43"/>
      <c r="I10" s="128"/>
      <c r="J10" s="43"/>
      <c r="K10" s="46"/>
    </row>
    <row r="11" spans="2:11" s="1" customFormat="1" ht="36.95" customHeight="1">
      <c r="B11" s="42"/>
      <c r="C11" s="43"/>
      <c r="D11" s="43"/>
      <c r="E11" s="420" t="s">
        <v>1745</v>
      </c>
      <c r="F11" s="421"/>
      <c r="G11" s="421"/>
      <c r="H11" s="421"/>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103</v>
      </c>
      <c r="G13" s="43"/>
      <c r="H13" s="43"/>
      <c r="I13" s="129" t="s">
        <v>23</v>
      </c>
      <c r="J13" s="36" t="s">
        <v>24</v>
      </c>
      <c r="K13" s="46"/>
    </row>
    <row r="14" spans="2:11" s="1" customFormat="1" ht="14.45" customHeight="1">
      <c r="B14" s="42"/>
      <c r="C14" s="43"/>
      <c r="D14" s="38" t="s">
        <v>26</v>
      </c>
      <c r="E14" s="43"/>
      <c r="F14" s="36" t="s">
        <v>1666</v>
      </c>
      <c r="G14" s="43"/>
      <c r="H14" s="43"/>
      <c r="I14" s="129" t="s">
        <v>28</v>
      </c>
      <c r="J14" s="130" t="str">
        <f>'Rekapitulace stavby'!AN8</f>
        <v>6. 6. 2017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32</v>
      </c>
      <c r="E16" s="43"/>
      <c r="F16" s="43"/>
      <c r="G16" s="43"/>
      <c r="H16" s="43"/>
      <c r="I16" s="129" t="s">
        <v>33</v>
      </c>
      <c r="J16" s="36" t="s">
        <v>34</v>
      </c>
      <c r="K16" s="46"/>
    </row>
    <row r="17" spans="2:11" s="1" customFormat="1" ht="18" customHeight="1">
      <c r="B17" s="42"/>
      <c r="C17" s="43"/>
      <c r="D17" s="43"/>
      <c r="E17" s="36" t="s">
        <v>35</v>
      </c>
      <c r="F17" s="43"/>
      <c r="G17" s="43"/>
      <c r="H17" s="43"/>
      <c r="I17" s="129" t="s">
        <v>36</v>
      </c>
      <c r="J17" s="36" t="s">
        <v>37</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38</v>
      </c>
      <c r="E19" s="43"/>
      <c r="F19" s="43"/>
      <c r="G19" s="43"/>
      <c r="H19" s="43"/>
      <c r="I19" s="129" t="s">
        <v>33</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36</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40</v>
      </c>
      <c r="E22" s="43"/>
      <c r="F22" s="43"/>
      <c r="G22" s="43"/>
      <c r="H22" s="43"/>
      <c r="I22" s="129" t="s">
        <v>33</v>
      </c>
      <c r="J22" s="36" t="s">
        <v>41</v>
      </c>
      <c r="K22" s="46"/>
    </row>
    <row r="23" spans="2:11" s="1" customFormat="1" ht="18" customHeight="1">
      <c r="B23" s="42"/>
      <c r="C23" s="43"/>
      <c r="D23" s="43"/>
      <c r="E23" s="36" t="s">
        <v>42</v>
      </c>
      <c r="F23" s="43"/>
      <c r="G23" s="43"/>
      <c r="H23" s="43"/>
      <c r="I23" s="129" t="s">
        <v>36</v>
      </c>
      <c r="J23" s="36" t="s">
        <v>43</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45</v>
      </c>
      <c r="E25" s="43"/>
      <c r="F25" s="43"/>
      <c r="G25" s="43"/>
      <c r="H25" s="43"/>
      <c r="I25" s="128"/>
      <c r="J25" s="43"/>
      <c r="K25" s="46"/>
    </row>
    <row r="26" spans="2:11" s="7" customFormat="1" ht="22.5" customHeight="1">
      <c r="B26" s="131"/>
      <c r="C26" s="132"/>
      <c r="D26" s="132"/>
      <c r="E26" s="410" t="s">
        <v>24</v>
      </c>
      <c r="F26" s="410"/>
      <c r="G26" s="410"/>
      <c r="H26" s="410"/>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46</v>
      </c>
      <c r="E29" s="43"/>
      <c r="F29" s="43"/>
      <c r="G29" s="43"/>
      <c r="H29" s="43"/>
      <c r="I29" s="128"/>
      <c r="J29" s="138">
        <f>ROUND(J82,2)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48</v>
      </c>
      <c r="G31" s="43"/>
      <c r="H31" s="43"/>
      <c r="I31" s="139" t="s">
        <v>47</v>
      </c>
      <c r="J31" s="47" t="s">
        <v>49</v>
      </c>
      <c r="K31" s="46"/>
    </row>
    <row r="32" spans="2:11" s="1" customFormat="1" ht="14.45" customHeight="1">
      <c r="B32" s="42"/>
      <c r="C32" s="43"/>
      <c r="D32" s="50" t="s">
        <v>50</v>
      </c>
      <c r="E32" s="50" t="s">
        <v>51</v>
      </c>
      <c r="F32" s="140">
        <f>ROUND(SUM(BE82:BE94),2)</f>
        <v>0</v>
      </c>
      <c r="G32" s="43"/>
      <c r="H32" s="43"/>
      <c r="I32" s="141">
        <v>0.21</v>
      </c>
      <c r="J32" s="140">
        <f>ROUND(ROUND((SUM(BE82:BE94)),2)*I32,2)</f>
        <v>0</v>
      </c>
      <c r="K32" s="46"/>
    </row>
    <row r="33" spans="2:11" s="1" customFormat="1" ht="14.45" customHeight="1">
      <c r="B33" s="42"/>
      <c r="C33" s="43"/>
      <c r="D33" s="43"/>
      <c r="E33" s="50" t="s">
        <v>52</v>
      </c>
      <c r="F33" s="140">
        <f>ROUND(SUM(BF82:BF94),2)</f>
        <v>0</v>
      </c>
      <c r="G33" s="43"/>
      <c r="H33" s="43"/>
      <c r="I33" s="141">
        <v>0.15</v>
      </c>
      <c r="J33" s="140">
        <f>ROUND(ROUND((SUM(BF82:BF94)),2)*I33,2)</f>
        <v>0</v>
      </c>
      <c r="K33" s="46"/>
    </row>
    <row r="34" spans="2:11" s="1" customFormat="1" ht="14.45" customHeight="1" hidden="1">
      <c r="B34" s="42"/>
      <c r="C34" s="43"/>
      <c r="D34" s="43"/>
      <c r="E34" s="50" t="s">
        <v>53</v>
      </c>
      <c r="F34" s="140">
        <f>ROUND(SUM(BG82:BG94),2)</f>
        <v>0</v>
      </c>
      <c r="G34" s="43"/>
      <c r="H34" s="43"/>
      <c r="I34" s="141">
        <v>0.21</v>
      </c>
      <c r="J34" s="140">
        <v>0</v>
      </c>
      <c r="K34" s="46"/>
    </row>
    <row r="35" spans="2:11" s="1" customFormat="1" ht="14.45" customHeight="1" hidden="1">
      <c r="B35" s="42"/>
      <c r="C35" s="43"/>
      <c r="D35" s="43"/>
      <c r="E35" s="50" t="s">
        <v>54</v>
      </c>
      <c r="F35" s="140">
        <f>ROUND(SUM(BH82:BH94),2)</f>
        <v>0</v>
      </c>
      <c r="G35" s="43"/>
      <c r="H35" s="43"/>
      <c r="I35" s="141">
        <v>0.15</v>
      </c>
      <c r="J35" s="140">
        <v>0</v>
      </c>
      <c r="K35" s="46"/>
    </row>
    <row r="36" spans="2:11" s="1" customFormat="1" ht="14.45" customHeight="1" hidden="1">
      <c r="B36" s="42"/>
      <c r="C36" s="43"/>
      <c r="D36" s="43"/>
      <c r="E36" s="50" t="s">
        <v>55</v>
      </c>
      <c r="F36" s="140">
        <f>ROUND(SUM(BI82:BI94),2)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56</v>
      </c>
      <c r="E38" s="80"/>
      <c r="F38" s="80"/>
      <c r="G38" s="144" t="s">
        <v>57</v>
      </c>
      <c r="H38" s="145" t="s">
        <v>58</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129</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8" t="str">
        <f>E7</f>
        <v>VD Fojtka, zřízení nouzového přelivu</v>
      </c>
      <c r="F47" s="419"/>
      <c r="G47" s="419"/>
      <c r="H47" s="419"/>
      <c r="I47" s="128"/>
      <c r="J47" s="43"/>
      <c r="K47" s="46"/>
    </row>
    <row r="48" spans="2:11" ht="15">
      <c r="B48" s="29"/>
      <c r="C48" s="38" t="s">
        <v>127</v>
      </c>
      <c r="D48" s="30"/>
      <c r="E48" s="30"/>
      <c r="F48" s="30"/>
      <c r="G48" s="30"/>
      <c r="H48" s="30"/>
      <c r="I48" s="127"/>
      <c r="J48" s="30"/>
      <c r="K48" s="32"/>
    </row>
    <row r="49" spans="2:11" s="1" customFormat="1" ht="22.5" customHeight="1">
      <c r="B49" s="42"/>
      <c r="C49" s="43"/>
      <c r="D49" s="43"/>
      <c r="E49" s="418" t="s">
        <v>1663</v>
      </c>
      <c r="F49" s="421"/>
      <c r="G49" s="421"/>
      <c r="H49" s="421"/>
      <c r="I49" s="128"/>
      <c r="J49" s="43"/>
      <c r="K49" s="46"/>
    </row>
    <row r="50" spans="2:11" s="1" customFormat="1" ht="14.45" customHeight="1">
      <c r="B50" s="42"/>
      <c r="C50" s="38" t="s">
        <v>1664</v>
      </c>
      <c r="D50" s="43"/>
      <c r="E50" s="43"/>
      <c r="F50" s="43"/>
      <c r="G50" s="43"/>
      <c r="H50" s="43"/>
      <c r="I50" s="128"/>
      <c r="J50" s="43"/>
      <c r="K50" s="46"/>
    </row>
    <row r="51" spans="2:11" s="1" customFormat="1" ht="23.25" customHeight="1">
      <c r="B51" s="42"/>
      <c r="C51" s="43"/>
      <c r="D51" s="43"/>
      <c r="E51" s="420" t="str">
        <f>E11</f>
        <v>Z - Zemní práce</v>
      </c>
      <c r="F51" s="421"/>
      <c r="G51" s="421"/>
      <c r="H51" s="421"/>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26</v>
      </c>
      <c r="D53" s="43"/>
      <c r="E53" s="43"/>
      <c r="F53" s="36" t="str">
        <f>F14</f>
        <v>VD Fojtka, Mníšek u Liberce</v>
      </c>
      <c r="G53" s="43"/>
      <c r="H53" s="43"/>
      <c r="I53" s="129" t="s">
        <v>28</v>
      </c>
      <c r="J53" s="130" t="str">
        <f>IF(J14="","",J14)</f>
        <v>6. 6. 2017</v>
      </c>
      <c r="K53" s="46"/>
    </row>
    <row r="54" spans="2:11" s="1" customFormat="1" ht="6.95" customHeight="1">
      <c r="B54" s="42"/>
      <c r="C54" s="43"/>
      <c r="D54" s="43"/>
      <c r="E54" s="43"/>
      <c r="F54" s="43"/>
      <c r="G54" s="43"/>
      <c r="H54" s="43"/>
      <c r="I54" s="128"/>
      <c r="J54" s="43"/>
      <c r="K54" s="46"/>
    </row>
    <row r="55" spans="2:11" s="1" customFormat="1" ht="15">
      <c r="B55" s="42"/>
      <c r="C55" s="38" t="s">
        <v>32</v>
      </c>
      <c r="D55" s="43"/>
      <c r="E55" s="43"/>
      <c r="F55" s="36" t="str">
        <f>E17</f>
        <v>Povodí Labe, státní podnik</v>
      </c>
      <c r="G55" s="43"/>
      <c r="H55" s="43"/>
      <c r="I55" s="129" t="s">
        <v>40</v>
      </c>
      <c r="J55" s="36" t="str">
        <f>E23</f>
        <v>VODNÍ DÍLA - TBD a.s.</v>
      </c>
      <c r="K55" s="46"/>
    </row>
    <row r="56" spans="2:11" s="1" customFormat="1" ht="14.45" customHeight="1">
      <c r="B56" s="42"/>
      <c r="C56" s="38" t="s">
        <v>38</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130</v>
      </c>
      <c r="D58" s="142"/>
      <c r="E58" s="142"/>
      <c r="F58" s="142"/>
      <c r="G58" s="142"/>
      <c r="H58" s="142"/>
      <c r="I58" s="155"/>
      <c r="J58" s="156" t="s">
        <v>131</v>
      </c>
      <c r="K58" s="157"/>
    </row>
    <row r="59" spans="2:11" s="1" customFormat="1" ht="10.35" customHeight="1">
      <c r="B59" s="42"/>
      <c r="C59" s="43"/>
      <c r="D59" s="43"/>
      <c r="E59" s="43"/>
      <c r="F59" s="43"/>
      <c r="G59" s="43"/>
      <c r="H59" s="43"/>
      <c r="I59" s="128"/>
      <c r="J59" s="43"/>
      <c r="K59" s="46"/>
    </row>
    <row r="60" spans="2:47" s="1" customFormat="1" ht="29.25" customHeight="1">
      <c r="B60" s="42"/>
      <c r="C60" s="158" t="s">
        <v>132</v>
      </c>
      <c r="D60" s="43"/>
      <c r="E60" s="43"/>
      <c r="F60" s="43"/>
      <c r="G60" s="43"/>
      <c r="H60" s="43"/>
      <c r="I60" s="128"/>
      <c r="J60" s="138">
        <f>J82</f>
        <v>0</v>
      </c>
      <c r="K60" s="46"/>
      <c r="AU60" s="25" t="s">
        <v>133</v>
      </c>
    </row>
    <row r="61" spans="2:11" s="1" customFormat="1" ht="21.75" customHeight="1">
      <c r="B61" s="42"/>
      <c r="C61" s="43"/>
      <c r="D61" s="43"/>
      <c r="E61" s="43"/>
      <c r="F61" s="43"/>
      <c r="G61" s="43"/>
      <c r="H61" s="43"/>
      <c r="I61" s="128"/>
      <c r="J61" s="43"/>
      <c r="K61" s="46"/>
    </row>
    <row r="62" spans="2:11" s="1" customFormat="1" ht="6.95" customHeight="1">
      <c r="B62" s="57"/>
      <c r="C62" s="58"/>
      <c r="D62" s="58"/>
      <c r="E62" s="58"/>
      <c r="F62" s="58"/>
      <c r="G62" s="58"/>
      <c r="H62" s="58"/>
      <c r="I62" s="149"/>
      <c r="J62" s="58"/>
      <c r="K62" s="59"/>
    </row>
    <row r="66" spans="2:12" s="1" customFormat="1" ht="6.95" customHeight="1">
      <c r="B66" s="60"/>
      <c r="C66" s="61"/>
      <c r="D66" s="61"/>
      <c r="E66" s="61"/>
      <c r="F66" s="61"/>
      <c r="G66" s="61"/>
      <c r="H66" s="61"/>
      <c r="I66" s="152"/>
      <c r="J66" s="61"/>
      <c r="K66" s="61"/>
      <c r="L66" s="62"/>
    </row>
    <row r="67" spans="2:12" s="1" customFormat="1" ht="36.95" customHeight="1">
      <c r="B67" s="42"/>
      <c r="C67" s="63" t="s">
        <v>149</v>
      </c>
      <c r="D67" s="64"/>
      <c r="E67" s="64"/>
      <c r="F67" s="64"/>
      <c r="G67" s="64"/>
      <c r="H67" s="64"/>
      <c r="I67" s="173"/>
      <c r="J67" s="64"/>
      <c r="K67" s="64"/>
      <c r="L67" s="62"/>
    </row>
    <row r="68" spans="2:12" s="1" customFormat="1" ht="6.95" customHeight="1">
      <c r="B68" s="42"/>
      <c r="C68" s="64"/>
      <c r="D68" s="64"/>
      <c r="E68" s="64"/>
      <c r="F68" s="64"/>
      <c r="G68" s="64"/>
      <c r="H68" s="64"/>
      <c r="I68" s="173"/>
      <c r="J68" s="64"/>
      <c r="K68" s="64"/>
      <c r="L68" s="62"/>
    </row>
    <row r="69" spans="2:12" s="1" customFormat="1" ht="14.45" customHeight="1">
      <c r="B69" s="42"/>
      <c r="C69" s="66" t="s">
        <v>18</v>
      </c>
      <c r="D69" s="64"/>
      <c r="E69" s="64"/>
      <c r="F69" s="64"/>
      <c r="G69" s="64"/>
      <c r="H69" s="64"/>
      <c r="I69" s="173"/>
      <c r="J69" s="64"/>
      <c r="K69" s="64"/>
      <c r="L69" s="62"/>
    </row>
    <row r="70" spans="2:12" s="1" customFormat="1" ht="22.5" customHeight="1">
      <c r="B70" s="42"/>
      <c r="C70" s="64"/>
      <c r="D70" s="64"/>
      <c r="E70" s="414" t="str">
        <f>E7</f>
        <v>VD Fojtka, zřízení nouzového přelivu</v>
      </c>
      <c r="F70" s="415"/>
      <c r="G70" s="415"/>
      <c r="H70" s="415"/>
      <c r="I70" s="173"/>
      <c r="J70" s="64"/>
      <c r="K70" s="64"/>
      <c r="L70" s="62"/>
    </row>
    <row r="71" spans="2:12" ht="15">
      <c r="B71" s="29"/>
      <c r="C71" s="66" t="s">
        <v>127</v>
      </c>
      <c r="D71" s="289"/>
      <c r="E71" s="289"/>
      <c r="F71" s="289"/>
      <c r="G71" s="289"/>
      <c r="H71" s="289"/>
      <c r="J71" s="289"/>
      <c r="K71" s="289"/>
      <c r="L71" s="290"/>
    </row>
    <row r="72" spans="2:12" s="1" customFormat="1" ht="22.5" customHeight="1">
      <c r="B72" s="42"/>
      <c r="C72" s="64"/>
      <c r="D72" s="64"/>
      <c r="E72" s="414" t="s">
        <v>1663</v>
      </c>
      <c r="F72" s="416"/>
      <c r="G72" s="416"/>
      <c r="H72" s="416"/>
      <c r="I72" s="173"/>
      <c r="J72" s="64"/>
      <c r="K72" s="64"/>
      <c r="L72" s="62"/>
    </row>
    <row r="73" spans="2:12" s="1" customFormat="1" ht="14.45" customHeight="1">
      <c r="B73" s="42"/>
      <c r="C73" s="66" t="s">
        <v>1664</v>
      </c>
      <c r="D73" s="64"/>
      <c r="E73" s="64"/>
      <c r="F73" s="64"/>
      <c r="G73" s="64"/>
      <c r="H73" s="64"/>
      <c r="I73" s="173"/>
      <c r="J73" s="64"/>
      <c r="K73" s="64"/>
      <c r="L73" s="62"/>
    </row>
    <row r="74" spans="2:12" s="1" customFormat="1" ht="23.25" customHeight="1">
      <c r="B74" s="42"/>
      <c r="C74" s="64"/>
      <c r="D74" s="64"/>
      <c r="E74" s="382" t="str">
        <f>E11</f>
        <v>Z - Zemní práce</v>
      </c>
      <c r="F74" s="416"/>
      <c r="G74" s="416"/>
      <c r="H74" s="416"/>
      <c r="I74" s="173"/>
      <c r="J74" s="64"/>
      <c r="K74" s="64"/>
      <c r="L74" s="62"/>
    </row>
    <row r="75" spans="2:12" s="1" customFormat="1" ht="6.95" customHeight="1">
      <c r="B75" s="42"/>
      <c r="C75" s="64"/>
      <c r="D75" s="64"/>
      <c r="E75" s="64"/>
      <c r="F75" s="64"/>
      <c r="G75" s="64"/>
      <c r="H75" s="64"/>
      <c r="I75" s="173"/>
      <c r="J75" s="64"/>
      <c r="K75" s="64"/>
      <c r="L75" s="62"/>
    </row>
    <row r="76" spans="2:12" s="1" customFormat="1" ht="18" customHeight="1">
      <c r="B76" s="42"/>
      <c r="C76" s="66" t="s">
        <v>26</v>
      </c>
      <c r="D76" s="64"/>
      <c r="E76" s="64"/>
      <c r="F76" s="174" t="str">
        <f>F14</f>
        <v>VD Fojtka, Mníšek u Liberce</v>
      </c>
      <c r="G76" s="64"/>
      <c r="H76" s="64"/>
      <c r="I76" s="175" t="s">
        <v>28</v>
      </c>
      <c r="J76" s="74" t="str">
        <f>IF(J14="","",J14)</f>
        <v>6. 6. 2017</v>
      </c>
      <c r="K76" s="64"/>
      <c r="L76" s="62"/>
    </row>
    <row r="77" spans="2:12" s="1" customFormat="1" ht="6.95" customHeight="1">
      <c r="B77" s="42"/>
      <c r="C77" s="64"/>
      <c r="D77" s="64"/>
      <c r="E77" s="64"/>
      <c r="F77" s="64"/>
      <c r="G77" s="64"/>
      <c r="H77" s="64"/>
      <c r="I77" s="173"/>
      <c r="J77" s="64"/>
      <c r="K77" s="64"/>
      <c r="L77" s="62"/>
    </row>
    <row r="78" spans="2:12" s="1" customFormat="1" ht="15">
      <c r="B78" s="42"/>
      <c r="C78" s="66" t="s">
        <v>32</v>
      </c>
      <c r="D78" s="64"/>
      <c r="E78" s="64"/>
      <c r="F78" s="174" t="str">
        <f>E17</f>
        <v>Povodí Labe, státní podnik</v>
      </c>
      <c r="G78" s="64"/>
      <c r="H78" s="64"/>
      <c r="I78" s="175" t="s">
        <v>40</v>
      </c>
      <c r="J78" s="174" t="str">
        <f>E23</f>
        <v>VODNÍ DÍLA - TBD a.s.</v>
      </c>
      <c r="K78" s="64"/>
      <c r="L78" s="62"/>
    </row>
    <row r="79" spans="2:12" s="1" customFormat="1" ht="14.45" customHeight="1">
      <c r="B79" s="42"/>
      <c r="C79" s="66" t="s">
        <v>38</v>
      </c>
      <c r="D79" s="64"/>
      <c r="E79" s="64"/>
      <c r="F79" s="174" t="str">
        <f>IF(E20="","",E20)</f>
        <v/>
      </c>
      <c r="G79" s="64"/>
      <c r="H79" s="64"/>
      <c r="I79" s="173"/>
      <c r="J79" s="64"/>
      <c r="K79" s="64"/>
      <c r="L79" s="62"/>
    </row>
    <row r="80" spans="2:12" s="1" customFormat="1" ht="10.35" customHeight="1">
      <c r="B80" s="42"/>
      <c r="C80" s="64"/>
      <c r="D80" s="64"/>
      <c r="E80" s="64"/>
      <c r="F80" s="64"/>
      <c r="G80" s="64"/>
      <c r="H80" s="64"/>
      <c r="I80" s="173"/>
      <c r="J80" s="64"/>
      <c r="K80" s="64"/>
      <c r="L80" s="62"/>
    </row>
    <row r="81" spans="2:20" s="10" customFormat="1" ht="29.25" customHeight="1">
      <c r="B81" s="176"/>
      <c r="C81" s="177" t="s">
        <v>150</v>
      </c>
      <c r="D81" s="178" t="s">
        <v>65</v>
      </c>
      <c r="E81" s="178" t="s">
        <v>61</v>
      </c>
      <c r="F81" s="178" t="s">
        <v>151</v>
      </c>
      <c r="G81" s="178" t="s">
        <v>152</v>
      </c>
      <c r="H81" s="178" t="s">
        <v>153</v>
      </c>
      <c r="I81" s="179" t="s">
        <v>154</v>
      </c>
      <c r="J81" s="178" t="s">
        <v>131</v>
      </c>
      <c r="K81" s="180" t="s">
        <v>155</v>
      </c>
      <c r="L81" s="181"/>
      <c r="M81" s="82" t="s">
        <v>156</v>
      </c>
      <c r="N81" s="83" t="s">
        <v>50</v>
      </c>
      <c r="O81" s="83" t="s">
        <v>157</v>
      </c>
      <c r="P81" s="83" t="s">
        <v>158</v>
      </c>
      <c r="Q81" s="83" t="s">
        <v>159</v>
      </c>
      <c r="R81" s="83" t="s">
        <v>160</v>
      </c>
      <c r="S81" s="83" t="s">
        <v>161</v>
      </c>
      <c r="T81" s="84" t="s">
        <v>162</v>
      </c>
    </row>
    <row r="82" spans="2:63" s="1" customFormat="1" ht="29.25" customHeight="1">
      <c r="B82" s="42"/>
      <c r="C82" s="291" t="s">
        <v>132</v>
      </c>
      <c r="D82" s="64"/>
      <c r="E82" s="64"/>
      <c r="F82" s="64"/>
      <c r="G82" s="64"/>
      <c r="H82" s="64"/>
      <c r="I82" s="173"/>
      <c r="J82" s="182">
        <f>BK82</f>
        <v>0</v>
      </c>
      <c r="K82" s="64"/>
      <c r="L82" s="62"/>
      <c r="M82" s="85"/>
      <c r="N82" s="86"/>
      <c r="O82" s="86"/>
      <c r="P82" s="183">
        <f>SUM(P83:P94)</f>
        <v>0</v>
      </c>
      <c r="Q82" s="86"/>
      <c r="R82" s="183">
        <f>SUM(R83:R94)</f>
        <v>0</v>
      </c>
      <c r="S82" s="86"/>
      <c r="T82" s="184">
        <f>SUM(T83:T94)</f>
        <v>0</v>
      </c>
      <c r="AT82" s="25" t="s">
        <v>79</v>
      </c>
      <c r="AU82" s="25" t="s">
        <v>133</v>
      </c>
      <c r="BK82" s="185">
        <f>SUM(BK83:BK94)</f>
        <v>0</v>
      </c>
    </row>
    <row r="83" spans="2:65" s="1" customFormat="1" ht="22.5" customHeight="1">
      <c r="B83" s="42"/>
      <c r="C83" s="203" t="s">
        <v>25</v>
      </c>
      <c r="D83" s="203" t="s">
        <v>166</v>
      </c>
      <c r="E83" s="204" t="s">
        <v>1732</v>
      </c>
      <c r="F83" s="205" t="s">
        <v>1733</v>
      </c>
      <c r="G83" s="206" t="s">
        <v>1708</v>
      </c>
      <c r="H83" s="207">
        <v>16</v>
      </c>
      <c r="I83" s="208"/>
      <c r="J83" s="209">
        <f aca="true" t="shared" si="0" ref="J83:J94">ROUND(I83*H83,2)</f>
        <v>0</v>
      </c>
      <c r="K83" s="205" t="s">
        <v>24</v>
      </c>
      <c r="L83" s="62"/>
      <c r="M83" s="210" t="s">
        <v>24</v>
      </c>
      <c r="N83" s="211" t="s">
        <v>51</v>
      </c>
      <c r="O83" s="43"/>
      <c r="P83" s="212">
        <f aca="true" t="shared" si="1" ref="P83:P94">O83*H83</f>
        <v>0</v>
      </c>
      <c r="Q83" s="212">
        <v>0</v>
      </c>
      <c r="R83" s="212">
        <f aca="true" t="shared" si="2" ref="R83:R94">Q83*H83</f>
        <v>0</v>
      </c>
      <c r="S83" s="212">
        <v>0</v>
      </c>
      <c r="T83" s="213">
        <f aca="true" t="shared" si="3" ref="T83:T94">S83*H83</f>
        <v>0</v>
      </c>
      <c r="AR83" s="25" t="s">
        <v>295</v>
      </c>
      <c r="AT83" s="25" t="s">
        <v>166</v>
      </c>
      <c r="AU83" s="25" t="s">
        <v>80</v>
      </c>
      <c r="AY83" s="25" t="s">
        <v>165</v>
      </c>
      <c r="BE83" s="214">
        <f aca="true" t="shared" si="4" ref="BE83:BE94">IF(N83="základní",J83,0)</f>
        <v>0</v>
      </c>
      <c r="BF83" s="214">
        <f aca="true" t="shared" si="5" ref="BF83:BF94">IF(N83="snížená",J83,0)</f>
        <v>0</v>
      </c>
      <c r="BG83" s="214">
        <f aca="true" t="shared" si="6" ref="BG83:BG94">IF(N83="zákl. přenesená",J83,0)</f>
        <v>0</v>
      </c>
      <c r="BH83" s="214">
        <f aca="true" t="shared" si="7" ref="BH83:BH94">IF(N83="sníž. přenesená",J83,0)</f>
        <v>0</v>
      </c>
      <c r="BI83" s="214">
        <f aca="true" t="shared" si="8" ref="BI83:BI94">IF(N83="nulová",J83,0)</f>
        <v>0</v>
      </c>
      <c r="BJ83" s="25" t="s">
        <v>25</v>
      </c>
      <c r="BK83" s="214">
        <f aca="true" t="shared" si="9" ref="BK83:BK94">ROUND(I83*H83,2)</f>
        <v>0</v>
      </c>
      <c r="BL83" s="25" t="s">
        <v>295</v>
      </c>
      <c r="BM83" s="25" t="s">
        <v>1746</v>
      </c>
    </row>
    <row r="84" spans="2:65" s="1" customFormat="1" ht="22.5" customHeight="1">
      <c r="B84" s="42"/>
      <c r="C84" s="203" t="s">
        <v>89</v>
      </c>
      <c r="D84" s="203" t="s">
        <v>166</v>
      </c>
      <c r="E84" s="204" t="s">
        <v>1747</v>
      </c>
      <c r="F84" s="205" t="s">
        <v>1748</v>
      </c>
      <c r="G84" s="206" t="s">
        <v>1749</v>
      </c>
      <c r="H84" s="207">
        <v>0.2</v>
      </c>
      <c r="I84" s="208"/>
      <c r="J84" s="209">
        <f t="shared" si="0"/>
        <v>0</v>
      </c>
      <c r="K84" s="205" t="s">
        <v>24</v>
      </c>
      <c r="L84" s="62"/>
      <c r="M84" s="210" t="s">
        <v>24</v>
      </c>
      <c r="N84" s="211" t="s">
        <v>51</v>
      </c>
      <c r="O84" s="43"/>
      <c r="P84" s="212">
        <f t="shared" si="1"/>
        <v>0</v>
      </c>
      <c r="Q84" s="212">
        <v>0</v>
      </c>
      <c r="R84" s="212">
        <f t="shared" si="2"/>
        <v>0</v>
      </c>
      <c r="S84" s="212">
        <v>0</v>
      </c>
      <c r="T84" s="213">
        <f t="shared" si="3"/>
        <v>0</v>
      </c>
      <c r="AR84" s="25" t="s">
        <v>295</v>
      </c>
      <c r="AT84" s="25" t="s">
        <v>166</v>
      </c>
      <c r="AU84" s="25" t="s">
        <v>80</v>
      </c>
      <c r="AY84" s="25" t="s">
        <v>165</v>
      </c>
      <c r="BE84" s="214">
        <f t="shared" si="4"/>
        <v>0</v>
      </c>
      <c r="BF84" s="214">
        <f t="shared" si="5"/>
        <v>0</v>
      </c>
      <c r="BG84" s="214">
        <f t="shared" si="6"/>
        <v>0</v>
      </c>
      <c r="BH84" s="214">
        <f t="shared" si="7"/>
        <v>0</v>
      </c>
      <c r="BI84" s="214">
        <f t="shared" si="8"/>
        <v>0</v>
      </c>
      <c r="BJ84" s="25" t="s">
        <v>25</v>
      </c>
      <c r="BK84" s="214">
        <f t="shared" si="9"/>
        <v>0</v>
      </c>
      <c r="BL84" s="25" t="s">
        <v>295</v>
      </c>
      <c r="BM84" s="25" t="s">
        <v>1750</v>
      </c>
    </row>
    <row r="85" spans="2:65" s="1" customFormat="1" ht="22.5" customHeight="1">
      <c r="B85" s="42"/>
      <c r="C85" s="203" t="s">
        <v>187</v>
      </c>
      <c r="D85" s="203" t="s">
        <v>166</v>
      </c>
      <c r="E85" s="204" t="s">
        <v>1751</v>
      </c>
      <c r="F85" s="205" t="s">
        <v>1752</v>
      </c>
      <c r="G85" s="206" t="s">
        <v>222</v>
      </c>
      <c r="H85" s="207">
        <v>2</v>
      </c>
      <c r="I85" s="208"/>
      <c r="J85" s="209">
        <f t="shared" si="0"/>
        <v>0</v>
      </c>
      <c r="K85" s="205" t="s">
        <v>24</v>
      </c>
      <c r="L85" s="62"/>
      <c r="M85" s="210" t="s">
        <v>24</v>
      </c>
      <c r="N85" s="211" t="s">
        <v>51</v>
      </c>
      <c r="O85" s="43"/>
      <c r="P85" s="212">
        <f t="shared" si="1"/>
        <v>0</v>
      </c>
      <c r="Q85" s="212">
        <v>0</v>
      </c>
      <c r="R85" s="212">
        <f t="shared" si="2"/>
        <v>0</v>
      </c>
      <c r="S85" s="212">
        <v>0</v>
      </c>
      <c r="T85" s="213">
        <f t="shared" si="3"/>
        <v>0</v>
      </c>
      <c r="AR85" s="25" t="s">
        <v>295</v>
      </c>
      <c r="AT85" s="25" t="s">
        <v>166</v>
      </c>
      <c r="AU85" s="25" t="s">
        <v>80</v>
      </c>
      <c r="AY85" s="25" t="s">
        <v>165</v>
      </c>
      <c r="BE85" s="214">
        <f t="shared" si="4"/>
        <v>0</v>
      </c>
      <c r="BF85" s="214">
        <f t="shared" si="5"/>
        <v>0</v>
      </c>
      <c r="BG85" s="214">
        <f t="shared" si="6"/>
        <v>0</v>
      </c>
      <c r="BH85" s="214">
        <f t="shared" si="7"/>
        <v>0</v>
      </c>
      <c r="BI85" s="214">
        <f t="shared" si="8"/>
        <v>0</v>
      </c>
      <c r="BJ85" s="25" t="s">
        <v>25</v>
      </c>
      <c r="BK85" s="214">
        <f t="shared" si="9"/>
        <v>0</v>
      </c>
      <c r="BL85" s="25" t="s">
        <v>295</v>
      </c>
      <c r="BM85" s="25" t="s">
        <v>1753</v>
      </c>
    </row>
    <row r="86" spans="2:65" s="1" customFormat="1" ht="22.5" customHeight="1">
      <c r="B86" s="42"/>
      <c r="C86" s="203" t="s">
        <v>171</v>
      </c>
      <c r="D86" s="203" t="s">
        <v>166</v>
      </c>
      <c r="E86" s="204" t="s">
        <v>1754</v>
      </c>
      <c r="F86" s="205" t="s">
        <v>1755</v>
      </c>
      <c r="G86" s="206" t="s">
        <v>222</v>
      </c>
      <c r="H86" s="207">
        <v>1</v>
      </c>
      <c r="I86" s="208"/>
      <c r="J86" s="209">
        <f t="shared" si="0"/>
        <v>0</v>
      </c>
      <c r="K86" s="205" t="s">
        <v>24</v>
      </c>
      <c r="L86" s="62"/>
      <c r="M86" s="210" t="s">
        <v>24</v>
      </c>
      <c r="N86" s="211" t="s">
        <v>51</v>
      </c>
      <c r="O86" s="43"/>
      <c r="P86" s="212">
        <f t="shared" si="1"/>
        <v>0</v>
      </c>
      <c r="Q86" s="212">
        <v>0</v>
      </c>
      <c r="R86" s="212">
        <f t="shared" si="2"/>
        <v>0</v>
      </c>
      <c r="S86" s="212">
        <v>0</v>
      </c>
      <c r="T86" s="213">
        <f t="shared" si="3"/>
        <v>0</v>
      </c>
      <c r="AR86" s="25" t="s">
        <v>295</v>
      </c>
      <c r="AT86" s="25" t="s">
        <v>166</v>
      </c>
      <c r="AU86" s="25" t="s">
        <v>80</v>
      </c>
      <c r="AY86" s="25" t="s">
        <v>165</v>
      </c>
      <c r="BE86" s="214">
        <f t="shared" si="4"/>
        <v>0</v>
      </c>
      <c r="BF86" s="214">
        <f t="shared" si="5"/>
        <v>0</v>
      </c>
      <c r="BG86" s="214">
        <f t="shared" si="6"/>
        <v>0</v>
      </c>
      <c r="BH86" s="214">
        <f t="shared" si="7"/>
        <v>0</v>
      </c>
      <c r="BI86" s="214">
        <f t="shared" si="8"/>
        <v>0</v>
      </c>
      <c r="BJ86" s="25" t="s">
        <v>25</v>
      </c>
      <c r="BK86" s="214">
        <f t="shared" si="9"/>
        <v>0</v>
      </c>
      <c r="BL86" s="25" t="s">
        <v>295</v>
      </c>
      <c r="BM86" s="25" t="s">
        <v>1756</v>
      </c>
    </row>
    <row r="87" spans="2:65" s="1" customFormat="1" ht="22.5" customHeight="1">
      <c r="B87" s="42"/>
      <c r="C87" s="203" t="s">
        <v>208</v>
      </c>
      <c r="D87" s="203" t="s">
        <v>166</v>
      </c>
      <c r="E87" s="204" t="s">
        <v>1757</v>
      </c>
      <c r="F87" s="205" t="s">
        <v>1758</v>
      </c>
      <c r="G87" s="206" t="s">
        <v>1621</v>
      </c>
      <c r="H87" s="207">
        <v>2</v>
      </c>
      <c r="I87" s="208"/>
      <c r="J87" s="209">
        <f t="shared" si="0"/>
        <v>0</v>
      </c>
      <c r="K87" s="205" t="s">
        <v>24</v>
      </c>
      <c r="L87" s="62"/>
      <c r="M87" s="210" t="s">
        <v>24</v>
      </c>
      <c r="N87" s="211" t="s">
        <v>51</v>
      </c>
      <c r="O87" s="43"/>
      <c r="P87" s="212">
        <f t="shared" si="1"/>
        <v>0</v>
      </c>
      <c r="Q87" s="212">
        <v>0</v>
      </c>
      <c r="R87" s="212">
        <f t="shared" si="2"/>
        <v>0</v>
      </c>
      <c r="S87" s="212">
        <v>0</v>
      </c>
      <c r="T87" s="213">
        <f t="shared" si="3"/>
        <v>0</v>
      </c>
      <c r="AR87" s="25" t="s">
        <v>295</v>
      </c>
      <c r="AT87" s="25" t="s">
        <v>166</v>
      </c>
      <c r="AU87" s="25" t="s">
        <v>80</v>
      </c>
      <c r="AY87" s="25" t="s">
        <v>165</v>
      </c>
      <c r="BE87" s="214">
        <f t="shared" si="4"/>
        <v>0</v>
      </c>
      <c r="BF87" s="214">
        <f t="shared" si="5"/>
        <v>0</v>
      </c>
      <c r="BG87" s="214">
        <f t="shared" si="6"/>
        <v>0</v>
      </c>
      <c r="BH87" s="214">
        <f t="shared" si="7"/>
        <v>0</v>
      </c>
      <c r="BI87" s="214">
        <f t="shared" si="8"/>
        <v>0</v>
      </c>
      <c r="BJ87" s="25" t="s">
        <v>25</v>
      </c>
      <c r="BK87" s="214">
        <f t="shared" si="9"/>
        <v>0</v>
      </c>
      <c r="BL87" s="25" t="s">
        <v>295</v>
      </c>
      <c r="BM87" s="25" t="s">
        <v>1759</v>
      </c>
    </row>
    <row r="88" spans="2:65" s="1" customFormat="1" ht="22.5" customHeight="1">
      <c r="B88" s="42"/>
      <c r="C88" s="203" t="s">
        <v>219</v>
      </c>
      <c r="D88" s="203" t="s">
        <v>166</v>
      </c>
      <c r="E88" s="204" t="s">
        <v>1760</v>
      </c>
      <c r="F88" s="205" t="s">
        <v>1761</v>
      </c>
      <c r="G88" s="206" t="s">
        <v>222</v>
      </c>
      <c r="H88" s="207">
        <v>14</v>
      </c>
      <c r="I88" s="208"/>
      <c r="J88" s="209">
        <f t="shared" si="0"/>
        <v>0</v>
      </c>
      <c r="K88" s="205" t="s">
        <v>24</v>
      </c>
      <c r="L88" s="62"/>
      <c r="M88" s="210" t="s">
        <v>24</v>
      </c>
      <c r="N88" s="211" t="s">
        <v>51</v>
      </c>
      <c r="O88" s="43"/>
      <c r="P88" s="212">
        <f t="shared" si="1"/>
        <v>0</v>
      </c>
      <c r="Q88" s="212">
        <v>0</v>
      </c>
      <c r="R88" s="212">
        <f t="shared" si="2"/>
        <v>0</v>
      </c>
      <c r="S88" s="212">
        <v>0</v>
      </c>
      <c r="T88" s="213">
        <f t="shared" si="3"/>
        <v>0</v>
      </c>
      <c r="AR88" s="25" t="s">
        <v>295</v>
      </c>
      <c r="AT88" s="25" t="s">
        <v>166</v>
      </c>
      <c r="AU88" s="25" t="s">
        <v>80</v>
      </c>
      <c r="AY88" s="25" t="s">
        <v>165</v>
      </c>
      <c r="BE88" s="214">
        <f t="shared" si="4"/>
        <v>0</v>
      </c>
      <c r="BF88" s="214">
        <f t="shared" si="5"/>
        <v>0</v>
      </c>
      <c r="BG88" s="214">
        <f t="shared" si="6"/>
        <v>0</v>
      </c>
      <c r="BH88" s="214">
        <f t="shared" si="7"/>
        <v>0</v>
      </c>
      <c r="BI88" s="214">
        <f t="shared" si="8"/>
        <v>0</v>
      </c>
      <c r="BJ88" s="25" t="s">
        <v>25</v>
      </c>
      <c r="BK88" s="214">
        <f t="shared" si="9"/>
        <v>0</v>
      </c>
      <c r="BL88" s="25" t="s">
        <v>295</v>
      </c>
      <c r="BM88" s="25" t="s">
        <v>1762</v>
      </c>
    </row>
    <row r="89" spans="2:65" s="1" customFormat="1" ht="22.5" customHeight="1">
      <c r="B89" s="42"/>
      <c r="C89" s="203" t="s">
        <v>227</v>
      </c>
      <c r="D89" s="203" t="s">
        <v>166</v>
      </c>
      <c r="E89" s="204" t="s">
        <v>1763</v>
      </c>
      <c r="F89" s="205" t="s">
        <v>1764</v>
      </c>
      <c r="G89" s="206" t="s">
        <v>211</v>
      </c>
      <c r="H89" s="207">
        <v>125</v>
      </c>
      <c r="I89" s="208"/>
      <c r="J89" s="209">
        <f t="shared" si="0"/>
        <v>0</v>
      </c>
      <c r="K89" s="205" t="s">
        <v>24</v>
      </c>
      <c r="L89" s="62"/>
      <c r="M89" s="210" t="s">
        <v>24</v>
      </c>
      <c r="N89" s="211" t="s">
        <v>51</v>
      </c>
      <c r="O89" s="43"/>
      <c r="P89" s="212">
        <f t="shared" si="1"/>
        <v>0</v>
      </c>
      <c r="Q89" s="212">
        <v>0</v>
      </c>
      <c r="R89" s="212">
        <f t="shared" si="2"/>
        <v>0</v>
      </c>
      <c r="S89" s="212">
        <v>0</v>
      </c>
      <c r="T89" s="213">
        <f t="shared" si="3"/>
        <v>0</v>
      </c>
      <c r="AR89" s="25" t="s">
        <v>295</v>
      </c>
      <c r="AT89" s="25" t="s">
        <v>166</v>
      </c>
      <c r="AU89" s="25" t="s">
        <v>80</v>
      </c>
      <c r="AY89" s="25" t="s">
        <v>165</v>
      </c>
      <c r="BE89" s="214">
        <f t="shared" si="4"/>
        <v>0</v>
      </c>
      <c r="BF89" s="214">
        <f t="shared" si="5"/>
        <v>0</v>
      </c>
      <c r="BG89" s="214">
        <f t="shared" si="6"/>
        <v>0</v>
      </c>
      <c r="BH89" s="214">
        <f t="shared" si="7"/>
        <v>0</v>
      </c>
      <c r="BI89" s="214">
        <f t="shared" si="8"/>
        <v>0</v>
      </c>
      <c r="BJ89" s="25" t="s">
        <v>25</v>
      </c>
      <c r="BK89" s="214">
        <f t="shared" si="9"/>
        <v>0</v>
      </c>
      <c r="BL89" s="25" t="s">
        <v>295</v>
      </c>
      <c r="BM89" s="25" t="s">
        <v>1765</v>
      </c>
    </row>
    <row r="90" spans="2:65" s="1" customFormat="1" ht="22.5" customHeight="1">
      <c r="B90" s="42"/>
      <c r="C90" s="203" t="s">
        <v>232</v>
      </c>
      <c r="D90" s="203" t="s">
        <v>166</v>
      </c>
      <c r="E90" s="204" t="s">
        <v>1766</v>
      </c>
      <c r="F90" s="205" t="s">
        <v>1767</v>
      </c>
      <c r="G90" s="206" t="s">
        <v>222</v>
      </c>
      <c r="H90" s="207">
        <v>25</v>
      </c>
      <c r="I90" s="208"/>
      <c r="J90" s="209">
        <f t="shared" si="0"/>
        <v>0</v>
      </c>
      <c r="K90" s="205" t="s">
        <v>24</v>
      </c>
      <c r="L90" s="62"/>
      <c r="M90" s="210" t="s">
        <v>24</v>
      </c>
      <c r="N90" s="211" t="s">
        <v>51</v>
      </c>
      <c r="O90" s="43"/>
      <c r="P90" s="212">
        <f t="shared" si="1"/>
        <v>0</v>
      </c>
      <c r="Q90" s="212">
        <v>0</v>
      </c>
      <c r="R90" s="212">
        <f t="shared" si="2"/>
        <v>0</v>
      </c>
      <c r="S90" s="212">
        <v>0</v>
      </c>
      <c r="T90" s="213">
        <f t="shared" si="3"/>
        <v>0</v>
      </c>
      <c r="AR90" s="25" t="s">
        <v>295</v>
      </c>
      <c r="AT90" s="25" t="s">
        <v>166</v>
      </c>
      <c r="AU90" s="25" t="s">
        <v>80</v>
      </c>
      <c r="AY90" s="25" t="s">
        <v>165</v>
      </c>
      <c r="BE90" s="214">
        <f t="shared" si="4"/>
        <v>0</v>
      </c>
      <c r="BF90" s="214">
        <f t="shared" si="5"/>
        <v>0</v>
      </c>
      <c r="BG90" s="214">
        <f t="shared" si="6"/>
        <v>0</v>
      </c>
      <c r="BH90" s="214">
        <f t="shared" si="7"/>
        <v>0</v>
      </c>
      <c r="BI90" s="214">
        <f t="shared" si="8"/>
        <v>0</v>
      </c>
      <c r="BJ90" s="25" t="s">
        <v>25</v>
      </c>
      <c r="BK90" s="214">
        <f t="shared" si="9"/>
        <v>0</v>
      </c>
      <c r="BL90" s="25" t="s">
        <v>295</v>
      </c>
      <c r="BM90" s="25" t="s">
        <v>1768</v>
      </c>
    </row>
    <row r="91" spans="2:65" s="1" customFormat="1" ht="22.5" customHeight="1">
      <c r="B91" s="42"/>
      <c r="C91" s="203" t="s">
        <v>240</v>
      </c>
      <c r="D91" s="203" t="s">
        <v>166</v>
      </c>
      <c r="E91" s="204" t="s">
        <v>1769</v>
      </c>
      <c r="F91" s="205" t="s">
        <v>1770</v>
      </c>
      <c r="G91" s="206" t="s">
        <v>211</v>
      </c>
      <c r="H91" s="207">
        <v>50</v>
      </c>
      <c r="I91" s="208"/>
      <c r="J91" s="209">
        <f t="shared" si="0"/>
        <v>0</v>
      </c>
      <c r="K91" s="205" t="s">
        <v>24</v>
      </c>
      <c r="L91" s="62"/>
      <c r="M91" s="210" t="s">
        <v>24</v>
      </c>
      <c r="N91" s="211" t="s">
        <v>51</v>
      </c>
      <c r="O91" s="43"/>
      <c r="P91" s="212">
        <f t="shared" si="1"/>
        <v>0</v>
      </c>
      <c r="Q91" s="212">
        <v>0</v>
      </c>
      <c r="R91" s="212">
        <f t="shared" si="2"/>
        <v>0</v>
      </c>
      <c r="S91" s="212">
        <v>0</v>
      </c>
      <c r="T91" s="213">
        <f t="shared" si="3"/>
        <v>0</v>
      </c>
      <c r="AR91" s="25" t="s">
        <v>295</v>
      </c>
      <c r="AT91" s="25" t="s">
        <v>166</v>
      </c>
      <c r="AU91" s="25" t="s">
        <v>80</v>
      </c>
      <c r="AY91" s="25" t="s">
        <v>165</v>
      </c>
      <c r="BE91" s="214">
        <f t="shared" si="4"/>
        <v>0</v>
      </c>
      <c r="BF91" s="214">
        <f t="shared" si="5"/>
        <v>0</v>
      </c>
      <c r="BG91" s="214">
        <f t="shared" si="6"/>
        <v>0</v>
      </c>
      <c r="BH91" s="214">
        <f t="shared" si="7"/>
        <v>0</v>
      </c>
      <c r="BI91" s="214">
        <f t="shared" si="8"/>
        <v>0</v>
      </c>
      <c r="BJ91" s="25" t="s">
        <v>25</v>
      </c>
      <c r="BK91" s="214">
        <f t="shared" si="9"/>
        <v>0</v>
      </c>
      <c r="BL91" s="25" t="s">
        <v>295</v>
      </c>
      <c r="BM91" s="25" t="s">
        <v>1771</v>
      </c>
    </row>
    <row r="92" spans="2:65" s="1" customFormat="1" ht="22.5" customHeight="1">
      <c r="B92" s="42"/>
      <c r="C92" s="203" t="s">
        <v>30</v>
      </c>
      <c r="D92" s="203" t="s">
        <v>166</v>
      </c>
      <c r="E92" s="204" t="s">
        <v>1772</v>
      </c>
      <c r="F92" s="205" t="s">
        <v>1733</v>
      </c>
      <c r="G92" s="206" t="s">
        <v>1708</v>
      </c>
      <c r="H92" s="207">
        <v>300</v>
      </c>
      <c r="I92" s="208"/>
      <c r="J92" s="209">
        <f t="shared" si="0"/>
        <v>0</v>
      </c>
      <c r="K92" s="205" t="s">
        <v>24</v>
      </c>
      <c r="L92" s="62"/>
      <c r="M92" s="210" t="s">
        <v>24</v>
      </c>
      <c r="N92" s="211" t="s">
        <v>51</v>
      </c>
      <c r="O92" s="43"/>
      <c r="P92" s="212">
        <f t="shared" si="1"/>
        <v>0</v>
      </c>
      <c r="Q92" s="212">
        <v>0</v>
      </c>
      <c r="R92" s="212">
        <f t="shared" si="2"/>
        <v>0</v>
      </c>
      <c r="S92" s="212">
        <v>0</v>
      </c>
      <c r="T92" s="213">
        <f t="shared" si="3"/>
        <v>0</v>
      </c>
      <c r="AR92" s="25" t="s">
        <v>295</v>
      </c>
      <c r="AT92" s="25" t="s">
        <v>166</v>
      </c>
      <c r="AU92" s="25" t="s">
        <v>80</v>
      </c>
      <c r="AY92" s="25" t="s">
        <v>165</v>
      </c>
      <c r="BE92" s="214">
        <f t="shared" si="4"/>
        <v>0</v>
      </c>
      <c r="BF92" s="214">
        <f t="shared" si="5"/>
        <v>0</v>
      </c>
      <c r="BG92" s="214">
        <f t="shared" si="6"/>
        <v>0</v>
      </c>
      <c r="BH92" s="214">
        <f t="shared" si="7"/>
        <v>0</v>
      </c>
      <c r="BI92" s="214">
        <f t="shared" si="8"/>
        <v>0</v>
      </c>
      <c r="BJ92" s="25" t="s">
        <v>25</v>
      </c>
      <c r="BK92" s="214">
        <f t="shared" si="9"/>
        <v>0</v>
      </c>
      <c r="BL92" s="25" t="s">
        <v>295</v>
      </c>
      <c r="BM92" s="25" t="s">
        <v>1773</v>
      </c>
    </row>
    <row r="93" spans="2:65" s="1" customFormat="1" ht="22.5" customHeight="1">
      <c r="B93" s="42"/>
      <c r="C93" s="203" t="s">
        <v>251</v>
      </c>
      <c r="D93" s="203" t="s">
        <v>166</v>
      </c>
      <c r="E93" s="204" t="s">
        <v>1774</v>
      </c>
      <c r="F93" s="205" t="s">
        <v>1775</v>
      </c>
      <c r="G93" s="206" t="s">
        <v>211</v>
      </c>
      <c r="H93" s="207">
        <v>125</v>
      </c>
      <c r="I93" s="208"/>
      <c r="J93" s="209">
        <f t="shared" si="0"/>
        <v>0</v>
      </c>
      <c r="K93" s="205" t="s">
        <v>24</v>
      </c>
      <c r="L93" s="62"/>
      <c r="M93" s="210" t="s">
        <v>24</v>
      </c>
      <c r="N93" s="211" t="s">
        <v>51</v>
      </c>
      <c r="O93" s="43"/>
      <c r="P93" s="212">
        <f t="shared" si="1"/>
        <v>0</v>
      </c>
      <c r="Q93" s="212">
        <v>0</v>
      </c>
      <c r="R93" s="212">
        <f t="shared" si="2"/>
        <v>0</v>
      </c>
      <c r="S93" s="212">
        <v>0</v>
      </c>
      <c r="T93" s="213">
        <f t="shared" si="3"/>
        <v>0</v>
      </c>
      <c r="AR93" s="25" t="s">
        <v>295</v>
      </c>
      <c r="AT93" s="25" t="s">
        <v>166</v>
      </c>
      <c r="AU93" s="25" t="s">
        <v>80</v>
      </c>
      <c r="AY93" s="25" t="s">
        <v>165</v>
      </c>
      <c r="BE93" s="214">
        <f t="shared" si="4"/>
        <v>0</v>
      </c>
      <c r="BF93" s="214">
        <f t="shared" si="5"/>
        <v>0</v>
      </c>
      <c r="BG93" s="214">
        <f t="shared" si="6"/>
        <v>0</v>
      </c>
      <c r="BH93" s="214">
        <f t="shared" si="7"/>
        <v>0</v>
      </c>
      <c r="BI93" s="214">
        <f t="shared" si="8"/>
        <v>0</v>
      </c>
      <c r="BJ93" s="25" t="s">
        <v>25</v>
      </c>
      <c r="BK93" s="214">
        <f t="shared" si="9"/>
        <v>0</v>
      </c>
      <c r="BL93" s="25" t="s">
        <v>295</v>
      </c>
      <c r="BM93" s="25" t="s">
        <v>1776</v>
      </c>
    </row>
    <row r="94" spans="2:65" s="1" customFormat="1" ht="22.5" customHeight="1">
      <c r="B94" s="42"/>
      <c r="C94" s="203" t="s">
        <v>265</v>
      </c>
      <c r="D94" s="203" t="s">
        <v>166</v>
      </c>
      <c r="E94" s="204" t="s">
        <v>1777</v>
      </c>
      <c r="F94" s="205" t="s">
        <v>1778</v>
      </c>
      <c r="G94" s="206" t="s">
        <v>222</v>
      </c>
      <c r="H94" s="207">
        <v>25</v>
      </c>
      <c r="I94" s="208"/>
      <c r="J94" s="209">
        <f t="shared" si="0"/>
        <v>0</v>
      </c>
      <c r="K94" s="205" t="s">
        <v>24</v>
      </c>
      <c r="L94" s="62"/>
      <c r="M94" s="210" t="s">
        <v>24</v>
      </c>
      <c r="N94" s="283" t="s">
        <v>51</v>
      </c>
      <c r="O94" s="284"/>
      <c r="P94" s="285">
        <f t="shared" si="1"/>
        <v>0</v>
      </c>
      <c r="Q94" s="285">
        <v>0</v>
      </c>
      <c r="R94" s="285">
        <f t="shared" si="2"/>
        <v>0</v>
      </c>
      <c r="S94" s="285">
        <v>0</v>
      </c>
      <c r="T94" s="286">
        <f t="shared" si="3"/>
        <v>0</v>
      </c>
      <c r="AR94" s="25" t="s">
        <v>295</v>
      </c>
      <c r="AT94" s="25" t="s">
        <v>166</v>
      </c>
      <c r="AU94" s="25" t="s">
        <v>80</v>
      </c>
      <c r="AY94" s="25" t="s">
        <v>165</v>
      </c>
      <c r="BE94" s="214">
        <f t="shared" si="4"/>
        <v>0</v>
      </c>
      <c r="BF94" s="214">
        <f t="shared" si="5"/>
        <v>0</v>
      </c>
      <c r="BG94" s="214">
        <f t="shared" si="6"/>
        <v>0</v>
      </c>
      <c r="BH94" s="214">
        <f t="shared" si="7"/>
        <v>0</v>
      </c>
      <c r="BI94" s="214">
        <f t="shared" si="8"/>
        <v>0</v>
      </c>
      <c r="BJ94" s="25" t="s">
        <v>25</v>
      </c>
      <c r="BK94" s="214">
        <f t="shared" si="9"/>
        <v>0</v>
      </c>
      <c r="BL94" s="25" t="s">
        <v>295</v>
      </c>
      <c r="BM94" s="25" t="s">
        <v>1779</v>
      </c>
    </row>
    <row r="95" spans="2:12" s="1" customFormat="1" ht="6.95" customHeight="1">
      <c r="B95" s="57"/>
      <c r="C95" s="58"/>
      <c r="D95" s="58"/>
      <c r="E95" s="58"/>
      <c r="F95" s="58"/>
      <c r="G95" s="58"/>
      <c r="H95" s="58"/>
      <c r="I95" s="149"/>
      <c r="J95" s="58"/>
      <c r="K95" s="58"/>
      <c r="L95" s="62"/>
    </row>
  </sheetData>
  <sheetProtection algorithmName="SHA-512" hashValue="usMZfXYKZUETjqYIVEkZffz+qpKJ94FBWGEeig0g5JvmSLZpIbKhO/yDWwOU8HA1q0a1OC3MsKIcN1T4Rk51Tg==" saltValue="6P5uFQdQZOvvsHrjI5ukMg==" spinCount="100000" sheet="1" objects="1" scenarios="1" formatCells="0" formatColumns="0" formatRows="0" sort="0" autoFilter="0"/>
  <autoFilter ref="C81:K94"/>
  <mergeCells count="12">
    <mergeCell ref="E72:H72"/>
    <mergeCell ref="E74:H74"/>
    <mergeCell ref="E7:H7"/>
    <mergeCell ref="E9:H9"/>
    <mergeCell ref="E11:H11"/>
    <mergeCell ref="E26:H26"/>
    <mergeCell ref="E47:H47"/>
    <mergeCell ref="G1:H1"/>
    <mergeCell ref="L2:V2"/>
    <mergeCell ref="E49:H49"/>
    <mergeCell ref="E51:H51"/>
    <mergeCell ref="E70:H70"/>
  </mergeCells>
  <hyperlinks>
    <hyperlink ref="F1:G1" location="C2" display="1) Krycí list soupisu"/>
    <hyperlink ref="G1:H1" location="C58"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121</v>
      </c>
      <c r="G1" s="417" t="s">
        <v>122</v>
      </c>
      <c r="H1" s="417"/>
      <c r="I1" s="125"/>
      <c r="J1" s="124" t="s">
        <v>123</v>
      </c>
      <c r="K1" s="123" t="s">
        <v>124</v>
      </c>
      <c r="L1" s="124" t="s">
        <v>125</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2"/>
      <c r="M2" s="372"/>
      <c r="N2" s="372"/>
      <c r="O2" s="372"/>
      <c r="P2" s="372"/>
      <c r="Q2" s="372"/>
      <c r="R2" s="372"/>
      <c r="S2" s="372"/>
      <c r="T2" s="372"/>
      <c r="U2" s="372"/>
      <c r="V2" s="372"/>
      <c r="AT2" s="25" t="s">
        <v>111</v>
      </c>
    </row>
    <row r="3" spans="2:46" ht="6.95" customHeight="1">
      <c r="B3" s="26"/>
      <c r="C3" s="27"/>
      <c r="D3" s="27"/>
      <c r="E3" s="27"/>
      <c r="F3" s="27"/>
      <c r="G3" s="27"/>
      <c r="H3" s="27"/>
      <c r="I3" s="126"/>
      <c r="J3" s="27"/>
      <c r="K3" s="28"/>
      <c r="AT3" s="25" t="s">
        <v>89</v>
      </c>
    </row>
    <row r="4" spans="2:46" ht="36.95" customHeight="1">
      <c r="B4" s="29"/>
      <c r="C4" s="30"/>
      <c r="D4" s="31" t="s">
        <v>126</v>
      </c>
      <c r="E4" s="30"/>
      <c r="F4" s="30"/>
      <c r="G4" s="30"/>
      <c r="H4" s="30"/>
      <c r="I4" s="127"/>
      <c r="J4" s="30"/>
      <c r="K4" s="32"/>
      <c r="M4" s="33" t="s">
        <v>12</v>
      </c>
      <c r="AT4" s="25" t="s">
        <v>6</v>
      </c>
    </row>
    <row r="5" spans="2:11" ht="6.95" customHeight="1">
      <c r="B5" s="29"/>
      <c r="C5" s="30"/>
      <c r="D5" s="30"/>
      <c r="E5" s="30"/>
      <c r="F5" s="30"/>
      <c r="G5" s="30"/>
      <c r="H5" s="30"/>
      <c r="I5" s="127"/>
      <c r="J5" s="30"/>
      <c r="K5" s="32"/>
    </row>
    <row r="6" spans="2:11" ht="15">
      <c r="B6" s="29"/>
      <c r="C6" s="30"/>
      <c r="D6" s="38" t="s">
        <v>18</v>
      </c>
      <c r="E6" s="30"/>
      <c r="F6" s="30"/>
      <c r="G6" s="30"/>
      <c r="H6" s="30"/>
      <c r="I6" s="127"/>
      <c r="J6" s="30"/>
      <c r="K6" s="32"/>
    </row>
    <row r="7" spans="2:11" ht="22.5" customHeight="1">
      <c r="B7" s="29"/>
      <c r="C7" s="30"/>
      <c r="D7" s="30"/>
      <c r="E7" s="418" t="str">
        <f>'Rekapitulace stavby'!K6</f>
        <v>VD Fojtka, zřízení nouzového přelivu</v>
      </c>
      <c r="F7" s="419"/>
      <c r="G7" s="419"/>
      <c r="H7" s="419"/>
      <c r="I7" s="127"/>
      <c r="J7" s="30"/>
      <c r="K7" s="32"/>
    </row>
    <row r="8" spans="2:11" ht="15">
      <c r="B8" s="29"/>
      <c r="C8" s="30"/>
      <c r="D8" s="38" t="s">
        <v>127</v>
      </c>
      <c r="E8" s="30"/>
      <c r="F8" s="30"/>
      <c r="G8" s="30"/>
      <c r="H8" s="30"/>
      <c r="I8" s="127"/>
      <c r="J8" s="30"/>
      <c r="K8" s="32"/>
    </row>
    <row r="9" spans="2:11" s="1" customFormat="1" ht="22.5" customHeight="1">
      <c r="B9" s="42"/>
      <c r="C9" s="43"/>
      <c r="D9" s="43"/>
      <c r="E9" s="418" t="s">
        <v>1663</v>
      </c>
      <c r="F9" s="421"/>
      <c r="G9" s="421"/>
      <c r="H9" s="421"/>
      <c r="I9" s="128"/>
      <c r="J9" s="43"/>
      <c r="K9" s="46"/>
    </row>
    <row r="10" spans="2:11" s="1" customFormat="1" ht="15">
      <c r="B10" s="42"/>
      <c r="C10" s="43"/>
      <c r="D10" s="38" t="s">
        <v>1664</v>
      </c>
      <c r="E10" s="43"/>
      <c r="F10" s="43"/>
      <c r="G10" s="43"/>
      <c r="H10" s="43"/>
      <c r="I10" s="128"/>
      <c r="J10" s="43"/>
      <c r="K10" s="46"/>
    </row>
    <row r="11" spans="2:11" s="1" customFormat="1" ht="36.95" customHeight="1">
      <c r="B11" s="42"/>
      <c r="C11" s="43"/>
      <c r="D11" s="43"/>
      <c r="E11" s="420" t="s">
        <v>1780</v>
      </c>
      <c r="F11" s="421"/>
      <c r="G11" s="421"/>
      <c r="H11" s="421"/>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103</v>
      </c>
      <c r="G13" s="43"/>
      <c r="H13" s="43"/>
      <c r="I13" s="129" t="s">
        <v>23</v>
      </c>
      <c r="J13" s="36" t="s">
        <v>24</v>
      </c>
      <c r="K13" s="46"/>
    </row>
    <row r="14" spans="2:11" s="1" customFormat="1" ht="14.45" customHeight="1">
      <c r="B14" s="42"/>
      <c r="C14" s="43"/>
      <c r="D14" s="38" t="s">
        <v>26</v>
      </c>
      <c r="E14" s="43"/>
      <c r="F14" s="36" t="s">
        <v>1666</v>
      </c>
      <c r="G14" s="43"/>
      <c r="H14" s="43"/>
      <c r="I14" s="129" t="s">
        <v>28</v>
      </c>
      <c r="J14" s="130" t="str">
        <f>'Rekapitulace stavby'!AN8</f>
        <v>6. 6. 2017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32</v>
      </c>
      <c r="E16" s="43"/>
      <c r="F16" s="43"/>
      <c r="G16" s="43"/>
      <c r="H16" s="43"/>
      <c r="I16" s="129" t="s">
        <v>33</v>
      </c>
      <c r="J16" s="36" t="s">
        <v>34</v>
      </c>
      <c r="K16" s="46"/>
    </row>
    <row r="17" spans="2:11" s="1" customFormat="1" ht="18" customHeight="1">
      <c r="B17" s="42"/>
      <c r="C17" s="43"/>
      <c r="D17" s="43"/>
      <c r="E17" s="36" t="s">
        <v>35</v>
      </c>
      <c r="F17" s="43"/>
      <c r="G17" s="43"/>
      <c r="H17" s="43"/>
      <c r="I17" s="129" t="s">
        <v>36</v>
      </c>
      <c r="J17" s="36" t="s">
        <v>37</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38</v>
      </c>
      <c r="E19" s="43"/>
      <c r="F19" s="43"/>
      <c r="G19" s="43"/>
      <c r="H19" s="43"/>
      <c r="I19" s="129" t="s">
        <v>33</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36</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40</v>
      </c>
      <c r="E22" s="43"/>
      <c r="F22" s="43"/>
      <c r="G22" s="43"/>
      <c r="H22" s="43"/>
      <c r="I22" s="129" t="s">
        <v>33</v>
      </c>
      <c r="J22" s="36" t="s">
        <v>41</v>
      </c>
      <c r="K22" s="46"/>
    </row>
    <row r="23" spans="2:11" s="1" customFormat="1" ht="18" customHeight="1">
      <c r="B23" s="42"/>
      <c r="C23" s="43"/>
      <c r="D23" s="43"/>
      <c r="E23" s="36" t="s">
        <v>42</v>
      </c>
      <c r="F23" s="43"/>
      <c r="G23" s="43"/>
      <c r="H23" s="43"/>
      <c r="I23" s="129" t="s">
        <v>36</v>
      </c>
      <c r="J23" s="36" t="s">
        <v>43</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45</v>
      </c>
      <c r="E25" s="43"/>
      <c r="F25" s="43"/>
      <c r="G25" s="43"/>
      <c r="H25" s="43"/>
      <c r="I25" s="128"/>
      <c r="J25" s="43"/>
      <c r="K25" s="46"/>
    </row>
    <row r="26" spans="2:11" s="7" customFormat="1" ht="22.5" customHeight="1">
      <c r="B26" s="131"/>
      <c r="C26" s="132"/>
      <c r="D26" s="132"/>
      <c r="E26" s="410" t="s">
        <v>24</v>
      </c>
      <c r="F26" s="410"/>
      <c r="G26" s="410"/>
      <c r="H26" s="410"/>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46</v>
      </c>
      <c r="E29" s="43"/>
      <c r="F29" s="43"/>
      <c r="G29" s="43"/>
      <c r="H29" s="43"/>
      <c r="I29" s="128"/>
      <c r="J29" s="138">
        <f>ROUND(J82,2)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48</v>
      </c>
      <c r="G31" s="43"/>
      <c r="H31" s="43"/>
      <c r="I31" s="139" t="s">
        <v>47</v>
      </c>
      <c r="J31" s="47" t="s">
        <v>49</v>
      </c>
      <c r="K31" s="46"/>
    </row>
    <row r="32" spans="2:11" s="1" customFormat="1" ht="14.45" customHeight="1">
      <c r="B32" s="42"/>
      <c r="C32" s="43"/>
      <c r="D32" s="50" t="s">
        <v>50</v>
      </c>
      <c r="E32" s="50" t="s">
        <v>51</v>
      </c>
      <c r="F32" s="140">
        <f>ROUND(SUM(BE82:BE94),2)</f>
        <v>0</v>
      </c>
      <c r="G32" s="43"/>
      <c r="H32" s="43"/>
      <c r="I32" s="141">
        <v>0.21</v>
      </c>
      <c r="J32" s="140">
        <f>ROUND(ROUND((SUM(BE82:BE94)),2)*I32,2)</f>
        <v>0</v>
      </c>
      <c r="K32" s="46"/>
    </row>
    <row r="33" spans="2:11" s="1" customFormat="1" ht="14.45" customHeight="1">
      <c r="B33" s="42"/>
      <c r="C33" s="43"/>
      <c r="D33" s="43"/>
      <c r="E33" s="50" t="s">
        <v>52</v>
      </c>
      <c r="F33" s="140">
        <f>ROUND(SUM(BF82:BF94),2)</f>
        <v>0</v>
      </c>
      <c r="G33" s="43"/>
      <c r="H33" s="43"/>
      <c r="I33" s="141">
        <v>0.15</v>
      </c>
      <c r="J33" s="140">
        <f>ROUND(ROUND((SUM(BF82:BF94)),2)*I33,2)</f>
        <v>0</v>
      </c>
      <c r="K33" s="46"/>
    </row>
    <row r="34" spans="2:11" s="1" customFormat="1" ht="14.45" customHeight="1" hidden="1">
      <c r="B34" s="42"/>
      <c r="C34" s="43"/>
      <c r="D34" s="43"/>
      <c r="E34" s="50" t="s">
        <v>53</v>
      </c>
      <c r="F34" s="140">
        <f>ROUND(SUM(BG82:BG94),2)</f>
        <v>0</v>
      </c>
      <c r="G34" s="43"/>
      <c r="H34" s="43"/>
      <c r="I34" s="141">
        <v>0.21</v>
      </c>
      <c r="J34" s="140">
        <v>0</v>
      </c>
      <c r="K34" s="46"/>
    </row>
    <row r="35" spans="2:11" s="1" customFormat="1" ht="14.45" customHeight="1" hidden="1">
      <c r="B35" s="42"/>
      <c r="C35" s="43"/>
      <c r="D35" s="43"/>
      <c r="E35" s="50" t="s">
        <v>54</v>
      </c>
      <c r="F35" s="140">
        <f>ROUND(SUM(BH82:BH94),2)</f>
        <v>0</v>
      </c>
      <c r="G35" s="43"/>
      <c r="H35" s="43"/>
      <c r="I35" s="141">
        <v>0.15</v>
      </c>
      <c r="J35" s="140">
        <v>0</v>
      </c>
      <c r="K35" s="46"/>
    </row>
    <row r="36" spans="2:11" s="1" customFormat="1" ht="14.45" customHeight="1" hidden="1">
      <c r="B36" s="42"/>
      <c r="C36" s="43"/>
      <c r="D36" s="43"/>
      <c r="E36" s="50" t="s">
        <v>55</v>
      </c>
      <c r="F36" s="140">
        <f>ROUND(SUM(BI82:BI94),2)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56</v>
      </c>
      <c r="E38" s="80"/>
      <c r="F38" s="80"/>
      <c r="G38" s="144" t="s">
        <v>57</v>
      </c>
      <c r="H38" s="145" t="s">
        <v>58</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129</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8" t="str">
        <f>E7</f>
        <v>VD Fojtka, zřízení nouzového přelivu</v>
      </c>
      <c r="F47" s="419"/>
      <c r="G47" s="419"/>
      <c r="H47" s="419"/>
      <c r="I47" s="128"/>
      <c r="J47" s="43"/>
      <c r="K47" s="46"/>
    </row>
    <row r="48" spans="2:11" ht="15">
      <c r="B48" s="29"/>
      <c r="C48" s="38" t="s">
        <v>127</v>
      </c>
      <c r="D48" s="30"/>
      <c r="E48" s="30"/>
      <c r="F48" s="30"/>
      <c r="G48" s="30"/>
      <c r="H48" s="30"/>
      <c r="I48" s="127"/>
      <c r="J48" s="30"/>
      <c r="K48" s="32"/>
    </row>
    <row r="49" spans="2:11" s="1" customFormat="1" ht="22.5" customHeight="1">
      <c r="B49" s="42"/>
      <c r="C49" s="43"/>
      <c r="D49" s="43"/>
      <c r="E49" s="418" t="s">
        <v>1663</v>
      </c>
      <c r="F49" s="421"/>
      <c r="G49" s="421"/>
      <c r="H49" s="421"/>
      <c r="I49" s="128"/>
      <c r="J49" s="43"/>
      <c r="K49" s="46"/>
    </row>
    <row r="50" spans="2:11" s="1" customFormat="1" ht="14.45" customHeight="1">
      <c r="B50" s="42"/>
      <c r="C50" s="38" t="s">
        <v>1664</v>
      </c>
      <c r="D50" s="43"/>
      <c r="E50" s="43"/>
      <c r="F50" s="43"/>
      <c r="G50" s="43"/>
      <c r="H50" s="43"/>
      <c r="I50" s="128"/>
      <c r="J50" s="43"/>
      <c r="K50" s="46"/>
    </row>
    <row r="51" spans="2:11" s="1" customFormat="1" ht="23.25" customHeight="1">
      <c r="B51" s="42"/>
      <c r="C51" s="43"/>
      <c r="D51" s="43"/>
      <c r="E51" s="420" t="str">
        <f>E11</f>
        <v>D - Demontáž</v>
      </c>
      <c r="F51" s="421"/>
      <c r="G51" s="421"/>
      <c r="H51" s="421"/>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26</v>
      </c>
      <c r="D53" s="43"/>
      <c r="E53" s="43"/>
      <c r="F53" s="36" t="str">
        <f>F14</f>
        <v>VD Fojtka, Mníšek u Liberce</v>
      </c>
      <c r="G53" s="43"/>
      <c r="H53" s="43"/>
      <c r="I53" s="129" t="s">
        <v>28</v>
      </c>
      <c r="J53" s="130" t="str">
        <f>IF(J14="","",J14)</f>
        <v>6. 6. 2017</v>
      </c>
      <c r="K53" s="46"/>
    </row>
    <row r="54" spans="2:11" s="1" customFormat="1" ht="6.95" customHeight="1">
      <c r="B54" s="42"/>
      <c r="C54" s="43"/>
      <c r="D54" s="43"/>
      <c r="E54" s="43"/>
      <c r="F54" s="43"/>
      <c r="G54" s="43"/>
      <c r="H54" s="43"/>
      <c r="I54" s="128"/>
      <c r="J54" s="43"/>
      <c r="K54" s="46"/>
    </row>
    <row r="55" spans="2:11" s="1" customFormat="1" ht="15">
      <c r="B55" s="42"/>
      <c r="C55" s="38" t="s">
        <v>32</v>
      </c>
      <c r="D55" s="43"/>
      <c r="E55" s="43"/>
      <c r="F55" s="36" t="str">
        <f>E17</f>
        <v>Povodí Labe, státní podnik</v>
      </c>
      <c r="G55" s="43"/>
      <c r="H55" s="43"/>
      <c r="I55" s="129" t="s">
        <v>40</v>
      </c>
      <c r="J55" s="36" t="str">
        <f>E23</f>
        <v>VODNÍ DÍLA - TBD a.s.</v>
      </c>
      <c r="K55" s="46"/>
    </row>
    <row r="56" spans="2:11" s="1" customFormat="1" ht="14.45" customHeight="1">
      <c r="B56" s="42"/>
      <c r="C56" s="38" t="s">
        <v>38</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130</v>
      </c>
      <c r="D58" s="142"/>
      <c r="E58" s="142"/>
      <c r="F58" s="142"/>
      <c r="G58" s="142"/>
      <c r="H58" s="142"/>
      <c r="I58" s="155"/>
      <c r="J58" s="156" t="s">
        <v>131</v>
      </c>
      <c r="K58" s="157"/>
    </row>
    <row r="59" spans="2:11" s="1" customFormat="1" ht="10.35" customHeight="1">
      <c r="B59" s="42"/>
      <c r="C59" s="43"/>
      <c r="D59" s="43"/>
      <c r="E59" s="43"/>
      <c r="F59" s="43"/>
      <c r="G59" s="43"/>
      <c r="H59" s="43"/>
      <c r="I59" s="128"/>
      <c r="J59" s="43"/>
      <c r="K59" s="46"/>
    </row>
    <row r="60" spans="2:47" s="1" customFormat="1" ht="29.25" customHeight="1">
      <c r="B60" s="42"/>
      <c r="C60" s="158" t="s">
        <v>132</v>
      </c>
      <c r="D60" s="43"/>
      <c r="E60" s="43"/>
      <c r="F60" s="43"/>
      <c r="G60" s="43"/>
      <c r="H60" s="43"/>
      <c r="I60" s="128"/>
      <c r="J60" s="138">
        <f>J82</f>
        <v>0</v>
      </c>
      <c r="K60" s="46"/>
      <c r="AU60" s="25" t="s">
        <v>133</v>
      </c>
    </row>
    <row r="61" spans="2:11" s="1" customFormat="1" ht="21.75" customHeight="1">
      <c r="B61" s="42"/>
      <c r="C61" s="43"/>
      <c r="D61" s="43"/>
      <c r="E61" s="43"/>
      <c r="F61" s="43"/>
      <c r="G61" s="43"/>
      <c r="H61" s="43"/>
      <c r="I61" s="128"/>
      <c r="J61" s="43"/>
      <c r="K61" s="46"/>
    </row>
    <row r="62" spans="2:11" s="1" customFormat="1" ht="6.95" customHeight="1">
      <c r="B62" s="57"/>
      <c r="C62" s="58"/>
      <c r="D62" s="58"/>
      <c r="E62" s="58"/>
      <c r="F62" s="58"/>
      <c r="G62" s="58"/>
      <c r="H62" s="58"/>
      <c r="I62" s="149"/>
      <c r="J62" s="58"/>
      <c r="K62" s="59"/>
    </row>
    <row r="66" spans="2:12" s="1" customFormat="1" ht="6.95" customHeight="1">
      <c r="B66" s="60"/>
      <c r="C66" s="61"/>
      <c r="D66" s="61"/>
      <c r="E66" s="61"/>
      <c r="F66" s="61"/>
      <c r="G66" s="61"/>
      <c r="H66" s="61"/>
      <c r="I66" s="152"/>
      <c r="J66" s="61"/>
      <c r="K66" s="61"/>
      <c r="L66" s="62"/>
    </row>
    <row r="67" spans="2:12" s="1" customFormat="1" ht="36.95" customHeight="1">
      <c r="B67" s="42"/>
      <c r="C67" s="63" t="s">
        <v>149</v>
      </c>
      <c r="D67" s="64"/>
      <c r="E67" s="64"/>
      <c r="F67" s="64"/>
      <c r="G67" s="64"/>
      <c r="H67" s="64"/>
      <c r="I67" s="173"/>
      <c r="J67" s="64"/>
      <c r="K67" s="64"/>
      <c r="L67" s="62"/>
    </row>
    <row r="68" spans="2:12" s="1" customFormat="1" ht="6.95" customHeight="1">
      <c r="B68" s="42"/>
      <c r="C68" s="64"/>
      <c r="D68" s="64"/>
      <c r="E68" s="64"/>
      <c r="F68" s="64"/>
      <c r="G68" s="64"/>
      <c r="H68" s="64"/>
      <c r="I68" s="173"/>
      <c r="J68" s="64"/>
      <c r="K68" s="64"/>
      <c r="L68" s="62"/>
    </row>
    <row r="69" spans="2:12" s="1" customFormat="1" ht="14.45" customHeight="1">
      <c r="B69" s="42"/>
      <c r="C69" s="66" t="s">
        <v>18</v>
      </c>
      <c r="D69" s="64"/>
      <c r="E69" s="64"/>
      <c r="F69" s="64"/>
      <c r="G69" s="64"/>
      <c r="H69" s="64"/>
      <c r="I69" s="173"/>
      <c r="J69" s="64"/>
      <c r="K69" s="64"/>
      <c r="L69" s="62"/>
    </row>
    <row r="70" spans="2:12" s="1" customFormat="1" ht="22.5" customHeight="1">
      <c r="B70" s="42"/>
      <c r="C70" s="64"/>
      <c r="D70" s="64"/>
      <c r="E70" s="414" t="str">
        <f>E7</f>
        <v>VD Fojtka, zřízení nouzového přelivu</v>
      </c>
      <c r="F70" s="415"/>
      <c r="G70" s="415"/>
      <c r="H70" s="415"/>
      <c r="I70" s="173"/>
      <c r="J70" s="64"/>
      <c r="K70" s="64"/>
      <c r="L70" s="62"/>
    </row>
    <row r="71" spans="2:12" ht="15">
      <c r="B71" s="29"/>
      <c r="C71" s="66" t="s">
        <v>127</v>
      </c>
      <c r="D71" s="289"/>
      <c r="E71" s="289"/>
      <c r="F71" s="289"/>
      <c r="G71" s="289"/>
      <c r="H71" s="289"/>
      <c r="J71" s="289"/>
      <c r="K71" s="289"/>
      <c r="L71" s="290"/>
    </row>
    <row r="72" spans="2:12" s="1" customFormat="1" ht="22.5" customHeight="1">
      <c r="B72" s="42"/>
      <c r="C72" s="64"/>
      <c r="D72" s="64"/>
      <c r="E72" s="414" t="s">
        <v>1663</v>
      </c>
      <c r="F72" s="416"/>
      <c r="G72" s="416"/>
      <c r="H72" s="416"/>
      <c r="I72" s="173"/>
      <c r="J72" s="64"/>
      <c r="K72" s="64"/>
      <c r="L72" s="62"/>
    </row>
    <row r="73" spans="2:12" s="1" customFormat="1" ht="14.45" customHeight="1">
      <c r="B73" s="42"/>
      <c r="C73" s="66" t="s">
        <v>1664</v>
      </c>
      <c r="D73" s="64"/>
      <c r="E73" s="64"/>
      <c r="F73" s="64"/>
      <c r="G73" s="64"/>
      <c r="H73" s="64"/>
      <c r="I73" s="173"/>
      <c r="J73" s="64"/>
      <c r="K73" s="64"/>
      <c r="L73" s="62"/>
    </row>
    <row r="74" spans="2:12" s="1" customFormat="1" ht="23.25" customHeight="1">
      <c r="B74" s="42"/>
      <c r="C74" s="64"/>
      <c r="D74" s="64"/>
      <c r="E74" s="382" t="str">
        <f>E11</f>
        <v>D - Demontáž</v>
      </c>
      <c r="F74" s="416"/>
      <c r="G74" s="416"/>
      <c r="H74" s="416"/>
      <c r="I74" s="173"/>
      <c r="J74" s="64"/>
      <c r="K74" s="64"/>
      <c r="L74" s="62"/>
    </row>
    <row r="75" spans="2:12" s="1" customFormat="1" ht="6.95" customHeight="1">
      <c r="B75" s="42"/>
      <c r="C75" s="64"/>
      <c r="D75" s="64"/>
      <c r="E75" s="64"/>
      <c r="F75" s="64"/>
      <c r="G75" s="64"/>
      <c r="H75" s="64"/>
      <c r="I75" s="173"/>
      <c r="J75" s="64"/>
      <c r="K75" s="64"/>
      <c r="L75" s="62"/>
    </row>
    <row r="76" spans="2:12" s="1" customFormat="1" ht="18" customHeight="1">
      <c r="B76" s="42"/>
      <c r="C76" s="66" t="s">
        <v>26</v>
      </c>
      <c r="D76" s="64"/>
      <c r="E76" s="64"/>
      <c r="F76" s="174" t="str">
        <f>F14</f>
        <v>VD Fojtka, Mníšek u Liberce</v>
      </c>
      <c r="G76" s="64"/>
      <c r="H76" s="64"/>
      <c r="I76" s="175" t="s">
        <v>28</v>
      </c>
      <c r="J76" s="74" t="str">
        <f>IF(J14="","",J14)</f>
        <v>6. 6. 2017</v>
      </c>
      <c r="K76" s="64"/>
      <c r="L76" s="62"/>
    </row>
    <row r="77" spans="2:12" s="1" customFormat="1" ht="6.95" customHeight="1">
      <c r="B77" s="42"/>
      <c r="C77" s="64"/>
      <c r="D77" s="64"/>
      <c r="E77" s="64"/>
      <c r="F77" s="64"/>
      <c r="G77" s="64"/>
      <c r="H77" s="64"/>
      <c r="I77" s="173"/>
      <c r="J77" s="64"/>
      <c r="K77" s="64"/>
      <c r="L77" s="62"/>
    </row>
    <row r="78" spans="2:12" s="1" customFormat="1" ht="15">
      <c r="B78" s="42"/>
      <c r="C78" s="66" t="s">
        <v>32</v>
      </c>
      <c r="D78" s="64"/>
      <c r="E78" s="64"/>
      <c r="F78" s="174" t="str">
        <f>E17</f>
        <v>Povodí Labe, státní podnik</v>
      </c>
      <c r="G78" s="64"/>
      <c r="H78" s="64"/>
      <c r="I78" s="175" t="s">
        <v>40</v>
      </c>
      <c r="J78" s="174" t="str">
        <f>E23</f>
        <v>VODNÍ DÍLA - TBD a.s.</v>
      </c>
      <c r="K78" s="64"/>
      <c r="L78" s="62"/>
    </row>
    <row r="79" spans="2:12" s="1" customFormat="1" ht="14.45" customHeight="1">
      <c r="B79" s="42"/>
      <c r="C79" s="66" t="s">
        <v>38</v>
      </c>
      <c r="D79" s="64"/>
      <c r="E79" s="64"/>
      <c r="F79" s="174" t="str">
        <f>IF(E20="","",E20)</f>
        <v/>
      </c>
      <c r="G79" s="64"/>
      <c r="H79" s="64"/>
      <c r="I79" s="173"/>
      <c r="J79" s="64"/>
      <c r="K79" s="64"/>
      <c r="L79" s="62"/>
    </row>
    <row r="80" spans="2:12" s="1" customFormat="1" ht="10.35" customHeight="1">
      <c r="B80" s="42"/>
      <c r="C80" s="64"/>
      <c r="D80" s="64"/>
      <c r="E80" s="64"/>
      <c r="F80" s="64"/>
      <c r="G80" s="64"/>
      <c r="H80" s="64"/>
      <c r="I80" s="173"/>
      <c r="J80" s="64"/>
      <c r="K80" s="64"/>
      <c r="L80" s="62"/>
    </row>
    <row r="81" spans="2:20" s="10" customFormat="1" ht="29.25" customHeight="1">
      <c r="B81" s="176"/>
      <c r="C81" s="177" t="s">
        <v>150</v>
      </c>
      <c r="D81" s="178" t="s">
        <v>65</v>
      </c>
      <c r="E81" s="178" t="s">
        <v>61</v>
      </c>
      <c r="F81" s="178" t="s">
        <v>151</v>
      </c>
      <c r="G81" s="178" t="s">
        <v>152</v>
      </c>
      <c r="H81" s="178" t="s">
        <v>153</v>
      </c>
      <c r="I81" s="179" t="s">
        <v>154</v>
      </c>
      <c r="J81" s="178" t="s">
        <v>131</v>
      </c>
      <c r="K81" s="180" t="s">
        <v>155</v>
      </c>
      <c r="L81" s="181"/>
      <c r="M81" s="82" t="s">
        <v>156</v>
      </c>
      <c r="N81" s="83" t="s">
        <v>50</v>
      </c>
      <c r="O81" s="83" t="s">
        <v>157</v>
      </c>
      <c r="P81" s="83" t="s">
        <v>158</v>
      </c>
      <c r="Q81" s="83" t="s">
        <v>159</v>
      </c>
      <c r="R81" s="83" t="s">
        <v>160</v>
      </c>
      <c r="S81" s="83" t="s">
        <v>161</v>
      </c>
      <c r="T81" s="84" t="s">
        <v>162</v>
      </c>
    </row>
    <row r="82" spans="2:63" s="1" customFormat="1" ht="29.25" customHeight="1">
      <c r="B82" s="42"/>
      <c r="C82" s="291" t="s">
        <v>132</v>
      </c>
      <c r="D82" s="64"/>
      <c r="E82" s="64"/>
      <c r="F82" s="64"/>
      <c r="G82" s="64"/>
      <c r="H82" s="64"/>
      <c r="I82" s="173"/>
      <c r="J82" s="182">
        <f>BK82</f>
        <v>0</v>
      </c>
      <c r="K82" s="64"/>
      <c r="L82" s="62"/>
      <c r="M82" s="85"/>
      <c r="N82" s="86"/>
      <c r="O82" s="86"/>
      <c r="P82" s="183">
        <f>SUM(P83:P94)</f>
        <v>0</v>
      </c>
      <c r="Q82" s="86"/>
      <c r="R82" s="183">
        <f>SUM(R83:R94)</f>
        <v>0</v>
      </c>
      <c r="S82" s="86"/>
      <c r="T82" s="184">
        <f>SUM(T83:T94)</f>
        <v>0</v>
      </c>
      <c r="AT82" s="25" t="s">
        <v>79</v>
      </c>
      <c r="AU82" s="25" t="s">
        <v>133</v>
      </c>
      <c r="BK82" s="185">
        <f>SUM(BK83:BK94)</f>
        <v>0</v>
      </c>
    </row>
    <row r="83" spans="2:65" s="1" customFormat="1" ht="22.5" customHeight="1">
      <c r="B83" s="42"/>
      <c r="C83" s="203" t="s">
        <v>25</v>
      </c>
      <c r="D83" s="203" t="s">
        <v>166</v>
      </c>
      <c r="E83" s="204" t="s">
        <v>1781</v>
      </c>
      <c r="F83" s="205" t="s">
        <v>1782</v>
      </c>
      <c r="G83" s="206" t="s">
        <v>211</v>
      </c>
      <c r="H83" s="207">
        <v>32</v>
      </c>
      <c r="I83" s="208"/>
      <c r="J83" s="209">
        <f aca="true" t="shared" si="0" ref="J83:J94">ROUND(I83*H83,2)</f>
        <v>0</v>
      </c>
      <c r="K83" s="205" t="s">
        <v>24</v>
      </c>
      <c r="L83" s="62"/>
      <c r="M83" s="210" t="s">
        <v>24</v>
      </c>
      <c r="N83" s="211" t="s">
        <v>51</v>
      </c>
      <c r="O83" s="43"/>
      <c r="P83" s="212">
        <f aca="true" t="shared" si="1" ref="P83:P94">O83*H83</f>
        <v>0</v>
      </c>
      <c r="Q83" s="212">
        <v>0</v>
      </c>
      <c r="R83" s="212">
        <f aca="true" t="shared" si="2" ref="R83:R94">Q83*H83</f>
        <v>0</v>
      </c>
      <c r="S83" s="212">
        <v>0</v>
      </c>
      <c r="T83" s="213">
        <f aca="true" t="shared" si="3" ref="T83:T94">S83*H83</f>
        <v>0</v>
      </c>
      <c r="AR83" s="25" t="s">
        <v>295</v>
      </c>
      <c r="AT83" s="25" t="s">
        <v>166</v>
      </c>
      <c r="AU83" s="25" t="s">
        <v>80</v>
      </c>
      <c r="AY83" s="25" t="s">
        <v>165</v>
      </c>
      <c r="BE83" s="214">
        <f aca="true" t="shared" si="4" ref="BE83:BE94">IF(N83="základní",J83,0)</f>
        <v>0</v>
      </c>
      <c r="BF83" s="214">
        <f aca="true" t="shared" si="5" ref="BF83:BF94">IF(N83="snížená",J83,0)</f>
        <v>0</v>
      </c>
      <c r="BG83" s="214">
        <f aca="true" t="shared" si="6" ref="BG83:BG94">IF(N83="zákl. přenesená",J83,0)</f>
        <v>0</v>
      </c>
      <c r="BH83" s="214">
        <f aca="true" t="shared" si="7" ref="BH83:BH94">IF(N83="sníž. přenesená",J83,0)</f>
        <v>0</v>
      </c>
      <c r="BI83" s="214">
        <f aca="true" t="shared" si="8" ref="BI83:BI94">IF(N83="nulová",J83,0)</f>
        <v>0</v>
      </c>
      <c r="BJ83" s="25" t="s">
        <v>25</v>
      </c>
      <c r="BK83" s="214">
        <f aca="true" t="shared" si="9" ref="BK83:BK94">ROUND(I83*H83,2)</f>
        <v>0</v>
      </c>
      <c r="BL83" s="25" t="s">
        <v>295</v>
      </c>
      <c r="BM83" s="25" t="s">
        <v>1783</v>
      </c>
    </row>
    <row r="84" spans="2:65" s="1" customFormat="1" ht="22.5" customHeight="1">
      <c r="B84" s="42"/>
      <c r="C84" s="203" t="s">
        <v>89</v>
      </c>
      <c r="D84" s="203" t="s">
        <v>166</v>
      </c>
      <c r="E84" s="204" t="s">
        <v>1784</v>
      </c>
      <c r="F84" s="205" t="s">
        <v>1692</v>
      </c>
      <c r="G84" s="206" t="s">
        <v>1621</v>
      </c>
      <c r="H84" s="207">
        <v>8</v>
      </c>
      <c r="I84" s="208"/>
      <c r="J84" s="209">
        <f t="shared" si="0"/>
        <v>0</v>
      </c>
      <c r="K84" s="205" t="s">
        <v>24</v>
      </c>
      <c r="L84" s="62"/>
      <c r="M84" s="210" t="s">
        <v>24</v>
      </c>
      <c r="N84" s="211" t="s">
        <v>51</v>
      </c>
      <c r="O84" s="43"/>
      <c r="P84" s="212">
        <f t="shared" si="1"/>
        <v>0</v>
      </c>
      <c r="Q84" s="212">
        <v>0</v>
      </c>
      <c r="R84" s="212">
        <f t="shared" si="2"/>
        <v>0</v>
      </c>
      <c r="S84" s="212">
        <v>0</v>
      </c>
      <c r="T84" s="213">
        <f t="shared" si="3"/>
        <v>0</v>
      </c>
      <c r="AR84" s="25" t="s">
        <v>295</v>
      </c>
      <c r="AT84" s="25" t="s">
        <v>166</v>
      </c>
      <c r="AU84" s="25" t="s">
        <v>80</v>
      </c>
      <c r="AY84" s="25" t="s">
        <v>165</v>
      </c>
      <c r="BE84" s="214">
        <f t="shared" si="4"/>
        <v>0</v>
      </c>
      <c r="BF84" s="214">
        <f t="shared" si="5"/>
        <v>0</v>
      </c>
      <c r="BG84" s="214">
        <f t="shared" si="6"/>
        <v>0</v>
      </c>
      <c r="BH84" s="214">
        <f t="shared" si="7"/>
        <v>0</v>
      </c>
      <c r="BI84" s="214">
        <f t="shared" si="8"/>
        <v>0</v>
      </c>
      <c r="BJ84" s="25" t="s">
        <v>25</v>
      </c>
      <c r="BK84" s="214">
        <f t="shared" si="9"/>
        <v>0</v>
      </c>
      <c r="BL84" s="25" t="s">
        <v>295</v>
      </c>
      <c r="BM84" s="25" t="s">
        <v>1785</v>
      </c>
    </row>
    <row r="85" spans="2:65" s="1" customFormat="1" ht="22.5" customHeight="1">
      <c r="B85" s="42"/>
      <c r="C85" s="203" t="s">
        <v>187</v>
      </c>
      <c r="D85" s="203" t="s">
        <v>166</v>
      </c>
      <c r="E85" s="204" t="s">
        <v>1786</v>
      </c>
      <c r="F85" s="205" t="s">
        <v>1787</v>
      </c>
      <c r="G85" s="206" t="s">
        <v>1621</v>
      </c>
      <c r="H85" s="207">
        <v>8</v>
      </c>
      <c r="I85" s="208"/>
      <c r="J85" s="209">
        <f t="shared" si="0"/>
        <v>0</v>
      </c>
      <c r="K85" s="205" t="s">
        <v>24</v>
      </c>
      <c r="L85" s="62"/>
      <c r="M85" s="210" t="s">
        <v>24</v>
      </c>
      <c r="N85" s="211" t="s">
        <v>51</v>
      </c>
      <c r="O85" s="43"/>
      <c r="P85" s="212">
        <f t="shared" si="1"/>
        <v>0</v>
      </c>
      <c r="Q85" s="212">
        <v>0</v>
      </c>
      <c r="R85" s="212">
        <f t="shared" si="2"/>
        <v>0</v>
      </c>
      <c r="S85" s="212">
        <v>0</v>
      </c>
      <c r="T85" s="213">
        <f t="shared" si="3"/>
        <v>0</v>
      </c>
      <c r="AR85" s="25" t="s">
        <v>295</v>
      </c>
      <c r="AT85" s="25" t="s">
        <v>166</v>
      </c>
      <c r="AU85" s="25" t="s">
        <v>80</v>
      </c>
      <c r="AY85" s="25" t="s">
        <v>165</v>
      </c>
      <c r="BE85" s="214">
        <f t="shared" si="4"/>
        <v>0</v>
      </c>
      <c r="BF85" s="214">
        <f t="shared" si="5"/>
        <v>0</v>
      </c>
      <c r="BG85" s="214">
        <f t="shared" si="6"/>
        <v>0</v>
      </c>
      <c r="BH85" s="214">
        <f t="shared" si="7"/>
        <v>0</v>
      </c>
      <c r="BI85" s="214">
        <f t="shared" si="8"/>
        <v>0</v>
      </c>
      <c r="BJ85" s="25" t="s">
        <v>25</v>
      </c>
      <c r="BK85" s="214">
        <f t="shared" si="9"/>
        <v>0</v>
      </c>
      <c r="BL85" s="25" t="s">
        <v>295</v>
      </c>
      <c r="BM85" s="25" t="s">
        <v>1788</v>
      </c>
    </row>
    <row r="86" spans="2:65" s="1" customFormat="1" ht="22.5" customHeight="1">
      <c r="B86" s="42"/>
      <c r="C86" s="203" t="s">
        <v>171</v>
      </c>
      <c r="D86" s="203" t="s">
        <v>166</v>
      </c>
      <c r="E86" s="204" t="s">
        <v>1789</v>
      </c>
      <c r="F86" s="205" t="s">
        <v>1790</v>
      </c>
      <c r="G86" s="206" t="s">
        <v>1621</v>
      </c>
      <c r="H86" s="207">
        <v>1</v>
      </c>
      <c r="I86" s="208"/>
      <c r="J86" s="209">
        <f t="shared" si="0"/>
        <v>0</v>
      </c>
      <c r="K86" s="205" t="s">
        <v>24</v>
      </c>
      <c r="L86" s="62"/>
      <c r="M86" s="210" t="s">
        <v>24</v>
      </c>
      <c r="N86" s="211" t="s">
        <v>51</v>
      </c>
      <c r="O86" s="43"/>
      <c r="P86" s="212">
        <f t="shared" si="1"/>
        <v>0</v>
      </c>
      <c r="Q86" s="212">
        <v>0</v>
      </c>
      <c r="R86" s="212">
        <f t="shared" si="2"/>
        <v>0</v>
      </c>
      <c r="S86" s="212">
        <v>0</v>
      </c>
      <c r="T86" s="213">
        <f t="shared" si="3"/>
        <v>0</v>
      </c>
      <c r="AR86" s="25" t="s">
        <v>295</v>
      </c>
      <c r="AT86" s="25" t="s">
        <v>166</v>
      </c>
      <c r="AU86" s="25" t="s">
        <v>80</v>
      </c>
      <c r="AY86" s="25" t="s">
        <v>165</v>
      </c>
      <c r="BE86" s="214">
        <f t="shared" si="4"/>
        <v>0</v>
      </c>
      <c r="BF86" s="214">
        <f t="shared" si="5"/>
        <v>0</v>
      </c>
      <c r="BG86" s="214">
        <f t="shared" si="6"/>
        <v>0</v>
      </c>
      <c r="BH86" s="214">
        <f t="shared" si="7"/>
        <v>0</v>
      </c>
      <c r="BI86" s="214">
        <f t="shared" si="8"/>
        <v>0</v>
      </c>
      <c r="BJ86" s="25" t="s">
        <v>25</v>
      </c>
      <c r="BK86" s="214">
        <f t="shared" si="9"/>
        <v>0</v>
      </c>
      <c r="BL86" s="25" t="s">
        <v>295</v>
      </c>
      <c r="BM86" s="25" t="s">
        <v>1791</v>
      </c>
    </row>
    <row r="87" spans="2:65" s="1" customFormat="1" ht="22.5" customHeight="1">
      <c r="B87" s="42"/>
      <c r="C87" s="203" t="s">
        <v>208</v>
      </c>
      <c r="D87" s="203" t="s">
        <v>166</v>
      </c>
      <c r="E87" s="204" t="s">
        <v>1792</v>
      </c>
      <c r="F87" s="205" t="s">
        <v>1793</v>
      </c>
      <c r="G87" s="206" t="s">
        <v>1621</v>
      </c>
      <c r="H87" s="207">
        <v>1</v>
      </c>
      <c r="I87" s="208"/>
      <c r="J87" s="209">
        <f t="shared" si="0"/>
        <v>0</v>
      </c>
      <c r="K87" s="205" t="s">
        <v>24</v>
      </c>
      <c r="L87" s="62"/>
      <c r="M87" s="210" t="s">
        <v>24</v>
      </c>
      <c r="N87" s="211" t="s">
        <v>51</v>
      </c>
      <c r="O87" s="43"/>
      <c r="P87" s="212">
        <f t="shared" si="1"/>
        <v>0</v>
      </c>
      <c r="Q87" s="212">
        <v>0</v>
      </c>
      <c r="R87" s="212">
        <f t="shared" si="2"/>
        <v>0</v>
      </c>
      <c r="S87" s="212">
        <v>0</v>
      </c>
      <c r="T87" s="213">
        <f t="shared" si="3"/>
        <v>0</v>
      </c>
      <c r="AR87" s="25" t="s">
        <v>295</v>
      </c>
      <c r="AT87" s="25" t="s">
        <v>166</v>
      </c>
      <c r="AU87" s="25" t="s">
        <v>80</v>
      </c>
      <c r="AY87" s="25" t="s">
        <v>165</v>
      </c>
      <c r="BE87" s="214">
        <f t="shared" si="4"/>
        <v>0</v>
      </c>
      <c r="BF87" s="214">
        <f t="shared" si="5"/>
        <v>0</v>
      </c>
      <c r="BG87" s="214">
        <f t="shared" si="6"/>
        <v>0</v>
      </c>
      <c r="BH87" s="214">
        <f t="shared" si="7"/>
        <v>0</v>
      </c>
      <c r="BI87" s="214">
        <f t="shared" si="8"/>
        <v>0</v>
      </c>
      <c r="BJ87" s="25" t="s">
        <v>25</v>
      </c>
      <c r="BK87" s="214">
        <f t="shared" si="9"/>
        <v>0</v>
      </c>
      <c r="BL87" s="25" t="s">
        <v>295</v>
      </c>
      <c r="BM87" s="25" t="s">
        <v>1794</v>
      </c>
    </row>
    <row r="88" spans="2:65" s="1" customFormat="1" ht="22.5" customHeight="1">
      <c r="B88" s="42"/>
      <c r="C88" s="203" t="s">
        <v>219</v>
      </c>
      <c r="D88" s="203" t="s">
        <v>166</v>
      </c>
      <c r="E88" s="204" t="s">
        <v>1795</v>
      </c>
      <c r="F88" s="205" t="s">
        <v>1796</v>
      </c>
      <c r="G88" s="206" t="s">
        <v>1621</v>
      </c>
      <c r="H88" s="207">
        <v>1</v>
      </c>
      <c r="I88" s="208"/>
      <c r="J88" s="209">
        <f t="shared" si="0"/>
        <v>0</v>
      </c>
      <c r="K88" s="205" t="s">
        <v>24</v>
      </c>
      <c r="L88" s="62"/>
      <c r="M88" s="210" t="s">
        <v>24</v>
      </c>
      <c r="N88" s="211" t="s">
        <v>51</v>
      </c>
      <c r="O88" s="43"/>
      <c r="P88" s="212">
        <f t="shared" si="1"/>
        <v>0</v>
      </c>
      <c r="Q88" s="212">
        <v>0</v>
      </c>
      <c r="R88" s="212">
        <f t="shared" si="2"/>
        <v>0</v>
      </c>
      <c r="S88" s="212">
        <v>0</v>
      </c>
      <c r="T88" s="213">
        <f t="shared" si="3"/>
        <v>0</v>
      </c>
      <c r="AR88" s="25" t="s">
        <v>295</v>
      </c>
      <c r="AT88" s="25" t="s">
        <v>166</v>
      </c>
      <c r="AU88" s="25" t="s">
        <v>80</v>
      </c>
      <c r="AY88" s="25" t="s">
        <v>165</v>
      </c>
      <c r="BE88" s="214">
        <f t="shared" si="4"/>
        <v>0</v>
      </c>
      <c r="BF88" s="214">
        <f t="shared" si="5"/>
        <v>0</v>
      </c>
      <c r="BG88" s="214">
        <f t="shared" si="6"/>
        <v>0</v>
      </c>
      <c r="BH88" s="214">
        <f t="shared" si="7"/>
        <v>0</v>
      </c>
      <c r="BI88" s="214">
        <f t="shared" si="8"/>
        <v>0</v>
      </c>
      <c r="BJ88" s="25" t="s">
        <v>25</v>
      </c>
      <c r="BK88" s="214">
        <f t="shared" si="9"/>
        <v>0</v>
      </c>
      <c r="BL88" s="25" t="s">
        <v>295</v>
      </c>
      <c r="BM88" s="25" t="s">
        <v>1797</v>
      </c>
    </row>
    <row r="89" spans="2:65" s="1" customFormat="1" ht="22.5" customHeight="1">
      <c r="B89" s="42"/>
      <c r="C89" s="203" t="s">
        <v>227</v>
      </c>
      <c r="D89" s="203" t="s">
        <v>166</v>
      </c>
      <c r="E89" s="204" t="s">
        <v>1798</v>
      </c>
      <c r="F89" s="205" t="s">
        <v>1799</v>
      </c>
      <c r="G89" s="206" t="s">
        <v>1621</v>
      </c>
      <c r="H89" s="207">
        <v>1</v>
      </c>
      <c r="I89" s="208"/>
      <c r="J89" s="209">
        <f t="shared" si="0"/>
        <v>0</v>
      </c>
      <c r="K89" s="205" t="s">
        <v>24</v>
      </c>
      <c r="L89" s="62"/>
      <c r="M89" s="210" t="s">
        <v>24</v>
      </c>
      <c r="N89" s="211" t="s">
        <v>51</v>
      </c>
      <c r="O89" s="43"/>
      <c r="P89" s="212">
        <f t="shared" si="1"/>
        <v>0</v>
      </c>
      <c r="Q89" s="212">
        <v>0</v>
      </c>
      <c r="R89" s="212">
        <f t="shared" si="2"/>
        <v>0</v>
      </c>
      <c r="S89" s="212">
        <v>0</v>
      </c>
      <c r="T89" s="213">
        <f t="shared" si="3"/>
        <v>0</v>
      </c>
      <c r="AR89" s="25" t="s">
        <v>295</v>
      </c>
      <c r="AT89" s="25" t="s">
        <v>166</v>
      </c>
      <c r="AU89" s="25" t="s">
        <v>80</v>
      </c>
      <c r="AY89" s="25" t="s">
        <v>165</v>
      </c>
      <c r="BE89" s="214">
        <f t="shared" si="4"/>
        <v>0</v>
      </c>
      <c r="BF89" s="214">
        <f t="shared" si="5"/>
        <v>0</v>
      </c>
      <c r="BG89" s="214">
        <f t="shared" si="6"/>
        <v>0</v>
      </c>
      <c r="BH89" s="214">
        <f t="shared" si="7"/>
        <v>0</v>
      </c>
      <c r="BI89" s="214">
        <f t="shared" si="8"/>
        <v>0</v>
      </c>
      <c r="BJ89" s="25" t="s">
        <v>25</v>
      </c>
      <c r="BK89" s="214">
        <f t="shared" si="9"/>
        <v>0</v>
      </c>
      <c r="BL89" s="25" t="s">
        <v>295</v>
      </c>
      <c r="BM89" s="25" t="s">
        <v>1800</v>
      </c>
    </row>
    <row r="90" spans="2:65" s="1" customFormat="1" ht="22.5" customHeight="1">
      <c r="B90" s="42"/>
      <c r="C90" s="203" t="s">
        <v>232</v>
      </c>
      <c r="D90" s="203" t="s">
        <v>166</v>
      </c>
      <c r="E90" s="204" t="s">
        <v>1801</v>
      </c>
      <c r="F90" s="205" t="s">
        <v>1802</v>
      </c>
      <c r="G90" s="206" t="s">
        <v>1621</v>
      </c>
      <c r="H90" s="207">
        <v>1</v>
      </c>
      <c r="I90" s="208"/>
      <c r="J90" s="209">
        <f t="shared" si="0"/>
        <v>0</v>
      </c>
      <c r="K90" s="205" t="s">
        <v>24</v>
      </c>
      <c r="L90" s="62"/>
      <c r="M90" s="210" t="s">
        <v>24</v>
      </c>
      <c r="N90" s="211" t="s">
        <v>51</v>
      </c>
      <c r="O90" s="43"/>
      <c r="P90" s="212">
        <f t="shared" si="1"/>
        <v>0</v>
      </c>
      <c r="Q90" s="212">
        <v>0</v>
      </c>
      <c r="R90" s="212">
        <f t="shared" si="2"/>
        <v>0</v>
      </c>
      <c r="S90" s="212">
        <v>0</v>
      </c>
      <c r="T90" s="213">
        <f t="shared" si="3"/>
        <v>0</v>
      </c>
      <c r="AR90" s="25" t="s">
        <v>295</v>
      </c>
      <c r="AT90" s="25" t="s">
        <v>166</v>
      </c>
      <c r="AU90" s="25" t="s">
        <v>80</v>
      </c>
      <c r="AY90" s="25" t="s">
        <v>165</v>
      </c>
      <c r="BE90" s="214">
        <f t="shared" si="4"/>
        <v>0</v>
      </c>
      <c r="BF90" s="214">
        <f t="shared" si="5"/>
        <v>0</v>
      </c>
      <c r="BG90" s="214">
        <f t="shared" si="6"/>
        <v>0</v>
      </c>
      <c r="BH90" s="214">
        <f t="shared" si="7"/>
        <v>0</v>
      </c>
      <c r="BI90" s="214">
        <f t="shared" si="8"/>
        <v>0</v>
      </c>
      <c r="BJ90" s="25" t="s">
        <v>25</v>
      </c>
      <c r="BK90" s="214">
        <f t="shared" si="9"/>
        <v>0</v>
      </c>
      <c r="BL90" s="25" t="s">
        <v>295</v>
      </c>
      <c r="BM90" s="25" t="s">
        <v>1803</v>
      </c>
    </row>
    <row r="91" spans="2:65" s="1" customFormat="1" ht="22.5" customHeight="1">
      <c r="B91" s="42"/>
      <c r="C91" s="203" t="s">
        <v>240</v>
      </c>
      <c r="D91" s="203" t="s">
        <v>166</v>
      </c>
      <c r="E91" s="204" t="s">
        <v>1804</v>
      </c>
      <c r="F91" s="205" t="s">
        <v>1805</v>
      </c>
      <c r="G91" s="206" t="s">
        <v>1621</v>
      </c>
      <c r="H91" s="207">
        <v>1</v>
      </c>
      <c r="I91" s="208"/>
      <c r="J91" s="209">
        <f t="shared" si="0"/>
        <v>0</v>
      </c>
      <c r="K91" s="205" t="s">
        <v>24</v>
      </c>
      <c r="L91" s="62"/>
      <c r="M91" s="210" t="s">
        <v>24</v>
      </c>
      <c r="N91" s="211" t="s">
        <v>51</v>
      </c>
      <c r="O91" s="43"/>
      <c r="P91" s="212">
        <f t="shared" si="1"/>
        <v>0</v>
      </c>
      <c r="Q91" s="212">
        <v>0</v>
      </c>
      <c r="R91" s="212">
        <f t="shared" si="2"/>
        <v>0</v>
      </c>
      <c r="S91" s="212">
        <v>0</v>
      </c>
      <c r="T91" s="213">
        <f t="shared" si="3"/>
        <v>0</v>
      </c>
      <c r="AR91" s="25" t="s">
        <v>295</v>
      </c>
      <c r="AT91" s="25" t="s">
        <v>166</v>
      </c>
      <c r="AU91" s="25" t="s">
        <v>80</v>
      </c>
      <c r="AY91" s="25" t="s">
        <v>165</v>
      </c>
      <c r="BE91" s="214">
        <f t="shared" si="4"/>
        <v>0</v>
      </c>
      <c r="BF91" s="214">
        <f t="shared" si="5"/>
        <v>0</v>
      </c>
      <c r="BG91" s="214">
        <f t="shared" si="6"/>
        <v>0</v>
      </c>
      <c r="BH91" s="214">
        <f t="shared" si="7"/>
        <v>0</v>
      </c>
      <c r="BI91" s="214">
        <f t="shared" si="8"/>
        <v>0</v>
      </c>
      <c r="BJ91" s="25" t="s">
        <v>25</v>
      </c>
      <c r="BK91" s="214">
        <f t="shared" si="9"/>
        <v>0</v>
      </c>
      <c r="BL91" s="25" t="s">
        <v>295</v>
      </c>
      <c r="BM91" s="25" t="s">
        <v>1806</v>
      </c>
    </row>
    <row r="92" spans="2:65" s="1" customFormat="1" ht="22.5" customHeight="1">
      <c r="B92" s="42"/>
      <c r="C92" s="203" t="s">
        <v>30</v>
      </c>
      <c r="D92" s="203" t="s">
        <v>166</v>
      </c>
      <c r="E92" s="204" t="s">
        <v>1807</v>
      </c>
      <c r="F92" s="205" t="s">
        <v>1808</v>
      </c>
      <c r="G92" s="206" t="s">
        <v>211</v>
      </c>
      <c r="H92" s="207">
        <v>4</v>
      </c>
      <c r="I92" s="208"/>
      <c r="J92" s="209">
        <f t="shared" si="0"/>
        <v>0</v>
      </c>
      <c r="K92" s="205" t="s">
        <v>24</v>
      </c>
      <c r="L92" s="62"/>
      <c r="M92" s="210" t="s">
        <v>24</v>
      </c>
      <c r="N92" s="211" t="s">
        <v>51</v>
      </c>
      <c r="O92" s="43"/>
      <c r="P92" s="212">
        <f t="shared" si="1"/>
        <v>0</v>
      </c>
      <c r="Q92" s="212">
        <v>0</v>
      </c>
      <c r="R92" s="212">
        <f t="shared" si="2"/>
        <v>0</v>
      </c>
      <c r="S92" s="212">
        <v>0</v>
      </c>
      <c r="T92" s="213">
        <f t="shared" si="3"/>
        <v>0</v>
      </c>
      <c r="AR92" s="25" t="s">
        <v>295</v>
      </c>
      <c r="AT92" s="25" t="s">
        <v>166</v>
      </c>
      <c r="AU92" s="25" t="s">
        <v>80</v>
      </c>
      <c r="AY92" s="25" t="s">
        <v>165</v>
      </c>
      <c r="BE92" s="214">
        <f t="shared" si="4"/>
        <v>0</v>
      </c>
      <c r="BF92" s="214">
        <f t="shared" si="5"/>
        <v>0</v>
      </c>
      <c r="BG92" s="214">
        <f t="shared" si="6"/>
        <v>0</v>
      </c>
      <c r="BH92" s="214">
        <f t="shared" si="7"/>
        <v>0</v>
      </c>
      <c r="BI92" s="214">
        <f t="shared" si="8"/>
        <v>0</v>
      </c>
      <c r="BJ92" s="25" t="s">
        <v>25</v>
      </c>
      <c r="BK92" s="214">
        <f t="shared" si="9"/>
        <v>0</v>
      </c>
      <c r="BL92" s="25" t="s">
        <v>295</v>
      </c>
      <c r="BM92" s="25" t="s">
        <v>1809</v>
      </c>
    </row>
    <row r="93" spans="2:65" s="1" customFormat="1" ht="22.5" customHeight="1">
      <c r="B93" s="42"/>
      <c r="C93" s="203" t="s">
        <v>251</v>
      </c>
      <c r="D93" s="203" t="s">
        <v>166</v>
      </c>
      <c r="E93" s="204" t="s">
        <v>1810</v>
      </c>
      <c r="F93" s="205" t="s">
        <v>1704</v>
      </c>
      <c r="G93" s="206" t="s">
        <v>1621</v>
      </c>
      <c r="H93" s="207">
        <v>4</v>
      </c>
      <c r="I93" s="208"/>
      <c r="J93" s="209">
        <f t="shared" si="0"/>
        <v>0</v>
      </c>
      <c r="K93" s="205" t="s">
        <v>24</v>
      </c>
      <c r="L93" s="62"/>
      <c r="M93" s="210" t="s">
        <v>24</v>
      </c>
      <c r="N93" s="211" t="s">
        <v>51</v>
      </c>
      <c r="O93" s="43"/>
      <c r="P93" s="212">
        <f t="shared" si="1"/>
        <v>0</v>
      </c>
      <c r="Q93" s="212">
        <v>0</v>
      </c>
      <c r="R93" s="212">
        <f t="shared" si="2"/>
        <v>0</v>
      </c>
      <c r="S93" s="212">
        <v>0</v>
      </c>
      <c r="T93" s="213">
        <f t="shared" si="3"/>
        <v>0</v>
      </c>
      <c r="AR93" s="25" t="s">
        <v>295</v>
      </c>
      <c r="AT93" s="25" t="s">
        <v>166</v>
      </c>
      <c r="AU93" s="25" t="s">
        <v>80</v>
      </c>
      <c r="AY93" s="25" t="s">
        <v>165</v>
      </c>
      <c r="BE93" s="214">
        <f t="shared" si="4"/>
        <v>0</v>
      </c>
      <c r="BF93" s="214">
        <f t="shared" si="5"/>
        <v>0</v>
      </c>
      <c r="BG93" s="214">
        <f t="shared" si="6"/>
        <v>0</v>
      </c>
      <c r="BH93" s="214">
        <f t="shared" si="7"/>
        <v>0</v>
      </c>
      <c r="BI93" s="214">
        <f t="shared" si="8"/>
        <v>0</v>
      </c>
      <c r="BJ93" s="25" t="s">
        <v>25</v>
      </c>
      <c r="BK93" s="214">
        <f t="shared" si="9"/>
        <v>0</v>
      </c>
      <c r="BL93" s="25" t="s">
        <v>295</v>
      </c>
      <c r="BM93" s="25" t="s">
        <v>1811</v>
      </c>
    </row>
    <row r="94" spans="2:65" s="1" customFormat="1" ht="22.5" customHeight="1">
      <c r="B94" s="42"/>
      <c r="C94" s="203" t="s">
        <v>265</v>
      </c>
      <c r="D94" s="203" t="s">
        <v>166</v>
      </c>
      <c r="E94" s="204" t="s">
        <v>1812</v>
      </c>
      <c r="F94" s="205" t="s">
        <v>1813</v>
      </c>
      <c r="G94" s="206" t="s">
        <v>222</v>
      </c>
      <c r="H94" s="207">
        <v>1</v>
      </c>
      <c r="I94" s="208"/>
      <c r="J94" s="209">
        <f t="shared" si="0"/>
        <v>0</v>
      </c>
      <c r="K94" s="205" t="s">
        <v>24</v>
      </c>
      <c r="L94" s="62"/>
      <c r="M94" s="210" t="s">
        <v>24</v>
      </c>
      <c r="N94" s="283" t="s">
        <v>51</v>
      </c>
      <c r="O94" s="284"/>
      <c r="P94" s="285">
        <f t="shared" si="1"/>
        <v>0</v>
      </c>
      <c r="Q94" s="285">
        <v>0</v>
      </c>
      <c r="R94" s="285">
        <f t="shared" si="2"/>
        <v>0</v>
      </c>
      <c r="S94" s="285">
        <v>0</v>
      </c>
      <c r="T94" s="286">
        <f t="shared" si="3"/>
        <v>0</v>
      </c>
      <c r="AR94" s="25" t="s">
        <v>295</v>
      </c>
      <c r="AT94" s="25" t="s">
        <v>166</v>
      </c>
      <c r="AU94" s="25" t="s">
        <v>80</v>
      </c>
      <c r="AY94" s="25" t="s">
        <v>165</v>
      </c>
      <c r="BE94" s="214">
        <f t="shared" si="4"/>
        <v>0</v>
      </c>
      <c r="BF94" s="214">
        <f t="shared" si="5"/>
        <v>0</v>
      </c>
      <c r="BG94" s="214">
        <f t="shared" si="6"/>
        <v>0</v>
      </c>
      <c r="BH94" s="214">
        <f t="shared" si="7"/>
        <v>0</v>
      </c>
      <c r="BI94" s="214">
        <f t="shared" si="8"/>
        <v>0</v>
      </c>
      <c r="BJ94" s="25" t="s">
        <v>25</v>
      </c>
      <c r="BK94" s="214">
        <f t="shared" si="9"/>
        <v>0</v>
      </c>
      <c r="BL94" s="25" t="s">
        <v>295</v>
      </c>
      <c r="BM94" s="25" t="s">
        <v>1814</v>
      </c>
    </row>
    <row r="95" spans="2:12" s="1" customFormat="1" ht="6.95" customHeight="1">
      <c r="B95" s="57"/>
      <c r="C95" s="58"/>
      <c r="D95" s="58"/>
      <c r="E95" s="58"/>
      <c r="F95" s="58"/>
      <c r="G95" s="58"/>
      <c r="H95" s="58"/>
      <c r="I95" s="149"/>
      <c r="J95" s="58"/>
      <c r="K95" s="58"/>
      <c r="L95" s="62"/>
    </row>
  </sheetData>
  <sheetProtection algorithmName="SHA-512" hashValue="aq3D7M/YuDgd5w9f8HjNxp+AYN/n0KlIF7UQfgugUJk5s6Ur8tH+8uRtkGge7DgfutLwhl6YM62wbPQuKB4haw==" saltValue="gklfbh5W9ZFMPhivUki+MA==" spinCount="100000" sheet="1" objects="1" scenarios="1" formatCells="0" formatColumns="0" formatRows="0" sort="0" autoFilter="0"/>
  <autoFilter ref="C81:K94"/>
  <mergeCells count="12">
    <mergeCell ref="E72:H72"/>
    <mergeCell ref="E74:H74"/>
    <mergeCell ref="E7:H7"/>
    <mergeCell ref="E9:H9"/>
    <mergeCell ref="E11:H11"/>
    <mergeCell ref="E26:H26"/>
    <mergeCell ref="E47:H47"/>
    <mergeCell ref="G1:H1"/>
    <mergeCell ref="L2:V2"/>
    <mergeCell ref="E49:H49"/>
    <mergeCell ref="E51:H51"/>
    <mergeCell ref="E70:H70"/>
  </mergeCells>
  <hyperlinks>
    <hyperlink ref="F1:G1" location="C2" display="1) Krycí list soupisu"/>
    <hyperlink ref="G1:H1" location="C58"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121</v>
      </c>
      <c r="G1" s="417" t="s">
        <v>122</v>
      </c>
      <c r="H1" s="417"/>
      <c r="I1" s="125"/>
      <c r="J1" s="124" t="s">
        <v>123</v>
      </c>
      <c r="K1" s="123" t="s">
        <v>124</v>
      </c>
      <c r="L1" s="124" t="s">
        <v>125</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2"/>
      <c r="M2" s="372"/>
      <c r="N2" s="372"/>
      <c r="O2" s="372"/>
      <c r="P2" s="372"/>
      <c r="Q2" s="372"/>
      <c r="R2" s="372"/>
      <c r="S2" s="372"/>
      <c r="T2" s="372"/>
      <c r="U2" s="372"/>
      <c r="V2" s="372"/>
      <c r="AT2" s="25" t="s">
        <v>114</v>
      </c>
    </row>
    <row r="3" spans="2:46" ht="6.95" customHeight="1">
      <c r="B3" s="26"/>
      <c r="C3" s="27"/>
      <c r="D3" s="27"/>
      <c r="E3" s="27"/>
      <c r="F3" s="27"/>
      <c r="G3" s="27"/>
      <c r="H3" s="27"/>
      <c r="I3" s="126"/>
      <c r="J3" s="27"/>
      <c r="K3" s="28"/>
      <c r="AT3" s="25" t="s">
        <v>89</v>
      </c>
    </row>
    <row r="4" spans="2:46" ht="36.95" customHeight="1">
      <c r="B4" s="29"/>
      <c r="C4" s="30"/>
      <c r="D4" s="31" t="s">
        <v>126</v>
      </c>
      <c r="E4" s="30"/>
      <c r="F4" s="30"/>
      <c r="G4" s="30"/>
      <c r="H4" s="30"/>
      <c r="I4" s="127"/>
      <c r="J4" s="30"/>
      <c r="K4" s="32"/>
      <c r="M4" s="33" t="s">
        <v>12</v>
      </c>
      <c r="AT4" s="25" t="s">
        <v>6</v>
      </c>
    </row>
    <row r="5" spans="2:11" ht="6.95" customHeight="1">
      <c r="B5" s="29"/>
      <c r="C5" s="30"/>
      <c r="D5" s="30"/>
      <c r="E5" s="30"/>
      <c r="F5" s="30"/>
      <c r="G5" s="30"/>
      <c r="H5" s="30"/>
      <c r="I5" s="127"/>
      <c r="J5" s="30"/>
      <c r="K5" s="32"/>
    </row>
    <row r="6" spans="2:11" ht="15">
      <c r="B6" s="29"/>
      <c r="C6" s="30"/>
      <c r="D6" s="38" t="s">
        <v>18</v>
      </c>
      <c r="E6" s="30"/>
      <c r="F6" s="30"/>
      <c r="G6" s="30"/>
      <c r="H6" s="30"/>
      <c r="I6" s="127"/>
      <c r="J6" s="30"/>
      <c r="K6" s="32"/>
    </row>
    <row r="7" spans="2:11" ht="22.5" customHeight="1">
      <c r="B7" s="29"/>
      <c r="C7" s="30"/>
      <c r="D7" s="30"/>
      <c r="E7" s="418" t="str">
        <f>'Rekapitulace stavby'!K6</f>
        <v>VD Fojtka, zřízení nouzového přelivu</v>
      </c>
      <c r="F7" s="419"/>
      <c r="G7" s="419"/>
      <c r="H7" s="419"/>
      <c r="I7" s="127"/>
      <c r="J7" s="30"/>
      <c r="K7" s="32"/>
    </row>
    <row r="8" spans="2:11" ht="15">
      <c r="B8" s="29"/>
      <c r="C8" s="30"/>
      <c r="D8" s="38" t="s">
        <v>127</v>
      </c>
      <c r="E8" s="30"/>
      <c r="F8" s="30"/>
      <c r="G8" s="30"/>
      <c r="H8" s="30"/>
      <c r="I8" s="127"/>
      <c r="J8" s="30"/>
      <c r="K8" s="32"/>
    </row>
    <row r="9" spans="2:11" s="1" customFormat="1" ht="22.5" customHeight="1">
      <c r="B9" s="42"/>
      <c r="C9" s="43"/>
      <c r="D9" s="43"/>
      <c r="E9" s="418" t="s">
        <v>1663</v>
      </c>
      <c r="F9" s="421"/>
      <c r="G9" s="421"/>
      <c r="H9" s="421"/>
      <c r="I9" s="128"/>
      <c r="J9" s="43"/>
      <c r="K9" s="46"/>
    </row>
    <row r="10" spans="2:11" s="1" customFormat="1" ht="15">
      <c r="B10" s="42"/>
      <c r="C10" s="43"/>
      <c r="D10" s="38" t="s">
        <v>1664</v>
      </c>
      <c r="E10" s="43"/>
      <c r="F10" s="43"/>
      <c r="G10" s="43"/>
      <c r="H10" s="43"/>
      <c r="I10" s="128"/>
      <c r="J10" s="43"/>
      <c r="K10" s="46"/>
    </row>
    <row r="11" spans="2:11" s="1" customFormat="1" ht="36.95" customHeight="1">
      <c r="B11" s="42"/>
      <c r="C11" s="43"/>
      <c r="D11" s="43"/>
      <c r="E11" s="420" t="s">
        <v>1815</v>
      </c>
      <c r="F11" s="421"/>
      <c r="G11" s="421"/>
      <c r="H11" s="421"/>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103</v>
      </c>
      <c r="G13" s="43"/>
      <c r="H13" s="43"/>
      <c r="I13" s="129" t="s">
        <v>23</v>
      </c>
      <c r="J13" s="36" t="s">
        <v>24</v>
      </c>
      <c r="K13" s="46"/>
    </row>
    <row r="14" spans="2:11" s="1" customFormat="1" ht="14.45" customHeight="1">
      <c r="B14" s="42"/>
      <c r="C14" s="43"/>
      <c r="D14" s="38" t="s">
        <v>26</v>
      </c>
      <c r="E14" s="43"/>
      <c r="F14" s="36" t="s">
        <v>1666</v>
      </c>
      <c r="G14" s="43"/>
      <c r="H14" s="43"/>
      <c r="I14" s="129" t="s">
        <v>28</v>
      </c>
      <c r="J14" s="130" t="str">
        <f>'Rekapitulace stavby'!AN8</f>
        <v>6. 6. 2017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32</v>
      </c>
      <c r="E16" s="43"/>
      <c r="F16" s="43"/>
      <c r="G16" s="43"/>
      <c r="H16" s="43"/>
      <c r="I16" s="129" t="s">
        <v>33</v>
      </c>
      <c r="J16" s="36" t="s">
        <v>34</v>
      </c>
      <c r="K16" s="46"/>
    </row>
    <row r="17" spans="2:11" s="1" customFormat="1" ht="18" customHeight="1">
      <c r="B17" s="42"/>
      <c r="C17" s="43"/>
      <c r="D17" s="43"/>
      <c r="E17" s="36" t="s">
        <v>1816</v>
      </c>
      <c r="F17" s="43"/>
      <c r="G17" s="43"/>
      <c r="H17" s="43"/>
      <c r="I17" s="129" t="s">
        <v>36</v>
      </c>
      <c r="J17" s="36" t="s">
        <v>37</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38</v>
      </c>
      <c r="E19" s="43"/>
      <c r="F19" s="43"/>
      <c r="G19" s="43"/>
      <c r="H19" s="43"/>
      <c r="I19" s="129" t="s">
        <v>33</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36</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40</v>
      </c>
      <c r="E22" s="43"/>
      <c r="F22" s="43"/>
      <c r="G22" s="43"/>
      <c r="H22" s="43"/>
      <c r="I22" s="129" t="s">
        <v>33</v>
      </c>
      <c r="J22" s="36" t="s">
        <v>41</v>
      </c>
      <c r="K22" s="46"/>
    </row>
    <row r="23" spans="2:11" s="1" customFormat="1" ht="18" customHeight="1">
      <c r="B23" s="42"/>
      <c r="C23" s="43"/>
      <c r="D23" s="43"/>
      <c r="E23" s="36" t="s">
        <v>42</v>
      </c>
      <c r="F23" s="43"/>
      <c r="G23" s="43"/>
      <c r="H23" s="43"/>
      <c r="I23" s="129" t="s">
        <v>36</v>
      </c>
      <c r="J23" s="36" t="s">
        <v>43</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45</v>
      </c>
      <c r="E25" s="43"/>
      <c r="F25" s="43"/>
      <c r="G25" s="43"/>
      <c r="H25" s="43"/>
      <c r="I25" s="128"/>
      <c r="J25" s="43"/>
      <c r="K25" s="46"/>
    </row>
    <row r="26" spans="2:11" s="7" customFormat="1" ht="22.5" customHeight="1">
      <c r="B26" s="131"/>
      <c r="C26" s="132"/>
      <c r="D26" s="132"/>
      <c r="E26" s="410" t="s">
        <v>24</v>
      </c>
      <c r="F26" s="410"/>
      <c r="G26" s="410"/>
      <c r="H26" s="410"/>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46</v>
      </c>
      <c r="E29" s="43"/>
      <c r="F29" s="43"/>
      <c r="G29" s="43"/>
      <c r="H29" s="43"/>
      <c r="I29" s="128"/>
      <c r="J29" s="138">
        <f>ROUND(J82,2)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48</v>
      </c>
      <c r="G31" s="43"/>
      <c r="H31" s="43"/>
      <c r="I31" s="139" t="s">
        <v>47</v>
      </c>
      <c r="J31" s="47" t="s">
        <v>49</v>
      </c>
      <c r="K31" s="46"/>
    </row>
    <row r="32" spans="2:11" s="1" customFormat="1" ht="14.45" customHeight="1">
      <c r="B32" s="42"/>
      <c r="C32" s="43"/>
      <c r="D32" s="50" t="s">
        <v>50</v>
      </c>
      <c r="E32" s="50" t="s">
        <v>51</v>
      </c>
      <c r="F32" s="140">
        <f>ROUND(SUM(BE82:BE104),2)</f>
        <v>0</v>
      </c>
      <c r="G32" s="43"/>
      <c r="H32" s="43"/>
      <c r="I32" s="141">
        <v>0.21</v>
      </c>
      <c r="J32" s="140">
        <f>ROUND(ROUND((SUM(BE82:BE104)),2)*I32,2)</f>
        <v>0</v>
      </c>
      <c r="K32" s="46"/>
    </row>
    <row r="33" spans="2:11" s="1" customFormat="1" ht="14.45" customHeight="1">
      <c r="B33" s="42"/>
      <c r="C33" s="43"/>
      <c r="D33" s="43"/>
      <c r="E33" s="50" t="s">
        <v>52</v>
      </c>
      <c r="F33" s="140">
        <f>ROUND(SUM(BF82:BF104),2)</f>
        <v>0</v>
      </c>
      <c r="G33" s="43"/>
      <c r="H33" s="43"/>
      <c r="I33" s="141">
        <v>0.15</v>
      </c>
      <c r="J33" s="140">
        <f>ROUND(ROUND((SUM(BF82:BF104)),2)*I33,2)</f>
        <v>0</v>
      </c>
      <c r="K33" s="46"/>
    </row>
    <row r="34" spans="2:11" s="1" customFormat="1" ht="14.45" customHeight="1" hidden="1">
      <c r="B34" s="42"/>
      <c r="C34" s="43"/>
      <c r="D34" s="43"/>
      <c r="E34" s="50" t="s">
        <v>53</v>
      </c>
      <c r="F34" s="140">
        <f>ROUND(SUM(BG82:BG104),2)</f>
        <v>0</v>
      </c>
      <c r="G34" s="43"/>
      <c r="H34" s="43"/>
      <c r="I34" s="141">
        <v>0.21</v>
      </c>
      <c r="J34" s="140">
        <v>0</v>
      </c>
      <c r="K34" s="46"/>
    </row>
    <row r="35" spans="2:11" s="1" customFormat="1" ht="14.45" customHeight="1" hidden="1">
      <c r="B35" s="42"/>
      <c r="C35" s="43"/>
      <c r="D35" s="43"/>
      <c r="E35" s="50" t="s">
        <v>54</v>
      </c>
      <c r="F35" s="140">
        <f>ROUND(SUM(BH82:BH104),2)</f>
        <v>0</v>
      </c>
      <c r="G35" s="43"/>
      <c r="H35" s="43"/>
      <c r="I35" s="141">
        <v>0.15</v>
      </c>
      <c r="J35" s="140">
        <v>0</v>
      </c>
      <c r="K35" s="46"/>
    </row>
    <row r="36" spans="2:11" s="1" customFormat="1" ht="14.45" customHeight="1" hidden="1">
      <c r="B36" s="42"/>
      <c r="C36" s="43"/>
      <c r="D36" s="43"/>
      <c r="E36" s="50" t="s">
        <v>55</v>
      </c>
      <c r="F36" s="140">
        <f>ROUND(SUM(BI82:BI104),2)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56</v>
      </c>
      <c r="E38" s="80"/>
      <c r="F38" s="80"/>
      <c r="G38" s="144" t="s">
        <v>57</v>
      </c>
      <c r="H38" s="145" t="s">
        <v>58</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129</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8" t="str">
        <f>E7</f>
        <v>VD Fojtka, zřízení nouzového přelivu</v>
      </c>
      <c r="F47" s="419"/>
      <c r="G47" s="419"/>
      <c r="H47" s="419"/>
      <c r="I47" s="128"/>
      <c r="J47" s="43"/>
      <c r="K47" s="46"/>
    </row>
    <row r="48" spans="2:11" ht="15">
      <c r="B48" s="29"/>
      <c r="C48" s="38" t="s">
        <v>127</v>
      </c>
      <c r="D48" s="30"/>
      <c r="E48" s="30"/>
      <c r="F48" s="30"/>
      <c r="G48" s="30"/>
      <c r="H48" s="30"/>
      <c r="I48" s="127"/>
      <c r="J48" s="30"/>
      <c r="K48" s="32"/>
    </row>
    <row r="49" spans="2:11" s="1" customFormat="1" ht="22.5" customHeight="1">
      <c r="B49" s="42"/>
      <c r="C49" s="43"/>
      <c r="D49" s="43"/>
      <c r="E49" s="418" t="s">
        <v>1663</v>
      </c>
      <c r="F49" s="421"/>
      <c r="G49" s="421"/>
      <c r="H49" s="421"/>
      <c r="I49" s="128"/>
      <c r="J49" s="43"/>
      <c r="K49" s="46"/>
    </row>
    <row r="50" spans="2:11" s="1" customFormat="1" ht="14.45" customHeight="1">
      <c r="B50" s="42"/>
      <c r="C50" s="38" t="s">
        <v>1664</v>
      </c>
      <c r="D50" s="43"/>
      <c r="E50" s="43"/>
      <c r="F50" s="43"/>
      <c r="G50" s="43"/>
      <c r="H50" s="43"/>
      <c r="I50" s="128"/>
      <c r="J50" s="43"/>
      <c r="K50" s="46"/>
    </row>
    <row r="51" spans="2:11" s="1" customFormat="1" ht="23.25" customHeight="1">
      <c r="B51" s="42"/>
      <c r="C51" s="43"/>
      <c r="D51" s="43"/>
      <c r="E51" s="420" t="str">
        <f>E11</f>
        <v>P - Připojení věží a domků po dobu výstavby</v>
      </c>
      <c r="F51" s="421"/>
      <c r="G51" s="421"/>
      <c r="H51" s="421"/>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26</v>
      </c>
      <c r="D53" s="43"/>
      <c r="E53" s="43"/>
      <c r="F53" s="36" t="str">
        <f>F14</f>
        <v>VD Fojtka, Mníšek u Liberce</v>
      </c>
      <c r="G53" s="43"/>
      <c r="H53" s="43"/>
      <c r="I53" s="129" t="s">
        <v>28</v>
      </c>
      <c r="J53" s="130" t="str">
        <f>IF(J14="","",J14)</f>
        <v>6. 6. 2017</v>
      </c>
      <c r="K53" s="46"/>
    </row>
    <row r="54" spans="2:11" s="1" customFormat="1" ht="6.95" customHeight="1">
      <c r="B54" s="42"/>
      <c r="C54" s="43"/>
      <c r="D54" s="43"/>
      <c r="E54" s="43"/>
      <c r="F54" s="43"/>
      <c r="G54" s="43"/>
      <c r="H54" s="43"/>
      <c r="I54" s="128"/>
      <c r="J54" s="43"/>
      <c r="K54" s="46"/>
    </row>
    <row r="55" spans="2:11" s="1" customFormat="1" ht="15">
      <c r="B55" s="42"/>
      <c r="C55" s="38" t="s">
        <v>32</v>
      </c>
      <c r="D55" s="43"/>
      <c r="E55" s="43"/>
      <c r="F55" s="36" t="str">
        <f>E17</f>
        <v>Povodí Labe, státní podník</v>
      </c>
      <c r="G55" s="43"/>
      <c r="H55" s="43"/>
      <c r="I55" s="129" t="s">
        <v>40</v>
      </c>
      <c r="J55" s="36" t="str">
        <f>E23</f>
        <v>VODNÍ DÍLA - TBD a.s.</v>
      </c>
      <c r="K55" s="46"/>
    </row>
    <row r="56" spans="2:11" s="1" customFormat="1" ht="14.45" customHeight="1">
      <c r="B56" s="42"/>
      <c r="C56" s="38" t="s">
        <v>38</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130</v>
      </c>
      <c r="D58" s="142"/>
      <c r="E58" s="142"/>
      <c r="F58" s="142"/>
      <c r="G58" s="142"/>
      <c r="H58" s="142"/>
      <c r="I58" s="155"/>
      <c r="J58" s="156" t="s">
        <v>131</v>
      </c>
      <c r="K58" s="157"/>
    </row>
    <row r="59" spans="2:11" s="1" customFormat="1" ht="10.35" customHeight="1">
      <c r="B59" s="42"/>
      <c r="C59" s="43"/>
      <c r="D59" s="43"/>
      <c r="E59" s="43"/>
      <c r="F59" s="43"/>
      <c r="G59" s="43"/>
      <c r="H59" s="43"/>
      <c r="I59" s="128"/>
      <c r="J59" s="43"/>
      <c r="K59" s="46"/>
    </row>
    <row r="60" spans="2:47" s="1" customFormat="1" ht="29.25" customHeight="1">
      <c r="B60" s="42"/>
      <c r="C60" s="158" t="s">
        <v>132</v>
      </c>
      <c r="D60" s="43"/>
      <c r="E60" s="43"/>
      <c r="F60" s="43"/>
      <c r="G60" s="43"/>
      <c r="H60" s="43"/>
      <c r="I60" s="128"/>
      <c r="J60" s="138">
        <f>J82</f>
        <v>0</v>
      </c>
      <c r="K60" s="46"/>
      <c r="AU60" s="25" t="s">
        <v>133</v>
      </c>
    </row>
    <row r="61" spans="2:11" s="1" customFormat="1" ht="21.75" customHeight="1">
      <c r="B61" s="42"/>
      <c r="C61" s="43"/>
      <c r="D61" s="43"/>
      <c r="E61" s="43"/>
      <c r="F61" s="43"/>
      <c r="G61" s="43"/>
      <c r="H61" s="43"/>
      <c r="I61" s="128"/>
      <c r="J61" s="43"/>
      <c r="K61" s="46"/>
    </row>
    <row r="62" spans="2:11" s="1" customFormat="1" ht="6.95" customHeight="1">
      <c r="B62" s="57"/>
      <c r="C62" s="58"/>
      <c r="D62" s="58"/>
      <c r="E62" s="58"/>
      <c r="F62" s="58"/>
      <c r="G62" s="58"/>
      <c r="H62" s="58"/>
      <c r="I62" s="149"/>
      <c r="J62" s="58"/>
      <c r="K62" s="59"/>
    </row>
    <row r="66" spans="2:12" s="1" customFormat="1" ht="6.95" customHeight="1">
      <c r="B66" s="60"/>
      <c r="C66" s="61"/>
      <c r="D66" s="61"/>
      <c r="E66" s="61"/>
      <c r="F66" s="61"/>
      <c r="G66" s="61"/>
      <c r="H66" s="61"/>
      <c r="I66" s="152"/>
      <c r="J66" s="61"/>
      <c r="K66" s="61"/>
      <c r="L66" s="62"/>
    </row>
    <row r="67" spans="2:12" s="1" customFormat="1" ht="36.95" customHeight="1">
      <c r="B67" s="42"/>
      <c r="C67" s="63" t="s">
        <v>149</v>
      </c>
      <c r="D67" s="64"/>
      <c r="E67" s="64"/>
      <c r="F67" s="64"/>
      <c r="G67" s="64"/>
      <c r="H67" s="64"/>
      <c r="I67" s="173"/>
      <c r="J67" s="64"/>
      <c r="K67" s="64"/>
      <c r="L67" s="62"/>
    </row>
    <row r="68" spans="2:12" s="1" customFormat="1" ht="6.95" customHeight="1">
      <c r="B68" s="42"/>
      <c r="C68" s="64"/>
      <c r="D68" s="64"/>
      <c r="E68" s="64"/>
      <c r="F68" s="64"/>
      <c r="G68" s="64"/>
      <c r="H68" s="64"/>
      <c r="I68" s="173"/>
      <c r="J68" s="64"/>
      <c r="K68" s="64"/>
      <c r="L68" s="62"/>
    </row>
    <row r="69" spans="2:12" s="1" customFormat="1" ht="14.45" customHeight="1">
      <c r="B69" s="42"/>
      <c r="C69" s="66" t="s">
        <v>18</v>
      </c>
      <c r="D69" s="64"/>
      <c r="E69" s="64"/>
      <c r="F69" s="64"/>
      <c r="G69" s="64"/>
      <c r="H69" s="64"/>
      <c r="I69" s="173"/>
      <c r="J69" s="64"/>
      <c r="K69" s="64"/>
      <c r="L69" s="62"/>
    </row>
    <row r="70" spans="2:12" s="1" customFormat="1" ht="22.5" customHeight="1">
      <c r="B70" s="42"/>
      <c r="C70" s="64"/>
      <c r="D70" s="64"/>
      <c r="E70" s="414" t="str">
        <f>E7</f>
        <v>VD Fojtka, zřízení nouzového přelivu</v>
      </c>
      <c r="F70" s="415"/>
      <c r="G70" s="415"/>
      <c r="H70" s="415"/>
      <c r="I70" s="173"/>
      <c r="J70" s="64"/>
      <c r="K70" s="64"/>
      <c r="L70" s="62"/>
    </row>
    <row r="71" spans="2:12" ht="15">
      <c r="B71" s="29"/>
      <c r="C71" s="66" t="s">
        <v>127</v>
      </c>
      <c r="D71" s="289"/>
      <c r="E71" s="289"/>
      <c r="F71" s="289"/>
      <c r="G71" s="289"/>
      <c r="H71" s="289"/>
      <c r="J71" s="289"/>
      <c r="K71" s="289"/>
      <c r="L71" s="290"/>
    </row>
    <row r="72" spans="2:12" s="1" customFormat="1" ht="22.5" customHeight="1">
      <c r="B72" s="42"/>
      <c r="C72" s="64"/>
      <c r="D72" s="64"/>
      <c r="E72" s="414" t="s">
        <v>1663</v>
      </c>
      <c r="F72" s="416"/>
      <c r="G72" s="416"/>
      <c r="H72" s="416"/>
      <c r="I72" s="173"/>
      <c r="J72" s="64"/>
      <c r="K72" s="64"/>
      <c r="L72" s="62"/>
    </row>
    <row r="73" spans="2:12" s="1" customFormat="1" ht="14.45" customHeight="1">
      <c r="B73" s="42"/>
      <c r="C73" s="66" t="s">
        <v>1664</v>
      </c>
      <c r="D73" s="64"/>
      <c r="E73" s="64"/>
      <c r="F73" s="64"/>
      <c r="G73" s="64"/>
      <c r="H73" s="64"/>
      <c r="I73" s="173"/>
      <c r="J73" s="64"/>
      <c r="K73" s="64"/>
      <c r="L73" s="62"/>
    </row>
    <row r="74" spans="2:12" s="1" customFormat="1" ht="23.25" customHeight="1">
      <c r="B74" s="42"/>
      <c r="C74" s="64"/>
      <c r="D74" s="64"/>
      <c r="E74" s="382" t="str">
        <f>E11</f>
        <v>P - Připojení věží a domků po dobu výstavby</v>
      </c>
      <c r="F74" s="416"/>
      <c r="G74" s="416"/>
      <c r="H74" s="416"/>
      <c r="I74" s="173"/>
      <c r="J74" s="64"/>
      <c r="K74" s="64"/>
      <c r="L74" s="62"/>
    </row>
    <row r="75" spans="2:12" s="1" customFormat="1" ht="6.95" customHeight="1">
      <c r="B75" s="42"/>
      <c r="C75" s="64"/>
      <c r="D75" s="64"/>
      <c r="E75" s="64"/>
      <c r="F75" s="64"/>
      <c r="G75" s="64"/>
      <c r="H75" s="64"/>
      <c r="I75" s="173"/>
      <c r="J75" s="64"/>
      <c r="K75" s="64"/>
      <c r="L75" s="62"/>
    </row>
    <row r="76" spans="2:12" s="1" customFormat="1" ht="18" customHeight="1">
      <c r="B76" s="42"/>
      <c r="C76" s="66" t="s">
        <v>26</v>
      </c>
      <c r="D76" s="64"/>
      <c r="E76" s="64"/>
      <c r="F76" s="174" t="str">
        <f>F14</f>
        <v>VD Fojtka, Mníšek u Liberce</v>
      </c>
      <c r="G76" s="64"/>
      <c r="H76" s="64"/>
      <c r="I76" s="175" t="s">
        <v>28</v>
      </c>
      <c r="J76" s="74" t="str">
        <f>IF(J14="","",J14)</f>
        <v>6. 6. 2017</v>
      </c>
      <c r="K76" s="64"/>
      <c r="L76" s="62"/>
    </row>
    <row r="77" spans="2:12" s="1" customFormat="1" ht="6.95" customHeight="1">
      <c r="B77" s="42"/>
      <c r="C77" s="64"/>
      <c r="D77" s="64"/>
      <c r="E77" s="64"/>
      <c r="F77" s="64"/>
      <c r="G77" s="64"/>
      <c r="H77" s="64"/>
      <c r="I77" s="173"/>
      <c r="J77" s="64"/>
      <c r="K77" s="64"/>
      <c r="L77" s="62"/>
    </row>
    <row r="78" spans="2:12" s="1" customFormat="1" ht="15">
      <c r="B78" s="42"/>
      <c r="C78" s="66" t="s">
        <v>32</v>
      </c>
      <c r="D78" s="64"/>
      <c r="E78" s="64"/>
      <c r="F78" s="174" t="str">
        <f>E17</f>
        <v>Povodí Labe, státní podník</v>
      </c>
      <c r="G78" s="64"/>
      <c r="H78" s="64"/>
      <c r="I78" s="175" t="s">
        <v>40</v>
      </c>
      <c r="J78" s="174" t="str">
        <f>E23</f>
        <v>VODNÍ DÍLA - TBD a.s.</v>
      </c>
      <c r="K78" s="64"/>
      <c r="L78" s="62"/>
    </row>
    <row r="79" spans="2:12" s="1" customFormat="1" ht="14.45" customHeight="1">
      <c r="B79" s="42"/>
      <c r="C79" s="66" t="s">
        <v>38</v>
      </c>
      <c r="D79" s="64"/>
      <c r="E79" s="64"/>
      <c r="F79" s="174" t="str">
        <f>IF(E20="","",E20)</f>
        <v/>
      </c>
      <c r="G79" s="64"/>
      <c r="H79" s="64"/>
      <c r="I79" s="173"/>
      <c r="J79" s="64"/>
      <c r="K79" s="64"/>
      <c r="L79" s="62"/>
    </row>
    <row r="80" spans="2:12" s="1" customFormat="1" ht="10.35" customHeight="1">
      <c r="B80" s="42"/>
      <c r="C80" s="64"/>
      <c r="D80" s="64"/>
      <c r="E80" s="64"/>
      <c r="F80" s="64"/>
      <c r="G80" s="64"/>
      <c r="H80" s="64"/>
      <c r="I80" s="173"/>
      <c r="J80" s="64"/>
      <c r="K80" s="64"/>
      <c r="L80" s="62"/>
    </row>
    <row r="81" spans="2:20" s="10" customFormat="1" ht="29.25" customHeight="1">
      <c r="B81" s="176"/>
      <c r="C81" s="177" t="s">
        <v>150</v>
      </c>
      <c r="D81" s="178" t="s">
        <v>65</v>
      </c>
      <c r="E81" s="178" t="s">
        <v>61</v>
      </c>
      <c r="F81" s="178" t="s">
        <v>151</v>
      </c>
      <c r="G81" s="178" t="s">
        <v>152</v>
      </c>
      <c r="H81" s="178" t="s">
        <v>153</v>
      </c>
      <c r="I81" s="179" t="s">
        <v>154</v>
      </c>
      <c r="J81" s="178" t="s">
        <v>131</v>
      </c>
      <c r="K81" s="180" t="s">
        <v>155</v>
      </c>
      <c r="L81" s="181"/>
      <c r="M81" s="82" t="s">
        <v>156</v>
      </c>
      <c r="N81" s="83" t="s">
        <v>50</v>
      </c>
      <c r="O81" s="83" t="s">
        <v>157</v>
      </c>
      <c r="P81" s="83" t="s">
        <v>158</v>
      </c>
      <c r="Q81" s="83" t="s">
        <v>159</v>
      </c>
      <c r="R81" s="83" t="s">
        <v>160</v>
      </c>
      <c r="S81" s="83" t="s">
        <v>161</v>
      </c>
      <c r="T81" s="84" t="s">
        <v>162</v>
      </c>
    </row>
    <row r="82" spans="2:63" s="1" customFormat="1" ht="29.25" customHeight="1">
      <c r="B82" s="42"/>
      <c r="C82" s="291" t="s">
        <v>132</v>
      </c>
      <c r="D82" s="64"/>
      <c r="E82" s="64"/>
      <c r="F82" s="64"/>
      <c r="G82" s="64"/>
      <c r="H82" s="64"/>
      <c r="I82" s="173"/>
      <c r="J82" s="182">
        <f>BK82</f>
        <v>0</v>
      </c>
      <c r="K82" s="64"/>
      <c r="L82" s="62"/>
      <c r="M82" s="85"/>
      <c r="N82" s="86"/>
      <c r="O82" s="86"/>
      <c r="P82" s="183">
        <f>SUM(P83:P104)</f>
        <v>0</v>
      </c>
      <c r="Q82" s="86"/>
      <c r="R82" s="183">
        <f>SUM(R83:R104)</f>
        <v>0</v>
      </c>
      <c r="S82" s="86"/>
      <c r="T82" s="184">
        <f>SUM(T83:T104)</f>
        <v>0</v>
      </c>
      <c r="AT82" s="25" t="s">
        <v>79</v>
      </c>
      <c r="AU82" s="25" t="s">
        <v>133</v>
      </c>
      <c r="BK82" s="185">
        <f>SUM(BK83:BK104)</f>
        <v>0</v>
      </c>
    </row>
    <row r="83" spans="2:65" s="1" customFormat="1" ht="22.5" customHeight="1">
      <c r="B83" s="42"/>
      <c r="C83" s="203" t="s">
        <v>25</v>
      </c>
      <c r="D83" s="203" t="s">
        <v>166</v>
      </c>
      <c r="E83" s="204" t="s">
        <v>1817</v>
      </c>
      <c r="F83" s="205" t="s">
        <v>1818</v>
      </c>
      <c r="G83" s="206" t="s">
        <v>1621</v>
      </c>
      <c r="H83" s="207">
        <v>4</v>
      </c>
      <c r="I83" s="208"/>
      <c r="J83" s="209">
        <f aca="true" t="shared" si="0" ref="J83:J104">ROUND(I83*H83,2)</f>
        <v>0</v>
      </c>
      <c r="K83" s="205" t="s">
        <v>24</v>
      </c>
      <c r="L83" s="62"/>
      <c r="M83" s="210" t="s">
        <v>24</v>
      </c>
      <c r="N83" s="211" t="s">
        <v>51</v>
      </c>
      <c r="O83" s="43"/>
      <c r="P83" s="212">
        <f aca="true" t="shared" si="1" ref="P83:P104">O83*H83</f>
        <v>0</v>
      </c>
      <c r="Q83" s="212">
        <v>0</v>
      </c>
      <c r="R83" s="212">
        <f aca="true" t="shared" si="2" ref="R83:R104">Q83*H83</f>
        <v>0</v>
      </c>
      <c r="S83" s="212">
        <v>0</v>
      </c>
      <c r="T83" s="213">
        <f aca="true" t="shared" si="3" ref="T83:T104">S83*H83</f>
        <v>0</v>
      </c>
      <c r="AR83" s="25" t="s">
        <v>295</v>
      </c>
      <c r="AT83" s="25" t="s">
        <v>166</v>
      </c>
      <c r="AU83" s="25" t="s">
        <v>80</v>
      </c>
      <c r="AY83" s="25" t="s">
        <v>165</v>
      </c>
      <c r="BE83" s="214">
        <f aca="true" t="shared" si="4" ref="BE83:BE104">IF(N83="základní",J83,0)</f>
        <v>0</v>
      </c>
      <c r="BF83" s="214">
        <f aca="true" t="shared" si="5" ref="BF83:BF104">IF(N83="snížená",J83,0)</f>
        <v>0</v>
      </c>
      <c r="BG83" s="214">
        <f aca="true" t="shared" si="6" ref="BG83:BG104">IF(N83="zákl. přenesená",J83,0)</f>
        <v>0</v>
      </c>
      <c r="BH83" s="214">
        <f aca="true" t="shared" si="7" ref="BH83:BH104">IF(N83="sníž. přenesená",J83,0)</f>
        <v>0</v>
      </c>
      <c r="BI83" s="214">
        <f aca="true" t="shared" si="8" ref="BI83:BI104">IF(N83="nulová",J83,0)</f>
        <v>0</v>
      </c>
      <c r="BJ83" s="25" t="s">
        <v>25</v>
      </c>
      <c r="BK83" s="214">
        <f aca="true" t="shared" si="9" ref="BK83:BK104">ROUND(I83*H83,2)</f>
        <v>0</v>
      </c>
      <c r="BL83" s="25" t="s">
        <v>295</v>
      </c>
      <c r="BM83" s="25" t="s">
        <v>1819</v>
      </c>
    </row>
    <row r="84" spans="2:65" s="1" customFormat="1" ht="22.5" customHeight="1">
      <c r="B84" s="42"/>
      <c r="C84" s="203" t="s">
        <v>89</v>
      </c>
      <c r="D84" s="203" t="s">
        <v>166</v>
      </c>
      <c r="E84" s="204" t="s">
        <v>1820</v>
      </c>
      <c r="F84" s="205" t="s">
        <v>1821</v>
      </c>
      <c r="G84" s="206" t="s">
        <v>1621</v>
      </c>
      <c r="H84" s="207">
        <v>6</v>
      </c>
      <c r="I84" s="208"/>
      <c r="J84" s="209">
        <f t="shared" si="0"/>
        <v>0</v>
      </c>
      <c r="K84" s="205" t="s">
        <v>24</v>
      </c>
      <c r="L84" s="62"/>
      <c r="M84" s="210" t="s">
        <v>24</v>
      </c>
      <c r="N84" s="211" t="s">
        <v>51</v>
      </c>
      <c r="O84" s="43"/>
      <c r="P84" s="212">
        <f t="shared" si="1"/>
        <v>0</v>
      </c>
      <c r="Q84" s="212">
        <v>0</v>
      </c>
      <c r="R84" s="212">
        <f t="shared" si="2"/>
        <v>0</v>
      </c>
      <c r="S84" s="212">
        <v>0</v>
      </c>
      <c r="T84" s="213">
        <f t="shared" si="3"/>
        <v>0</v>
      </c>
      <c r="AR84" s="25" t="s">
        <v>295</v>
      </c>
      <c r="AT84" s="25" t="s">
        <v>166</v>
      </c>
      <c r="AU84" s="25" t="s">
        <v>80</v>
      </c>
      <c r="AY84" s="25" t="s">
        <v>165</v>
      </c>
      <c r="BE84" s="214">
        <f t="shared" si="4"/>
        <v>0</v>
      </c>
      <c r="BF84" s="214">
        <f t="shared" si="5"/>
        <v>0</v>
      </c>
      <c r="BG84" s="214">
        <f t="shared" si="6"/>
        <v>0</v>
      </c>
      <c r="BH84" s="214">
        <f t="shared" si="7"/>
        <v>0</v>
      </c>
      <c r="BI84" s="214">
        <f t="shared" si="8"/>
        <v>0</v>
      </c>
      <c r="BJ84" s="25" t="s">
        <v>25</v>
      </c>
      <c r="BK84" s="214">
        <f t="shared" si="9"/>
        <v>0</v>
      </c>
      <c r="BL84" s="25" t="s">
        <v>295</v>
      </c>
      <c r="BM84" s="25" t="s">
        <v>1822</v>
      </c>
    </row>
    <row r="85" spans="2:65" s="1" customFormat="1" ht="22.5" customHeight="1">
      <c r="B85" s="42"/>
      <c r="C85" s="203" t="s">
        <v>187</v>
      </c>
      <c r="D85" s="203" t="s">
        <v>166</v>
      </c>
      <c r="E85" s="204" t="s">
        <v>1823</v>
      </c>
      <c r="F85" s="205" t="s">
        <v>1824</v>
      </c>
      <c r="G85" s="206" t="s">
        <v>1621</v>
      </c>
      <c r="H85" s="207">
        <v>4</v>
      </c>
      <c r="I85" s="208"/>
      <c r="J85" s="209">
        <f t="shared" si="0"/>
        <v>0</v>
      </c>
      <c r="K85" s="205" t="s">
        <v>24</v>
      </c>
      <c r="L85" s="62"/>
      <c r="M85" s="210" t="s">
        <v>24</v>
      </c>
      <c r="N85" s="211" t="s">
        <v>51</v>
      </c>
      <c r="O85" s="43"/>
      <c r="P85" s="212">
        <f t="shared" si="1"/>
        <v>0</v>
      </c>
      <c r="Q85" s="212">
        <v>0</v>
      </c>
      <c r="R85" s="212">
        <f t="shared" si="2"/>
        <v>0</v>
      </c>
      <c r="S85" s="212">
        <v>0</v>
      </c>
      <c r="T85" s="213">
        <f t="shared" si="3"/>
        <v>0</v>
      </c>
      <c r="AR85" s="25" t="s">
        <v>295</v>
      </c>
      <c r="AT85" s="25" t="s">
        <v>166</v>
      </c>
      <c r="AU85" s="25" t="s">
        <v>80</v>
      </c>
      <c r="AY85" s="25" t="s">
        <v>165</v>
      </c>
      <c r="BE85" s="214">
        <f t="shared" si="4"/>
        <v>0</v>
      </c>
      <c r="BF85" s="214">
        <f t="shared" si="5"/>
        <v>0</v>
      </c>
      <c r="BG85" s="214">
        <f t="shared" si="6"/>
        <v>0</v>
      </c>
      <c r="BH85" s="214">
        <f t="shared" si="7"/>
        <v>0</v>
      </c>
      <c r="BI85" s="214">
        <f t="shared" si="8"/>
        <v>0</v>
      </c>
      <c r="BJ85" s="25" t="s">
        <v>25</v>
      </c>
      <c r="BK85" s="214">
        <f t="shared" si="9"/>
        <v>0</v>
      </c>
      <c r="BL85" s="25" t="s">
        <v>295</v>
      </c>
      <c r="BM85" s="25" t="s">
        <v>1825</v>
      </c>
    </row>
    <row r="86" spans="2:65" s="1" customFormat="1" ht="22.5" customHeight="1">
      <c r="B86" s="42"/>
      <c r="C86" s="203" t="s">
        <v>171</v>
      </c>
      <c r="D86" s="203" t="s">
        <v>166</v>
      </c>
      <c r="E86" s="204" t="s">
        <v>1826</v>
      </c>
      <c r="F86" s="205" t="s">
        <v>1827</v>
      </c>
      <c r="G86" s="206" t="s">
        <v>1621</v>
      </c>
      <c r="H86" s="207">
        <v>4</v>
      </c>
      <c r="I86" s="208"/>
      <c r="J86" s="209">
        <f t="shared" si="0"/>
        <v>0</v>
      </c>
      <c r="K86" s="205" t="s">
        <v>24</v>
      </c>
      <c r="L86" s="62"/>
      <c r="M86" s="210" t="s">
        <v>24</v>
      </c>
      <c r="N86" s="211" t="s">
        <v>51</v>
      </c>
      <c r="O86" s="43"/>
      <c r="P86" s="212">
        <f t="shared" si="1"/>
        <v>0</v>
      </c>
      <c r="Q86" s="212">
        <v>0</v>
      </c>
      <c r="R86" s="212">
        <f t="shared" si="2"/>
        <v>0</v>
      </c>
      <c r="S86" s="212">
        <v>0</v>
      </c>
      <c r="T86" s="213">
        <f t="shared" si="3"/>
        <v>0</v>
      </c>
      <c r="AR86" s="25" t="s">
        <v>295</v>
      </c>
      <c r="AT86" s="25" t="s">
        <v>166</v>
      </c>
      <c r="AU86" s="25" t="s">
        <v>80</v>
      </c>
      <c r="AY86" s="25" t="s">
        <v>165</v>
      </c>
      <c r="BE86" s="214">
        <f t="shared" si="4"/>
        <v>0</v>
      </c>
      <c r="BF86" s="214">
        <f t="shared" si="5"/>
        <v>0</v>
      </c>
      <c r="BG86" s="214">
        <f t="shared" si="6"/>
        <v>0</v>
      </c>
      <c r="BH86" s="214">
        <f t="shared" si="7"/>
        <v>0</v>
      </c>
      <c r="BI86" s="214">
        <f t="shared" si="8"/>
        <v>0</v>
      </c>
      <c r="BJ86" s="25" t="s">
        <v>25</v>
      </c>
      <c r="BK86" s="214">
        <f t="shared" si="9"/>
        <v>0</v>
      </c>
      <c r="BL86" s="25" t="s">
        <v>295</v>
      </c>
      <c r="BM86" s="25" t="s">
        <v>1828</v>
      </c>
    </row>
    <row r="87" spans="2:65" s="1" customFormat="1" ht="22.5" customHeight="1">
      <c r="B87" s="42"/>
      <c r="C87" s="203" t="s">
        <v>208</v>
      </c>
      <c r="D87" s="203" t="s">
        <v>166</v>
      </c>
      <c r="E87" s="204" t="s">
        <v>1829</v>
      </c>
      <c r="F87" s="205" t="s">
        <v>1830</v>
      </c>
      <c r="G87" s="206" t="s">
        <v>1621</v>
      </c>
      <c r="H87" s="207">
        <v>12</v>
      </c>
      <c r="I87" s="208"/>
      <c r="J87" s="209">
        <f t="shared" si="0"/>
        <v>0</v>
      </c>
      <c r="K87" s="205" t="s">
        <v>24</v>
      </c>
      <c r="L87" s="62"/>
      <c r="M87" s="210" t="s">
        <v>24</v>
      </c>
      <c r="N87" s="211" t="s">
        <v>51</v>
      </c>
      <c r="O87" s="43"/>
      <c r="P87" s="212">
        <f t="shared" si="1"/>
        <v>0</v>
      </c>
      <c r="Q87" s="212">
        <v>0</v>
      </c>
      <c r="R87" s="212">
        <f t="shared" si="2"/>
        <v>0</v>
      </c>
      <c r="S87" s="212">
        <v>0</v>
      </c>
      <c r="T87" s="213">
        <f t="shared" si="3"/>
        <v>0</v>
      </c>
      <c r="AR87" s="25" t="s">
        <v>295</v>
      </c>
      <c r="AT87" s="25" t="s">
        <v>166</v>
      </c>
      <c r="AU87" s="25" t="s">
        <v>80</v>
      </c>
      <c r="AY87" s="25" t="s">
        <v>165</v>
      </c>
      <c r="BE87" s="214">
        <f t="shared" si="4"/>
        <v>0</v>
      </c>
      <c r="BF87" s="214">
        <f t="shared" si="5"/>
        <v>0</v>
      </c>
      <c r="BG87" s="214">
        <f t="shared" si="6"/>
        <v>0</v>
      </c>
      <c r="BH87" s="214">
        <f t="shared" si="7"/>
        <v>0</v>
      </c>
      <c r="BI87" s="214">
        <f t="shared" si="8"/>
        <v>0</v>
      </c>
      <c r="BJ87" s="25" t="s">
        <v>25</v>
      </c>
      <c r="BK87" s="214">
        <f t="shared" si="9"/>
        <v>0</v>
      </c>
      <c r="BL87" s="25" t="s">
        <v>295</v>
      </c>
      <c r="BM87" s="25" t="s">
        <v>1831</v>
      </c>
    </row>
    <row r="88" spans="2:65" s="1" customFormat="1" ht="22.5" customHeight="1">
      <c r="B88" s="42"/>
      <c r="C88" s="203" t="s">
        <v>219</v>
      </c>
      <c r="D88" s="203" t="s">
        <v>166</v>
      </c>
      <c r="E88" s="204" t="s">
        <v>1832</v>
      </c>
      <c r="F88" s="205" t="s">
        <v>1833</v>
      </c>
      <c r="G88" s="206" t="s">
        <v>1621</v>
      </c>
      <c r="H88" s="207">
        <v>60</v>
      </c>
      <c r="I88" s="208"/>
      <c r="J88" s="209">
        <f t="shared" si="0"/>
        <v>0</v>
      </c>
      <c r="K88" s="205" t="s">
        <v>24</v>
      </c>
      <c r="L88" s="62"/>
      <c r="M88" s="210" t="s">
        <v>24</v>
      </c>
      <c r="N88" s="211" t="s">
        <v>51</v>
      </c>
      <c r="O88" s="43"/>
      <c r="P88" s="212">
        <f t="shared" si="1"/>
        <v>0</v>
      </c>
      <c r="Q88" s="212">
        <v>0</v>
      </c>
      <c r="R88" s="212">
        <f t="shared" si="2"/>
        <v>0</v>
      </c>
      <c r="S88" s="212">
        <v>0</v>
      </c>
      <c r="T88" s="213">
        <f t="shared" si="3"/>
        <v>0</v>
      </c>
      <c r="AR88" s="25" t="s">
        <v>295</v>
      </c>
      <c r="AT88" s="25" t="s">
        <v>166</v>
      </c>
      <c r="AU88" s="25" t="s">
        <v>80</v>
      </c>
      <c r="AY88" s="25" t="s">
        <v>165</v>
      </c>
      <c r="BE88" s="214">
        <f t="shared" si="4"/>
        <v>0</v>
      </c>
      <c r="BF88" s="214">
        <f t="shared" si="5"/>
        <v>0</v>
      </c>
      <c r="BG88" s="214">
        <f t="shared" si="6"/>
        <v>0</v>
      </c>
      <c r="BH88" s="214">
        <f t="shared" si="7"/>
        <v>0</v>
      </c>
      <c r="BI88" s="214">
        <f t="shared" si="8"/>
        <v>0</v>
      </c>
      <c r="BJ88" s="25" t="s">
        <v>25</v>
      </c>
      <c r="BK88" s="214">
        <f t="shared" si="9"/>
        <v>0</v>
      </c>
      <c r="BL88" s="25" t="s">
        <v>295</v>
      </c>
      <c r="BM88" s="25" t="s">
        <v>1834</v>
      </c>
    </row>
    <row r="89" spans="2:65" s="1" customFormat="1" ht="22.5" customHeight="1">
      <c r="B89" s="42"/>
      <c r="C89" s="203" t="s">
        <v>227</v>
      </c>
      <c r="D89" s="203" t="s">
        <v>166</v>
      </c>
      <c r="E89" s="204" t="s">
        <v>1835</v>
      </c>
      <c r="F89" s="205" t="s">
        <v>1836</v>
      </c>
      <c r="G89" s="206" t="s">
        <v>1621</v>
      </c>
      <c r="H89" s="207">
        <v>60</v>
      </c>
      <c r="I89" s="208"/>
      <c r="J89" s="209">
        <f t="shared" si="0"/>
        <v>0</v>
      </c>
      <c r="K89" s="205" t="s">
        <v>24</v>
      </c>
      <c r="L89" s="62"/>
      <c r="M89" s="210" t="s">
        <v>24</v>
      </c>
      <c r="N89" s="211" t="s">
        <v>51</v>
      </c>
      <c r="O89" s="43"/>
      <c r="P89" s="212">
        <f t="shared" si="1"/>
        <v>0</v>
      </c>
      <c r="Q89" s="212">
        <v>0</v>
      </c>
      <c r="R89" s="212">
        <f t="shared" si="2"/>
        <v>0</v>
      </c>
      <c r="S89" s="212">
        <v>0</v>
      </c>
      <c r="T89" s="213">
        <f t="shared" si="3"/>
        <v>0</v>
      </c>
      <c r="AR89" s="25" t="s">
        <v>295</v>
      </c>
      <c r="AT89" s="25" t="s">
        <v>166</v>
      </c>
      <c r="AU89" s="25" t="s">
        <v>80</v>
      </c>
      <c r="AY89" s="25" t="s">
        <v>165</v>
      </c>
      <c r="BE89" s="214">
        <f t="shared" si="4"/>
        <v>0</v>
      </c>
      <c r="BF89" s="214">
        <f t="shared" si="5"/>
        <v>0</v>
      </c>
      <c r="BG89" s="214">
        <f t="shared" si="6"/>
        <v>0</v>
      </c>
      <c r="BH89" s="214">
        <f t="shared" si="7"/>
        <v>0</v>
      </c>
      <c r="BI89" s="214">
        <f t="shared" si="8"/>
        <v>0</v>
      </c>
      <c r="BJ89" s="25" t="s">
        <v>25</v>
      </c>
      <c r="BK89" s="214">
        <f t="shared" si="9"/>
        <v>0</v>
      </c>
      <c r="BL89" s="25" t="s">
        <v>295</v>
      </c>
      <c r="BM89" s="25" t="s">
        <v>1837</v>
      </c>
    </row>
    <row r="90" spans="2:65" s="1" customFormat="1" ht="22.5" customHeight="1">
      <c r="B90" s="42"/>
      <c r="C90" s="203" t="s">
        <v>232</v>
      </c>
      <c r="D90" s="203" t="s">
        <v>166</v>
      </c>
      <c r="E90" s="204" t="s">
        <v>1838</v>
      </c>
      <c r="F90" s="205" t="s">
        <v>1839</v>
      </c>
      <c r="G90" s="206" t="s">
        <v>211</v>
      </c>
      <c r="H90" s="207">
        <v>40</v>
      </c>
      <c r="I90" s="208"/>
      <c r="J90" s="209">
        <f t="shared" si="0"/>
        <v>0</v>
      </c>
      <c r="K90" s="205" t="s">
        <v>24</v>
      </c>
      <c r="L90" s="62"/>
      <c r="M90" s="210" t="s">
        <v>24</v>
      </c>
      <c r="N90" s="211" t="s">
        <v>51</v>
      </c>
      <c r="O90" s="43"/>
      <c r="P90" s="212">
        <f t="shared" si="1"/>
        <v>0</v>
      </c>
      <c r="Q90" s="212">
        <v>0</v>
      </c>
      <c r="R90" s="212">
        <f t="shared" si="2"/>
        <v>0</v>
      </c>
      <c r="S90" s="212">
        <v>0</v>
      </c>
      <c r="T90" s="213">
        <f t="shared" si="3"/>
        <v>0</v>
      </c>
      <c r="AR90" s="25" t="s">
        <v>295</v>
      </c>
      <c r="AT90" s="25" t="s">
        <v>166</v>
      </c>
      <c r="AU90" s="25" t="s">
        <v>80</v>
      </c>
      <c r="AY90" s="25" t="s">
        <v>165</v>
      </c>
      <c r="BE90" s="214">
        <f t="shared" si="4"/>
        <v>0</v>
      </c>
      <c r="BF90" s="214">
        <f t="shared" si="5"/>
        <v>0</v>
      </c>
      <c r="BG90" s="214">
        <f t="shared" si="6"/>
        <v>0</v>
      </c>
      <c r="BH90" s="214">
        <f t="shared" si="7"/>
        <v>0</v>
      </c>
      <c r="BI90" s="214">
        <f t="shared" si="8"/>
        <v>0</v>
      </c>
      <c r="BJ90" s="25" t="s">
        <v>25</v>
      </c>
      <c r="BK90" s="214">
        <f t="shared" si="9"/>
        <v>0</v>
      </c>
      <c r="BL90" s="25" t="s">
        <v>295</v>
      </c>
      <c r="BM90" s="25" t="s">
        <v>1840</v>
      </c>
    </row>
    <row r="91" spans="2:65" s="1" customFormat="1" ht="22.5" customHeight="1">
      <c r="B91" s="42"/>
      <c r="C91" s="203" t="s">
        <v>240</v>
      </c>
      <c r="D91" s="203" t="s">
        <v>166</v>
      </c>
      <c r="E91" s="204" t="s">
        <v>1841</v>
      </c>
      <c r="F91" s="205" t="s">
        <v>1842</v>
      </c>
      <c r="G91" s="206" t="s">
        <v>211</v>
      </c>
      <c r="H91" s="207">
        <v>230</v>
      </c>
      <c r="I91" s="208"/>
      <c r="J91" s="209">
        <f t="shared" si="0"/>
        <v>0</v>
      </c>
      <c r="K91" s="205" t="s">
        <v>24</v>
      </c>
      <c r="L91" s="62"/>
      <c r="M91" s="210" t="s">
        <v>24</v>
      </c>
      <c r="N91" s="211" t="s">
        <v>51</v>
      </c>
      <c r="O91" s="43"/>
      <c r="P91" s="212">
        <f t="shared" si="1"/>
        <v>0</v>
      </c>
      <c r="Q91" s="212">
        <v>0</v>
      </c>
      <c r="R91" s="212">
        <f t="shared" si="2"/>
        <v>0</v>
      </c>
      <c r="S91" s="212">
        <v>0</v>
      </c>
      <c r="T91" s="213">
        <f t="shared" si="3"/>
        <v>0</v>
      </c>
      <c r="AR91" s="25" t="s">
        <v>295</v>
      </c>
      <c r="AT91" s="25" t="s">
        <v>166</v>
      </c>
      <c r="AU91" s="25" t="s">
        <v>80</v>
      </c>
      <c r="AY91" s="25" t="s">
        <v>165</v>
      </c>
      <c r="BE91" s="214">
        <f t="shared" si="4"/>
        <v>0</v>
      </c>
      <c r="BF91" s="214">
        <f t="shared" si="5"/>
        <v>0</v>
      </c>
      <c r="BG91" s="214">
        <f t="shared" si="6"/>
        <v>0</v>
      </c>
      <c r="BH91" s="214">
        <f t="shared" si="7"/>
        <v>0</v>
      </c>
      <c r="BI91" s="214">
        <f t="shared" si="8"/>
        <v>0</v>
      </c>
      <c r="BJ91" s="25" t="s">
        <v>25</v>
      </c>
      <c r="BK91" s="214">
        <f t="shared" si="9"/>
        <v>0</v>
      </c>
      <c r="BL91" s="25" t="s">
        <v>295</v>
      </c>
      <c r="BM91" s="25" t="s">
        <v>1843</v>
      </c>
    </row>
    <row r="92" spans="2:65" s="1" customFormat="1" ht="22.5" customHeight="1">
      <c r="B92" s="42"/>
      <c r="C92" s="203" t="s">
        <v>30</v>
      </c>
      <c r="D92" s="203" t="s">
        <v>166</v>
      </c>
      <c r="E92" s="204" t="s">
        <v>1844</v>
      </c>
      <c r="F92" s="205" t="s">
        <v>1845</v>
      </c>
      <c r="G92" s="206" t="s">
        <v>211</v>
      </c>
      <c r="H92" s="207">
        <v>230</v>
      </c>
      <c r="I92" s="208"/>
      <c r="J92" s="209">
        <f t="shared" si="0"/>
        <v>0</v>
      </c>
      <c r="K92" s="205" t="s">
        <v>24</v>
      </c>
      <c r="L92" s="62"/>
      <c r="M92" s="210" t="s">
        <v>24</v>
      </c>
      <c r="N92" s="211" t="s">
        <v>51</v>
      </c>
      <c r="O92" s="43"/>
      <c r="P92" s="212">
        <f t="shared" si="1"/>
        <v>0</v>
      </c>
      <c r="Q92" s="212">
        <v>0</v>
      </c>
      <c r="R92" s="212">
        <f t="shared" si="2"/>
        <v>0</v>
      </c>
      <c r="S92" s="212">
        <v>0</v>
      </c>
      <c r="T92" s="213">
        <f t="shared" si="3"/>
        <v>0</v>
      </c>
      <c r="AR92" s="25" t="s">
        <v>295</v>
      </c>
      <c r="AT92" s="25" t="s">
        <v>166</v>
      </c>
      <c r="AU92" s="25" t="s">
        <v>80</v>
      </c>
      <c r="AY92" s="25" t="s">
        <v>165</v>
      </c>
      <c r="BE92" s="214">
        <f t="shared" si="4"/>
        <v>0</v>
      </c>
      <c r="BF92" s="214">
        <f t="shared" si="5"/>
        <v>0</v>
      </c>
      <c r="BG92" s="214">
        <f t="shared" si="6"/>
        <v>0</v>
      </c>
      <c r="BH92" s="214">
        <f t="shared" si="7"/>
        <v>0</v>
      </c>
      <c r="BI92" s="214">
        <f t="shared" si="8"/>
        <v>0</v>
      </c>
      <c r="BJ92" s="25" t="s">
        <v>25</v>
      </c>
      <c r="BK92" s="214">
        <f t="shared" si="9"/>
        <v>0</v>
      </c>
      <c r="BL92" s="25" t="s">
        <v>295</v>
      </c>
      <c r="BM92" s="25" t="s">
        <v>1846</v>
      </c>
    </row>
    <row r="93" spans="2:65" s="1" customFormat="1" ht="22.5" customHeight="1">
      <c r="B93" s="42"/>
      <c r="C93" s="203" t="s">
        <v>251</v>
      </c>
      <c r="D93" s="203" t="s">
        <v>166</v>
      </c>
      <c r="E93" s="204" t="s">
        <v>1847</v>
      </c>
      <c r="F93" s="205" t="s">
        <v>1848</v>
      </c>
      <c r="G93" s="206" t="s">
        <v>211</v>
      </c>
      <c r="H93" s="207">
        <v>50</v>
      </c>
      <c r="I93" s="208"/>
      <c r="J93" s="209">
        <f t="shared" si="0"/>
        <v>0</v>
      </c>
      <c r="K93" s="205" t="s">
        <v>24</v>
      </c>
      <c r="L93" s="62"/>
      <c r="M93" s="210" t="s">
        <v>24</v>
      </c>
      <c r="N93" s="211" t="s">
        <v>51</v>
      </c>
      <c r="O93" s="43"/>
      <c r="P93" s="212">
        <f t="shared" si="1"/>
        <v>0</v>
      </c>
      <c r="Q93" s="212">
        <v>0</v>
      </c>
      <c r="R93" s="212">
        <f t="shared" si="2"/>
        <v>0</v>
      </c>
      <c r="S93" s="212">
        <v>0</v>
      </c>
      <c r="T93" s="213">
        <f t="shared" si="3"/>
        <v>0</v>
      </c>
      <c r="AR93" s="25" t="s">
        <v>295</v>
      </c>
      <c r="AT93" s="25" t="s">
        <v>166</v>
      </c>
      <c r="AU93" s="25" t="s">
        <v>80</v>
      </c>
      <c r="AY93" s="25" t="s">
        <v>165</v>
      </c>
      <c r="BE93" s="214">
        <f t="shared" si="4"/>
        <v>0</v>
      </c>
      <c r="BF93" s="214">
        <f t="shared" si="5"/>
        <v>0</v>
      </c>
      <c r="BG93" s="214">
        <f t="shared" si="6"/>
        <v>0</v>
      </c>
      <c r="BH93" s="214">
        <f t="shared" si="7"/>
        <v>0</v>
      </c>
      <c r="BI93" s="214">
        <f t="shared" si="8"/>
        <v>0</v>
      </c>
      <c r="BJ93" s="25" t="s">
        <v>25</v>
      </c>
      <c r="BK93" s="214">
        <f t="shared" si="9"/>
        <v>0</v>
      </c>
      <c r="BL93" s="25" t="s">
        <v>295</v>
      </c>
      <c r="BM93" s="25" t="s">
        <v>1849</v>
      </c>
    </row>
    <row r="94" spans="2:65" s="1" customFormat="1" ht="22.5" customHeight="1">
      <c r="B94" s="42"/>
      <c r="C94" s="203" t="s">
        <v>265</v>
      </c>
      <c r="D94" s="203" t="s">
        <v>166</v>
      </c>
      <c r="E94" s="204" t="s">
        <v>1691</v>
      </c>
      <c r="F94" s="205" t="s">
        <v>1692</v>
      </c>
      <c r="G94" s="206" t="s">
        <v>1621</v>
      </c>
      <c r="H94" s="207">
        <v>16</v>
      </c>
      <c r="I94" s="208"/>
      <c r="J94" s="209">
        <f t="shared" si="0"/>
        <v>0</v>
      </c>
      <c r="K94" s="205" t="s">
        <v>24</v>
      </c>
      <c r="L94" s="62"/>
      <c r="M94" s="210" t="s">
        <v>24</v>
      </c>
      <c r="N94" s="211" t="s">
        <v>51</v>
      </c>
      <c r="O94" s="43"/>
      <c r="P94" s="212">
        <f t="shared" si="1"/>
        <v>0</v>
      </c>
      <c r="Q94" s="212">
        <v>0</v>
      </c>
      <c r="R94" s="212">
        <f t="shared" si="2"/>
        <v>0</v>
      </c>
      <c r="S94" s="212">
        <v>0</v>
      </c>
      <c r="T94" s="213">
        <f t="shared" si="3"/>
        <v>0</v>
      </c>
      <c r="AR94" s="25" t="s">
        <v>295</v>
      </c>
      <c r="AT94" s="25" t="s">
        <v>166</v>
      </c>
      <c r="AU94" s="25" t="s">
        <v>80</v>
      </c>
      <c r="AY94" s="25" t="s">
        <v>165</v>
      </c>
      <c r="BE94" s="214">
        <f t="shared" si="4"/>
        <v>0</v>
      </c>
      <c r="BF94" s="214">
        <f t="shared" si="5"/>
        <v>0</v>
      </c>
      <c r="BG94" s="214">
        <f t="shared" si="6"/>
        <v>0</v>
      </c>
      <c r="BH94" s="214">
        <f t="shared" si="7"/>
        <v>0</v>
      </c>
      <c r="BI94" s="214">
        <f t="shared" si="8"/>
        <v>0</v>
      </c>
      <c r="BJ94" s="25" t="s">
        <v>25</v>
      </c>
      <c r="BK94" s="214">
        <f t="shared" si="9"/>
        <v>0</v>
      </c>
      <c r="BL94" s="25" t="s">
        <v>295</v>
      </c>
      <c r="BM94" s="25" t="s">
        <v>1850</v>
      </c>
    </row>
    <row r="95" spans="2:65" s="1" customFormat="1" ht="22.5" customHeight="1">
      <c r="B95" s="42"/>
      <c r="C95" s="203" t="s">
        <v>272</v>
      </c>
      <c r="D95" s="203" t="s">
        <v>166</v>
      </c>
      <c r="E95" s="204" t="s">
        <v>1851</v>
      </c>
      <c r="F95" s="205" t="s">
        <v>1695</v>
      </c>
      <c r="G95" s="206" t="s">
        <v>1621</v>
      </c>
      <c r="H95" s="207">
        <v>12</v>
      </c>
      <c r="I95" s="208"/>
      <c r="J95" s="209">
        <f t="shared" si="0"/>
        <v>0</v>
      </c>
      <c r="K95" s="205" t="s">
        <v>24</v>
      </c>
      <c r="L95" s="62"/>
      <c r="M95" s="210" t="s">
        <v>24</v>
      </c>
      <c r="N95" s="211" t="s">
        <v>51</v>
      </c>
      <c r="O95" s="43"/>
      <c r="P95" s="212">
        <f t="shared" si="1"/>
        <v>0</v>
      </c>
      <c r="Q95" s="212">
        <v>0</v>
      </c>
      <c r="R95" s="212">
        <f t="shared" si="2"/>
        <v>0</v>
      </c>
      <c r="S95" s="212">
        <v>0</v>
      </c>
      <c r="T95" s="213">
        <f t="shared" si="3"/>
        <v>0</v>
      </c>
      <c r="AR95" s="25" t="s">
        <v>295</v>
      </c>
      <c r="AT95" s="25" t="s">
        <v>166</v>
      </c>
      <c r="AU95" s="25" t="s">
        <v>80</v>
      </c>
      <c r="AY95" s="25" t="s">
        <v>165</v>
      </c>
      <c r="BE95" s="214">
        <f t="shared" si="4"/>
        <v>0</v>
      </c>
      <c r="BF95" s="214">
        <f t="shared" si="5"/>
        <v>0</v>
      </c>
      <c r="BG95" s="214">
        <f t="shared" si="6"/>
        <v>0</v>
      </c>
      <c r="BH95" s="214">
        <f t="shared" si="7"/>
        <v>0</v>
      </c>
      <c r="BI95" s="214">
        <f t="shared" si="8"/>
        <v>0</v>
      </c>
      <c r="BJ95" s="25" t="s">
        <v>25</v>
      </c>
      <c r="BK95" s="214">
        <f t="shared" si="9"/>
        <v>0</v>
      </c>
      <c r="BL95" s="25" t="s">
        <v>295</v>
      </c>
      <c r="BM95" s="25" t="s">
        <v>1852</v>
      </c>
    </row>
    <row r="96" spans="2:65" s="1" customFormat="1" ht="22.5" customHeight="1">
      <c r="B96" s="42"/>
      <c r="C96" s="203" t="s">
        <v>280</v>
      </c>
      <c r="D96" s="203" t="s">
        <v>166</v>
      </c>
      <c r="E96" s="204" t="s">
        <v>1853</v>
      </c>
      <c r="F96" s="205" t="s">
        <v>1698</v>
      </c>
      <c r="G96" s="206" t="s">
        <v>211</v>
      </c>
      <c r="H96" s="207">
        <v>20</v>
      </c>
      <c r="I96" s="208"/>
      <c r="J96" s="209">
        <f t="shared" si="0"/>
        <v>0</v>
      </c>
      <c r="K96" s="205" t="s">
        <v>24</v>
      </c>
      <c r="L96" s="62"/>
      <c r="M96" s="210" t="s">
        <v>24</v>
      </c>
      <c r="N96" s="211" t="s">
        <v>51</v>
      </c>
      <c r="O96" s="43"/>
      <c r="P96" s="212">
        <f t="shared" si="1"/>
        <v>0</v>
      </c>
      <c r="Q96" s="212">
        <v>0</v>
      </c>
      <c r="R96" s="212">
        <f t="shared" si="2"/>
        <v>0</v>
      </c>
      <c r="S96" s="212">
        <v>0</v>
      </c>
      <c r="T96" s="213">
        <f t="shared" si="3"/>
        <v>0</v>
      </c>
      <c r="AR96" s="25" t="s">
        <v>295</v>
      </c>
      <c r="AT96" s="25" t="s">
        <v>166</v>
      </c>
      <c r="AU96" s="25" t="s">
        <v>80</v>
      </c>
      <c r="AY96" s="25" t="s">
        <v>165</v>
      </c>
      <c r="BE96" s="214">
        <f t="shared" si="4"/>
        <v>0</v>
      </c>
      <c r="BF96" s="214">
        <f t="shared" si="5"/>
        <v>0</v>
      </c>
      <c r="BG96" s="214">
        <f t="shared" si="6"/>
        <v>0</v>
      </c>
      <c r="BH96" s="214">
        <f t="shared" si="7"/>
        <v>0</v>
      </c>
      <c r="BI96" s="214">
        <f t="shared" si="8"/>
        <v>0</v>
      </c>
      <c r="BJ96" s="25" t="s">
        <v>25</v>
      </c>
      <c r="BK96" s="214">
        <f t="shared" si="9"/>
        <v>0</v>
      </c>
      <c r="BL96" s="25" t="s">
        <v>295</v>
      </c>
      <c r="BM96" s="25" t="s">
        <v>1854</v>
      </c>
    </row>
    <row r="97" spans="2:65" s="1" customFormat="1" ht="22.5" customHeight="1">
      <c r="B97" s="42"/>
      <c r="C97" s="203" t="s">
        <v>10</v>
      </c>
      <c r="D97" s="203" t="s">
        <v>166</v>
      </c>
      <c r="E97" s="204" t="s">
        <v>1855</v>
      </c>
      <c r="F97" s="205" t="s">
        <v>1701</v>
      </c>
      <c r="G97" s="206" t="s">
        <v>211</v>
      </c>
      <c r="H97" s="207">
        <v>10</v>
      </c>
      <c r="I97" s="208"/>
      <c r="J97" s="209">
        <f t="shared" si="0"/>
        <v>0</v>
      </c>
      <c r="K97" s="205" t="s">
        <v>24</v>
      </c>
      <c r="L97" s="62"/>
      <c r="M97" s="210" t="s">
        <v>24</v>
      </c>
      <c r="N97" s="211" t="s">
        <v>51</v>
      </c>
      <c r="O97" s="43"/>
      <c r="P97" s="212">
        <f t="shared" si="1"/>
        <v>0</v>
      </c>
      <c r="Q97" s="212">
        <v>0</v>
      </c>
      <c r="R97" s="212">
        <f t="shared" si="2"/>
        <v>0</v>
      </c>
      <c r="S97" s="212">
        <v>0</v>
      </c>
      <c r="T97" s="213">
        <f t="shared" si="3"/>
        <v>0</v>
      </c>
      <c r="AR97" s="25" t="s">
        <v>295</v>
      </c>
      <c r="AT97" s="25" t="s">
        <v>166</v>
      </c>
      <c r="AU97" s="25" t="s">
        <v>80</v>
      </c>
      <c r="AY97" s="25" t="s">
        <v>165</v>
      </c>
      <c r="BE97" s="214">
        <f t="shared" si="4"/>
        <v>0</v>
      </c>
      <c r="BF97" s="214">
        <f t="shared" si="5"/>
        <v>0</v>
      </c>
      <c r="BG97" s="214">
        <f t="shared" si="6"/>
        <v>0</v>
      </c>
      <c r="BH97" s="214">
        <f t="shared" si="7"/>
        <v>0</v>
      </c>
      <c r="BI97" s="214">
        <f t="shared" si="8"/>
        <v>0</v>
      </c>
      <c r="BJ97" s="25" t="s">
        <v>25</v>
      </c>
      <c r="BK97" s="214">
        <f t="shared" si="9"/>
        <v>0</v>
      </c>
      <c r="BL97" s="25" t="s">
        <v>295</v>
      </c>
      <c r="BM97" s="25" t="s">
        <v>1856</v>
      </c>
    </row>
    <row r="98" spans="2:65" s="1" customFormat="1" ht="22.5" customHeight="1">
      <c r="B98" s="42"/>
      <c r="C98" s="203" t="s">
        <v>295</v>
      </c>
      <c r="D98" s="203" t="s">
        <v>166</v>
      </c>
      <c r="E98" s="204" t="s">
        <v>1703</v>
      </c>
      <c r="F98" s="205" t="s">
        <v>1704</v>
      </c>
      <c r="G98" s="206" t="s">
        <v>1621</v>
      </c>
      <c r="H98" s="207">
        <v>2</v>
      </c>
      <c r="I98" s="208"/>
      <c r="J98" s="209">
        <f t="shared" si="0"/>
        <v>0</v>
      </c>
      <c r="K98" s="205" t="s">
        <v>24</v>
      </c>
      <c r="L98" s="62"/>
      <c r="M98" s="210" t="s">
        <v>24</v>
      </c>
      <c r="N98" s="211" t="s">
        <v>51</v>
      </c>
      <c r="O98" s="43"/>
      <c r="P98" s="212">
        <f t="shared" si="1"/>
        <v>0</v>
      </c>
      <c r="Q98" s="212">
        <v>0</v>
      </c>
      <c r="R98" s="212">
        <f t="shared" si="2"/>
        <v>0</v>
      </c>
      <c r="S98" s="212">
        <v>0</v>
      </c>
      <c r="T98" s="213">
        <f t="shared" si="3"/>
        <v>0</v>
      </c>
      <c r="AR98" s="25" t="s">
        <v>295</v>
      </c>
      <c r="AT98" s="25" t="s">
        <v>166</v>
      </c>
      <c r="AU98" s="25" t="s">
        <v>80</v>
      </c>
      <c r="AY98" s="25" t="s">
        <v>165</v>
      </c>
      <c r="BE98" s="214">
        <f t="shared" si="4"/>
        <v>0</v>
      </c>
      <c r="BF98" s="214">
        <f t="shared" si="5"/>
        <v>0</v>
      </c>
      <c r="BG98" s="214">
        <f t="shared" si="6"/>
        <v>0</v>
      </c>
      <c r="BH98" s="214">
        <f t="shared" si="7"/>
        <v>0</v>
      </c>
      <c r="BI98" s="214">
        <f t="shared" si="8"/>
        <v>0</v>
      </c>
      <c r="BJ98" s="25" t="s">
        <v>25</v>
      </c>
      <c r="BK98" s="214">
        <f t="shared" si="9"/>
        <v>0</v>
      </c>
      <c r="BL98" s="25" t="s">
        <v>295</v>
      </c>
      <c r="BM98" s="25" t="s">
        <v>1857</v>
      </c>
    </row>
    <row r="99" spans="2:65" s="1" customFormat="1" ht="22.5" customHeight="1">
      <c r="B99" s="42"/>
      <c r="C99" s="203" t="s">
        <v>306</v>
      </c>
      <c r="D99" s="203" t="s">
        <v>166</v>
      </c>
      <c r="E99" s="204" t="s">
        <v>1706</v>
      </c>
      <c r="F99" s="205" t="s">
        <v>1707</v>
      </c>
      <c r="G99" s="206" t="s">
        <v>1708</v>
      </c>
      <c r="H99" s="207">
        <v>2</v>
      </c>
      <c r="I99" s="208"/>
      <c r="J99" s="209">
        <f t="shared" si="0"/>
        <v>0</v>
      </c>
      <c r="K99" s="205" t="s">
        <v>24</v>
      </c>
      <c r="L99" s="62"/>
      <c r="M99" s="210" t="s">
        <v>24</v>
      </c>
      <c r="N99" s="211" t="s">
        <v>51</v>
      </c>
      <c r="O99" s="43"/>
      <c r="P99" s="212">
        <f t="shared" si="1"/>
        <v>0</v>
      </c>
      <c r="Q99" s="212">
        <v>0</v>
      </c>
      <c r="R99" s="212">
        <f t="shared" si="2"/>
        <v>0</v>
      </c>
      <c r="S99" s="212">
        <v>0</v>
      </c>
      <c r="T99" s="213">
        <f t="shared" si="3"/>
        <v>0</v>
      </c>
      <c r="AR99" s="25" t="s">
        <v>1709</v>
      </c>
      <c r="AT99" s="25" t="s">
        <v>166</v>
      </c>
      <c r="AU99" s="25" t="s">
        <v>80</v>
      </c>
      <c r="AY99" s="25" t="s">
        <v>165</v>
      </c>
      <c r="BE99" s="214">
        <f t="shared" si="4"/>
        <v>0</v>
      </c>
      <c r="BF99" s="214">
        <f t="shared" si="5"/>
        <v>0</v>
      </c>
      <c r="BG99" s="214">
        <f t="shared" si="6"/>
        <v>0</v>
      </c>
      <c r="BH99" s="214">
        <f t="shared" si="7"/>
        <v>0</v>
      </c>
      <c r="BI99" s="214">
        <f t="shared" si="8"/>
        <v>0</v>
      </c>
      <c r="BJ99" s="25" t="s">
        <v>25</v>
      </c>
      <c r="BK99" s="214">
        <f t="shared" si="9"/>
        <v>0</v>
      </c>
      <c r="BL99" s="25" t="s">
        <v>1709</v>
      </c>
      <c r="BM99" s="25" t="s">
        <v>1858</v>
      </c>
    </row>
    <row r="100" spans="2:65" s="1" customFormat="1" ht="22.5" customHeight="1">
      <c r="B100" s="42"/>
      <c r="C100" s="203" t="s">
        <v>321</v>
      </c>
      <c r="D100" s="203" t="s">
        <v>166</v>
      </c>
      <c r="E100" s="204" t="s">
        <v>1859</v>
      </c>
      <c r="F100" s="205" t="s">
        <v>1860</v>
      </c>
      <c r="G100" s="206" t="s">
        <v>1708</v>
      </c>
      <c r="H100" s="207">
        <v>20</v>
      </c>
      <c r="I100" s="208"/>
      <c r="J100" s="209">
        <f t="shared" si="0"/>
        <v>0</v>
      </c>
      <c r="K100" s="205" t="s">
        <v>24</v>
      </c>
      <c r="L100" s="62"/>
      <c r="M100" s="210" t="s">
        <v>24</v>
      </c>
      <c r="N100" s="211" t="s">
        <v>51</v>
      </c>
      <c r="O100" s="43"/>
      <c r="P100" s="212">
        <f t="shared" si="1"/>
        <v>0</v>
      </c>
      <c r="Q100" s="212">
        <v>0</v>
      </c>
      <c r="R100" s="212">
        <f t="shared" si="2"/>
        <v>0</v>
      </c>
      <c r="S100" s="212">
        <v>0</v>
      </c>
      <c r="T100" s="213">
        <f t="shared" si="3"/>
        <v>0</v>
      </c>
      <c r="AR100" s="25" t="s">
        <v>1709</v>
      </c>
      <c r="AT100" s="25" t="s">
        <v>166</v>
      </c>
      <c r="AU100" s="25" t="s">
        <v>80</v>
      </c>
      <c r="AY100" s="25" t="s">
        <v>165</v>
      </c>
      <c r="BE100" s="214">
        <f t="shared" si="4"/>
        <v>0</v>
      </c>
      <c r="BF100" s="214">
        <f t="shared" si="5"/>
        <v>0</v>
      </c>
      <c r="BG100" s="214">
        <f t="shared" si="6"/>
        <v>0</v>
      </c>
      <c r="BH100" s="214">
        <f t="shared" si="7"/>
        <v>0</v>
      </c>
      <c r="BI100" s="214">
        <f t="shared" si="8"/>
        <v>0</v>
      </c>
      <c r="BJ100" s="25" t="s">
        <v>25</v>
      </c>
      <c r="BK100" s="214">
        <f t="shared" si="9"/>
        <v>0</v>
      </c>
      <c r="BL100" s="25" t="s">
        <v>1709</v>
      </c>
      <c r="BM100" s="25" t="s">
        <v>1861</v>
      </c>
    </row>
    <row r="101" spans="2:65" s="1" customFormat="1" ht="22.5" customHeight="1">
      <c r="B101" s="42"/>
      <c r="C101" s="203" t="s">
        <v>327</v>
      </c>
      <c r="D101" s="203" t="s">
        <v>166</v>
      </c>
      <c r="E101" s="204" t="s">
        <v>1726</v>
      </c>
      <c r="F101" s="205" t="s">
        <v>1727</v>
      </c>
      <c r="G101" s="206" t="s">
        <v>1708</v>
      </c>
      <c r="H101" s="207">
        <v>4</v>
      </c>
      <c r="I101" s="208"/>
      <c r="J101" s="209">
        <f t="shared" si="0"/>
        <v>0</v>
      </c>
      <c r="K101" s="205" t="s">
        <v>24</v>
      </c>
      <c r="L101" s="62"/>
      <c r="M101" s="210" t="s">
        <v>24</v>
      </c>
      <c r="N101" s="211" t="s">
        <v>51</v>
      </c>
      <c r="O101" s="43"/>
      <c r="P101" s="212">
        <f t="shared" si="1"/>
        <v>0</v>
      </c>
      <c r="Q101" s="212">
        <v>0</v>
      </c>
      <c r="R101" s="212">
        <f t="shared" si="2"/>
        <v>0</v>
      </c>
      <c r="S101" s="212">
        <v>0</v>
      </c>
      <c r="T101" s="213">
        <f t="shared" si="3"/>
        <v>0</v>
      </c>
      <c r="AR101" s="25" t="s">
        <v>1709</v>
      </c>
      <c r="AT101" s="25" t="s">
        <v>166</v>
      </c>
      <c r="AU101" s="25" t="s">
        <v>80</v>
      </c>
      <c r="AY101" s="25" t="s">
        <v>165</v>
      </c>
      <c r="BE101" s="214">
        <f t="shared" si="4"/>
        <v>0</v>
      </c>
      <c r="BF101" s="214">
        <f t="shared" si="5"/>
        <v>0</v>
      </c>
      <c r="BG101" s="214">
        <f t="shared" si="6"/>
        <v>0</v>
      </c>
      <c r="BH101" s="214">
        <f t="shared" si="7"/>
        <v>0</v>
      </c>
      <c r="BI101" s="214">
        <f t="shared" si="8"/>
        <v>0</v>
      </c>
      <c r="BJ101" s="25" t="s">
        <v>25</v>
      </c>
      <c r="BK101" s="214">
        <f t="shared" si="9"/>
        <v>0</v>
      </c>
      <c r="BL101" s="25" t="s">
        <v>1709</v>
      </c>
      <c r="BM101" s="25" t="s">
        <v>1862</v>
      </c>
    </row>
    <row r="102" spans="2:65" s="1" customFormat="1" ht="22.5" customHeight="1">
      <c r="B102" s="42"/>
      <c r="C102" s="203" t="s">
        <v>333</v>
      </c>
      <c r="D102" s="203" t="s">
        <v>166</v>
      </c>
      <c r="E102" s="204" t="s">
        <v>1863</v>
      </c>
      <c r="F102" s="205" t="s">
        <v>1864</v>
      </c>
      <c r="G102" s="206" t="s">
        <v>1708</v>
      </c>
      <c r="H102" s="207">
        <v>60</v>
      </c>
      <c r="I102" s="208"/>
      <c r="J102" s="209">
        <f t="shared" si="0"/>
        <v>0</v>
      </c>
      <c r="K102" s="205" t="s">
        <v>24</v>
      </c>
      <c r="L102" s="62"/>
      <c r="M102" s="210" t="s">
        <v>24</v>
      </c>
      <c r="N102" s="211" t="s">
        <v>51</v>
      </c>
      <c r="O102" s="43"/>
      <c r="P102" s="212">
        <f t="shared" si="1"/>
        <v>0</v>
      </c>
      <c r="Q102" s="212">
        <v>0</v>
      </c>
      <c r="R102" s="212">
        <f t="shared" si="2"/>
        <v>0</v>
      </c>
      <c r="S102" s="212">
        <v>0</v>
      </c>
      <c r="T102" s="213">
        <f t="shared" si="3"/>
        <v>0</v>
      </c>
      <c r="AR102" s="25" t="s">
        <v>1709</v>
      </c>
      <c r="AT102" s="25" t="s">
        <v>166</v>
      </c>
      <c r="AU102" s="25" t="s">
        <v>80</v>
      </c>
      <c r="AY102" s="25" t="s">
        <v>165</v>
      </c>
      <c r="BE102" s="214">
        <f t="shared" si="4"/>
        <v>0</v>
      </c>
      <c r="BF102" s="214">
        <f t="shared" si="5"/>
        <v>0</v>
      </c>
      <c r="BG102" s="214">
        <f t="shared" si="6"/>
        <v>0</v>
      </c>
      <c r="BH102" s="214">
        <f t="shared" si="7"/>
        <v>0</v>
      </c>
      <c r="BI102" s="214">
        <f t="shared" si="8"/>
        <v>0</v>
      </c>
      <c r="BJ102" s="25" t="s">
        <v>25</v>
      </c>
      <c r="BK102" s="214">
        <f t="shared" si="9"/>
        <v>0</v>
      </c>
      <c r="BL102" s="25" t="s">
        <v>1709</v>
      </c>
      <c r="BM102" s="25" t="s">
        <v>1865</v>
      </c>
    </row>
    <row r="103" spans="2:65" s="1" customFormat="1" ht="22.5" customHeight="1">
      <c r="B103" s="42"/>
      <c r="C103" s="203" t="s">
        <v>9</v>
      </c>
      <c r="D103" s="203" t="s">
        <v>166</v>
      </c>
      <c r="E103" s="204" t="s">
        <v>1866</v>
      </c>
      <c r="F103" s="205" t="s">
        <v>1867</v>
      </c>
      <c r="G103" s="206" t="s">
        <v>1708</v>
      </c>
      <c r="H103" s="207">
        <v>48</v>
      </c>
      <c r="I103" s="208"/>
      <c r="J103" s="209">
        <f t="shared" si="0"/>
        <v>0</v>
      </c>
      <c r="K103" s="205" t="s">
        <v>24</v>
      </c>
      <c r="L103" s="62"/>
      <c r="M103" s="210" t="s">
        <v>24</v>
      </c>
      <c r="N103" s="211" t="s">
        <v>51</v>
      </c>
      <c r="O103" s="43"/>
      <c r="P103" s="212">
        <f t="shared" si="1"/>
        <v>0</v>
      </c>
      <c r="Q103" s="212">
        <v>0</v>
      </c>
      <c r="R103" s="212">
        <f t="shared" si="2"/>
        <v>0</v>
      </c>
      <c r="S103" s="212">
        <v>0</v>
      </c>
      <c r="T103" s="213">
        <f t="shared" si="3"/>
        <v>0</v>
      </c>
      <c r="AR103" s="25" t="s">
        <v>1709</v>
      </c>
      <c r="AT103" s="25" t="s">
        <v>166</v>
      </c>
      <c r="AU103" s="25" t="s">
        <v>80</v>
      </c>
      <c r="AY103" s="25" t="s">
        <v>165</v>
      </c>
      <c r="BE103" s="214">
        <f t="shared" si="4"/>
        <v>0</v>
      </c>
      <c r="BF103" s="214">
        <f t="shared" si="5"/>
        <v>0</v>
      </c>
      <c r="BG103" s="214">
        <f t="shared" si="6"/>
        <v>0</v>
      </c>
      <c r="BH103" s="214">
        <f t="shared" si="7"/>
        <v>0</v>
      </c>
      <c r="BI103" s="214">
        <f t="shared" si="8"/>
        <v>0</v>
      </c>
      <c r="BJ103" s="25" t="s">
        <v>25</v>
      </c>
      <c r="BK103" s="214">
        <f t="shared" si="9"/>
        <v>0</v>
      </c>
      <c r="BL103" s="25" t="s">
        <v>1709</v>
      </c>
      <c r="BM103" s="25" t="s">
        <v>1868</v>
      </c>
    </row>
    <row r="104" spans="2:65" s="1" customFormat="1" ht="22.5" customHeight="1">
      <c r="B104" s="42"/>
      <c r="C104" s="203" t="s">
        <v>349</v>
      </c>
      <c r="D104" s="203" t="s">
        <v>166</v>
      </c>
      <c r="E104" s="204" t="s">
        <v>1869</v>
      </c>
      <c r="F104" s="205" t="s">
        <v>1870</v>
      </c>
      <c r="G104" s="206" t="s">
        <v>1621</v>
      </c>
      <c r="H104" s="207">
        <v>1</v>
      </c>
      <c r="I104" s="208"/>
      <c r="J104" s="209">
        <f t="shared" si="0"/>
        <v>0</v>
      </c>
      <c r="K104" s="205" t="s">
        <v>24</v>
      </c>
      <c r="L104" s="62"/>
      <c r="M104" s="210" t="s">
        <v>24</v>
      </c>
      <c r="N104" s="283" t="s">
        <v>51</v>
      </c>
      <c r="O104" s="284"/>
      <c r="P104" s="285">
        <f t="shared" si="1"/>
        <v>0</v>
      </c>
      <c r="Q104" s="285">
        <v>0</v>
      </c>
      <c r="R104" s="285">
        <f t="shared" si="2"/>
        <v>0</v>
      </c>
      <c r="S104" s="285">
        <v>0</v>
      </c>
      <c r="T104" s="286">
        <f t="shared" si="3"/>
        <v>0</v>
      </c>
      <c r="AR104" s="25" t="s">
        <v>295</v>
      </c>
      <c r="AT104" s="25" t="s">
        <v>166</v>
      </c>
      <c r="AU104" s="25" t="s">
        <v>80</v>
      </c>
      <c r="AY104" s="25" t="s">
        <v>165</v>
      </c>
      <c r="BE104" s="214">
        <f t="shared" si="4"/>
        <v>0</v>
      </c>
      <c r="BF104" s="214">
        <f t="shared" si="5"/>
        <v>0</v>
      </c>
      <c r="BG104" s="214">
        <f t="shared" si="6"/>
        <v>0</v>
      </c>
      <c r="BH104" s="214">
        <f t="shared" si="7"/>
        <v>0</v>
      </c>
      <c r="BI104" s="214">
        <f t="shared" si="8"/>
        <v>0</v>
      </c>
      <c r="BJ104" s="25" t="s">
        <v>25</v>
      </c>
      <c r="BK104" s="214">
        <f t="shared" si="9"/>
        <v>0</v>
      </c>
      <c r="BL104" s="25" t="s">
        <v>295</v>
      </c>
      <c r="BM104" s="25" t="s">
        <v>1871</v>
      </c>
    </row>
    <row r="105" spans="2:12" s="1" customFormat="1" ht="6.95" customHeight="1">
      <c r="B105" s="57"/>
      <c r="C105" s="58"/>
      <c r="D105" s="58"/>
      <c r="E105" s="58"/>
      <c r="F105" s="58"/>
      <c r="G105" s="58"/>
      <c r="H105" s="58"/>
      <c r="I105" s="149"/>
      <c r="J105" s="58"/>
      <c r="K105" s="58"/>
      <c r="L105" s="62"/>
    </row>
  </sheetData>
  <sheetProtection algorithmName="SHA-512" hashValue="2PnZZmMUylARvKeO56/xftnwFmyhcZtHzogX7p25ciV9rJn8rXLHaeSFBZSYmW9q4ibrw17jP490ZhwRujjiVA==" saltValue="DIvS/No+kvEocVHSTOIwuA==" spinCount="100000" sheet="1" objects="1" scenarios="1" formatCells="0" formatColumns="0" formatRows="0" sort="0" autoFilter="0"/>
  <autoFilter ref="C81:K104"/>
  <mergeCells count="12">
    <mergeCell ref="E72:H72"/>
    <mergeCell ref="E74:H74"/>
    <mergeCell ref="E7:H7"/>
    <mergeCell ref="E9:H9"/>
    <mergeCell ref="E11:H11"/>
    <mergeCell ref="E26:H26"/>
    <mergeCell ref="E47:H47"/>
    <mergeCell ref="G1:H1"/>
    <mergeCell ref="L2:V2"/>
    <mergeCell ref="E49:H49"/>
    <mergeCell ref="E51:H51"/>
    <mergeCell ref="E70:H70"/>
  </mergeCells>
  <hyperlinks>
    <hyperlink ref="F1:G1" location="C2" display="1) Krycí list soupisu"/>
    <hyperlink ref="G1:H1" location="C58"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Klemša Tomáš</dc:creator>
  <cp:keywords/>
  <dc:description/>
  <cp:lastModifiedBy>Martin Pala</cp:lastModifiedBy>
  <dcterms:created xsi:type="dcterms:W3CDTF">2017-06-21T05:55:19Z</dcterms:created>
  <dcterms:modified xsi:type="dcterms:W3CDTF">2017-06-21T06:14:38Z</dcterms:modified>
  <cp:category/>
  <cp:version/>
  <cp:contentType/>
  <cp:contentStatus/>
</cp:coreProperties>
</file>