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81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Rekapitulace!$G$17</definedName>
    <definedName name="Dodavka0">Položky!#REF!</definedName>
    <definedName name="HSV">Rekapitulace!$E$17</definedName>
    <definedName name="HSV0">Položky!#REF!</definedName>
    <definedName name="HZS">Rekapitulace!$I$17</definedName>
    <definedName name="HZS0">Položky!#REF!</definedName>
    <definedName name="JKSO">'Krycí list'!$G$2</definedName>
    <definedName name="MJ">'Krycí list'!$G$5</definedName>
    <definedName name="Mont">Rekapitulace!$H$17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Položky!$A$1:$G$71</definedName>
    <definedName name="_xlnm.Print_Area" localSheetId="1">Rekapitulace!$A$1:$I$31</definedName>
    <definedName name="PocetMJ">'Krycí list'!$G$6</definedName>
    <definedName name="Poznamka">'Krycí list'!$B$37</definedName>
    <definedName name="Projektant">'Krycí list'!$C$8</definedName>
    <definedName name="PSV">Rekapitulace!$F$17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Rekapitulace!$H$30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  <c r="D15" i="1"/>
  <c r="BE70" i="3"/>
  <c r="BD70" i="3"/>
  <c r="BC70" i="3"/>
  <c r="BA70" i="3"/>
  <c r="G70" i="3"/>
  <c r="BB70" i="3" s="1"/>
  <c r="BE69" i="3"/>
  <c r="BD69" i="3"/>
  <c r="BC69" i="3"/>
  <c r="BA69" i="3"/>
  <c r="G69" i="3"/>
  <c r="BB69" i="3" s="1"/>
  <c r="BE68" i="3"/>
  <c r="BD68" i="3"/>
  <c r="BC68" i="3"/>
  <c r="BA68" i="3"/>
  <c r="G68" i="3"/>
  <c r="BB68" i="3" s="1"/>
  <c r="BE67" i="3"/>
  <c r="BD67" i="3"/>
  <c r="BC67" i="3"/>
  <c r="BA67" i="3"/>
  <c r="G67" i="3"/>
  <c r="BB67" i="3" s="1"/>
  <c r="BE66" i="3"/>
  <c r="BD66" i="3"/>
  <c r="BC66" i="3"/>
  <c r="BA66" i="3"/>
  <c r="G66" i="3"/>
  <c r="BB66" i="3" s="1"/>
  <c r="BE65" i="3"/>
  <c r="BD65" i="3"/>
  <c r="BC65" i="3"/>
  <c r="BA65" i="3"/>
  <c r="BA71" i="3" s="1"/>
  <c r="E16" i="2" s="1"/>
  <c r="G65" i="3"/>
  <c r="BB65" i="3" s="1"/>
  <c r="B16" i="2"/>
  <c r="A16" i="2"/>
  <c r="G71" i="3"/>
  <c r="C71" i="3"/>
  <c r="BE62" i="3"/>
  <c r="BD62" i="3"/>
  <c r="BC62" i="3"/>
  <c r="BA62" i="3"/>
  <c r="G62" i="3"/>
  <c r="BB62" i="3" s="1"/>
  <c r="BE61" i="3"/>
  <c r="BD61" i="3"/>
  <c r="BD63" i="3" s="1"/>
  <c r="H15" i="2" s="1"/>
  <c r="BC61" i="3"/>
  <c r="BA61" i="3"/>
  <c r="G61" i="3"/>
  <c r="BB61" i="3" s="1"/>
  <c r="B15" i="2"/>
  <c r="A15" i="2"/>
  <c r="BA63" i="3"/>
  <c r="E15" i="2" s="1"/>
  <c r="G63" i="3"/>
  <c r="C63" i="3"/>
  <c r="BE58" i="3"/>
  <c r="BD58" i="3"/>
  <c r="BC58" i="3"/>
  <c r="BA58" i="3"/>
  <c r="G58" i="3"/>
  <c r="BB58" i="3" s="1"/>
  <c r="BE57" i="3"/>
  <c r="BD57" i="3"/>
  <c r="BC57" i="3"/>
  <c r="BA57" i="3"/>
  <c r="G57" i="3"/>
  <c r="BB57" i="3" s="1"/>
  <c r="BE56" i="3"/>
  <c r="BD56" i="3"/>
  <c r="BC56" i="3"/>
  <c r="BA56" i="3"/>
  <c r="G56" i="3"/>
  <c r="BB56" i="3" s="1"/>
  <c r="BE55" i="3"/>
  <c r="BD55" i="3"/>
  <c r="BC55" i="3"/>
  <c r="BC59" i="3" s="1"/>
  <c r="G14" i="2" s="1"/>
  <c r="BA55" i="3"/>
  <c r="BA59" i="3" s="1"/>
  <c r="E14" i="2" s="1"/>
  <c r="G55" i="3"/>
  <c r="B14" i="2"/>
  <c r="A14" i="2"/>
  <c r="BE59" i="3"/>
  <c r="I14" i="2" s="1"/>
  <c r="C59" i="3"/>
  <c r="BE52" i="3"/>
  <c r="BD52" i="3"/>
  <c r="BC52" i="3"/>
  <c r="BA52" i="3"/>
  <c r="G52" i="3"/>
  <c r="BB52" i="3" s="1"/>
  <c r="BE51" i="3"/>
  <c r="BD51" i="3"/>
  <c r="BD53" i="3" s="1"/>
  <c r="H13" i="2" s="1"/>
  <c r="BC51" i="3"/>
  <c r="BA51" i="3"/>
  <c r="G51" i="3"/>
  <c r="BB51" i="3" s="1"/>
  <c r="BB53" i="3" s="1"/>
  <c r="F13" i="2" s="1"/>
  <c r="B13" i="2"/>
  <c r="A13" i="2"/>
  <c r="BA53" i="3"/>
  <c r="E13" i="2" s="1"/>
  <c r="G53" i="3"/>
  <c r="C53" i="3"/>
  <c r="BE48" i="3"/>
  <c r="BD48" i="3"/>
  <c r="BC48" i="3"/>
  <c r="BC49" i="3" s="1"/>
  <c r="G12" i="2" s="1"/>
  <c r="BA48" i="3"/>
  <c r="G48" i="3"/>
  <c r="BB48" i="3" s="1"/>
  <c r="BE47" i="3"/>
  <c r="BD47" i="3"/>
  <c r="BC47" i="3"/>
  <c r="BA47" i="3"/>
  <c r="G47" i="3"/>
  <c r="BB47" i="3" s="1"/>
  <c r="BE46" i="3"/>
  <c r="BD46" i="3"/>
  <c r="BC46" i="3"/>
  <c r="BA46" i="3"/>
  <c r="G46" i="3"/>
  <c r="BB46" i="3" s="1"/>
  <c r="BE45" i="3"/>
  <c r="BD45" i="3"/>
  <c r="BC45" i="3"/>
  <c r="BA45" i="3"/>
  <c r="G45" i="3"/>
  <c r="BB45" i="3" s="1"/>
  <c r="BE44" i="3"/>
  <c r="BD44" i="3"/>
  <c r="BC44" i="3"/>
  <c r="BA44" i="3"/>
  <c r="BA49" i="3" s="1"/>
  <c r="E12" i="2" s="1"/>
  <c r="G44" i="3"/>
  <c r="B12" i="2"/>
  <c r="A12" i="2"/>
  <c r="BE49" i="3"/>
  <c r="I12" i="2" s="1"/>
  <c r="C49" i="3"/>
  <c r="BE41" i="3"/>
  <c r="BD41" i="3"/>
  <c r="BC41" i="3"/>
  <c r="BA41" i="3"/>
  <c r="G41" i="3"/>
  <c r="BB41" i="3" s="1"/>
  <c r="BE40" i="3"/>
  <c r="BD40" i="3"/>
  <c r="BC40" i="3"/>
  <c r="BA40" i="3"/>
  <c r="G40" i="3"/>
  <c r="BB40" i="3" s="1"/>
  <c r="BE39" i="3"/>
  <c r="BD39" i="3"/>
  <c r="BC39" i="3"/>
  <c r="BA39" i="3"/>
  <c r="G39" i="3"/>
  <c r="BB39" i="3" s="1"/>
  <c r="BE38" i="3"/>
  <c r="BE42" i="3" s="1"/>
  <c r="I11" i="2" s="1"/>
  <c r="BD38" i="3"/>
  <c r="BC38" i="3"/>
  <c r="BC42" i="3" s="1"/>
  <c r="G11" i="2" s="1"/>
  <c r="BA38" i="3"/>
  <c r="G38" i="3"/>
  <c r="G42" i="3" s="1"/>
  <c r="B11" i="2"/>
  <c r="A11" i="2"/>
  <c r="BA42" i="3"/>
  <c r="E11" i="2" s="1"/>
  <c r="C42" i="3"/>
  <c r="BE35" i="3"/>
  <c r="BD35" i="3"/>
  <c r="BC35" i="3"/>
  <c r="BB35" i="3"/>
  <c r="G35" i="3"/>
  <c r="BA35" i="3" s="1"/>
  <c r="BE34" i="3"/>
  <c r="BD34" i="3"/>
  <c r="BC34" i="3"/>
  <c r="BB34" i="3"/>
  <c r="G34" i="3"/>
  <c r="BA34" i="3" s="1"/>
  <c r="BE33" i="3"/>
  <c r="BD33" i="3"/>
  <c r="BC33" i="3"/>
  <c r="BB33" i="3"/>
  <c r="G33" i="3"/>
  <c r="BA33" i="3" s="1"/>
  <c r="BE32" i="3"/>
  <c r="BD32" i="3"/>
  <c r="BD36" i="3" s="1"/>
  <c r="H10" i="2" s="1"/>
  <c r="BC32" i="3"/>
  <c r="BB32" i="3"/>
  <c r="BB36" i="3" s="1"/>
  <c r="F10" i="2" s="1"/>
  <c r="G32" i="3"/>
  <c r="BA32" i="3" s="1"/>
  <c r="B10" i="2"/>
  <c r="A10" i="2"/>
  <c r="C36" i="3"/>
  <c r="BE29" i="3"/>
  <c r="BD29" i="3"/>
  <c r="BC29" i="3"/>
  <c r="BB29" i="3"/>
  <c r="G29" i="3"/>
  <c r="BA29" i="3" s="1"/>
  <c r="BE28" i="3"/>
  <c r="BD28" i="3"/>
  <c r="BC28" i="3"/>
  <c r="BB28" i="3"/>
  <c r="G28" i="3"/>
  <c r="BA28" i="3" s="1"/>
  <c r="BE27" i="3"/>
  <c r="BD27" i="3"/>
  <c r="BD30" i="3" s="1"/>
  <c r="H9" i="2" s="1"/>
  <c r="BC27" i="3"/>
  <c r="BB27" i="3"/>
  <c r="BB30" i="3" s="1"/>
  <c r="F9" i="2" s="1"/>
  <c r="G27" i="3"/>
  <c r="BA27" i="3" s="1"/>
  <c r="B9" i="2"/>
  <c r="A9" i="2"/>
  <c r="C30" i="3"/>
  <c r="BE24" i="3"/>
  <c r="BD24" i="3"/>
  <c r="BC24" i="3"/>
  <c r="BB24" i="3"/>
  <c r="G24" i="3"/>
  <c r="G25" i="3" s="1"/>
  <c r="B8" i="2"/>
  <c r="A8" i="2"/>
  <c r="BE25" i="3"/>
  <c r="I8" i="2" s="1"/>
  <c r="BD25" i="3"/>
  <c r="H8" i="2" s="1"/>
  <c r="BC25" i="3"/>
  <c r="G8" i="2" s="1"/>
  <c r="BB25" i="3"/>
  <c r="F8" i="2" s="1"/>
  <c r="C25" i="3"/>
  <c r="BE21" i="3"/>
  <c r="BD21" i="3"/>
  <c r="BC21" i="3"/>
  <c r="BB21" i="3"/>
  <c r="BA21" i="3"/>
  <c r="G21" i="3"/>
  <c r="BE20" i="3"/>
  <c r="BD20" i="3"/>
  <c r="BC20" i="3"/>
  <c r="BB20" i="3"/>
  <c r="G20" i="3"/>
  <c r="BA20" i="3" s="1"/>
  <c r="BE19" i="3"/>
  <c r="BD19" i="3"/>
  <c r="BC19" i="3"/>
  <c r="BB19" i="3"/>
  <c r="G19" i="3"/>
  <c r="BA19" i="3" s="1"/>
  <c r="BE18" i="3"/>
  <c r="BD18" i="3"/>
  <c r="BC18" i="3"/>
  <c r="BB18" i="3"/>
  <c r="G18" i="3"/>
  <c r="BA18" i="3" s="1"/>
  <c r="BE17" i="3"/>
  <c r="BD17" i="3"/>
  <c r="BC17" i="3"/>
  <c r="BB17" i="3"/>
  <c r="G17" i="3"/>
  <c r="BA17" i="3" s="1"/>
  <c r="BE16" i="3"/>
  <c r="BD16" i="3"/>
  <c r="BC16" i="3"/>
  <c r="BB16" i="3"/>
  <c r="G16" i="3"/>
  <c r="BA16" i="3" s="1"/>
  <c r="BE15" i="3"/>
  <c r="BD15" i="3"/>
  <c r="BC15" i="3"/>
  <c r="BB15" i="3"/>
  <c r="G15" i="3"/>
  <c r="BA15" i="3" s="1"/>
  <c r="BE14" i="3"/>
  <c r="BD14" i="3"/>
  <c r="BC14" i="3"/>
  <c r="BB14" i="3"/>
  <c r="G14" i="3"/>
  <c r="BA14" i="3" s="1"/>
  <c r="BE13" i="3"/>
  <c r="BD13" i="3"/>
  <c r="BC13" i="3"/>
  <c r="BB13" i="3"/>
  <c r="BA13" i="3"/>
  <c r="G13" i="3"/>
  <c r="BE12" i="3"/>
  <c r="BD12" i="3"/>
  <c r="BC12" i="3"/>
  <c r="BB12" i="3"/>
  <c r="G12" i="3"/>
  <c r="BA12" i="3" s="1"/>
  <c r="BE11" i="3"/>
  <c r="BD11" i="3"/>
  <c r="BC11" i="3"/>
  <c r="BB11" i="3"/>
  <c r="G11" i="3"/>
  <c r="BA11" i="3" s="1"/>
  <c r="BE10" i="3"/>
  <c r="BD10" i="3"/>
  <c r="BC10" i="3"/>
  <c r="BB10" i="3"/>
  <c r="G10" i="3"/>
  <c r="BA10" i="3" s="1"/>
  <c r="BE9" i="3"/>
  <c r="BD9" i="3"/>
  <c r="BC9" i="3"/>
  <c r="BB9" i="3"/>
  <c r="BA9" i="3"/>
  <c r="G9" i="3"/>
  <c r="BE8" i="3"/>
  <c r="BE22" i="3" s="1"/>
  <c r="I7" i="2" s="1"/>
  <c r="BD8" i="3"/>
  <c r="BC8" i="3"/>
  <c r="BC22" i="3" s="1"/>
  <c r="G7" i="2" s="1"/>
  <c r="BB8" i="3"/>
  <c r="G8" i="3"/>
  <c r="G22" i="3" s="1"/>
  <c r="B7" i="2"/>
  <c r="A7" i="2"/>
  <c r="C22" i="3"/>
  <c r="E4" i="3"/>
  <c r="C4" i="3"/>
  <c r="F3" i="3"/>
  <c r="C3" i="3"/>
  <c r="C2" i="2"/>
  <c r="C1" i="2"/>
  <c r="C33" i="1"/>
  <c r="F33" i="1" s="1"/>
  <c r="C31" i="1"/>
  <c r="C9" i="1"/>
  <c r="G7" i="1"/>
  <c r="D2" i="1"/>
  <c r="C2" i="1"/>
  <c r="BD49" i="3" l="1"/>
  <c r="H12" i="2" s="1"/>
  <c r="BB63" i="3"/>
  <c r="F15" i="2" s="1"/>
  <c r="BB22" i="3"/>
  <c r="F7" i="2" s="1"/>
  <c r="BD22" i="3"/>
  <c r="H7" i="2" s="1"/>
  <c r="BA30" i="3"/>
  <c r="E9" i="2" s="1"/>
  <c r="BC30" i="3"/>
  <c r="G9" i="2" s="1"/>
  <c r="G17" i="2" s="1"/>
  <c r="C18" i="1" s="1"/>
  <c r="BE30" i="3"/>
  <c r="I9" i="2" s="1"/>
  <c r="I17" i="2" s="1"/>
  <c r="C21" i="1" s="1"/>
  <c r="BC36" i="3"/>
  <c r="G10" i="2" s="1"/>
  <c r="BE36" i="3"/>
  <c r="I10" i="2" s="1"/>
  <c r="BD42" i="3"/>
  <c r="H11" i="2" s="1"/>
  <c r="G49" i="3"/>
  <c r="BC53" i="3"/>
  <c r="G13" i="2" s="1"/>
  <c r="BE53" i="3"/>
  <c r="I13" i="2" s="1"/>
  <c r="G59" i="3"/>
  <c r="BB55" i="3"/>
  <c r="BB59" i="3" s="1"/>
  <c r="F14" i="2" s="1"/>
  <c r="BD59" i="3"/>
  <c r="H14" i="2" s="1"/>
  <c r="BC63" i="3"/>
  <c r="G15" i="2" s="1"/>
  <c r="BE63" i="3"/>
  <c r="I15" i="2" s="1"/>
  <c r="BB71" i="3"/>
  <c r="F16" i="2" s="1"/>
  <c r="BC71" i="3"/>
  <c r="G16" i="2" s="1"/>
  <c r="BE71" i="3"/>
  <c r="I16" i="2" s="1"/>
  <c r="BD71" i="3"/>
  <c r="H16" i="2" s="1"/>
  <c r="BA36" i="3"/>
  <c r="E10" i="2" s="1"/>
  <c r="BA8" i="3"/>
  <c r="BA22" i="3" s="1"/>
  <c r="E7" i="2" s="1"/>
  <c r="G30" i="3"/>
  <c r="G36" i="3"/>
  <c r="BA24" i="3"/>
  <c r="BA25" i="3" s="1"/>
  <c r="E8" i="2" s="1"/>
  <c r="BB44" i="3"/>
  <c r="BB49" i="3" s="1"/>
  <c r="F12" i="2" s="1"/>
  <c r="BB38" i="3"/>
  <c r="BB42" i="3" s="1"/>
  <c r="F11" i="2" s="1"/>
  <c r="F17" i="2" s="1"/>
  <c r="C16" i="1" s="1"/>
  <c r="H17" i="2" l="1"/>
  <c r="C17" i="1" s="1"/>
  <c r="E17" i="2"/>
  <c r="G29" i="2" l="1"/>
  <c r="I29" i="2" s="1"/>
  <c r="G27" i="2"/>
  <c r="I27" i="2" s="1"/>
  <c r="G20" i="1" s="1"/>
  <c r="G25" i="2"/>
  <c r="I25" i="2" s="1"/>
  <c r="G18" i="1" s="1"/>
  <c r="G23" i="2"/>
  <c r="I23" i="2" s="1"/>
  <c r="G16" i="1" s="1"/>
  <c r="C15" i="1"/>
  <c r="C19" i="1" s="1"/>
  <c r="C22" i="1" s="1"/>
  <c r="G28" i="2"/>
  <c r="I28" i="2" s="1"/>
  <c r="G21" i="1" s="1"/>
  <c r="G26" i="2"/>
  <c r="I26" i="2" s="1"/>
  <c r="G19" i="1" s="1"/>
  <c r="G24" i="2"/>
  <c r="I24" i="2" s="1"/>
  <c r="G17" i="1" s="1"/>
  <c r="G22" i="2"/>
  <c r="I22" i="2" s="1"/>
  <c r="H30" i="2" l="1"/>
  <c r="G23" i="1" s="1"/>
  <c r="G15" i="1"/>
  <c r="G22" i="1" l="1"/>
  <c r="C23" i="1"/>
  <c r="F30" i="1" s="1"/>
  <c r="F31" i="1" l="1"/>
  <c r="F34" i="1" s="1"/>
</calcChain>
</file>

<file path=xl/sharedStrings.xml><?xml version="1.0" encoding="utf-8"?>
<sst xmlns="http://schemas.openxmlformats.org/spreadsheetml/2006/main" count="289" uniqueCount="200">
  <si>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</si>
  <si>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</si>
  <si>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</si>
  <si>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</si>
  <si>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</si>
  <si>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</si>
  <si>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</si>
  <si>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</si>
  <si>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</si>
  <si>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</si>
  <si>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</si>
  <si>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</si>
  <si>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</si>
  <si>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</si>
  <si>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</si>
  <si>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</si>
  <si>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</si>
  <si>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</si>
  <si>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</si>
  <si>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</si>
  <si>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</si>
  <si>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</si>
  <si>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</si>
  <si>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</si>
  <si>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</si>
  <si>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</si>
  <si>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</si>
  <si>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</si>
  <si>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</si>
  <si>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</si>
  <si>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</si>
  <si>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</si>
  <si>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</si>
  <si>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</si>
  <si>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</si>
  <si>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</si>
  <si>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</si>
  <si>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</si>
  <si>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</si>
  <si>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</si>
  <si>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</si>
  <si>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</si>
  <si>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</si>
  <si>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</si>
  <si>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</si>
  <si>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</si>
  <si>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</si>
  <si>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</si>
  <si>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</si>
  <si>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</si>
  <si>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</si>
  <si>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</si>
  <si>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</si>
  <si>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</si>
  <si>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</si>
  <si>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</si>
  <si>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</si>
  <si>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</si>
  <si>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</si>
  <si>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</si>
  <si>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</si>
  <si>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</si>
  <si>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</si>
  <si>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</si>
  <si>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</si>
  <si>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</si>
  <si>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</si>
  <si>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</si>
  <si>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</si>
  <si>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</si>
  <si>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</si>
  <si>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</si>
  <si>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</si>
  <si>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</si>
  <si>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</si>
  <si>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</si>
  <si>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01</t>
  </si>
  <si>
    <t>ÚKZÚZ</t>
  </si>
  <si>
    <t>zateplení fasády</t>
  </si>
  <si>
    <t>6</t>
  </si>
  <si>
    <t>Úpravy povrchu, podlahy</t>
  </si>
  <si>
    <t>612481211R00</t>
  </si>
  <si>
    <t xml:space="preserve">Montáž výztužné sítě (perlinky) do stěrky-stěny </t>
  </si>
  <si>
    <t>m2</t>
  </si>
  <si>
    <t>622211041U00</t>
  </si>
  <si>
    <t>622531011U00</t>
  </si>
  <si>
    <t xml:space="preserve">Silikon zrn omítka 1,5mm vně stěna </t>
  </si>
  <si>
    <t>622717228U00</t>
  </si>
  <si>
    <t xml:space="preserve">KZS desky minerál kolmé vlákno 18cm </t>
  </si>
  <si>
    <t>622752135U00</t>
  </si>
  <si>
    <t xml:space="preserve">KZS lišta roh sokl PVC+okapnička </t>
  </si>
  <si>
    <t>m</t>
  </si>
  <si>
    <t>622754111U00</t>
  </si>
  <si>
    <t xml:space="preserve">KZS lišta začišťovací+tkanina </t>
  </si>
  <si>
    <t>622903110U00</t>
  </si>
  <si>
    <t>629991011U00</t>
  </si>
  <si>
    <t>711212111R00</t>
  </si>
  <si>
    <t xml:space="preserve">Penetrace podkladu nátěrem </t>
  </si>
  <si>
    <t>622252001U00</t>
  </si>
  <si>
    <t xml:space="preserve">Zakládací úhelníkový profil </t>
  </si>
  <si>
    <t>R0001</t>
  </si>
  <si>
    <t xml:space="preserve">Zakončovací profil s okapničkou a tkaninou </t>
  </si>
  <si>
    <t>283759209</t>
  </si>
  <si>
    <t>Deska fasádní polystyrenová EPS 70 F  tl. 180 mm</t>
  </si>
  <si>
    <t>28376410.A</t>
  </si>
  <si>
    <t>622752231U00</t>
  </si>
  <si>
    <t>KZS lišta roh PVC+tkanina 10x10mm</t>
  </si>
  <si>
    <t>9</t>
  </si>
  <si>
    <t>Ostatní konstrukce, bourání</t>
  </si>
  <si>
    <t>978059641U00</t>
  </si>
  <si>
    <t xml:space="preserve">Odsek ven obkl pl &gt;1m2 </t>
  </si>
  <si>
    <t>94</t>
  </si>
  <si>
    <t>Lešení a stavební výtahy</t>
  </si>
  <si>
    <t>941941031R00</t>
  </si>
  <si>
    <t xml:space="preserve">Montáž lešení leh.řad.s podlahami,š.do 1 m, H 10 m </t>
  </si>
  <si>
    <t>941941191R00</t>
  </si>
  <si>
    <t xml:space="preserve">Příplatek za každý měsíc použití lešení k pol.1031 </t>
  </si>
  <si>
    <t>941941831R00</t>
  </si>
  <si>
    <t xml:space="preserve">Demontáž lešení leh.řad.s podlahami,š.1 m, H 10 m </t>
  </si>
  <si>
    <t>96</t>
  </si>
  <si>
    <t>Bourání konstrukcí</t>
  </si>
  <si>
    <t>162201102R00</t>
  </si>
  <si>
    <t xml:space="preserve">Vodorovné přemístění suti do 50 m </t>
  </si>
  <si>
    <t>m3</t>
  </si>
  <si>
    <t>162701105R00</t>
  </si>
  <si>
    <t xml:space="preserve">Vodorovné přemístění suti do 10000 m </t>
  </si>
  <si>
    <t>199000000R00</t>
  </si>
  <si>
    <t xml:space="preserve">Poplatek za skladku suti </t>
  </si>
  <si>
    <t>t</t>
  </si>
  <si>
    <t>968 00-1520</t>
  </si>
  <si>
    <t xml:space="preserve">Demontáž větracích mřížek </t>
  </si>
  <si>
    <t>kus</t>
  </si>
  <si>
    <t>712.</t>
  </si>
  <si>
    <t>Povlakové krytiny</t>
  </si>
  <si>
    <t>712371801R00</t>
  </si>
  <si>
    <t xml:space="preserve">Povlaková krytina střech do 10°, fólií PVC </t>
  </si>
  <si>
    <t>998712102R00</t>
  </si>
  <si>
    <t xml:space="preserve">Přesun hmot pro povlakové krytiny, výšky do 12 m </t>
  </si>
  <si>
    <t>712001002</t>
  </si>
  <si>
    <t xml:space="preserve">Vyčištění a vyspravení stávající střechy </t>
  </si>
  <si>
    <t>28322101.A</t>
  </si>
  <si>
    <t>713</t>
  </si>
  <si>
    <t>Izolace tepelné</t>
  </si>
  <si>
    <t>713141312R00</t>
  </si>
  <si>
    <t xml:space="preserve">Izolace tepelná střech do tl.160 mm,1vrstva,kotvy </t>
  </si>
  <si>
    <t>713191100RT9</t>
  </si>
  <si>
    <t>Položení separační fólie včetně dodávky fólie</t>
  </si>
  <si>
    <t>R0005</t>
  </si>
  <si>
    <t>28375999</t>
  </si>
  <si>
    <t>Deska z pěnového polystyrenu tl. 150 mm, střešní</t>
  </si>
  <si>
    <t>998713102R00</t>
  </si>
  <si>
    <t xml:space="preserve">Přesun hmot pro izolace tepelné, výšky do 12 m </t>
  </si>
  <si>
    <t>719</t>
  </si>
  <si>
    <t>Demontáže</t>
  </si>
  <si>
    <t>R0002</t>
  </si>
  <si>
    <t>721</t>
  </si>
  <si>
    <t>Vnitřní kanalizace</t>
  </si>
  <si>
    <t>721210823R00</t>
  </si>
  <si>
    <t xml:space="preserve">Demontáž střešní vpusti DN 125 </t>
  </si>
  <si>
    <t>721233113U00</t>
  </si>
  <si>
    <t xml:space="preserve">Vtok PP svislý DN125 plochá střecha </t>
  </si>
  <si>
    <t>721233112</t>
  </si>
  <si>
    <t xml:space="preserve">Stavební úpravy u nové vpusti </t>
  </si>
  <si>
    <t>998721102R00</t>
  </si>
  <si>
    <t xml:space="preserve">Přesun hmot pro vnitřní kanalizaci, výšky do 12 m </t>
  </si>
  <si>
    <t>762</t>
  </si>
  <si>
    <t>Konstrukce tesařské</t>
  </si>
  <si>
    <t>762341047U00</t>
  </si>
  <si>
    <t>998762102R00</t>
  </si>
  <si>
    <t xml:space="preserve">Přesun hmot pro tesařské konstrukce, výšky do 12 m </t>
  </si>
  <si>
    <t>764</t>
  </si>
  <si>
    <t>Konstrukce klempířské</t>
  </si>
  <si>
    <t>762441113R00</t>
  </si>
  <si>
    <t xml:space="preserve">Montáž obložení atiky,OSB desky,1vrst.,hmoždinkami </t>
  </si>
  <si>
    <t>764711113U00</t>
  </si>
  <si>
    <t xml:space="preserve">oplechování parapetu rš 200 </t>
  </si>
  <si>
    <t>998764102R00</t>
  </si>
  <si>
    <t xml:space="preserve">Přesun hmot pro klempířské konstr., výšky do 12 m </t>
  </si>
  <si>
    <t>R0003</t>
  </si>
  <si>
    <t xml:space="preserve">Oplechování atiky š. 600 mm </t>
  </si>
  <si>
    <t>60726017.A</t>
  </si>
  <si>
    <t>Deska dřevoštěpková OSB 3 N - 4PD tl. 25 mm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</si>
  <si>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</si>
  <si>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</si>
  <si>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</si>
  <si>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</si>
  <si>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</si>
  <si>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</si>
  <si>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</si>
  <si>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</si>
  <si>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 xml:space="preserve">Mtž kontaktního zateplení vně stěna PS desky -180mm </t>
  </si>
  <si>
    <t xml:space="preserve">Mytí stávajících omítek slož 1-2 tlak.vodou </t>
  </si>
  <si>
    <t xml:space="preserve">Zakrytí otvorových prvků fólie+páska </t>
  </si>
  <si>
    <t>Deska polystyrenová  XPS N - V - L  tl. 30 mm</t>
  </si>
  <si>
    <t>Střešní folie tl. 2, š. 1300 mm šedá</t>
  </si>
  <si>
    <t xml:space="preserve">Dodávka + montáž OSB desky tl. 25 mm vč. kotvení </t>
  </si>
  <si>
    <t xml:space="preserve">Dodávka + montáž střešní vikýř </t>
  </si>
  <si>
    <t xml:space="preserve">Demontáž stávajícího střešního vikýře </t>
  </si>
  <si>
    <t>Demontáž stávajícího prosklení fasády</t>
  </si>
  <si>
    <t xml:space="preserve">Oprava stávající tepelné izolace vnějších stěn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</si>
</sst>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2" x14ac:knownFonts="1">
    <font>
      <sz val="10"/>
      <name val="Arial CE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10"/>
      <color indexed="9"/>
      <name val="Arial CE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49" fontId="6" fillId="2" borderId="4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centerContinuous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49" fontId="5" fillId="0" borderId="9" xfId="0" applyNumberFormat="1" applyFont="1" applyBorder="1"/>
    <xf numFmtId="49" fontId="5" fillId="0" borderId="8" xfId="0" applyNumberFormat="1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49" fontId="4" fillId="2" borderId="9" xfId="0" applyNumberFormat="1" applyFont="1" applyFill="1" applyBorder="1"/>
    <xf numFmtId="49" fontId="3" fillId="2" borderId="9" xfId="0" applyNumberFormat="1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4" fillId="2" borderId="12" xfId="0" applyNumberFormat="1" applyFont="1" applyFill="1" applyBorder="1"/>
    <xf numFmtId="49" fontId="3" fillId="2" borderId="13" xfId="0" applyNumberFormat="1" applyFont="1" applyFill="1" applyBorder="1"/>
    <xf numFmtId="49" fontId="4" fillId="2" borderId="0" xfId="0" applyNumberFormat="1" applyFont="1" applyFill="1" applyBorder="1"/>
    <xf numFmtId="49" fontId="3" fillId="2" borderId="0" xfId="0" applyNumberFormat="1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NumberFormat="1" applyFont="1" applyBorder="1"/>
    <xf numFmtId="0" fontId="5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6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6" xfId="0" applyFont="1" applyFill="1" applyBorder="1" applyAlignment="1"/>
    <xf numFmtId="0" fontId="1" fillId="0" borderId="0" xfId="0" applyFont="1" applyFill="1" applyBorder="1" applyAlignment="1"/>
    <xf numFmtId="0" fontId="5" fillId="0" borderId="10" xfId="0" applyFont="1" applyBorder="1" applyAlignment="1"/>
    <xf numFmtId="0" fontId="5" fillId="0" borderId="16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4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3" fillId="0" borderId="24" xfId="0" applyFont="1" applyBorder="1"/>
    <xf numFmtId="0" fontId="3" fillId="0" borderId="25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25" xfId="0" applyFont="1" applyBorder="1" applyAlignment="1">
      <alignment shrinkToFit="1"/>
    </xf>
    <xf numFmtId="0" fontId="3" fillId="0" borderId="27" xfId="0" applyFont="1" applyBorder="1"/>
    <xf numFmtId="0" fontId="3" fillId="0" borderId="12" xfId="0" applyFont="1" applyBorder="1"/>
    <xf numFmtId="0" fontId="3" fillId="0" borderId="0" xfId="0" applyFont="1" applyBorder="1"/>
    <xf numFmtId="3" fontId="3" fillId="0" borderId="30" xfId="0" applyNumberFormat="1" applyFont="1" applyBorder="1"/>
    <xf numFmtId="0" fontId="3" fillId="0" borderId="28" xfId="0" applyFont="1" applyBorder="1"/>
    <xf numFmtId="3" fontId="3" fillId="0" borderId="31" xfId="0" applyNumberFormat="1" applyFont="1" applyBorder="1"/>
    <xf numFmtId="0" fontId="3" fillId="0" borderId="29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3" fillId="0" borderId="13" xfId="0" applyFont="1" applyBorder="1"/>
    <xf numFmtId="0" fontId="3" fillId="0" borderId="0" xfId="0" applyFont="1"/>
    <xf numFmtId="0" fontId="3" fillId="0" borderId="34" xfId="0" applyFont="1" applyBorder="1"/>
    <xf numFmtId="0" fontId="3" fillId="0" borderId="35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/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31" xfId="0" applyFont="1" applyFill="1" applyBorder="1"/>
    <xf numFmtId="0" fontId="7" fillId="2" borderId="29" xfId="0" applyFont="1" applyFill="1" applyBorder="1"/>
    <xf numFmtId="0" fontId="8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49" fontId="4" fillId="0" borderId="45" xfId="1" applyNumberFormat="1" applyFont="1" applyBorder="1"/>
    <xf numFmtId="49" fontId="3" fillId="0" borderId="45" xfId="1" applyNumberFormat="1" applyFont="1" applyBorder="1"/>
    <xf numFmtId="49" fontId="3" fillId="0" borderId="45" xfId="1" applyNumberFormat="1" applyFont="1" applyBorder="1" applyAlignment="1">
      <alignment horizontal="right"/>
    </xf>
    <xf numFmtId="0" fontId="3" fillId="0" borderId="46" xfId="1" applyFont="1" applyBorder="1"/>
    <xf numFmtId="49" fontId="3" fillId="0" borderId="45" xfId="0" applyNumberFormat="1" applyFont="1" applyBorder="1" applyAlignment="1">
      <alignment horizontal="left"/>
    </xf>
    <xf numFmtId="0" fontId="3" fillId="0" borderId="47" xfId="0" applyNumberFormat="1" applyFont="1" applyBorder="1"/>
    <xf numFmtId="49" fontId="4" fillId="0" borderId="50" xfId="1" applyNumberFormat="1" applyFont="1" applyBorder="1"/>
    <xf numFmtId="49" fontId="3" fillId="0" borderId="50" xfId="1" applyNumberFormat="1" applyFont="1" applyBorder="1"/>
    <xf numFmtId="49" fontId="3" fillId="0" borderId="50" xfId="1" applyNumberFormat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5" fillId="0" borderId="0" xfId="0" applyFont="1" applyBorder="1"/>
    <xf numFmtId="3" fontId="3" fillId="0" borderId="35" xfId="0" applyNumberFormat="1" applyFont="1" applyBorder="1"/>
    <xf numFmtId="0" fontId="4" fillId="2" borderId="21" xfId="0" applyFont="1" applyFill="1" applyBorder="1"/>
    <xf numFmtId="0" fontId="4" fillId="2" borderId="22" xfId="0" applyFont="1" applyFill="1" applyBorder="1"/>
    <xf numFmtId="3" fontId="4" fillId="2" borderId="23" xfId="0" applyNumberFormat="1" applyFont="1" applyFill="1" applyBorder="1"/>
    <xf numFmtId="3" fontId="4" fillId="2" borderId="53" xfId="0" applyNumberFormat="1" applyFont="1" applyFill="1" applyBorder="1"/>
    <xf numFmtId="3" fontId="4" fillId="2" borderId="54" xfId="0" applyNumberFormat="1" applyFont="1" applyFill="1" applyBorder="1"/>
    <xf numFmtId="3" fontId="4" fillId="2" borderId="55" xfId="0" applyNumberFormat="1" applyFont="1" applyFill="1" applyBorder="1"/>
    <xf numFmtId="0" fontId="11" fillId="0" borderId="0" xfId="0" applyFont="1"/>
    <xf numFmtId="3" fontId="2" fillId="0" borderId="0" xfId="0" applyNumberFormat="1" applyFont="1" applyAlignment="1">
      <alignment horizontal="centerContinuous"/>
    </xf>
    <xf numFmtId="0" fontId="3" fillId="2" borderId="33" xfId="0" applyFont="1" applyFill="1" applyBorder="1"/>
    <xf numFmtId="0" fontId="4" fillId="2" borderId="58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3" xfId="0" applyNumberFormat="1" applyFont="1" applyFill="1" applyBorder="1" applyAlignment="1">
      <alignment horizontal="right"/>
    </xf>
    <xf numFmtId="0" fontId="3" fillId="0" borderId="17" xfId="0" applyFont="1" applyBorder="1"/>
    <xf numFmtId="3" fontId="3" fillId="0" borderId="26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2" borderId="28" xfId="0" applyFont="1" applyFill="1" applyBorder="1"/>
    <xf numFmtId="0" fontId="4" fillId="2" borderId="31" xfId="0" applyFont="1" applyFill="1" applyBorder="1"/>
    <xf numFmtId="0" fontId="3" fillId="2" borderId="31" xfId="0" applyFont="1" applyFill="1" applyBorder="1"/>
    <xf numFmtId="4" fontId="3" fillId="2" borderId="42" xfId="0" applyNumberFormat="1" applyFont="1" applyFill="1" applyBorder="1"/>
    <xf numFmtId="4" fontId="3" fillId="2" borderId="28" xfId="0" applyNumberFormat="1" applyFont="1" applyFill="1" applyBorder="1"/>
    <xf numFmtId="4" fontId="3" fillId="2" borderId="31" xfId="0" applyNumberFormat="1" applyFont="1" applyFill="1" applyBorder="1"/>
    <xf numFmtId="3" fontId="12" fillId="0" borderId="0" xfId="0" applyNumberFormat="1" applyFont="1"/>
    <xf numFmtId="4" fontId="12" fillId="0" borderId="0" xfId="0" applyNumberFormat="1" applyFont="1"/>
    <xf numFmtId="4" fontId="0" fillId="0" borderId="0" xfId="0" applyNumberFormat="1"/>
    <xf numFmtId="0" fontId="10" fillId="0" borderId="0" xfId="1"/>
    <xf numFmtId="0" fontId="3" fillId="0" borderId="0" xfId="1" applyFont="1"/>
    <xf numFmtId="0" fontId="14" fillId="0" borderId="0" xfId="1" applyFont="1" applyAlignment="1">
      <alignment horizontal="centerContinuous"/>
    </xf>
    <xf numFmtId="0" fontId="15" fillId="0" borderId="0" xfId="1" applyFont="1" applyAlignment="1">
      <alignment horizontal="centerContinuous"/>
    </xf>
    <xf numFmtId="0" fontId="15" fillId="0" borderId="0" xfId="1" applyFont="1" applyAlignment="1">
      <alignment horizontal="right"/>
    </xf>
    <xf numFmtId="0" fontId="3" fillId="0" borderId="45" xfId="1" applyFont="1" applyBorder="1"/>
    <xf numFmtId="0" fontId="5" fillId="0" borderId="46" xfId="1" applyFont="1" applyBorder="1" applyAlignment="1">
      <alignment horizontal="right"/>
    </xf>
    <xf numFmtId="49" fontId="3" fillId="0" borderId="45" xfId="1" applyNumberFormat="1" applyFont="1" applyBorder="1" applyAlignment="1">
      <alignment horizontal="left"/>
    </xf>
    <xf numFmtId="0" fontId="3" fillId="0" borderId="47" xfId="1" applyFont="1" applyBorder="1"/>
    <xf numFmtId="0" fontId="3" fillId="0" borderId="50" xfId="1" applyFont="1" applyBorder="1"/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5" fillId="2" borderId="10" xfId="1" applyNumberFormat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4" fillId="0" borderId="15" xfId="1" applyFont="1" applyBorder="1"/>
    <xf numFmtId="0" fontId="3" fillId="0" borderId="9" xfId="1" applyFont="1" applyBorder="1" applyAlignment="1">
      <alignment horizontal="center"/>
    </xf>
    <xf numFmtId="0" fontId="3" fillId="0" borderId="9" xfId="1" applyNumberFormat="1" applyFont="1" applyBorder="1" applyAlignment="1">
      <alignment horizontal="right"/>
    </xf>
    <xf numFmtId="0" fontId="3" fillId="0" borderId="8" xfId="1" applyNumberFormat="1" applyFont="1" applyBorder="1"/>
    <xf numFmtId="0" fontId="10" fillId="0" borderId="0" xfId="1" applyNumberFormat="1"/>
    <xf numFmtId="0" fontId="16" fillId="0" borderId="0" xfId="1" applyFont="1"/>
    <xf numFmtId="0" fontId="17" fillId="0" borderId="59" xfId="1" applyFont="1" applyBorder="1" applyAlignment="1">
      <alignment horizontal="center" vertical="top"/>
    </xf>
    <xf numFmtId="49" fontId="17" fillId="0" borderId="59" xfId="1" applyNumberFormat="1" applyFont="1" applyBorder="1" applyAlignment="1">
      <alignment horizontal="left" vertical="top"/>
    </xf>
    <xf numFmtId="0" fontId="17" fillId="0" borderId="59" xfId="1" applyFont="1" applyBorder="1" applyAlignment="1">
      <alignment vertical="top" wrapText="1"/>
    </xf>
    <xf numFmtId="49" fontId="17" fillId="0" borderId="59" xfId="1" applyNumberFormat="1" applyFont="1" applyBorder="1" applyAlignment="1">
      <alignment horizontal="center" shrinkToFit="1"/>
    </xf>
    <xf numFmtId="4" fontId="17" fillId="0" borderId="59" xfId="1" applyNumberFormat="1" applyFont="1" applyBorder="1" applyAlignment="1">
      <alignment horizontal="right"/>
    </xf>
    <xf numFmtId="4" fontId="17" fillId="0" borderId="59" xfId="1" applyNumberFormat="1" applyFont="1" applyBorder="1"/>
    <xf numFmtId="0" fontId="18" fillId="0" borderId="0" xfId="1" applyFont="1"/>
    <xf numFmtId="0" fontId="3" fillId="2" borderId="10" xfId="1" applyFont="1" applyFill="1" applyBorder="1" applyAlignment="1">
      <alignment horizontal="center"/>
    </xf>
    <xf numFmtId="49" fontId="19" fillId="2" borderId="10" xfId="1" applyNumberFormat="1" applyFont="1" applyFill="1" applyBorder="1" applyAlignment="1">
      <alignment horizontal="left"/>
    </xf>
    <xf numFmtId="0" fontId="19" fillId="2" borderId="15" xfId="1" applyFont="1" applyFill="1" applyBorder="1"/>
    <xf numFmtId="0" fontId="3" fillId="2" borderId="9" xfId="1" applyFont="1" applyFill="1" applyBorder="1" applyAlignment="1">
      <alignment horizontal="center"/>
    </xf>
    <xf numFmtId="4" fontId="3" fillId="2" borderId="9" xfId="1" applyNumberFormat="1" applyFont="1" applyFill="1" applyBorder="1" applyAlignment="1">
      <alignment horizontal="right"/>
    </xf>
    <xf numFmtId="4" fontId="3" fillId="2" borderId="8" xfId="1" applyNumberFormat="1" applyFont="1" applyFill="1" applyBorder="1" applyAlignment="1">
      <alignment horizontal="right"/>
    </xf>
    <xf numFmtId="4" fontId="4" fillId="2" borderId="10" xfId="1" applyNumberFormat="1" applyFont="1" applyFill="1" applyBorder="1"/>
    <xf numFmtId="3" fontId="10" fillId="0" borderId="0" xfId="1" applyNumberFormat="1"/>
    <xf numFmtId="0" fontId="10" fillId="0" borderId="0" xfId="1" applyBorder="1"/>
    <xf numFmtId="0" fontId="20" fillId="0" borderId="0" xfId="1" applyFont="1" applyAlignment="1"/>
    <xf numFmtId="0" fontId="10" fillId="0" borderId="0" xfId="1" applyAlignment="1">
      <alignment horizontal="right"/>
    </xf>
    <xf numFmtId="0" fontId="21" fillId="0" borderId="0" xfId="1" applyFont="1" applyBorder="1"/>
    <xf numFmtId="3" fontId="21" fillId="0" borderId="0" xfId="1" applyNumberFormat="1" applyFont="1" applyBorder="1" applyAlignment="1">
      <alignment horizontal="right"/>
    </xf>
    <xf numFmtId="4" fontId="21" fillId="0" borderId="0" xfId="1" applyNumberFormat="1" applyFont="1" applyBorder="1"/>
    <xf numFmtId="0" fontId="20" fillId="0" borderId="0" xfId="1" applyFont="1" applyBorder="1" applyAlignment="1"/>
    <xf numFmtId="0" fontId="10" fillId="0" borderId="0" xfId="1" applyBorder="1" applyAlignment="1">
      <alignment horizontal="right"/>
    </xf>
    <xf numFmtId="49" fontId="5" fillId="0" borderId="12" xfId="0" applyNumberFormat="1" applyFont="1" applyBorder="1"/>
    <xf numFmtId="3" fontId="3" fillId="0" borderId="13" xfId="0" applyNumberFormat="1" applyFont="1" applyBorder="1"/>
    <xf numFmtId="3" fontId="3" fillId="0" borderId="56" xfId="0" applyNumberFormat="1" applyFont="1" applyBorder="1"/>
    <xf numFmtId="3" fontId="3" fillId="0" borderId="57" xfId="0" applyNumberFormat="1" applyFont="1" applyBorder="1"/>
    <xf numFmtId="0" fontId="9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166" fontId="3" fillId="0" borderId="15" xfId="0" applyNumberFormat="1" applyFont="1" applyBorder="1" applyAlignment="1">
      <alignment horizontal="right" indent="2"/>
    </xf>
    <xf numFmtId="166" fontId="3" fillId="0" borderId="16" xfId="0" applyNumberFormat="1" applyFont="1" applyBorder="1" applyAlignment="1">
      <alignment horizontal="right" indent="2"/>
    </xf>
    <xf numFmtId="166" fontId="7" fillId="2" borderId="41" xfId="0" applyNumberFormat="1" applyFont="1" applyFill="1" applyBorder="1" applyAlignment="1">
      <alignment horizontal="right" indent="2"/>
    </xf>
    <xf numFmtId="166" fontId="7" fillId="2" borderId="42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0" fontId="3" fillId="0" borderId="48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0" fontId="3" fillId="0" borderId="51" xfId="1" applyFont="1" applyBorder="1" applyAlignment="1">
      <alignment horizontal="left"/>
    </xf>
    <xf numFmtId="0" fontId="3" fillId="0" borderId="50" xfId="1" applyFont="1" applyBorder="1" applyAlignment="1">
      <alignment horizontal="left"/>
    </xf>
    <xf numFmtId="0" fontId="3" fillId="0" borderId="52" xfId="1" applyFont="1" applyBorder="1" applyAlignment="1">
      <alignment horizontal="left"/>
    </xf>
    <xf numFmtId="3" fontId="4" fillId="2" borderId="31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0" fontId="13" fillId="0" borderId="0" xfId="1" applyFont="1" applyAlignment="1">
      <alignment horizontal="center"/>
    </xf>
    <xf numFmtId="49" fontId="3" fillId="0" borderId="48" xfId="1" applyNumberFormat="1" applyFont="1" applyBorder="1" applyAlignment="1">
      <alignment horizontal="center"/>
    </xf>
    <xf numFmtId="0" fontId="3" fillId="0" borderId="51" xfId="1" applyFont="1" applyBorder="1" applyAlignment="1">
      <alignment horizontal="center" shrinkToFit="1"/>
    </xf>
    <xf numFmtId="0" fontId="3" fillId="0" borderId="50" xfId="1" applyFont="1" applyBorder="1" applyAlignment="1">
      <alignment horizontal="center" shrinkToFit="1"/>
    </xf>
    <xf numFmtId="0" fontId="3" fillId="0" borderId="52" xfId="1" applyFont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workbookViewId="0"/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 x14ac:dyDescent="0.25">
      <c r="A1" s="1" t="s">
        <v>74</v>
      </c>
      <c r="B1" s="2"/>
      <c r="C1" s="2"/>
      <c r="D1" s="2"/>
      <c r="E1" s="2"/>
      <c r="F1" s="2"/>
      <c r="G1" s="2"/>
    </row>
    <row r="2" spans="1:57" ht="12.75" customHeight="1" x14ac:dyDescent="0.2">
      <c r="A2" s="3" t="s">
        <v>0</v>
      </c>
      <c r="B2" s="4"/>
      <c r="C2" s="5" t="str">
        <f>Rekapitulace!H1</f>
        <v>01</v>
      </c>
      <c r="D2" s="5" t="str">
        <f>Rekapitulace!G2</f>
        <v>zateplení fasády</v>
      </c>
      <c r="E2" s="6"/>
      <c r="F2" s="7" t="s">
        <v>1</v>
      </c>
      <c r="G2" s="8"/>
    </row>
    <row r="3" spans="1:57" ht="3" hidden="1" customHeight="1" x14ac:dyDescent="0.2">
      <c r="A3" s="9"/>
      <c r="B3" s="10"/>
      <c r="C3" s="11"/>
      <c r="D3" s="11"/>
      <c r="E3" s="12"/>
      <c r="F3" s="13"/>
      <c r="G3" s="14"/>
    </row>
    <row r="4" spans="1:57" ht="12" customHeight="1" x14ac:dyDescent="0.2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57" ht="12.95" customHeight="1" x14ac:dyDescent="0.2">
      <c r="A5" s="17" t="s">
        <v>76</v>
      </c>
      <c r="B5" s="18"/>
      <c r="C5" s="19" t="s">
        <v>78</v>
      </c>
      <c r="D5" s="20"/>
      <c r="E5" s="18"/>
      <c r="F5" s="13" t="s">
        <v>6</v>
      </c>
      <c r="G5" s="14"/>
    </row>
    <row r="6" spans="1:57" ht="12.95" customHeight="1" x14ac:dyDescent="0.2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57" ht="12.95" customHeight="1" x14ac:dyDescent="0.2">
      <c r="A7" s="24" t="s">
        <v>76</v>
      </c>
      <c r="B7" s="25"/>
      <c r="C7" s="26" t="s">
        <v>77</v>
      </c>
      <c r="D7" s="27"/>
      <c r="E7" s="27"/>
      <c r="F7" s="28" t="s">
        <v>10</v>
      </c>
      <c r="G7" s="22">
        <f>IF(PocetMJ=0,,ROUND((F30+F32)/PocetMJ,1))</f>
        <v>0</v>
      </c>
    </row>
    <row r="8" spans="1:57" x14ac:dyDescent="0.2">
      <c r="A8" s="29" t="s">
        <v>11</v>
      </c>
      <c r="B8" s="13"/>
      <c r="C8" s="199"/>
      <c r="D8" s="199"/>
      <c r="E8" s="200"/>
      <c r="F8" s="30" t="s">
        <v>12</v>
      </c>
      <c r="G8" s="31"/>
      <c r="H8" s="32"/>
      <c r="I8" s="33"/>
    </row>
    <row r="9" spans="1:57" x14ac:dyDescent="0.2">
      <c r="A9" s="29" t="s">
        <v>13</v>
      </c>
      <c r="B9" s="13"/>
      <c r="C9" s="199">
        <f>Projektant</f>
        <v>0</v>
      </c>
      <c r="D9" s="199"/>
      <c r="E9" s="200"/>
      <c r="F9" s="13"/>
      <c r="G9" s="34"/>
      <c r="H9" s="35"/>
    </row>
    <row r="10" spans="1:57" x14ac:dyDescent="0.2">
      <c r="A10" s="29" t="s">
        <v>14</v>
      </c>
      <c r="B10" s="13"/>
      <c r="C10" s="199"/>
      <c r="D10" s="199"/>
      <c r="E10" s="199"/>
      <c r="F10" s="36"/>
      <c r="G10" s="37"/>
      <c r="H10" s="38"/>
    </row>
    <row r="11" spans="1:57" ht="13.5" customHeight="1" x14ac:dyDescent="0.2">
      <c r="A11" s="29" t="s">
        <v>15</v>
      </c>
      <c r="B11" s="13"/>
      <c r="C11" s="199"/>
      <c r="D11" s="199"/>
      <c r="E11" s="199"/>
      <c r="F11" s="39" t="s">
        <v>16</v>
      </c>
      <c r="G11" s="40">
        <v>1</v>
      </c>
      <c r="H11" s="35"/>
      <c r="BA11" s="41"/>
      <c r="BB11" s="41"/>
      <c r="BC11" s="41"/>
      <c r="BD11" s="41"/>
      <c r="BE11" s="41"/>
    </row>
    <row r="12" spans="1:57" ht="12.75" customHeight="1" x14ac:dyDescent="0.2">
      <c r="A12" s="42" t="s">
        <v>17</v>
      </c>
      <c r="B12" s="10"/>
      <c r="C12" s="201"/>
      <c r="D12" s="201"/>
      <c r="E12" s="201"/>
      <c r="F12" s="43" t="s">
        <v>18</v>
      </c>
      <c r="G12" s="44"/>
      <c r="H12" s="35"/>
    </row>
    <row r="13" spans="1:57" ht="28.5" customHeight="1" thickBot="1" x14ac:dyDescent="0.25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57" ht="17.25" customHeight="1" thickBot="1" x14ac:dyDescent="0.25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57" ht="15.95" customHeight="1" x14ac:dyDescent="0.2">
      <c r="A15" s="54"/>
      <c r="B15" s="55" t="s">
        <v>22</v>
      </c>
      <c r="C15" s="56">
        <f>HSV</f>
        <v>0</v>
      </c>
      <c r="D15" s="57" t="str">
        <f>Rekapitulace!A22</f>
        <v>Ztížené výrobní podmínky</v>
      </c>
      <c r="E15" s="58"/>
      <c r="F15" s="59"/>
      <c r="G15" s="56">
        <f>Rekapitulace!I22</f>
        <v>0</v>
      </c>
    </row>
    <row r="16" spans="1:57" ht="15.95" customHeight="1" x14ac:dyDescent="0.2">
      <c r="A16" s="54" t="s">
        <v>23</v>
      </c>
      <c r="B16" s="55" t="s">
        <v>24</v>
      </c>
      <c r="C16" s="56">
        <f>PSV</f>
        <v>0</v>
      </c>
      <c r="D16" s="9" t="str">
        <f>Rekapitulace!A23</f>
        <v>Oborová přirážka</v>
      </c>
      <c r="E16" s="60"/>
      <c r="F16" s="61"/>
      <c r="G16" s="56">
        <f>Rekapitulace!I23</f>
        <v>0</v>
      </c>
    </row>
    <row r="17" spans="1:7" ht="15.95" customHeight="1" x14ac:dyDescent="0.2">
      <c r="A17" s="54" t="s">
        <v>25</v>
      </c>
      <c r="B17" s="55" t="s">
        <v>26</v>
      </c>
      <c r="C17" s="56">
        <f>Mont</f>
        <v>0</v>
      </c>
      <c r="D17" s="9" t="str">
        <f>Rekapitulace!A24</f>
        <v>Přesun stavebních kapacit</v>
      </c>
      <c r="E17" s="60"/>
      <c r="F17" s="61"/>
      <c r="G17" s="56">
        <f>Rekapitulace!I24</f>
        <v>0</v>
      </c>
    </row>
    <row r="18" spans="1:7" ht="15.95" customHeight="1" x14ac:dyDescent="0.2">
      <c r="A18" s="62" t="s">
        <v>27</v>
      </c>
      <c r="B18" s="63" t="s">
        <v>28</v>
      </c>
      <c r="C18" s="56">
        <f>Dodavka</f>
        <v>0</v>
      </c>
      <c r="D18" s="9" t="str">
        <f>Rekapitulace!A25</f>
        <v>Mimostaveništní doprava</v>
      </c>
      <c r="E18" s="60"/>
      <c r="F18" s="61"/>
      <c r="G18" s="56">
        <f>Rekapitulace!I25</f>
        <v>0</v>
      </c>
    </row>
    <row r="19" spans="1:7" ht="15.95" customHeight="1" x14ac:dyDescent="0.2">
      <c r="A19" s="64" t="s">
        <v>29</v>
      </c>
      <c r="B19" s="55"/>
      <c r="C19" s="56">
        <f>SUM(C15:C18)</f>
        <v>0</v>
      </c>
      <c r="D19" s="9" t="str">
        <f>Rekapitulace!A26</f>
        <v>Zařízení staveniště</v>
      </c>
      <c r="E19" s="60"/>
      <c r="F19" s="61"/>
      <c r="G19" s="56">
        <f>Rekapitulace!I26</f>
        <v>0</v>
      </c>
    </row>
    <row r="20" spans="1:7" ht="15.95" customHeight="1" x14ac:dyDescent="0.2">
      <c r="A20" s="64"/>
      <c r="B20" s="55"/>
      <c r="C20" s="56"/>
      <c r="D20" s="9" t="str">
        <f>Rekapitulace!A27</f>
        <v>Provoz investora</v>
      </c>
      <c r="E20" s="60"/>
      <c r="F20" s="61"/>
      <c r="G20" s="56">
        <f>Rekapitulace!I27</f>
        <v>0</v>
      </c>
    </row>
    <row r="21" spans="1:7" ht="15.95" customHeight="1" x14ac:dyDescent="0.2">
      <c r="A21" s="64" t="s">
        <v>30</v>
      </c>
      <c r="B21" s="55"/>
      <c r="C21" s="56">
        <f>HZS</f>
        <v>0</v>
      </c>
      <c r="D21" s="9" t="str">
        <f>Rekapitulace!A28</f>
        <v>Kompletační činnost (IČD)</v>
      </c>
      <c r="E21" s="60"/>
      <c r="F21" s="61"/>
      <c r="G21" s="56">
        <f>Rekapitulace!I28</f>
        <v>0</v>
      </c>
    </row>
    <row r="22" spans="1:7" ht="15.95" customHeight="1" x14ac:dyDescent="0.2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95" customHeight="1" thickBot="1" x14ac:dyDescent="0.25">
      <c r="A23" s="202" t="s">
        <v>33</v>
      </c>
      <c r="B23" s="203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x14ac:dyDescent="0.2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x14ac:dyDescent="0.2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 x14ac:dyDescent="0.2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x14ac:dyDescent="0.2">
      <c r="A27" s="65"/>
      <c r="B27" s="81"/>
      <c r="C27" s="76"/>
      <c r="D27" s="66"/>
      <c r="E27" s="77"/>
      <c r="F27" s="78"/>
      <c r="G27" s="79"/>
    </row>
    <row r="28" spans="1:7" x14ac:dyDescent="0.2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 x14ac:dyDescent="0.2">
      <c r="A29" s="65"/>
      <c r="B29" s="66"/>
      <c r="C29" s="83"/>
      <c r="D29" s="84"/>
      <c r="E29" s="83"/>
      <c r="F29" s="66"/>
      <c r="G29" s="79"/>
    </row>
    <row r="30" spans="1:7" x14ac:dyDescent="0.2">
      <c r="A30" s="85" t="s">
        <v>42</v>
      </c>
      <c r="B30" s="86"/>
      <c r="C30" s="87">
        <v>21</v>
      </c>
      <c r="D30" s="86" t="s">
        <v>43</v>
      </c>
      <c r="E30" s="88"/>
      <c r="F30" s="204">
        <f>C23-F32</f>
        <v>0</v>
      </c>
      <c r="G30" s="205"/>
    </row>
    <row r="31" spans="1:7" x14ac:dyDescent="0.2">
      <c r="A31" s="85" t="s">
        <v>44</v>
      </c>
      <c r="B31" s="86"/>
      <c r="C31" s="87">
        <f>SazbaDPH1</f>
        <v>21</v>
      </c>
      <c r="D31" s="86" t="s">
        <v>45</v>
      </c>
      <c r="E31" s="88"/>
      <c r="F31" s="204">
        <f>ROUND(PRODUCT(F30,C31/100),0)</f>
        <v>0</v>
      </c>
      <c r="G31" s="205"/>
    </row>
    <row r="32" spans="1:7" x14ac:dyDescent="0.2">
      <c r="A32" s="85" t="s">
        <v>42</v>
      </c>
      <c r="B32" s="86"/>
      <c r="C32" s="87">
        <v>0</v>
      </c>
      <c r="D32" s="86" t="s">
        <v>45</v>
      </c>
      <c r="E32" s="88"/>
      <c r="F32" s="204">
        <v>0</v>
      </c>
      <c r="G32" s="205"/>
    </row>
    <row r="33" spans="1:8" x14ac:dyDescent="0.2">
      <c r="A33" s="85" t="s">
        <v>44</v>
      </c>
      <c r="B33" s="89"/>
      <c r="C33" s="90">
        <f>SazbaDPH2</f>
        <v>0</v>
      </c>
      <c r="D33" s="86" t="s">
        <v>45</v>
      </c>
      <c r="E33" s="61"/>
      <c r="F33" s="204">
        <f>ROUND(PRODUCT(F32,C33/100),0)</f>
        <v>0</v>
      </c>
      <c r="G33" s="205"/>
    </row>
    <row r="34" spans="1:8" s="94" customFormat="1" ht="19.5" customHeight="1" thickBot="1" x14ac:dyDescent="0.3">
      <c r="A34" s="91" t="s">
        <v>46</v>
      </c>
      <c r="B34" s="92"/>
      <c r="C34" s="92"/>
      <c r="D34" s="92"/>
      <c r="E34" s="93"/>
      <c r="F34" s="206">
        <f>ROUND(SUM(F30:F33),0)</f>
        <v>0</v>
      </c>
      <c r="G34" s="207"/>
    </row>
    <row r="36" spans="1:8" x14ac:dyDescent="0.2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 x14ac:dyDescent="0.2">
      <c r="A37" s="95"/>
      <c r="B37" s="198"/>
      <c r="C37" s="198"/>
      <c r="D37" s="198"/>
      <c r="E37" s="198"/>
      <c r="F37" s="198"/>
      <c r="G37" s="198"/>
      <c r="H37" t="s">
        <v>5</v>
      </c>
    </row>
    <row r="38" spans="1:8" ht="12.75" customHeight="1" x14ac:dyDescent="0.2">
      <c r="A38" s="96"/>
      <c r="B38" s="198"/>
      <c r="C38" s="198"/>
      <c r="D38" s="198"/>
      <c r="E38" s="198"/>
      <c r="F38" s="198"/>
      <c r="G38" s="198"/>
      <c r="H38" t="s">
        <v>5</v>
      </c>
    </row>
    <row r="39" spans="1:8" x14ac:dyDescent="0.2">
      <c r="A39" s="96"/>
      <c r="B39" s="198"/>
      <c r="C39" s="198"/>
      <c r="D39" s="198"/>
      <c r="E39" s="198"/>
      <c r="F39" s="198"/>
      <c r="G39" s="198"/>
      <c r="H39" t="s">
        <v>5</v>
      </c>
    </row>
    <row r="40" spans="1:8" x14ac:dyDescent="0.2">
      <c r="A40" s="96"/>
      <c r="B40" s="198"/>
      <c r="C40" s="198"/>
      <c r="D40" s="198"/>
      <c r="E40" s="198"/>
      <c r="F40" s="198"/>
      <c r="G40" s="198"/>
      <c r="H40" t="s">
        <v>5</v>
      </c>
    </row>
    <row r="41" spans="1:8" x14ac:dyDescent="0.2">
      <c r="A41" s="96"/>
      <c r="B41" s="198"/>
      <c r="C41" s="198"/>
      <c r="D41" s="198"/>
      <c r="E41" s="198"/>
      <c r="F41" s="198"/>
      <c r="G41" s="198"/>
      <c r="H41" t="s">
        <v>5</v>
      </c>
    </row>
    <row r="42" spans="1:8" x14ac:dyDescent="0.2">
      <c r="A42" s="96"/>
      <c r="B42" s="198"/>
      <c r="C42" s="198"/>
      <c r="D42" s="198"/>
      <c r="E42" s="198"/>
      <c r="F42" s="198"/>
      <c r="G42" s="198"/>
      <c r="H42" t="s">
        <v>5</v>
      </c>
    </row>
    <row r="43" spans="1:8" x14ac:dyDescent="0.2">
      <c r="A43" s="96"/>
      <c r="B43" s="198"/>
      <c r="C43" s="198"/>
      <c r="D43" s="198"/>
      <c r="E43" s="198"/>
      <c r="F43" s="198"/>
      <c r="G43" s="198"/>
      <c r="H43" t="s">
        <v>5</v>
      </c>
    </row>
    <row r="44" spans="1:8" x14ac:dyDescent="0.2">
      <c r="A44" s="96"/>
      <c r="B44" s="198"/>
      <c r="C44" s="198"/>
      <c r="D44" s="198"/>
      <c r="E44" s="198"/>
      <c r="F44" s="198"/>
      <c r="G44" s="198"/>
      <c r="H44" t="s">
        <v>5</v>
      </c>
    </row>
    <row r="45" spans="1:8" ht="0.75" customHeight="1" x14ac:dyDescent="0.2">
      <c r="A45" s="96"/>
      <c r="B45" s="198"/>
      <c r="C45" s="198"/>
      <c r="D45" s="198"/>
      <c r="E45" s="198"/>
      <c r="F45" s="198"/>
      <c r="G45" s="198"/>
      <c r="H45" t="s">
        <v>5</v>
      </c>
    </row>
    <row r="46" spans="1:8" x14ac:dyDescent="0.2">
      <c r="B46" s="208"/>
      <c r="C46" s="208"/>
      <c r="D46" s="208"/>
      <c r="E46" s="208"/>
      <c r="F46" s="208"/>
      <c r="G46" s="208"/>
    </row>
    <row r="47" spans="1:8" x14ac:dyDescent="0.2">
      <c r="B47" s="208"/>
      <c r="C47" s="208"/>
      <c r="D47" s="208"/>
      <c r="E47" s="208"/>
      <c r="F47" s="208"/>
      <c r="G47" s="208"/>
    </row>
    <row r="48" spans="1:8" x14ac:dyDescent="0.2">
      <c r="B48" s="208"/>
      <c r="C48" s="208"/>
      <c r="D48" s="208"/>
      <c r="E48" s="208"/>
      <c r="F48" s="208"/>
      <c r="G48" s="208"/>
    </row>
    <row r="49" spans="2:7" x14ac:dyDescent="0.2">
      <c r="B49" s="208"/>
      <c r="C49" s="208"/>
      <c r="D49" s="208"/>
      <c r="E49" s="208"/>
      <c r="F49" s="208"/>
      <c r="G49" s="208"/>
    </row>
    <row r="50" spans="2:7" x14ac:dyDescent="0.2">
      <c r="B50" s="208"/>
      <c r="C50" s="208"/>
      <c r="D50" s="208"/>
      <c r="E50" s="208"/>
      <c r="F50" s="208"/>
      <c r="G50" s="208"/>
    </row>
    <row r="51" spans="2:7" x14ac:dyDescent="0.2">
      <c r="B51" s="208"/>
      <c r="C51" s="208"/>
      <c r="D51" s="208"/>
      <c r="E51" s="208"/>
      <c r="F51" s="208"/>
      <c r="G51" s="208"/>
    </row>
    <row r="52" spans="2:7" x14ac:dyDescent="0.2">
      <c r="B52" s="208"/>
      <c r="C52" s="208"/>
      <c r="D52" s="208"/>
      <c r="E52" s="208"/>
      <c r="F52" s="208"/>
      <c r="G52" s="208"/>
    </row>
    <row r="53" spans="2:7" x14ac:dyDescent="0.2">
      <c r="B53" s="208"/>
      <c r="C53" s="208"/>
      <c r="D53" s="208"/>
      <c r="E53" s="208"/>
      <c r="F53" s="208"/>
      <c r="G53" s="208"/>
    </row>
    <row r="54" spans="2:7" x14ac:dyDescent="0.2">
      <c r="B54" s="208"/>
      <c r="C54" s="208"/>
      <c r="D54" s="208"/>
      <c r="E54" s="208"/>
      <c r="F54" s="208"/>
      <c r="G54" s="208"/>
    </row>
    <row r="55" spans="2:7" x14ac:dyDescent="0.2">
      <c r="B55" s="208"/>
      <c r="C55" s="208"/>
      <c r="D55" s="208"/>
      <c r="E55" s="208"/>
      <c r="F55" s="208"/>
      <c r="G55" s="208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81"/>
  <sheetViews>
    <sheetView workbookViewId="0">
      <selection sqref="A1:B1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 x14ac:dyDescent="0.2">
      <c r="A1" s="209" t="s">
        <v>48</v>
      </c>
      <c r="B1" s="210"/>
      <c r="C1" s="97" t="str">
        <f>CONCATENATE(cislostavby," ",nazevstavby)</f>
        <v>01 ÚKZÚZ</v>
      </c>
      <c r="D1" s="98"/>
      <c r="E1" s="99"/>
      <c r="F1" s="98"/>
      <c r="G1" s="100" t="s">
        <v>49</v>
      </c>
      <c r="H1" s="101" t="s">
        <v>76</v>
      </c>
      <c r="I1" s="102"/>
    </row>
    <row r="2" spans="1:9" ht="13.5" thickBot="1" x14ac:dyDescent="0.25">
      <c r="A2" s="211" t="s">
        <v>50</v>
      </c>
      <c r="B2" s="212"/>
      <c r="C2" s="103" t="str">
        <f>CONCATENATE(cisloobjektu," ",nazevobjektu)</f>
        <v>01 zateplení fasády</v>
      </c>
      <c r="D2" s="104"/>
      <c r="E2" s="105"/>
      <c r="F2" s="104"/>
      <c r="G2" s="213" t="s">
        <v>78</v>
      </c>
      <c r="H2" s="214"/>
      <c r="I2" s="215"/>
    </row>
    <row r="3" spans="1:9" ht="13.5" thickTop="1" x14ac:dyDescent="0.2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 x14ac:dyDescent="0.25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 x14ac:dyDescent="0.25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 x14ac:dyDescent="0.25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x14ac:dyDescent="0.2">
      <c r="A7" s="194" t="str">
        <f>Položky!B7</f>
        <v>6</v>
      </c>
      <c r="B7" s="115" t="str">
        <f>Položky!C7</f>
        <v>Úpravy povrchu, podlahy</v>
      </c>
      <c r="C7" s="66"/>
      <c r="D7" s="116"/>
      <c r="E7" s="195">
        <f>Položky!BA22</f>
        <v>0</v>
      </c>
      <c r="F7" s="196">
        <f>Položky!BB22</f>
        <v>0</v>
      </c>
      <c r="G7" s="196">
        <f>Položky!BC22</f>
        <v>0</v>
      </c>
      <c r="H7" s="196">
        <f>Položky!BD22</f>
        <v>0</v>
      </c>
      <c r="I7" s="197">
        <f>Položky!BE22</f>
        <v>0</v>
      </c>
    </row>
    <row r="8" spans="1:9" s="35" customFormat="1" x14ac:dyDescent="0.2">
      <c r="A8" s="194" t="str">
        <f>Položky!B23</f>
        <v>9</v>
      </c>
      <c r="B8" s="115" t="str">
        <f>Položky!C23</f>
        <v>Ostatní konstrukce, bourání</v>
      </c>
      <c r="C8" s="66"/>
      <c r="D8" s="116"/>
      <c r="E8" s="195">
        <f>Položky!BA25</f>
        <v>0</v>
      </c>
      <c r="F8" s="196">
        <f>Položky!BB25</f>
        <v>0</v>
      </c>
      <c r="G8" s="196">
        <f>Položky!BC25</f>
        <v>0</v>
      </c>
      <c r="H8" s="196">
        <f>Položky!BD25</f>
        <v>0</v>
      </c>
      <c r="I8" s="197">
        <f>Položky!BE25</f>
        <v>0</v>
      </c>
    </row>
    <row r="9" spans="1:9" s="35" customFormat="1" x14ac:dyDescent="0.2">
      <c r="A9" s="194" t="str">
        <f>Položky!B26</f>
        <v>94</v>
      </c>
      <c r="B9" s="115" t="str">
        <f>Položky!C26</f>
        <v>Lešení a stavební výtahy</v>
      </c>
      <c r="C9" s="66"/>
      <c r="D9" s="116"/>
      <c r="E9" s="195">
        <f>Položky!BA30</f>
        <v>0</v>
      </c>
      <c r="F9" s="196">
        <f>Položky!BB30</f>
        <v>0</v>
      </c>
      <c r="G9" s="196">
        <f>Položky!BC30</f>
        <v>0</v>
      </c>
      <c r="H9" s="196">
        <f>Položky!BD30</f>
        <v>0</v>
      </c>
      <c r="I9" s="197">
        <f>Položky!BE30</f>
        <v>0</v>
      </c>
    </row>
    <row r="10" spans="1:9" s="35" customFormat="1" x14ac:dyDescent="0.2">
      <c r="A10" s="194" t="str">
        <f>Položky!B31</f>
        <v>96</v>
      </c>
      <c r="B10" s="115" t="str">
        <f>Položky!C31</f>
        <v>Bourání konstrukcí</v>
      </c>
      <c r="C10" s="66"/>
      <c r="D10" s="116"/>
      <c r="E10" s="195">
        <f>Položky!BA36</f>
        <v>0</v>
      </c>
      <c r="F10" s="196">
        <f>Položky!BB36</f>
        <v>0</v>
      </c>
      <c r="G10" s="196">
        <f>Položky!BC36</f>
        <v>0</v>
      </c>
      <c r="H10" s="196">
        <f>Položky!BD36</f>
        <v>0</v>
      </c>
      <c r="I10" s="197">
        <f>Položky!BE36</f>
        <v>0</v>
      </c>
    </row>
    <row r="11" spans="1:9" s="35" customFormat="1" x14ac:dyDescent="0.2">
      <c r="A11" s="194" t="str">
        <f>Položky!B37</f>
        <v>712.</v>
      </c>
      <c r="B11" s="115" t="str">
        <f>Položky!C37</f>
        <v>Povlakové krytiny</v>
      </c>
      <c r="C11" s="66"/>
      <c r="D11" s="116"/>
      <c r="E11" s="195">
        <f>Položky!BA42</f>
        <v>0</v>
      </c>
      <c r="F11" s="196">
        <f>Položky!BB42</f>
        <v>0</v>
      </c>
      <c r="G11" s="196">
        <f>Položky!BC42</f>
        <v>0</v>
      </c>
      <c r="H11" s="196">
        <f>Položky!BD42</f>
        <v>0</v>
      </c>
      <c r="I11" s="197">
        <f>Položky!BE42</f>
        <v>0</v>
      </c>
    </row>
    <row r="12" spans="1:9" s="35" customFormat="1" x14ac:dyDescent="0.2">
      <c r="A12" s="194" t="str">
        <f>Položky!B43</f>
        <v>713</v>
      </c>
      <c r="B12" s="115" t="str">
        <f>Položky!C43</f>
        <v>Izolace tepelné</v>
      </c>
      <c r="C12" s="66"/>
      <c r="D12" s="116"/>
      <c r="E12" s="195">
        <f>Položky!BA49</f>
        <v>0</v>
      </c>
      <c r="F12" s="196">
        <f>Položky!BB49</f>
        <v>0</v>
      </c>
      <c r="G12" s="196">
        <f>Položky!BC49</f>
        <v>0</v>
      </c>
      <c r="H12" s="196">
        <f>Položky!BD49</f>
        <v>0</v>
      </c>
      <c r="I12" s="197">
        <f>Položky!BE49</f>
        <v>0</v>
      </c>
    </row>
    <row r="13" spans="1:9" s="35" customFormat="1" x14ac:dyDescent="0.2">
      <c r="A13" s="194" t="str">
        <f>Položky!B50</f>
        <v>719</v>
      </c>
      <c r="B13" s="115" t="str">
        <f>Položky!C50</f>
        <v>Demontáže</v>
      </c>
      <c r="C13" s="66"/>
      <c r="D13" s="116"/>
      <c r="E13" s="195">
        <f>Položky!BA53</f>
        <v>0</v>
      </c>
      <c r="F13" s="196">
        <f>Položky!BB53</f>
        <v>0</v>
      </c>
      <c r="G13" s="196">
        <f>Položky!BC53</f>
        <v>0</v>
      </c>
      <c r="H13" s="196">
        <f>Položky!BD53</f>
        <v>0</v>
      </c>
      <c r="I13" s="197">
        <f>Položky!BE53</f>
        <v>0</v>
      </c>
    </row>
    <row r="14" spans="1:9" s="35" customFormat="1" x14ac:dyDescent="0.2">
      <c r="A14" s="194" t="str">
        <f>Položky!B54</f>
        <v>721</v>
      </c>
      <c r="B14" s="115" t="str">
        <f>Položky!C54</f>
        <v>Vnitřní kanalizace</v>
      </c>
      <c r="C14" s="66"/>
      <c r="D14" s="116"/>
      <c r="E14" s="195">
        <f>Položky!BA59</f>
        <v>0</v>
      </c>
      <c r="F14" s="196">
        <f>Položky!BB59</f>
        <v>0</v>
      </c>
      <c r="G14" s="196">
        <f>Položky!BC59</f>
        <v>0</v>
      </c>
      <c r="H14" s="196">
        <f>Položky!BD59</f>
        <v>0</v>
      </c>
      <c r="I14" s="197">
        <f>Položky!BE59</f>
        <v>0</v>
      </c>
    </row>
    <row r="15" spans="1:9" s="35" customFormat="1" x14ac:dyDescent="0.2">
      <c r="A15" s="194" t="str">
        <f>Položky!B60</f>
        <v>762</v>
      </c>
      <c r="B15" s="115" t="str">
        <f>Položky!C60</f>
        <v>Konstrukce tesařské</v>
      </c>
      <c r="C15" s="66"/>
      <c r="D15" s="116"/>
      <c r="E15" s="195">
        <f>Položky!BA63</f>
        <v>0</v>
      </c>
      <c r="F15" s="196">
        <f>Položky!BB63</f>
        <v>0</v>
      </c>
      <c r="G15" s="196">
        <f>Položky!BC63</f>
        <v>0</v>
      </c>
      <c r="H15" s="196">
        <f>Položky!BD63</f>
        <v>0</v>
      </c>
      <c r="I15" s="197">
        <f>Položky!BE63</f>
        <v>0</v>
      </c>
    </row>
    <row r="16" spans="1:9" s="35" customFormat="1" ht="13.5" thickBot="1" x14ac:dyDescent="0.25">
      <c r="A16" s="194" t="str">
        <f>Položky!B64</f>
        <v>764</v>
      </c>
      <c r="B16" s="115" t="str">
        <f>Položky!C64</f>
        <v>Konstrukce klempířské</v>
      </c>
      <c r="C16" s="66"/>
      <c r="D16" s="116"/>
      <c r="E16" s="195">
        <f>Položky!BA71</f>
        <v>0</v>
      </c>
      <c r="F16" s="196">
        <f>Položky!BB71</f>
        <v>0</v>
      </c>
      <c r="G16" s="196">
        <f>Položky!BC71</f>
        <v>0</v>
      </c>
      <c r="H16" s="196">
        <f>Položky!BD71</f>
        <v>0</v>
      </c>
      <c r="I16" s="197">
        <f>Položky!BE71</f>
        <v>0</v>
      </c>
    </row>
    <row r="17" spans="1:57" s="123" customFormat="1" ht="13.5" thickBot="1" x14ac:dyDescent="0.25">
      <c r="A17" s="117"/>
      <c r="B17" s="118" t="s">
        <v>57</v>
      </c>
      <c r="C17" s="118"/>
      <c r="D17" s="119"/>
      <c r="E17" s="120">
        <f>SUM(E7:E16)</f>
        <v>0</v>
      </c>
      <c r="F17" s="121">
        <f>SUM(F7:F16)</f>
        <v>0</v>
      </c>
      <c r="G17" s="121">
        <f>SUM(G7:G16)</f>
        <v>0</v>
      </c>
      <c r="H17" s="121">
        <f>SUM(H7:H16)</f>
        <v>0</v>
      </c>
      <c r="I17" s="122">
        <f>SUM(I7:I16)</f>
        <v>0</v>
      </c>
    </row>
    <row r="18" spans="1:57" x14ac:dyDescent="0.2">
      <c r="A18" s="66"/>
      <c r="B18" s="66"/>
      <c r="C18" s="66"/>
      <c r="D18" s="66"/>
      <c r="E18" s="66"/>
      <c r="F18" s="66"/>
      <c r="G18" s="66"/>
      <c r="H18" s="66"/>
      <c r="I18" s="66"/>
    </row>
    <row r="19" spans="1:57" ht="19.5" customHeight="1" x14ac:dyDescent="0.25">
      <c r="A19" s="107" t="s">
        <v>58</v>
      </c>
      <c r="B19" s="107"/>
      <c r="C19" s="107"/>
      <c r="D19" s="107"/>
      <c r="E19" s="107"/>
      <c r="F19" s="107"/>
      <c r="G19" s="124"/>
      <c r="H19" s="107"/>
      <c r="I19" s="107"/>
      <c r="BA19" s="41"/>
      <c r="BB19" s="41"/>
      <c r="BC19" s="41"/>
      <c r="BD19" s="41"/>
      <c r="BE19" s="41"/>
    </row>
    <row r="20" spans="1:57" ht="13.5" thickBot="1" x14ac:dyDescent="0.25">
      <c r="A20" s="77"/>
      <c r="B20" s="77"/>
      <c r="C20" s="77"/>
      <c r="D20" s="77"/>
      <c r="E20" s="77"/>
      <c r="F20" s="77"/>
      <c r="G20" s="77"/>
      <c r="H20" s="77"/>
      <c r="I20" s="77"/>
    </row>
    <row r="21" spans="1:57" x14ac:dyDescent="0.2">
      <c r="A21" s="71" t="s">
        <v>59</v>
      </c>
      <c r="B21" s="72"/>
      <c r="C21" s="72"/>
      <c r="D21" s="125"/>
      <c r="E21" s="126" t="s">
        <v>60</v>
      </c>
      <c r="F21" s="127" t="s">
        <v>61</v>
      </c>
      <c r="G21" s="128" t="s">
        <v>62</v>
      </c>
      <c r="H21" s="129"/>
      <c r="I21" s="130" t="s">
        <v>60</v>
      </c>
    </row>
    <row r="22" spans="1:57" x14ac:dyDescent="0.2">
      <c r="A22" s="64" t="s">
        <v>182</v>
      </c>
      <c r="B22" s="55"/>
      <c r="C22" s="55"/>
      <c r="D22" s="131"/>
      <c r="E22" s="132"/>
      <c r="F22" s="133"/>
      <c r="G22" s="134">
        <f t="shared" ref="G22:G29" si="0">CHOOSE(BA22+1,HSV+PSV,HSV+PSV+Mont,HSV+PSV+Dodavka+Mont,HSV,PSV,Mont,Dodavka,Mont+Dodavka,0)</f>
        <v>0</v>
      </c>
      <c r="H22" s="135"/>
      <c r="I22" s="136">
        <f t="shared" ref="I22:I29" si="1">E22+F22*G22/100</f>
        <v>0</v>
      </c>
      <c r="BA22">
        <v>0</v>
      </c>
    </row>
    <row r="23" spans="1:57" x14ac:dyDescent="0.2">
      <c r="A23" s="64" t="s">
        <v>183</v>
      </c>
      <c r="B23" s="55"/>
      <c r="C23" s="55"/>
      <c r="D23" s="131"/>
      <c r="E23" s="132"/>
      <c r="F23" s="133"/>
      <c r="G23" s="134">
        <f t="shared" si="0"/>
        <v>0</v>
      </c>
      <c r="H23" s="135"/>
      <c r="I23" s="136">
        <f t="shared" si="1"/>
        <v>0</v>
      </c>
      <c r="BA23">
        <v>0</v>
      </c>
    </row>
    <row r="24" spans="1:57" x14ac:dyDescent="0.2">
      <c r="A24" s="64" t="s">
        <v>184</v>
      </c>
      <c r="B24" s="55"/>
      <c r="C24" s="55"/>
      <c r="D24" s="131"/>
      <c r="E24" s="132"/>
      <c r="F24" s="133"/>
      <c r="G24" s="134">
        <f t="shared" si="0"/>
        <v>0</v>
      </c>
      <c r="H24" s="135"/>
      <c r="I24" s="136">
        <f t="shared" si="1"/>
        <v>0</v>
      </c>
      <c r="BA24">
        <v>2</v>
      </c>
    </row>
    <row r="25" spans="1:57" x14ac:dyDescent="0.2">
      <c r="A25" s="64" t="s">
        <v>185</v>
      </c>
      <c r="B25" s="55"/>
      <c r="C25" s="55"/>
      <c r="D25" s="131"/>
      <c r="E25" s="132"/>
      <c r="F25" s="133"/>
      <c r="G25" s="134">
        <f t="shared" si="0"/>
        <v>0</v>
      </c>
      <c r="H25" s="135"/>
      <c r="I25" s="136">
        <f t="shared" si="1"/>
        <v>0</v>
      </c>
      <c r="BA25">
        <v>2</v>
      </c>
    </row>
    <row r="26" spans="1:57" x14ac:dyDescent="0.2">
      <c r="A26" s="64" t="s">
        <v>186</v>
      </c>
      <c r="B26" s="55"/>
      <c r="C26" s="55"/>
      <c r="D26" s="131"/>
      <c r="E26" s="132"/>
      <c r="F26" s="133"/>
      <c r="G26" s="134">
        <f t="shared" si="0"/>
        <v>0</v>
      </c>
      <c r="H26" s="135"/>
      <c r="I26" s="136">
        <f t="shared" si="1"/>
        <v>0</v>
      </c>
      <c r="BA26">
        <v>2</v>
      </c>
    </row>
    <row r="27" spans="1:57" x14ac:dyDescent="0.2">
      <c r="A27" s="64" t="s">
        <v>187</v>
      </c>
      <c r="B27" s="55"/>
      <c r="C27" s="55"/>
      <c r="D27" s="131"/>
      <c r="E27" s="132"/>
      <c r="F27" s="133"/>
      <c r="G27" s="134">
        <f t="shared" si="0"/>
        <v>0</v>
      </c>
      <c r="H27" s="135"/>
      <c r="I27" s="136">
        <f t="shared" si="1"/>
        <v>0</v>
      </c>
      <c r="BA27">
        <v>0</v>
      </c>
    </row>
    <row r="28" spans="1:57" x14ac:dyDescent="0.2">
      <c r="A28" s="64" t="s">
        <v>188</v>
      </c>
      <c r="B28" s="55"/>
      <c r="C28" s="55"/>
      <c r="D28" s="131"/>
      <c r="E28" s="132"/>
      <c r="F28" s="133"/>
      <c r="G28" s="134">
        <f t="shared" si="0"/>
        <v>0</v>
      </c>
      <c r="H28" s="135"/>
      <c r="I28" s="136">
        <f t="shared" si="1"/>
        <v>0</v>
      </c>
      <c r="BA28">
        <v>2</v>
      </c>
    </row>
    <row r="29" spans="1:57" x14ac:dyDescent="0.2">
      <c r="A29" s="64" t="s">
        <v>189</v>
      </c>
      <c r="B29" s="55"/>
      <c r="C29" s="55"/>
      <c r="D29" s="131"/>
      <c r="E29" s="132"/>
      <c r="F29" s="133"/>
      <c r="G29" s="134">
        <f t="shared" si="0"/>
        <v>0</v>
      </c>
      <c r="H29" s="135"/>
      <c r="I29" s="136">
        <f t="shared" si="1"/>
        <v>0</v>
      </c>
      <c r="BA29">
        <v>2</v>
      </c>
    </row>
    <row r="30" spans="1:57" ht="13.5" thickBot="1" x14ac:dyDescent="0.25">
      <c r="A30" s="137"/>
      <c r="B30" s="138" t="s">
        <v>63</v>
      </c>
      <c r="C30" s="139"/>
      <c r="D30" s="140"/>
      <c r="E30" s="141"/>
      <c r="F30" s="142"/>
      <c r="G30" s="142"/>
      <c r="H30" s="216">
        <f>SUM(I22:I29)</f>
        <v>0</v>
      </c>
      <c r="I30" s="217"/>
    </row>
    <row r="32" spans="1:57" x14ac:dyDescent="0.2">
      <c r="B32" s="123"/>
      <c r="F32" s="143"/>
      <c r="G32" s="144"/>
      <c r="H32" s="144"/>
      <c r="I32" s="145"/>
    </row>
    <row r="33" spans="6:9" x14ac:dyDescent="0.2">
      <c r="F33" s="143"/>
      <c r="G33" s="144"/>
      <c r="H33" s="144"/>
      <c r="I33" s="145"/>
    </row>
    <row r="34" spans="6:9" x14ac:dyDescent="0.2">
      <c r="F34" s="143"/>
      <c r="G34" s="144"/>
      <c r="H34" s="144"/>
      <c r="I34" s="145"/>
    </row>
    <row r="35" spans="6:9" x14ac:dyDescent="0.2">
      <c r="F35" s="143"/>
      <c r="G35" s="144"/>
      <c r="H35" s="144"/>
      <c r="I35" s="145"/>
    </row>
    <row r="36" spans="6:9" x14ac:dyDescent="0.2">
      <c r="F36" s="143"/>
      <c r="G36" s="144"/>
      <c r="H36" s="144"/>
      <c r="I36" s="145"/>
    </row>
    <row r="37" spans="6:9" x14ac:dyDescent="0.2">
      <c r="F37" s="143"/>
      <c r="G37" s="144"/>
      <c r="H37" s="144"/>
      <c r="I37" s="145"/>
    </row>
    <row r="38" spans="6:9" x14ac:dyDescent="0.2">
      <c r="F38" s="143"/>
      <c r="G38" s="144"/>
      <c r="H38" s="144"/>
      <c r="I38" s="145"/>
    </row>
    <row r="39" spans="6:9" x14ac:dyDescent="0.2">
      <c r="F39" s="143"/>
      <c r="G39" s="144"/>
      <c r="H39" s="144"/>
      <c r="I39" s="145"/>
    </row>
    <row r="40" spans="6:9" x14ac:dyDescent="0.2">
      <c r="F40" s="143"/>
      <c r="G40" s="144"/>
      <c r="H40" s="144"/>
      <c r="I40" s="145"/>
    </row>
    <row r="41" spans="6:9" x14ac:dyDescent="0.2">
      <c r="F41" s="143"/>
      <c r="G41" s="144"/>
      <c r="H41" s="144"/>
      <c r="I41" s="145"/>
    </row>
    <row r="42" spans="6:9" x14ac:dyDescent="0.2">
      <c r="F42" s="143"/>
      <c r="G42" s="144"/>
      <c r="H42" s="144"/>
      <c r="I42" s="145"/>
    </row>
    <row r="43" spans="6:9" x14ac:dyDescent="0.2">
      <c r="F43" s="143"/>
      <c r="G43" s="144"/>
      <c r="H43" s="144"/>
      <c r="I43" s="145"/>
    </row>
    <row r="44" spans="6:9" x14ac:dyDescent="0.2">
      <c r="F44" s="143"/>
      <c r="G44" s="144"/>
      <c r="H44" s="144"/>
      <c r="I44" s="145"/>
    </row>
    <row r="45" spans="6:9" x14ac:dyDescent="0.2">
      <c r="F45" s="143"/>
      <c r="G45" s="144"/>
      <c r="H45" s="144"/>
      <c r="I45" s="145"/>
    </row>
    <row r="46" spans="6:9" x14ac:dyDescent="0.2">
      <c r="F46" s="143"/>
      <c r="G46" s="144"/>
      <c r="H46" s="144"/>
      <c r="I46" s="145"/>
    </row>
    <row r="47" spans="6:9" x14ac:dyDescent="0.2">
      <c r="F47" s="143"/>
      <c r="G47" s="144"/>
      <c r="H47" s="144"/>
      <c r="I47" s="145"/>
    </row>
    <row r="48" spans="6:9" x14ac:dyDescent="0.2">
      <c r="F48" s="143"/>
      <c r="G48" s="144"/>
      <c r="H48" s="144"/>
      <c r="I48" s="145"/>
    </row>
    <row r="49" spans="6:9" x14ac:dyDescent="0.2">
      <c r="F49" s="143"/>
      <c r="G49" s="144"/>
      <c r="H49" s="144"/>
      <c r="I49" s="145"/>
    </row>
    <row r="50" spans="6:9" x14ac:dyDescent="0.2">
      <c r="F50" s="143"/>
      <c r="G50" s="144"/>
      <c r="H50" s="144"/>
      <c r="I50" s="145"/>
    </row>
    <row r="51" spans="6:9" x14ac:dyDescent="0.2">
      <c r="F51" s="143"/>
      <c r="G51" s="144"/>
      <c r="H51" s="144"/>
      <c r="I51" s="145"/>
    </row>
    <row r="52" spans="6:9" x14ac:dyDescent="0.2">
      <c r="F52" s="143"/>
      <c r="G52" s="144"/>
      <c r="H52" s="144"/>
      <c r="I52" s="145"/>
    </row>
    <row r="53" spans="6:9" x14ac:dyDescent="0.2">
      <c r="F53" s="143"/>
      <c r="G53" s="144"/>
      <c r="H53" s="144"/>
      <c r="I53" s="145"/>
    </row>
    <row r="54" spans="6:9" x14ac:dyDescent="0.2">
      <c r="F54" s="143"/>
      <c r="G54" s="144"/>
      <c r="H54" s="144"/>
      <c r="I54" s="145"/>
    </row>
    <row r="55" spans="6:9" x14ac:dyDescent="0.2">
      <c r="F55" s="143"/>
      <c r="G55" s="144"/>
      <c r="H55" s="144"/>
      <c r="I55" s="145"/>
    </row>
    <row r="56" spans="6:9" x14ac:dyDescent="0.2">
      <c r="F56" s="143"/>
      <c r="G56" s="144"/>
      <c r="H56" s="144"/>
      <c r="I56" s="145"/>
    </row>
    <row r="57" spans="6:9" x14ac:dyDescent="0.2">
      <c r="F57" s="143"/>
      <c r="G57" s="144"/>
      <c r="H57" s="144"/>
      <c r="I57" s="145"/>
    </row>
    <row r="58" spans="6:9" x14ac:dyDescent="0.2">
      <c r="F58" s="143"/>
      <c r="G58" s="144"/>
      <c r="H58" s="144"/>
      <c r="I58" s="145"/>
    </row>
    <row r="59" spans="6:9" x14ac:dyDescent="0.2">
      <c r="F59" s="143"/>
      <c r="G59" s="144"/>
      <c r="H59" s="144"/>
      <c r="I59" s="145"/>
    </row>
    <row r="60" spans="6:9" x14ac:dyDescent="0.2">
      <c r="F60" s="143"/>
      <c r="G60" s="144"/>
      <c r="H60" s="144"/>
      <c r="I60" s="145"/>
    </row>
    <row r="61" spans="6:9" x14ac:dyDescent="0.2">
      <c r="F61" s="143"/>
      <c r="G61" s="144"/>
      <c r="H61" s="144"/>
      <c r="I61" s="145"/>
    </row>
    <row r="62" spans="6:9" x14ac:dyDescent="0.2">
      <c r="F62" s="143"/>
      <c r="G62" s="144"/>
      <c r="H62" s="144"/>
      <c r="I62" s="145"/>
    </row>
    <row r="63" spans="6:9" x14ac:dyDescent="0.2">
      <c r="F63" s="143"/>
      <c r="G63" s="144"/>
      <c r="H63" s="144"/>
      <c r="I63" s="145"/>
    </row>
    <row r="64" spans="6:9" x14ac:dyDescent="0.2">
      <c r="F64" s="143"/>
      <c r="G64" s="144"/>
      <c r="H64" s="144"/>
      <c r="I64" s="145"/>
    </row>
    <row r="65" spans="6:9" x14ac:dyDescent="0.2">
      <c r="F65" s="143"/>
      <c r="G65" s="144"/>
      <c r="H65" s="144"/>
      <c r="I65" s="145"/>
    </row>
    <row r="66" spans="6:9" x14ac:dyDescent="0.2">
      <c r="F66" s="143"/>
      <c r="G66" s="144"/>
      <c r="H66" s="144"/>
      <c r="I66" s="145"/>
    </row>
    <row r="67" spans="6:9" x14ac:dyDescent="0.2">
      <c r="F67" s="143"/>
      <c r="G67" s="144"/>
      <c r="H67" s="144"/>
      <c r="I67" s="145"/>
    </row>
    <row r="68" spans="6:9" x14ac:dyDescent="0.2">
      <c r="F68" s="143"/>
      <c r="G68" s="144"/>
      <c r="H68" s="144"/>
      <c r="I68" s="145"/>
    </row>
    <row r="69" spans="6:9" x14ac:dyDescent="0.2">
      <c r="F69" s="143"/>
      <c r="G69" s="144"/>
      <c r="H69" s="144"/>
      <c r="I69" s="145"/>
    </row>
    <row r="70" spans="6:9" x14ac:dyDescent="0.2">
      <c r="F70" s="143"/>
      <c r="G70" s="144"/>
      <c r="H70" s="144"/>
      <c r="I70" s="145"/>
    </row>
    <row r="71" spans="6:9" x14ac:dyDescent="0.2">
      <c r="F71" s="143"/>
      <c r="G71" s="144"/>
      <c r="H71" s="144"/>
      <c r="I71" s="145"/>
    </row>
    <row r="72" spans="6:9" x14ac:dyDescent="0.2">
      <c r="F72" s="143"/>
      <c r="G72" s="144"/>
      <c r="H72" s="144"/>
      <c r="I72" s="145"/>
    </row>
    <row r="73" spans="6:9" x14ac:dyDescent="0.2">
      <c r="F73" s="143"/>
      <c r="G73" s="144"/>
      <c r="H73" s="144"/>
      <c r="I73" s="145"/>
    </row>
    <row r="74" spans="6:9" x14ac:dyDescent="0.2">
      <c r="F74" s="143"/>
      <c r="G74" s="144"/>
      <c r="H74" s="144"/>
      <c r="I74" s="145"/>
    </row>
    <row r="75" spans="6:9" x14ac:dyDescent="0.2">
      <c r="F75" s="143"/>
      <c r="G75" s="144"/>
      <c r="H75" s="144"/>
      <c r="I75" s="145"/>
    </row>
    <row r="76" spans="6:9" x14ac:dyDescent="0.2">
      <c r="F76" s="143"/>
      <c r="G76" s="144"/>
      <c r="H76" s="144"/>
      <c r="I76" s="145"/>
    </row>
    <row r="77" spans="6:9" x14ac:dyDescent="0.2">
      <c r="F77" s="143"/>
      <c r="G77" s="144"/>
      <c r="H77" s="144"/>
      <c r="I77" s="145"/>
    </row>
    <row r="78" spans="6:9" x14ac:dyDescent="0.2">
      <c r="F78" s="143"/>
      <c r="G78" s="144"/>
      <c r="H78" s="144"/>
      <c r="I78" s="145"/>
    </row>
    <row r="79" spans="6:9" x14ac:dyDescent="0.2">
      <c r="F79" s="143"/>
      <c r="G79" s="144"/>
      <c r="H79" s="144"/>
      <c r="I79" s="145"/>
    </row>
    <row r="80" spans="6:9" x14ac:dyDescent="0.2">
      <c r="F80" s="143"/>
      <c r="G80" s="144"/>
      <c r="H80" s="144"/>
      <c r="I80" s="145"/>
    </row>
    <row r="81" spans="6:9" x14ac:dyDescent="0.2">
      <c r="F81" s="143"/>
      <c r="G81" s="144"/>
      <c r="H81" s="144"/>
      <c r="I81" s="145"/>
    </row>
  </sheetData>
  <mergeCells count="4">
    <mergeCell ref="A1:B1"/>
    <mergeCell ref="A2:B2"/>
    <mergeCell ref="G2:I2"/>
    <mergeCell ref="H30:I30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144"/>
  <sheetViews>
    <sheetView showGridLines="0" showZeros="0" tabSelected="1" zoomScaleNormal="100" workbookViewId="0">
      <selection sqref="A1:G1"/>
    </sheetView>
  </sheetViews>
  <sheetFormatPr defaultRowHeight="12.75" x14ac:dyDescent="0.2"/>
  <cols>
    <col min="1" max="1" width="4.42578125" style="146" customWidth="1"/>
    <col min="2" max="2" width="11.5703125" style="146" customWidth="1"/>
    <col min="3" max="3" width="40.42578125" style="146" customWidth="1"/>
    <col min="4" max="4" width="5.5703125" style="146" customWidth="1"/>
    <col min="5" max="5" width="8.5703125" style="188" customWidth="1"/>
    <col min="6" max="6" width="9.85546875" style="146" customWidth="1"/>
    <col min="7" max="7" width="13.85546875" style="146" customWidth="1"/>
    <col min="8" max="11" width="9.140625" style="146"/>
    <col min="12" max="12" width="75.42578125" style="146" customWidth="1"/>
    <col min="13" max="13" width="45.28515625" style="146" customWidth="1"/>
    <col min="14" max="16384" width="9.140625" style="146"/>
  </cols>
  <sheetData>
    <row r="1" spans="1:104" ht="15.75" x14ac:dyDescent="0.25">
      <c r="A1" s="218" t="s">
        <v>75</v>
      </c>
      <c r="B1" s="218"/>
      <c r="C1" s="218"/>
      <c r="D1" s="218"/>
      <c r="E1" s="218"/>
      <c r="F1" s="218"/>
      <c r="G1" s="218"/>
    </row>
    <row r="2" spans="1:104" ht="14.25" customHeight="1" thickBot="1" x14ac:dyDescent="0.25">
      <c r="A2" s="147"/>
      <c r="B2" s="148"/>
      <c r="C2" s="149"/>
      <c r="D2" s="149"/>
      <c r="E2" s="150"/>
      <c r="F2" s="149"/>
      <c r="G2" s="149"/>
    </row>
    <row r="3" spans="1:104" ht="13.5" thickTop="1" x14ac:dyDescent="0.2">
      <c r="A3" s="209" t="s">
        <v>48</v>
      </c>
      <c r="B3" s="210"/>
      <c r="C3" s="97" t="str">
        <f>CONCATENATE(cislostavby," ",nazevstavby)</f>
        <v>01 ÚKZÚZ</v>
      </c>
      <c r="D3" s="151"/>
      <c r="E3" s="152" t="s">
        <v>64</v>
      </c>
      <c r="F3" s="153" t="str">
        <f>Rekapitulace!H1</f>
        <v>01</v>
      </c>
      <c r="G3" s="154"/>
    </row>
    <row r="4" spans="1:104" ht="13.5" thickBot="1" x14ac:dyDescent="0.25">
      <c r="A4" s="219" t="s">
        <v>50</v>
      </c>
      <c r="B4" s="212"/>
      <c r="C4" s="103" t="str">
        <f>CONCATENATE(cisloobjektu," ",nazevobjektu)</f>
        <v>01 zateplení fasády</v>
      </c>
      <c r="D4" s="155"/>
      <c r="E4" s="220" t="str">
        <f>Rekapitulace!G2</f>
        <v>zateplení fasády</v>
      </c>
      <c r="F4" s="221"/>
      <c r="G4" s="222"/>
    </row>
    <row r="5" spans="1:104" ht="13.5" thickTop="1" x14ac:dyDescent="0.2">
      <c r="A5" s="156"/>
      <c r="B5" s="147"/>
      <c r="C5" s="147"/>
      <c r="D5" s="147"/>
      <c r="E5" s="157"/>
      <c r="F5" s="147"/>
      <c r="G5" s="158"/>
    </row>
    <row r="6" spans="1:104" x14ac:dyDescent="0.2">
      <c r="A6" s="159" t="s">
        <v>65</v>
      </c>
      <c r="B6" s="160" t="s">
        <v>66</v>
      </c>
      <c r="C6" s="160" t="s">
        <v>67</v>
      </c>
      <c r="D6" s="160" t="s">
        <v>68</v>
      </c>
      <c r="E6" s="161" t="s">
        <v>69</v>
      </c>
      <c r="F6" s="160" t="s">
        <v>70</v>
      </c>
      <c r="G6" s="162" t="s">
        <v>71</v>
      </c>
    </row>
    <row r="7" spans="1:104" x14ac:dyDescent="0.2">
      <c r="A7" s="163" t="s">
        <v>72</v>
      </c>
      <c r="B7" s="164" t="s">
        <v>79</v>
      </c>
      <c r="C7" s="165" t="s">
        <v>80</v>
      </c>
      <c r="D7" s="166"/>
      <c r="E7" s="167"/>
      <c r="F7" s="167"/>
      <c r="G7" s="168"/>
      <c r="H7" s="169"/>
      <c r="I7" s="169"/>
      <c r="O7" s="170">
        <v>1</v>
      </c>
    </row>
    <row r="8" spans="1:104" x14ac:dyDescent="0.2">
      <c r="A8" s="171">
        <v>1</v>
      </c>
      <c r="B8" s="172" t="s">
        <v>81</v>
      </c>
      <c r="C8" s="173" t="s">
        <v>82</v>
      </c>
      <c r="D8" s="174" t="s">
        <v>83</v>
      </c>
      <c r="E8" s="175">
        <v>505.2</v>
      </c>
      <c r="F8" s="175">
        <v>0</v>
      </c>
      <c r="G8" s="176">
        <f t="shared" ref="G8:G21" si="0"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 t="shared" ref="BA8:BA21" si="1">IF(AZ8=1,G8,0)</f>
        <v>0</v>
      </c>
      <c r="BB8" s="146">
        <f t="shared" ref="BB8:BB21" si="2">IF(AZ8=2,G8,0)</f>
        <v>0</v>
      </c>
      <c r="BC8" s="146">
        <f t="shared" ref="BC8:BC21" si="3">IF(AZ8=3,G8,0)</f>
        <v>0</v>
      </c>
      <c r="BD8" s="146">
        <f t="shared" ref="BD8:BD21" si="4">IF(AZ8=4,G8,0)</f>
        <v>0</v>
      </c>
      <c r="BE8" s="146">
        <f t="shared" ref="BE8:BE21" si="5">IF(AZ8=5,G8,0)</f>
        <v>0</v>
      </c>
      <c r="CA8" s="177">
        <v>1</v>
      </c>
      <c r="CB8" s="177">
        <v>1</v>
      </c>
      <c r="CZ8" s="146">
        <v>0</v>
      </c>
    </row>
    <row r="9" spans="1:104" x14ac:dyDescent="0.2">
      <c r="A9" s="171">
        <v>2</v>
      </c>
      <c r="B9" s="172" t="s">
        <v>84</v>
      </c>
      <c r="C9" s="173" t="s">
        <v>190</v>
      </c>
      <c r="D9" s="174" t="s">
        <v>83</v>
      </c>
      <c r="E9" s="175">
        <v>505.2</v>
      </c>
      <c r="F9" s="175">
        <v>0</v>
      </c>
      <c r="G9" s="176">
        <f t="shared" si="0"/>
        <v>0</v>
      </c>
      <c r="O9" s="170">
        <v>2</v>
      </c>
      <c r="AA9" s="146">
        <v>1</v>
      </c>
      <c r="AB9" s="146">
        <v>1</v>
      </c>
      <c r="AC9" s="146">
        <v>1</v>
      </c>
      <c r="AZ9" s="146">
        <v>1</v>
      </c>
      <c r="BA9" s="146">
        <f t="shared" si="1"/>
        <v>0</v>
      </c>
      <c r="BB9" s="146">
        <f t="shared" si="2"/>
        <v>0</v>
      </c>
      <c r="BC9" s="146">
        <f t="shared" si="3"/>
        <v>0</v>
      </c>
      <c r="BD9" s="146">
        <f t="shared" si="4"/>
        <v>0</v>
      </c>
      <c r="BE9" s="146">
        <f t="shared" si="5"/>
        <v>0</v>
      </c>
      <c r="CA9" s="177">
        <v>1</v>
      </c>
      <c r="CB9" s="177">
        <v>1</v>
      </c>
      <c r="CZ9" s="146">
        <v>8.5000000000000006E-3</v>
      </c>
    </row>
    <row r="10" spans="1:104" x14ac:dyDescent="0.2">
      <c r="A10" s="171">
        <v>3</v>
      </c>
      <c r="B10" s="172" t="s">
        <v>85</v>
      </c>
      <c r="C10" s="173" t="s">
        <v>86</v>
      </c>
      <c r="D10" s="174" t="s">
        <v>83</v>
      </c>
      <c r="E10" s="175">
        <v>622.79999999999995</v>
      </c>
      <c r="F10" s="175">
        <v>0</v>
      </c>
      <c r="G10" s="176">
        <f t="shared" si="0"/>
        <v>0</v>
      </c>
      <c r="O10" s="170">
        <v>2</v>
      </c>
      <c r="AA10" s="146">
        <v>1</v>
      </c>
      <c r="AB10" s="146">
        <v>1</v>
      </c>
      <c r="AC10" s="146">
        <v>1</v>
      </c>
      <c r="AZ10" s="146">
        <v>1</v>
      </c>
      <c r="BA10" s="146">
        <f t="shared" si="1"/>
        <v>0</v>
      </c>
      <c r="BB10" s="146">
        <f t="shared" si="2"/>
        <v>0</v>
      </c>
      <c r="BC10" s="146">
        <f t="shared" si="3"/>
        <v>0</v>
      </c>
      <c r="BD10" s="146">
        <f t="shared" si="4"/>
        <v>0</v>
      </c>
      <c r="BE10" s="146">
        <f t="shared" si="5"/>
        <v>0</v>
      </c>
      <c r="CA10" s="177">
        <v>1</v>
      </c>
      <c r="CB10" s="177">
        <v>1</v>
      </c>
      <c r="CZ10" s="146">
        <v>2.6800000000000001E-3</v>
      </c>
    </row>
    <row r="11" spans="1:104" x14ac:dyDescent="0.2">
      <c r="A11" s="171">
        <v>4</v>
      </c>
      <c r="B11" s="172" t="s">
        <v>87</v>
      </c>
      <c r="C11" s="173" t="s">
        <v>88</v>
      </c>
      <c r="D11" s="174" t="s">
        <v>83</v>
      </c>
      <c r="E11" s="175">
        <v>134.1</v>
      </c>
      <c r="F11" s="175">
        <v>0</v>
      </c>
      <c r="G11" s="176">
        <f t="shared" si="0"/>
        <v>0</v>
      </c>
      <c r="O11" s="170">
        <v>2</v>
      </c>
      <c r="AA11" s="146">
        <v>1</v>
      </c>
      <c r="AB11" s="146">
        <v>1</v>
      </c>
      <c r="AC11" s="146">
        <v>1</v>
      </c>
      <c r="AZ11" s="146">
        <v>1</v>
      </c>
      <c r="BA11" s="146">
        <f t="shared" si="1"/>
        <v>0</v>
      </c>
      <c r="BB11" s="146">
        <f t="shared" si="2"/>
        <v>0</v>
      </c>
      <c r="BC11" s="146">
        <f t="shared" si="3"/>
        <v>0</v>
      </c>
      <c r="BD11" s="146">
        <f t="shared" si="4"/>
        <v>0</v>
      </c>
      <c r="BE11" s="146">
        <f t="shared" si="5"/>
        <v>0</v>
      </c>
      <c r="CA11" s="177">
        <v>1</v>
      </c>
      <c r="CB11" s="177">
        <v>1</v>
      </c>
      <c r="CZ11" s="146">
        <v>3.0380000000000001E-2</v>
      </c>
    </row>
    <row r="12" spans="1:104" x14ac:dyDescent="0.2">
      <c r="A12" s="171">
        <v>5</v>
      </c>
      <c r="B12" s="172" t="s">
        <v>89</v>
      </c>
      <c r="C12" s="173" t="s">
        <v>90</v>
      </c>
      <c r="D12" s="174" t="s">
        <v>91</v>
      </c>
      <c r="E12" s="175">
        <v>148.5</v>
      </c>
      <c r="F12" s="175">
        <v>0</v>
      </c>
      <c r="G12" s="176">
        <f t="shared" si="0"/>
        <v>0</v>
      </c>
      <c r="O12" s="170">
        <v>2</v>
      </c>
      <c r="AA12" s="146">
        <v>1</v>
      </c>
      <c r="AB12" s="146">
        <v>1</v>
      </c>
      <c r="AC12" s="146">
        <v>1</v>
      </c>
      <c r="AZ12" s="146">
        <v>1</v>
      </c>
      <c r="BA12" s="146">
        <f t="shared" si="1"/>
        <v>0</v>
      </c>
      <c r="BB12" s="146">
        <f t="shared" si="2"/>
        <v>0</v>
      </c>
      <c r="BC12" s="146">
        <f t="shared" si="3"/>
        <v>0</v>
      </c>
      <c r="BD12" s="146">
        <f t="shared" si="4"/>
        <v>0</v>
      </c>
      <c r="BE12" s="146">
        <f t="shared" si="5"/>
        <v>0</v>
      </c>
      <c r="CA12" s="177">
        <v>1</v>
      </c>
      <c r="CB12" s="177">
        <v>1</v>
      </c>
      <c r="CZ12" s="146">
        <v>4.0000000000000002E-4</v>
      </c>
    </row>
    <row r="13" spans="1:104" x14ac:dyDescent="0.2">
      <c r="A13" s="171">
        <v>6</v>
      </c>
      <c r="B13" s="172" t="s">
        <v>92</v>
      </c>
      <c r="C13" s="173" t="s">
        <v>93</v>
      </c>
      <c r="D13" s="174" t="s">
        <v>91</v>
      </c>
      <c r="E13" s="175">
        <v>306.3</v>
      </c>
      <c r="F13" s="175">
        <v>0</v>
      </c>
      <c r="G13" s="176">
        <f t="shared" si="0"/>
        <v>0</v>
      </c>
      <c r="O13" s="170">
        <v>2</v>
      </c>
      <c r="AA13" s="146">
        <v>1</v>
      </c>
      <c r="AB13" s="146">
        <v>1</v>
      </c>
      <c r="AC13" s="146">
        <v>1</v>
      </c>
      <c r="AZ13" s="146">
        <v>1</v>
      </c>
      <c r="BA13" s="146">
        <f t="shared" si="1"/>
        <v>0</v>
      </c>
      <c r="BB13" s="146">
        <f t="shared" si="2"/>
        <v>0</v>
      </c>
      <c r="BC13" s="146">
        <f t="shared" si="3"/>
        <v>0</v>
      </c>
      <c r="BD13" s="146">
        <f t="shared" si="4"/>
        <v>0</v>
      </c>
      <c r="BE13" s="146">
        <f t="shared" si="5"/>
        <v>0</v>
      </c>
      <c r="CA13" s="177">
        <v>1</v>
      </c>
      <c r="CB13" s="177">
        <v>1</v>
      </c>
      <c r="CZ13" s="146">
        <v>2.9999999999999997E-4</v>
      </c>
    </row>
    <row r="14" spans="1:104" x14ac:dyDescent="0.2">
      <c r="A14" s="171">
        <v>7</v>
      </c>
      <c r="B14" s="172" t="s">
        <v>94</v>
      </c>
      <c r="C14" s="173" t="s">
        <v>191</v>
      </c>
      <c r="D14" s="174" t="s">
        <v>83</v>
      </c>
      <c r="E14" s="175">
        <v>85.2</v>
      </c>
      <c r="F14" s="175">
        <v>0</v>
      </c>
      <c r="G14" s="176">
        <f t="shared" si="0"/>
        <v>0</v>
      </c>
      <c r="O14" s="170">
        <v>2</v>
      </c>
      <c r="AA14" s="146">
        <v>1</v>
      </c>
      <c r="AB14" s="146">
        <v>1</v>
      </c>
      <c r="AC14" s="146">
        <v>1</v>
      </c>
      <c r="AZ14" s="146">
        <v>1</v>
      </c>
      <c r="BA14" s="146">
        <f t="shared" si="1"/>
        <v>0</v>
      </c>
      <c r="BB14" s="146">
        <f t="shared" si="2"/>
        <v>0</v>
      </c>
      <c r="BC14" s="146">
        <f t="shared" si="3"/>
        <v>0</v>
      </c>
      <c r="BD14" s="146">
        <f t="shared" si="4"/>
        <v>0</v>
      </c>
      <c r="BE14" s="146">
        <f t="shared" si="5"/>
        <v>0</v>
      </c>
      <c r="CA14" s="177">
        <v>1</v>
      </c>
      <c r="CB14" s="177">
        <v>1</v>
      </c>
      <c r="CZ14" s="146">
        <v>1E-4</v>
      </c>
    </row>
    <row r="15" spans="1:104" x14ac:dyDescent="0.2">
      <c r="A15" s="171">
        <v>8</v>
      </c>
      <c r="B15" s="172" t="s">
        <v>95</v>
      </c>
      <c r="C15" s="173" t="s">
        <v>192</v>
      </c>
      <c r="D15" s="174" t="s">
        <v>83</v>
      </c>
      <c r="E15" s="175">
        <v>235.1</v>
      </c>
      <c r="F15" s="175">
        <v>0</v>
      </c>
      <c r="G15" s="176">
        <f t="shared" si="0"/>
        <v>0</v>
      </c>
      <c r="O15" s="170">
        <v>2</v>
      </c>
      <c r="AA15" s="146">
        <v>1</v>
      </c>
      <c r="AB15" s="146">
        <v>1</v>
      </c>
      <c r="AC15" s="146">
        <v>1</v>
      </c>
      <c r="AZ15" s="146">
        <v>1</v>
      </c>
      <c r="BA15" s="146">
        <f t="shared" si="1"/>
        <v>0</v>
      </c>
      <c r="BB15" s="146">
        <f t="shared" si="2"/>
        <v>0</v>
      </c>
      <c r="BC15" s="146">
        <f t="shared" si="3"/>
        <v>0</v>
      </c>
      <c r="BD15" s="146">
        <f t="shared" si="4"/>
        <v>0</v>
      </c>
      <c r="BE15" s="146">
        <f t="shared" si="5"/>
        <v>0</v>
      </c>
      <c r="CA15" s="177">
        <v>1</v>
      </c>
      <c r="CB15" s="177">
        <v>1</v>
      </c>
      <c r="CZ15" s="146">
        <v>1.2E-4</v>
      </c>
    </row>
    <row r="16" spans="1:104" x14ac:dyDescent="0.2">
      <c r="A16" s="171">
        <v>9</v>
      </c>
      <c r="B16" s="172" t="s">
        <v>96</v>
      </c>
      <c r="C16" s="173" t="s">
        <v>97</v>
      </c>
      <c r="D16" s="174" t="s">
        <v>83</v>
      </c>
      <c r="E16" s="175">
        <v>622.79999999999995</v>
      </c>
      <c r="F16" s="175">
        <v>0</v>
      </c>
      <c r="G16" s="176">
        <f t="shared" si="0"/>
        <v>0</v>
      </c>
      <c r="O16" s="170">
        <v>2</v>
      </c>
      <c r="AA16" s="146">
        <v>1</v>
      </c>
      <c r="AB16" s="146">
        <v>1</v>
      </c>
      <c r="AC16" s="146">
        <v>1</v>
      </c>
      <c r="AZ16" s="146">
        <v>1</v>
      </c>
      <c r="BA16" s="146">
        <f t="shared" si="1"/>
        <v>0</v>
      </c>
      <c r="BB16" s="146">
        <f t="shared" si="2"/>
        <v>0</v>
      </c>
      <c r="BC16" s="146">
        <f t="shared" si="3"/>
        <v>0</v>
      </c>
      <c r="BD16" s="146">
        <f t="shared" si="4"/>
        <v>0</v>
      </c>
      <c r="BE16" s="146">
        <f t="shared" si="5"/>
        <v>0</v>
      </c>
      <c r="CA16" s="177">
        <v>1</v>
      </c>
      <c r="CB16" s="177">
        <v>1</v>
      </c>
      <c r="CZ16" s="146">
        <v>2.2000000000000001E-4</v>
      </c>
    </row>
    <row r="17" spans="1:104" x14ac:dyDescent="0.2">
      <c r="A17" s="171">
        <v>10</v>
      </c>
      <c r="B17" s="172" t="s">
        <v>98</v>
      </c>
      <c r="C17" s="173" t="s">
        <v>99</v>
      </c>
      <c r="D17" s="174" t="s">
        <v>91</v>
      </c>
      <c r="E17" s="175">
        <v>149.65</v>
      </c>
      <c r="F17" s="175">
        <v>0</v>
      </c>
      <c r="G17" s="176">
        <f t="shared" si="0"/>
        <v>0</v>
      </c>
      <c r="O17" s="170">
        <v>2</v>
      </c>
      <c r="AA17" s="146">
        <v>12</v>
      </c>
      <c r="AB17" s="146">
        <v>0</v>
      </c>
      <c r="AC17" s="146">
        <v>13</v>
      </c>
      <c r="AZ17" s="146">
        <v>1</v>
      </c>
      <c r="BA17" s="146">
        <f t="shared" si="1"/>
        <v>0</v>
      </c>
      <c r="BB17" s="146">
        <f t="shared" si="2"/>
        <v>0</v>
      </c>
      <c r="BC17" s="146">
        <f t="shared" si="3"/>
        <v>0</v>
      </c>
      <c r="BD17" s="146">
        <f t="shared" si="4"/>
        <v>0</v>
      </c>
      <c r="BE17" s="146">
        <f t="shared" si="5"/>
        <v>0</v>
      </c>
      <c r="CA17" s="177">
        <v>12</v>
      </c>
      <c r="CB17" s="177">
        <v>0</v>
      </c>
      <c r="CZ17" s="146">
        <v>6.0000000000000002E-5</v>
      </c>
    </row>
    <row r="18" spans="1:104" x14ac:dyDescent="0.2">
      <c r="A18" s="171">
        <v>11</v>
      </c>
      <c r="B18" s="172" t="s">
        <v>100</v>
      </c>
      <c r="C18" s="173" t="s">
        <v>101</v>
      </c>
      <c r="D18" s="174" t="s">
        <v>91</v>
      </c>
      <c r="E18" s="175">
        <v>149.65</v>
      </c>
      <c r="F18" s="175">
        <v>0</v>
      </c>
      <c r="G18" s="176">
        <f t="shared" si="0"/>
        <v>0</v>
      </c>
      <c r="O18" s="170">
        <v>2</v>
      </c>
      <c r="AA18" s="146">
        <v>12</v>
      </c>
      <c r="AB18" s="146">
        <v>0</v>
      </c>
      <c r="AC18" s="146">
        <v>46</v>
      </c>
      <c r="AZ18" s="146">
        <v>1</v>
      </c>
      <c r="BA18" s="146">
        <f t="shared" si="1"/>
        <v>0</v>
      </c>
      <c r="BB18" s="146">
        <f t="shared" si="2"/>
        <v>0</v>
      </c>
      <c r="BC18" s="146">
        <f t="shared" si="3"/>
        <v>0</v>
      </c>
      <c r="BD18" s="146">
        <f t="shared" si="4"/>
        <v>0</v>
      </c>
      <c r="BE18" s="146">
        <f t="shared" si="5"/>
        <v>0</v>
      </c>
      <c r="CA18" s="177">
        <v>12</v>
      </c>
      <c r="CB18" s="177">
        <v>0</v>
      </c>
      <c r="CZ18" s="146">
        <v>0</v>
      </c>
    </row>
    <row r="19" spans="1:104" x14ac:dyDescent="0.2">
      <c r="A19" s="171">
        <v>12</v>
      </c>
      <c r="B19" s="172" t="s">
        <v>102</v>
      </c>
      <c r="C19" s="173" t="s">
        <v>103</v>
      </c>
      <c r="D19" s="174" t="s">
        <v>83</v>
      </c>
      <c r="E19" s="175">
        <v>505.2</v>
      </c>
      <c r="F19" s="175">
        <v>0</v>
      </c>
      <c r="G19" s="176">
        <f t="shared" si="0"/>
        <v>0</v>
      </c>
      <c r="O19" s="170">
        <v>2</v>
      </c>
      <c r="AA19" s="146">
        <v>3</v>
      </c>
      <c r="AB19" s="146">
        <v>1</v>
      </c>
      <c r="AC19" s="146">
        <v>283759209</v>
      </c>
      <c r="AZ19" s="146">
        <v>1</v>
      </c>
      <c r="BA19" s="146">
        <f t="shared" si="1"/>
        <v>0</v>
      </c>
      <c r="BB19" s="146">
        <f t="shared" si="2"/>
        <v>0</v>
      </c>
      <c r="BC19" s="146">
        <f t="shared" si="3"/>
        <v>0</v>
      </c>
      <c r="BD19" s="146">
        <f t="shared" si="4"/>
        <v>0</v>
      </c>
      <c r="BE19" s="146">
        <f t="shared" si="5"/>
        <v>0</v>
      </c>
      <c r="CA19" s="177">
        <v>3</v>
      </c>
      <c r="CB19" s="177">
        <v>1</v>
      </c>
      <c r="CZ19" s="146">
        <v>3.0599999999999998E-3</v>
      </c>
    </row>
    <row r="20" spans="1:104" x14ac:dyDescent="0.2">
      <c r="A20" s="171">
        <v>13</v>
      </c>
      <c r="B20" s="172" t="s">
        <v>104</v>
      </c>
      <c r="C20" s="173" t="s">
        <v>193</v>
      </c>
      <c r="D20" s="174" t="s">
        <v>83</v>
      </c>
      <c r="E20" s="175">
        <v>20.260000000000002</v>
      </c>
      <c r="F20" s="175">
        <v>0</v>
      </c>
      <c r="G20" s="176">
        <f t="shared" si="0"/>
        <v>0</v>
      </c>
      <c r="O20" s="170">
        <v>2</v>
      </c>
      <c r="AA20" s="146">
        <v>3</v>
      </c>
      <c r="AB20" s="146">
        <v>1</v>
      </c>
      <c r="AC20" s="146" t="s">
        <v>104</v>
      </c>
      <c r="AZ20" s="146">
        <v>1</v>
      </c>
      <c r="BA20" s="146">
        <f t="shared" si="1"/>
        <v>0</v>
      </c>
      <c r="BB20" s="146">
        <f t="shared" si="2"/>
        <v>0</v>
      </c>
      <c r="BC20" s="146">
        <f t="shared" si="3"/>
        <v>0</v>
      </c>
      <c r="BD20" s="146">
        <f t="shared" si="4"/>
        <v>0</v>
      </c>
      <c r="BE20" s="146">
        <f t="shared" si="5"/>
        <v>0</v>
      </c>
      <c r="CA20" s="177">
        <v>3</v>
      </c>
      <c r="CB20" s="177">
        <v>1</v>
      </c>
      <c r="CZ20" s="146">
        <v>1.1999999999999999E-3</v>
      </c>
    </row>
    <row r="21" spans="1:104" x14ac:dyDescent="0.2">
      <c r="A21" s="171">
        <v>14</v>
      </c>
      <c r="B21" s="172" t="s">
        <v>105</v>
      </c>
      <c r="C21" s="173" t="s">
        <v>106</v>
      </c>
      <c r="D21" s="174" t="s">
        <v>91</v>
      </c>
      <c r="E21" s="175">
        <v>406.2</v>
      </c>
      <c r="F21" s="175">
        <v>0</v>
      </c>
      <c r="G21" s="176">
        <f t="shared" si="0"/>
        <v>0</v>
      </c>
      <c r="O21" s="170">
        <v>2</v>
      </c>
      <c r="AA21" s="146">
        <v>3</v>
      </c>
      <c r="AB21" s="146">
        <v>1</v>
      </c>
      <c r="AC21" s="146" t="s">
        <v>105</v>
      </c>
      <c r="AZ21" s="146">
        <v>1</v>
      </c>
      <c r="BA21" s="146">
        <f t="shared" si="1"/>
        <v>0</v>
      </c>
      <c r="BB21" s="146">
        <f t="shared" si="2"/>
        <v>0</v>
      </c>
      <c r="BC21" s="146">
        <f t="shared" si="3"/>
        <v>0</v>
      </c>
      <c r="BD21" s="146">
        <f t="shared" si="4"/>
        <v>0</v>
      </c>
      <c r="BE21" s="146">
        <f t="shared" si="5"/>
        <v>0</v>
      </c>
      <c r="CA21" s="177">
        <v>3</v>
      </c>
      <c r="CB21" s="177">
        <v>1</v>
      </c>
      <c r="CZ21" s="146">
        <v>3.0000000000000001E-5</v>
      </c>
    </row>
    <row r="22" spans="1:104" x14ac:dyDescent="0.2">
      <c r="A22" s="178"/>
      <c r="B22" s="179" t="s">
        <v>73</v>
      </c>
      <c r="C22" s="180" t="str">
        <f>CONCATENATE(B7," ",C7)</f>
        <v>6 Úpravy povrchu, podlahy</v>
      </c>
      <c r="D22" s="181"/>
      <c r="E22" s="182"/>
      <c r="F22" s="183"/>
      <c r="G22" s="184">
        <f>SUM(G7:G21)</f>
        <v>0</v>
      </c>
      <c r="O22" s="170">
        <v>4</v>
      </c>
      <c r="BA22" s="185">
        <f>SUM(BA7:BA21)</f>
        <v>0</v>
      </c>
      <c r="BB22" s="185">
        <f>SUM(BB7:BB21)</f>
        <v>0</v>
      </c>
      <c r="BC22" s="185">
        <f>SUM(BC7:BC21)</f>
        <v>0</v>
      </c>
      <c r="BD22" s="185">
        <f>SUM(BD7:BD21)</f>
        <v>0</v>
      </c>
      <c r="BE22" s="185">
        <f>SUM(BE7:BE21)</f>
        <v>0</v>
      </c>
    </row>
    <row r="23" spans="1:104" x14ac:dyDescent="0.2">
      <c r="A23" s="163" t="s">
        <v>72</v>
      </c>
      <c r="B23" s="164" t="s">
        <v>107</v>
      </c>
      <c r="C23" s="165" t="s">
        <v>108</v>
      </c>
      <c r="D23" s="166"/>
      <c r="E23" s="167"/>
      <c r="F23" s="167"/>
      <c r="G23" s="168"/>
      <c r="H23" s="169"/>
      <c r="I23" s="169"/>
      <c r="O23" s="170">
        <v>1</v>
      </c>
    </row>
    <row r="24" spans="1:104" x14ac:dyDescent="0.2">
      <c r="A24" s="171">
        <v>15</v>
      </c>
      <c r="B24" s="172" t="s">
        <v>109</v>
      </c>
      <c r="C24" s="173" t="s">
        <v>110</v>
      </c>
      <c r="D24" s="174" t="s">
        <v>83</v>
      </c>
      <c r="E24" s="175">
        <v>28.71</v>
      </c>
      <c r="F24" s="175">
        <v>0</v>
      </c>
      <c r="G24" s="176">
        <f>E24*F24</f>
        <v>0</v>
      </c>
      <c r="O24" s="170">
        <v>2</v>
      </c>
      <c r="AA24" s="146">
        <v>1</v>
      </c>
      <c r="AB24" s="146">
        <v>1</v>
      </c>
      <c r="AC24" s="146">
        <v>1</v>
      </c>
      <c r="AZ24" s="146">
        <v>1</v>
      </c>
      <c r="BA24" s="146">
        <f>IF(AZ24=1,G24,0)</f>
        <v>0</v>
      </c>
      <c r="BB24" s="146">
        <f>IF(AZ24=2,G24,0)</f>
        <v>0</v>
      </c>
      <c r="BC24" s="146">
        <f>IF(AZ24=3,G24,0)</f>
        <v>0</v>
      </c>
      <c r="BD24" s="146">
        <f>IF(AZ24=4,G24,0)</f>
        <v>0</v>
      </c>
      <c r="BE24" s="146">
        <f>IF(AZ24=5,G24,0)</f>
        <v>0</v>
      </c>
      <c r="CA24" s="177">
        <v>1</v>
      </c>
      <c r="CB24" s="177">
        <v>1</v>
      </c>
      <c r="CZ24" s="146">
        <v>0</v>
      </c>
    </row>
    <row r="25" spans="1:104" x14ac:dyDescent="0.2">
      <c r="A25" s="178"/>
      <c r="B25" s="179" t="s">
        <v>73</v>
      </c>
      <c r="C25" s="180" t="str">
        <f>CONCATENATE(B23," ",C23)</f>
        <v>9 Ostatní konstrukce, bourání</v>
      </c>
      <c r="D25" s="181"/>
      <c r="E25" s="182"/>
      <c r="F25" s="183"/>
      <c r="G25" s="184">
        <f>SUM(G23:G24)</f>
        <v>0</v>
      </c>
      <c r="O25" s="170">
        <v>4</v>
      </c>
      <c r="BA25" s="185">
        <f>SUM(BA23:BA24)</f>
        <v>0</v>
      </c>
      <c r="BB25" s="185">
        <f>SUM(BB23:BB24)</f>
        <v>0</v>
      </c>
      <c r="BC25" s="185">
        <f>SUM(BC23:BC24)</f>
        <v>0</v>
      </c>
      <c r="BD25" s="185">
        <f>SUM(BD23:BD24)</f>
        <v>0</v>
      </c>
      <c r="BE25" s="185">
        <f>SUM(BE23:BE24)</f>
        <v>0</v>
      </c>
    </row>
    <row r="26" spans="1:104" x14ac:dyDescent="0.2">
      <c r="A26" s="163" t="s">
        <v>72</v>
      </c>
      <c r="B26" s="164" t="s">
        <v>111</v>
      </c>
      <c r="C26" s="165" t="s">
        <v>112</v>
      </c>
      <c r="D26" s="166"/>
      <c r="E26" s="167"/>
      <c r="F26" s="167"/>
      <c r="G26" s="168"/>
      <c r="H26" s="169"/>
      <c r="I26" s="169"/>
      <c r="O26" s="170">
        <v>1</v>
      </c>
    </row>
    <row r="27" spans="1:104" x14ac:dyDescent="0.2">
      <c r="A27" s="171">
        <v>16</v>
      </c>
      <c r="B27" s="172" t="s">
        <v>113</v>
      </c>
      <c r="C27" s="173" t="s">
        <v>114</v>
      </c>
      <c r="D27" s="174" t="s">
        <v>83</v>
      </c>
      <c r="E27" s="175">
        <v>798.69</v>
      </c>
      <c r="F27" s="175">
        <v>0</v>
      </c>
      <c r="G27" s="176">
        <f>E27*F27</f>
        <v>0</v>
      </c>
      <c r="O27" s="170">
        <v>2</v>
      </c>
      <c r="AA27" s="146">
        <v>1</v>
      </c>
      <c r="AB27" s="146">
        <v>1</v>
      </c>
      <c r="AC27" s="146">
        <v>1</v>
      </c>
      <c r="AZ27" s="146">
        <v>1</v>
      </c>
      <c r="BA27" s="146">
        <f>IF(AZ27=1,G27,0)</f>
        <v>0</v>
      </c>
      <c r="BB27" s="146">
        <f>IF(AZ27=2,G27,0)</f>
        <v>0</v>
      </c>
      <c r="BC27" s="146">
        <f>IF(AZ27=3,G27,0)</f>
        <v>0</v>
      </c>
      <c r="BD27" s="146">
        <f>IF(AZ27=4,G27,0)</f>
        <v>0</v>
      </c>
      <c r="BE27" s="146">
        <f>IF(AZ27=5,G27,0)</f>
        <v>0</v>
      </c>
      <c r="CA27" s="177">
        <v>1</v>
      </c>
      <c r="CB27" s="177">
        <v>1</v>
      </c>
      <c r="CZ27" s="146">
        <v>1.8380000000000001E-2</v>
      </c>
    </row>
    <row r="28" spans="1:104" x14ac:dyDescent="0.2">
      <c r="A28" s="171">
        <v>17</v>
      </c>
      <c r="B28" s="172" t="s">
        <v>115</v>
      </c>
      <c r="C28" s="173" t="s">
        <v>116</v>
      </c>
      <c r="D28" s="174" t="s">
        <v>83</v>
      </c>
      <c r="E28" s="175">
        <v>798.69</v>
      </c>
      <c r="F28" s="175">
        <v>0</v>
      </c>
      <c r="G28" s="176">
        <f>E28*F28</f>
        <v>0</v>
      </c>
      <c r="O28" s="170">
        <v>2</v>
      </c>
      <c r="AA28" s="146">
        <v>1</v>
      </c>
      <c r="AB28" s="146">
        <v>1</v>
      </c>
      <c r="AC28" s="146">
        <v>1</v>
      </c>
      <c r="AZ28" s="146">
        <v>1</v>
      </c>
      <c r="BA28" s="146">
        <f>IF(AZ28=1,G28,0)</f>
        <v>0</v>
      </c>
      <c r="BB28" s="146">
        <f>IF(AZ28=2,G28,0)</f>
        <v>0</v>
      </c>
      <c r="BC28" s="146">
        <f>IF(AZ28=3,G28,0)</f>
        <v>0</v>
      </c>
      <c r="BD28" s="146">
        <f>IF(AZ28=4,G28,0)</f>
        <v>0</v>
      </c>
      <c r="BE28" s="146">
        <f>IF(AZ28=5,G28,0)</f>
        <v>0</v>
      </c>
      <c r="CA28" s="177">
        <v>1</v>
      </c>
      <c r="CB28" s="177">
        <v>1</v>
      </c>
      <c r="CZ28" s="146">
        <v>8.4999999999999995E-4</v>
      </c>
    </row>
    <row r="29" spans="1:104" x14ac:dyDescent="0.2">
      <c r="A29" s="171">
        <v>18</v>
      </c>
      <c r="B29" s="172" t="s">
        <v>117</v>
      </c>
      <c r="C29" s="173" t="s">
        <v>118</v>
      </c>
      <c r="D29" s="174" t="s">
        <v>83</v>
      </c>
      <c r="E29" s="175">
        <v>798.69</v>
      </c>
      <c r="F29" s="175">
        <v>0</v>
      </c>
      <c r="G29" s="176">
        <f>E29*F29</f>
        <v>0</v>
      </c>
      <c r="O29" s="170">
        <v>2</v>
      </c>
      <c r="AA29" s="146">
        <v>1</v>
      </c>
      <c r="AB29" s="146">
        <v>1</v>
      </c>
      <c r="AC29" s="146">
        <v>1</v>
      </c>
      <c r="AZ29" s="146">
        <v>1</v>
      </c>
      <c r="BA29" s="146">
        <f>IF(AZ29=1,G29,0)</f>
        <v>0</v>
      </c>
      <c r="BB29" s="146">
        <f>IF(AZ29=2,G29,0)</f>
        <v>0</v>
      </c>
      <c r="BC29" s="146">
        <f>IF(AZ29=3,G29,0)</f>
        <v>0</v>
      </c>
      <c r="BD29" s="146">
        <f>IF(AZ29=4,G29,0)</f>
        <v>0</v>
      </c>
      <c r="BE29" s="146">
        <f>IF(AZ29=5,G29,0)</f>
        <v>0</v>
      </c>
      <c r="CA29" s="177">
        <v>1</v>
      </c>
      <c r="CB29" s="177">
        <v>1</v>
      </c>
      <c r="CZ29" s="146">
        <v>0</v>
      </c>
    </row>
    <row r="30" spans="1:104" x14ac:dyDescent="0.2">
      <c r="A30" s="178"/>
      <c r="B30" s="179" t="s">
        <v>73</v>
      </c>
      <c r="C30" s="180" t="str">
        <f>CONCATENATE(B26," ",C26)</f>
        <v>94 Lešení a stavební výtahy</v>
      </c>
      <c r="D30" s="181"/>
      <c r="E30" s="182"/>
      <c r="F30" s="183"/>
      <c r="G30" s="184">
        <f>SUM(G26:G29)</f>
        <v>0</v>
      </c>
      <c r="O30" s="170">
        <v>4</v>
      </c>
      <c r="BA30" s="185">
        <f>SUM(BA26:BA29)</f>
        <v>0</v>
      </c>
      <c r="BB30" s="185">
        <f>SUM(BB26:BB29)</f>
        <v>0</v>
      </c>
      <c r="BC30" s="185">
        <f>SUM(BC26:BC29)</f>
        <v>0</v>
      </c>
      <c r="BD30" s="185">
        <f>SUM(BD26:BD29)</f>
        <v>0</v>
      </c>
      <c r="BE30" s="185">
        <f>SUM(BE26:BE29)</f>
        <v>0</v>
      </c>
    </row>
    <row r="31" spans="1:104" x14ac:dyDescent="0.2">
      <c r="A31" s="163" t="s">
        <v>72</v>
      </c>
      <c r="B31" s="164" t="s">
        <v>119</v>
      </c>
      <c r="C31" s="165" t="s">
        <v>120</v>
      </c>
      <c r="D31" s="166"/>
      <c r="E31" s="167"/>
      <c r="F31" s="167"/>
      <c r="G31" s="168"/>
      <c r="H31" s="169"/>
      <c r="I31" s="169"/>
      <c r="O31" s="170">
        <v>1</v>
      </c>
    </row>
    <row r="32" spans="1:104" x14ac:dyDescent="0.2">
      <c r="A32" s="171">
        <v>19</v>
      </c>
      <c r="B32" s="172" t="s">
        <v>121</v>
      </c>
      <c r="C32" s="173" t="s">
        <v>122</v>
      </c>
      <c r="D32" s="174" t="s">
        <v>123</v>
      </c>
      <c r="E32" s="175">
        <v>17.600000000000001</v>
      </c>
      <c r="F32" s="175">
        <v>0</v>
      </c>
      <c r="G32" s="176">
        <f>E32*F32</f>
        <v>0</v>
      </c>
      <c r="O32" s="170">
        <v>2</v>
      </c>
      <c r="AA32" s="146">
        <v>1</v>
      </c>
      <c r="AB32" s="146">
        <v>1</v>
      </c>
      <c r="AC32" s="146">
        <v>1</v>
      </c>
      <c r="AZ32" s="146">
        <v>1</v>
      </c>
      <c r="BA32" s="146">
        <f>IF(AZ32=1,G32,0)</f>
        <v>0</v>
      </c>
      <c r="BB32" s="146">
        <f>IF(AZ32=2,G32,0)</f>
        <v>0</v>
      </c>
      <c r="BC32" s="146">
        <f>IF(AZ32=3,G32,0)</f>
        <v>0</v>
      </c>
      <c r="BD32" s="146">
        <f>IF(AZ32=4,G32,0)</f>
        <v>0</v>
      </c>
      <c r="BE32" s="146">
        <f>IF(AZ32=5,G32,0)</f>
        <v>0</v>
      </c>
      <c r="CA32" s="177">
        <v>1</v>
      </c>
      <c r="CB32" s="177">
        <v>1</v>
      </c>
      <c r="CZ32" s="146">
        <v>0</v>
      </c>
    </row>
    <row r="33" spans="1:104" x14ac:dyDescent="0.2">
      <c r="A33" s="171">
        <v>20</v>
      </c>
      <c r="B33" s="172" t="s">
        <v>124</v>
      </c>
      <c r="C33" s="173" t="s">
        <v>125</v>
      </c>
      <c r="D33" s="174" t="s">
        <v>123</v>
      </c>
      <c r="E33" s="175">
        <v>17.600000000000001</v>
      </c>
      <c r="F33" s="175">
        <v>0</v>
      </c>
      <c r="G33" s="176">
        <f>E33*F33</f>
        <v>0</v>
      </c>
      <c r="O33" s="170">
        <v>2</v>
      </c>
      <c r="AA33" s="146">
        <v>1</v>
      </c>
      <c r="AB33" s="146">
        <v>1</v>
      </c>
      <c r="AC33" s="146">
        <v>1</v>
      </c>
      <c r="AZ33" s="146">
        <v>1</v>
      </c>
      <c r="BA33" s="146">
        <f>IF(AZ33=1,G33,0)</f>
        <v>0</v>
      </c>
      <c r="BB33" s="146">
        <f>IF(AZ33=2,G33,0)</f>
        <v>0</v>
      </c>
      <c r="BC33" s="146">
        <f>IF(AZ33=3,G33,0)</f>
        <v>0</v>
      </c>
      <c r="BD33" s="146">
        <f>IF(AZ33=4,G33,0)</f>
        <v>0</v>
      </c>
      <c r="BE33" s="146">
        <f>IF(AZ33=5,G33,0)</f>
        <v>0</v>
      </c>
      <c r="CA33" s="177">
        <v>1</v>
      </c>
      <c r="CB33" s="177">
        <v>1</v>
      </c>
      <c r="CZ33" s="146">
        <v>0</v>
      </c>
    </row>
    <row r="34" spans="1:104" x14ac:dyDescent="0.2">
      <c r="A34" s="171">
        <v>21</v>
      </c>
      <c r="B34" s="172" t="s">
        <v>126</v>
      </c>
      <c r="C34" s="173" t="s">
        <v>127</v>
      </c>
      <c r="D34" s="174" t="s">
        <v>128</v>
      </c>
      <c r="E34" s="175">
        <v>35.299999999999997</v>
      </c>
      <c r="F34" s="175">
        <v>0</v>
      </c>
      <c r="G34" s="176">
        <f>E34*F34</f>
        <v>0</v>
      </c>
      <c r="O34" s="170">
        <v>2</v>
      </c>
      <c r="AA34" s="146">
        <v>1</v>
      </c>
      <c r="AB34" s="146">
        <v>1</v>
      </c>
      <c r="AC34" s="146">
        <v>1</v>
      </c>
      <c r="AZ34" s="146">
        <v>1</v>
      </c>
      <c r="BA34" s="146">
        <f>IF(AZ34=1,G34,0)</f>
        <v>0</v>
      </c>
      <c r="BB34" s="146">
        <f>IF(AZ34=2,G34,0)</f>
        <v>0</v>
      </c>
      <c r="BC34" s="146">
        <f>IF(AZ34=3,G34,0)</f>
        <v>0</v>
      </c>
      <c r="BD34" s="146">
        <f>IF(AZ34=4,G34,0)</f>
        <v>0</v>
      </c>
      <c r="BE34" s="146">
        <f>IF(AZ34=5,G34,0)</f>
        <v>0</v>
      </c>
      <c r="CA34" s="177">
        <v>1</v>
      </c>
      <c r="CB34" s="177">
        <v>1</v>
      </c>
      <c r="CZ34" s="146">
        <v>0</v>
      </c>
    </row>
    <row r="35" spans="1:104" x14ac:dyDescent="0.2">
      <c r="A35" s="171">
        <v>22</v>
      </c>
      <c r="B35" s="172" t="s">
        <v>129</v>
      </c>
      <c r="C35" s="173" t="s">
        <v>130</v>
      </c>
      <c r="D35" s="174" t="s">
        <v>131</v>
      </c>
      <c r="E35" s="175">
        <v>1</v>
      </c>
      <c r="F35" s="175">
        <v>0</v>
      </c>
      <c r="G35" s="176">
        <f>E35*F35</f>
        <v>0</v>
      </c>
      <c r="O35" s="170">
        <v>2</v>
      </c>
      <c r="AA35" s="146">
        <v>12</v>
      </c>
      <c r="AB35" s="146">
        <v>0</v>
      </c>
      <c r="AC35" s="146">
        <v>35</v>
      </c>
      <c r="AZ35" s="146">
        <v>1</v>
      </c>
      <c r="BA35" s="146">
        <f>IF(AZ35=1,G35,0)</f>
        <v>0</v>
      </c>
      <c r="BB35" s="146">
        <f>IF(AZ35=2,G35,0)</f>
        <v>0</v>
      </c>
      <c r="BC35" s="146">
        <f>IF(AZ35=3,G35,0)</f>
        <v>0</v>
      </c>
      <c r="BD35" s="146">
        <f>IF(AZ35=4,G35,0)</f>
        <v>0</v>
      </c>
      <c r="BE35" s="146">
        <f>IF(AZ35=5,G35,0)</f>
        <v>0</v>
      </c>
      <c r="CA35" s="177">
        <v>12</v>
      </c>
      <c r="CB35" s="177">
        <v>0</v>
      </c>
      <c r="CZ35" s="146">
        <v>0</v>
      </c>
    </row>
    <row r="36" spans="1:104" x14ac:dyDescent="0.2">
      <c r="A36" s="178"/>
      <c r="B36" s="179" t="s">
        <v>73</v>
      </c>
      <c r="C36" s="180" t="str">
        <f>CONCATENATE(B31," ",C31)</f>
        <v>96 Bourání konstrukcí</v>
      </c>
      <c r="D36" s="181"/>
      <c r="E36" s="182"/>
      <c r="F36" s="183"/>
      <c r="G36" s="184">
        <f>SUM(G31:G35)</f>
        <v>0</v>
      </c>
      <c r="O36" s="170">
        <v>4</v>
      </c>
      <c r="BA36" s="185">
        <f>SUM(BA31:BA35)</f>
        <v>0</v>
      </c>
      <c r="BB36" s="185">
        <f>SUM(BB31:BB35)</f>
        <v>0</v>
      </c>
      <c r="BC36" s="185">
        <f>SUM(BC31:BC35)</f>
        <v>0</v>
      </c>
      <c r="BD36" s="185">
        <f>SUM(BD31:BD35)</f>
        <v>0</v>
      </c>
      <c r="BE36" s="185">
        <f>SUM(BE31:BE35)</f>
        <v>0</v>
      </c>
    </row>
    <row r="37" spans="1:104" x14ac:dyDescent="0.2">
      <c r="A37" s="163" t="s">
        <v>72</v>
      </c>
      <c r="B37" s="164" t="s">
        <v>132</v>
      </c>
      <c r="C37" s="165" t="s">
        <v>133</v>
      </c>
      <c r="D37" s="166"/>
      <c r="E37" s="167"/>
      <c r="F37" s="167"/>
      <c r="G37" s="168"/>
      <c r="H37" s="169"/>
      <c r="I37" s="169"/>
      <c r="O37" s="170">
        <v>1</v>
      </c>
    </row>
    <row r="38" spans="1:104" x14ac:dyDescent="0.2">
      <c r="A38" s="171">
        <v>23</v>
      </c>
      <c r="B38" s="172" t="s">
        <v>134</v>
      </c>
      <c r="C38" s="173" t="s">
        <v>135</v>
      </c>
      <c r="D38" s="174" t="s">
        <v>83</v>
      </c>
      <c r="E38" s="175">
        <v>692.39250000000004</v>
      </c>
      <c r="F38" s="175">
        <v>0</v>
      </c>
      <c r="G38" s="176">
        <f>E38*F38</f>
        <v>0</v>
      </c>
      <c r="O38" s="170">
        <v>2</v>
      </c>
      <c r="AA38" s="146">
        <v>1</v>
      </c>
      <c r="AB38" s="146">
        <v>7</v>
      </c>
      <c r="AC38" s="146">
        <v>7</v>
      </c>
      <c r="AZ38" s="146">
        <v>2</v>
      </c>
      <c r="BA38" s="146">
        <f>IF(AZ38=1,G38,0)</f>
        <v>0</v>
      </c>
      <c r="BB38" s="146">
        <f>IF(AZ38=2,G38,0)</f>
        <v>0</v>
      </c>
      <c r="BC38" s="146">
        <f>IF(AZ38=3,G38,0)</f>
        <v>0</v>
      </c>
      <c r="BD38" s="146">
        <f>IF(AZ38=4,G38,0)</f>
        <v>0</v>
      </c>
      <c r="BE38" s="146">
        <f>IF(AZ38=5,G38,0)</f>
        <v>0</v>
      </c>
      <c r="CA38" s="177">
        <v>1</v>
      </c>
      <c r="CB38" s="177">
        <v>7</v>
      </c>
      <c r="CZ38" s="146">
        <v>3.0000000000000001E-5</v>
      </c>
    </row>
    <row r="39" spans="1:104" x14ac:dyDescent="0.2">
      <c r="A39" s="171">
        <v>24</v>
      </c>
      <c r="B39" s="172" t="s">
        <v>136</v>
      </c>
      <c r="C39" s="173" t="s">
        <v>137</v>
      </c>
      <c r="D39" s="174" t="s">
        <v>128</v>
      </c>
      <c r="E39" s="175">
        <v>2.1850000000000001</v>
      </c>
      <c r="F39" s="175">
        <v>0</v>
      </c>
      <c r="G39" s="176">
        <f>E39*F39</f>
        <v>0</v>
      </c>
      <c r="O39" s="170">
        <v>2</v>
      </c>
      <c r="AA39" s="146">
        <v>1</v>
      </c>
      <c r="AB39" s="146">
        <v>5</v>
      </c>
      <c r="AC39" s="146">
        <v>5</v>
      </c>
      <c r="AZ39" s="146">
        <v>2</v>
      </c>
      <c r="BA39" s="146">
        <f>IF(AZ39=1,G39,0)</f>
        <v>0</v>
      </c>
      <c r="BB39" s="146">
        <f>IF(AZ39=2,G39,0)</f>
        <v>0</v>
      </c>
      <c r="BC39" s="146">
        <f>IF(AZ39=3,G39,0)</f>
        <v>0</v>
      </c>
      <c r="BD39" s="146">
        <f>IF(AZ39=4,G39,0)</f>
        <v>0</v>
      </c>
      <c r="BE39" s="146">
        <f>IF(AZ39=5,G39,0)</f>
        <v>0</v>
      </c>
      <c r="CA39" s="177">
        <v>1</v>
      </c>
      <c r="CB39" s="177">
        <v>5</v>
      </c>
      <c r="CZ39" s="146">
        <v>0</v>
      </c>
    </row>
    <row r="40" spans="1:104" x14ac:dyDescent="0.2">
      <c r="A40" s="171">
        <v>25</v>
      </c>
      <c r="B40" s="172" t="s">
        <v>138</v>
      </c>
      <c r="C40" s="173" t="s">
        <v>139</v>
      </c>
      <c r="D40" s="174" t="s">
        <v>83</v>
      </c>
      <c r="E40" s="175">
        <v>692.39250000000004</v>
      </c>
      <c r="F40" s="175">
        <v>0</v>
      </c>
      <c r="G40" s="176">
        <f>E40*F40</f>
        <v>0</v>
      </c>
      <c r="O40" s="170">
        <v>2</v>
      </c>
      <c r="AA40" s="146">
        <v>12</v>
      </c>
      <c r="AB40" s="146">
        <v>0</v>
      </c>
      <c r="AC40" s="146">
        <v>39</v>
      </c>
      <c r="AZ40" s="146">
        <v>2</v>
      </c>
      <c r="BA40" s="146">
        <f>IF(AZ40=1,G40,0)</f>
        <v>0</v>
      </c>
      <c r="BB40" s="146">
        <f>IF(AZ40=2,G40,0)</f>
        <v>0</v>
      </c>
      <c r="BC40" s="146">
        <f>IF(AZ40=3,G40,0)</f>
        <v>0</v>
      </c>
      <c r="BD40" s="146">
        <f>IF(AZ40=4,G40,0)</f>
        <v>0</v>
      </c>
      <c r="BE40" s="146">
        <f>IF(AZ40=5,G40,0)</f>
        <v>0</v>
      </c>
      <c r="CA40" s="177">
        <v>12</v>
      </c>
      <c r="CB40" s="177">
        <v>0</v>
      </c>
      <c r="CZ40" s="146">
        <v>0</v>
      </c>
    </row>
    <row r="41" spans="1:104" x14ac:dyDescent="0.2">
      <c r="A41" s="171">
        <v>26</v>
      </c>
      <c r="B41" s="172" t="s">
        <v>140</v>
      </c>
      <c r="C41" s="173" t="s">
        <v>194</v>
      </c>
      <c r="D41" s="174" t="s">
        <v>83</v>
      </c>
      <c r="E41" s="175">
        <v>761.63170000000002</v>
      </c>
      <c r="F41" s="175">
        <v>0</v>
      </c>
      <c r="G41" s="176">
        <f>E41*F41</f>
        <v>0</v>
      </c>
      <c r="O41" s="170">
        <v>2</v>
      </c>
      <c r="AA41" s="146">
        <v>3</v>
      </c>
      <c r="AB41" s="146">
        <v>7</v>
      </c>
      <c r="AC41" s="146" t="s">
        <v>140</v>
      </c>
      <c r="AZ41" s="146">
        <v>2</v>
      </c>
      <c r="BA41" s="146">
        <f>IF(AZ41=1,G41,0)</f>
        <v>0</v>
      </c>
      <c r="BB41" s="146">
        <f>IF(AZ41=2,G41,0)</f>
        <v>0</v>
      </c>
      <c r="BC41" s="146">
        <f>IF(AZ41=3,G41,0)</f>
        <v>0</v>
      </c>
      <c r="BD41" s="146">
        <f>IF(AZ41=4,G41,0)</f>
        <v>0</v>
      </c>
      <c r="BE41" s="146">
        <f>IF(AZ41=5,G41,0)</f>
        <v>0</v>
      </c>
      <c r="CA41" s="177">
        <v>3</v>
      </c>
      <c r="CB41" s="177">
        <v>7</v>
      </c>
      <c r="CZ41" s="146">
        <v>1.5299999999999999E-3</v>
      </c>
    </row>
    <row r="42" spans="1:104" x14ac:dyDescent="0.2">
      <c r="A42" s="178"/>
      <c r="B42" s="179" t="s">
        <v>73</v>
      </c>
      <c r="C42" s="180" t="str">
        <f>CONCATENATE(B37," ",C37)</f>
        <v>712. Povlakové krytiny</v>
      </c>
      <c r="D42" s="181"/>
      <c r="E42" s="182"/>
      <c r="F42" s="183"/>
      <c r="G42" s="184">
        <f>SUM(G37:G41)</f>
        <v>0</v>
      </c>
      <c r="O42" s="170">
        <v>4</v>
      </c>
      <c r="BA42" s="185">
        <f>SUM(BA37:BA41)</f>
        <v>0</v>
      </c>
      <c r="BB42" s="185">
        <f>SUM(BB37:BB41)</f>
        <v>0</v>
      </c>
      <c r="BC42" s="185">
        <f>SUM(BC37:BC41)</f>
        <v>0</v>
      </c>
      <c r="BD42" s="185">
        <f>SUM(BD37:BD41)</f>
        <v>0</v>
      </c>
      <c r="BE42" s="185">
        <f>SUM(BE37:BE41)</f>
        <v>0</v>
      </c>
    </row>
    <row r="43" spans="1:104" x14ac:dyDescent="0.2">
      <c r="A43" s="163" t="s">
        <v>72</v>
      </c>
      <c r="B43" s="164" t="s">
        <v>141</v>
      </c>
      <c r="C43" s="165" t="s">
        <v>142</v>
      </c>
      <c r="D43" s="166"/>
      <c r="E43" s="167"/>
      <c r="F43" s="167"/>
      <c r="G43" s="168"/>
      <c r="H43" s="169"/>
      <c r="I43" s="169"/>
      <c r="O43" s="170">
        <v>1</v>
      </c>
    </row>
    <row r="44" spans="1:104" x14ac:dyDescent="0.2">
      <c r="A44" s="171">
        <v>27</v>
      </c>
      <c r="B44" s="172" t="s">
        <v>143</v>
      </c>
      <c r="C44" s="173" t="s">
        <v>144</v>
      </c>
      <c r="D44" s="174" t="s">
        <v>83</v>
      </c>
      <c r="E44" s="175">
        <v>692.39250000000004</v>
      </c>
      <c r="F44" s="175">
        <v>0</v>
      </c>
      <c r="G44" s="176">
        <f>E44*F44</f>
        <v>0</v>
      </c>
      <c r="O44" s="170">
        <v>2</v>
      </c>
      <c r="AA44" s="146">
        <v>1</v>
      </c>
      <c r="AB44" s="146">
        <v>7</v>
      </c>
      <c r="AC44" s="146">
        <v>7</v>
      </c>
      <c r="AZ44" s="146">
        <v>2</v>
      </c>
      <c r="BA44" s="146">
        <f>IF(AZ44=1,G44,0)</f>
        <v>0</v>
      </c>
      <c r="BB44" s="146">
        <f>IF(AZ44=2,G44,0)</f>
        <v>0</v>
      </c>
      <c r="BC44" s="146">
        <f>IF(AZ44=3,G44,0)</f>
        <v>0</v>
      </c>
      <c r="BD44" s="146">
        <f>IF(AZ44=4,G44,0)</f>
        <v>0</v>
      </c>
      <c r="BE44" s="146">
        <f>IF(AZ44=5,G44,0)</f>
        <v>0</v>
      </c>
      <c r="CA44" s="177">
        <v>1</v>
      </c>
      <c r="CB44" s="177">
        <v>7</v>
      </c>
      <c r="CZ44" s="146">
        <v>0</v>
      </c>
    </row>
    <row r="45" spans="1:104" x14ac:dyDescent="0.2">
      <c r="A45" s="171">
        <v>28</v>
      </c>
      <c r="B45" s="172" t="s">
        <v>145</v>
      </c>
      <c r="C45" s="173" t="s">
        <v>146</v>
      </c>
      <c r="D45" s="174" t="s">
        <v>83</v>
      </c>
      <c r="E45" s="175">
        <v>1384.7850000000001</v>
      </c>
      <c r="F45" s="175">
        <v>0</v>
      </c>
      <c r="G45" s="176">
        <f>E45*F45</f>
        <v>0</v>
      </c>
      <c r="O45" s="170">
        <v>2</v>
      </c>
      <c r="AA45" s="146">
        <v>1</v>
      </c>
      <c r="AB45" s="146">
        <v>7</v>
      </c>
      <c r="AC45" s="146">
        <v>7</v>
      </c>
      <c r="AZ45" s="146">
        <v>2</v>
      </c>
      <c r="BA45" s="146">
        <f>IF(AZ45=1,G45,0)</f>
        <v>0</v>
      </c>
      <c r="BB45" s="146">
        <f>IF(AZ45=2,G45,0)</f>
        <v>0</v>
      </c>
      <c r="BC45" s="146">
        <f>IF(AZ45=3,G45,0)</f>
        <v>0</v>
      </c>
      <c r="BD45" s="146">
        <f>IF(AZ45=4,G45,0)</f>
        <v>0</v>
      </c>
      <c r="BE45" s="146">
        <f>IF(AZ45=5,G45,0)</f>
        <v>0</v>
      </c>
      <c r="CA45" s="177">
        <v>1</v>
      </c>
      <c r="CB45" s="177">
        <v>7</v>
      </c>
      <c r="CZ45" s="146">
        <v>1.0000000000000001E-5</v>
      </c>
    </row>
    <row r="46" spans="1:104" x14ac:dyDescent="0.2">
      <c r="A46" s="171">
        <v>29</v>
      </c>
      <c r="B46" s="172" t="s">
        <v>147</v>
      </c>
      <c r="C46" s="173" t="s">
        <v>199</v>
      </c>
      <c r="D46" s="174" t="s">
        <v>83</v>
      </c>
      <c r="E46" s="175">
        <v>500</v>
      </c>
      <c r="F46" s="175">
        <v>0</v>
      </c>
      <c r="G46" s="176">
        <f>E46*F46</f>
        <v>0</v>
      </c>
      <c r="O46" s="170">
        <v>2</v>
      </c>
      <c r="AA46" s="146">
        <v>1</v>
      </c>
      <c r="AB46" s="146">
        <v>7</v>
      </c>
      <c r="AC46" s="146">
        <v>7</v>
      </c>
      <c r="AZ46" s="146">
        <v>2</v>
      </c>
      <c r="BA46" s="146">
        <f>IF(AZ46=1,G46,0)</f>
        <v>0</v>
      </c>
      <c r="BB46" s="146">
        <f>IF(AZ46=2,G46,0)</f>
        <v>0</v>
      </c>
      <c r="BC46" s="146">
        <f>IF(AZ46=3,G46,0)</f>
        <v>0</v>
      </c>
      <c r="BD46" s="146">
        <f>IF(AZ46=4,G46,0)</f>
        <v>0</v>
      </c>
      <c r="BE46" s="146">
        <f>IF(AZ46=5,G46,0)</f>
        <v>0</v>
      </c>
      <c r="CA46" s="177">
        <v>1</v>
      </c>
      <c r="CB46" s="177">
        <v>7</v>
      </c>
      <c r="CZ46" s="146">
        <v>0</v>
      </c>
    </row>
    <row r="47" spans="1:104" x14ac:dyDescent="0.2">
      <c r="A47" s="171">
        <v>30</v>
      </c>
      <c r="B47" s="172" t="s">
        <v>148</v>
      </c>
      <c r="C47" s="173" t="s">
        <v>149</v>
      </c>
      <c r="D47" s="174" t="s">
        <v>83</v>
      </c>
      <c r="E47" s="175">
        <v>761.63170000000002</v>
      </c>
      <c r="F47" s="175">
        <v>0</v>
      </c>
      <c r="G47" s="176">
        <f>E47*F47</f>
        <v>0</v>
      </c>
      <c r="O47" s="170">
        <v>2</v>
      </c>
      <c r="AA47" s="146">
        <v>3</v>
      </c>
      <c r="AB47" s="146">
        <v>7</v>
      </c>
      <c r="AC47" s="146">
        <v>28375999</v>
      </c>
      <c r="AZ47" s="146">
        <v>2</v>
      </c>
      <c r="BA47" s="146">
        <f>IF(AZ47=1,G47,0)</f>
        <v>0</v>
      </c>
      <c r="BB47" s="146">
        <f>IF(AZ47=2,G47,0)</f>
        <v>0</v>
      </c>
      <c r="BC47" s="146">
        <f>IF(AZ47=3,G47,0)</f>
        <v>0</v>
      </c>
      <c r="BD47" s="146">
        <f>IF(AZ47=4,G47,0)</f>
        <v>0</v>
      </c>
      <c r="BE47" s="146">
        <f>IF(AZ47=5,G47,0)</f>
        <v>0</v>
      </c>
      <c r="CA47" s="177">
        <v>3</v>
      </c>
      <c r="CB47" s="177">
        <v>7</v>
      </c>
      <c r="CZ47" s="146">
        <v>4.1999999999999997E-3</v>
      </c>
    </row>
    <row r="48" spans="1:104" x14ac:dyDescent="0.2">
      <c r="A48" s="171">
        <v>31</v>
      </c>
      <c r="B48" s="172" t="s">
        <v>150</v>
      </c>
      <c r="C48" s="173" t="s">
        <v>151</v>
      </c>
      <c r="D48" s="174" t="s">
        <v>128</v>
      </c>
      <c r="E48" s="175">
        <v>3.2127009900000001</v>
      </c>
      <c r="F48" s="175">
        <v>0</v>
      </c>
      <c r="G48" s="176">
        <f>E48*F48</f>
        <v>0</v>
      </c>
      <c r="O48" s="170">
        <v>2</v>
      </c>
      <c r="AA48" s="146">
        <v>7</v>
      </c>
      <c r="AB48" s="146">
        <v>1001</v>
      </c>
      <c r="AC48" s="146">
        <v>5</v>
      </c>
      <c r="AZ48" s="146">
        <v>2</v>
      </c>
      <c r="BA48" s="146">
        <f>IF(AZ48=1,G48,0)</f>
        <v>0</v>
      </c>
      <c r="BB48" s="146">
        <f>IF(AZ48=2,G48,0)</f>
        <v>0</v>
      </c>
      <c r="BC48" s="146">
        <f>IF(AZ48=3,G48,0)</f>
        <v>0</v>
      </c>
      <c r="BD48" s="146">
        <f>IF(AZ48=4,G48,0)</f>
        <v>0</v>
      </c>
      <c r="BE48" s="146">
        <f>IF(AZ48=5,G48,0)</f>
        <v>0</v>
      </c>
      <c r="CA48" s="177">
        <v>7</v>
      </c>
      <c r="CB48" s="177">
        <v>1001</v>
      </c>
      <c r="CZ48" s="146">
        <v>0</v>
      </c>
    </row>
    <row r="49" spans="1:104" x14ac:dyDescent="0.2">
      <c r="A49" s="178"/>
      <c r="B49" s="179" t="s">
        <v>73</v>
      </c>
      <c r="C49" s="180" t="str">
        <f>CONCATENATE(B43," ",C43)</f>
        <v>713 Izolace tepelné</v>
      </c>
      <c r="D49" s="181"/>
      <c r="E49" s="182"/>
      <c r="F49" s="183"/>
      <c r="G49" s="184">
        <f>SUM(G43:G48)</f>
        <v>0</v>
      </c>
      <c r="O49" s="170">
        <v>4</v>
      </c>
      <c r="BA49" s="185">
        <f>SUM(BA43:BA48)</f>
        <v>0</v>
      </c>
      <c r="BB49" s="185">
        <f>SUM(BB43:BB48)</f>
        <v>0</v>
      </c>
      <c r="BC49" s="185">
        <f>SUM(BC43:BC48)</f>
        <v>0</v>
      </c>
      <c r="BD49" s="185">
        <f>SUM(BD43:BD48)</f>
        <v>0</v>
      </c>
      <c r="BE49" s="185">
        <f>SUM(BE43:BE48)</f>
        <v>0</v>
      </c>
    </row>
    <row r="50" spans="1:104" x14ac:dyDescent="0.2">
      <c r="A50" s="163" t="s">
        <v>72</v>
      </c>
      <c r="B50" s="164" t="s">
        <v>152</v>
      </c>
      <c r="C50" s="165" t="s">
        <v>153</v>
      </c>
      <c r="D50" s="166"/>
      <c r="E50" s="167"/>
      <c r="F50" s="167"/>
      <c r="G50" s="168"/>
      <c r="H50" s="169"/>
      <c r="I50" s="169"/>
      <c r="O50" s="170">
        <v>1</v>
      </c>
    </row>
    <row r="51" spans="1:104" x14ac:dyDescent="0.2">
      <c r="A51" s="171">
        <v>32</v>
      </c>
      <c r="B51" s="172" t="s">
        <v>100</v>
      </c>
      <c r="C51" s="173" t="s">
        <v>198</v>
      </c>
      <c r="D51" s="174" t="s">
        <v>83</v>
      </c>
      <c r="E51" s="175">
        <v>500</v>
      </c>
      <c r="F51" s="175">
        <v>0</v>
      </c>
      <c r="G51" s="176">
        <f>E51*F51</f>
        <v>0</v>
      </c>
      <c r="O51" s="170">
        <v>2</v>
      </c>
      <c r="AA51" s="146">
        <v>1</v>
      </c>
      <c r="AB51" s="146">
        <v>7</v>
      </c>
      <c r="AC51" s="146">
        <v>7</v>
      </c>
      <c r="AZ51" s="146">
        <v>2</v>
      </c>
      <c r="BA51" s="146">
        <f>IF(AZ51=1,G51,0)</f>
        <v>0</v>
      </c>
      <c r="BB51" s="146">
        <f>IF(AZ51=2,G51,0)</f>
        <v>0</v>
      </c>
      <c r="BC51" s="146">
        <f>IF(AZ51=3,G51,0)</f>
        <v>0</v>
      </c>
      <c r="BD51" s="146">
        <f>IF(AZ51=4,G51,0)</f>
        <v>0</v>
      </c>
      <c r="BE51" s="146">
        <f>IF(AZ51=5,G51,0)</f>
        <v>0</v>
      </c>
      <c r="CA51" s="177">
        <v>1</v>
      </c>
      <c r="CB51" s="177">
        <v>7</v>
      </c>
      <c r="CZ51" s="146">
        <v>0</v>
      </c>
    </row>
    <row r="52" spans="1:104" x14ac:dyDescent="0.2">
      <c r="A52" s="171">
        <v>33</v>
      </c>
      <c r="B52" s="172" t="s">
        <v>154</v>
      </c>
      <c r="C52" s="173" t="s">
        <v>197</v>
      </c>
      <c r="D52" s="174" t="s">
        <v>131</v>
      </c>
      <c r="E52" s="175">
        <v>1</v>
      </c>
      <c r="F52" s="175">
        <v>0</v>
      </c>
      <c r="G52" s="176">
        <f>E52*F52</f>
        <v>0</v>
      </c>
      <c r="O52" s="170">
        <v>2</v>
      </c>
      <c r="AA52" s="146">
        <v>1</v>
      </c>
      <c r="AB52" s="146">
        <v>7</v>
      </c>
      <c r="AC52" s="146">
        <v>7</v>
      </c>
      <c r="AZ52" s="146">
        <v>2</v>
      </c>
      <c r="BA52" s="146">
        <f>IF(AZ52=1,G52,0)</f>
        <v>0</v>
      </c>
      <c r="BB52" s="146">
        <f>IF(AZ52=2,G52,0)</f>
        <v>0</v>
      </c>
      <c r="BC52" s="146">
        <f>IF(AZ52=3,G52,0)</f>
        <v>0</v>
      </c>
      <c r="BD52" s="146">
        <f>IF(AZ52=4,G52,0)</f>
        <v>0</v>
      </c>
      <c r="BE52" s="146">
        <f>IF(AZ52=5,G52,0)</f>
        <v>0</v>
      </c>
      <c r="CA52" s="177">
        <v>1</v>
      </c>
      <c r="CB52" s="177">
        <v>7</v>
      </c>
      <c r="CZ52" s="146">
        <v>0</v>
      </c>
    </row>
    <row r="53" spans="1:104" x14ac:dyDescent="0.2">
      <c r="A53" s="178"/>
      <c r="B53" s="179" t="s">
        <v>73</v>
      </c>
      <c r="C53" s="180" t="str">
        <f>CONCATENATE(B50," ",C50)</f>
        <v>719 Demontáže</v>
      </c>
      <c r="D53" s="181"/>
      <c r="E53" s="182"/>
      <c r="F53" s="183"/>
      <c r="G53" s="184">
        <f>SUM(G50:G52)</f>
        <v>0</v>
      </c>
      <c r="O53" s="170">
        <v>4</v>
      </c>
      <c r="BA53" s="185">
        <f>SUM(BA50:BA52)</f>
        <v>0</v>
      </c>
      <c r="BB53" s="185">
        <f>SUM(BB50:BB52)</f>
        <v>0</v>
      </c>
      <c r="BC53" s="185">
        <f>SUM(BC50:BC52)</f>
        <v>0</v>
      </c>
      <c r="BD53" s="185">
        <f>SUM(BD50:BD52)</f>
        <v>0</v>
      </c>
      <c r="BE53" s="185">
        <f>SUM(BE50:BE52)</f>
        <v>0</v>
      </c>
    </row>
    <row r="54" spans="1:104" x14ac:dyDescent="0.2">
      <c r="A54" s="163" t="s">
        <v>72</v>
      </c>
      <c r="B54" s="164" t="s">
        <v>155</v>
      </c>
      <c r="C54" s="165" t="s">
        <v>156</v>
      </c>
      <c r="D54" s="166"/>
      <c r="E54" s="167"/>
      <c r="F54" s="167"/>
      <c r="G54" s="168"/>
      <c r="H54" s="169"/>
      <c r="I54" s="169"/>
      <c r="O54" s="170">
        <v>1</v>
      </c>
    </row>
    <row r="55" spans="1:104" x14ac:dyDescent="0.2">
      <c r="A55" s="171">
        <v>34</v>
      </c>
      <c r="B55" s="172" t="s">
        <v>157</v>
      </c>
      <c r="C55" s="173" t="s">
        <v>158</v>
      </c>
      <c r="D55" s="174" t="s">
        <v>131</v>
      </c>
      <c r="E55" s="175">
        <v>5</v>
      </c>
      <c r="F55" s="175">
        <v>0</v>
      </c>
      <c r="G55" s="176">
        <f>E55*F55</f>
        <v>0</v>
      </c>
      <c r="O55" s="170">
        <v>2</v>
      </c>
      <c r="AA55" s="146">
        <v>1</v>
      </c>
      <c r="AB55" s="146">
        <v>7</v>
      </c>
      <c r="AC55" s="146">
        <v>7</v>
      </c>
      <c r="AZ55" s="146">
        <v>2</v>
      </c>
      <c r="BA55" s="146">
        <f>IF(AZ55=1,G55,0)</f>
        <v>0</v>
      </c>
      <c r="BB55" s="146">
        <f>IF(AZ55=2,G55,0)</f>
        <v>0</v>
      </c>
      <c r="BC55" s="146">
        <f>IF(AZ55=3,G55,0)</f>
        <v>0</v>
      </c>
      <c r="BD55" s="146">
        <f>IF(AZ55=4,G55,0)</f>
        <v>0</v>
      </c>
      <c r="BE55" s="146">
        <f>IF(AZ55=5,G55,0)</f>
        <v>0</v>
      </c>
      <c r="CA55" s="177">
        <v>1</v>
      </c>
      <c r="CB55" s="177">
        <v>7</v>
      </c>
      <c r="CZ55" s="146">
        <v>0</v>
      </c>
    </row>
    <row r="56" spans="1:104" x14ac:dyDescent="0.2">
      <c r="A56" s="171">
        <v>35</v>
      </c>
      <c r="B56" s="172" t="s">
        <v>159</v>
      </c>
      <c r="C56" s="173" t="s">
        <v>160</v>
      </c>
      <c r="D56" s="174" t="s">
        <v>131</v>
      </c>
      <c r="E56" s="175">
        <v>5</v>
      </c>
      <c r="F56" s="175">
        <v>0</v>
      </c>
      <c r="G56" s="176">
        <f>E56*F56</f>
        <v>0</v>
      </c>
      <c r="O56" s="170">
        <v>2</v>
      </c>
      <c r="AA56" s="146">
        <v>1</v>
      </c>
      <c r="AB56" s="146">
        <v>7</v>
      </c>
      <c r="AC56" s="146">
        <v>7</v>
      </c>
      <c r="AZ56" s="146">
        <v>2</v>
      </c>
      <c r="BA56" s="146">
        <f>IF(AZ56=1,G56,0)</f>
        <v>0</v>
      </c>
      <c r="BB56" s="146">
        <f>IF(AZ56=2,G56,0)</f>
        <v>0</v>
      </c>
      <c r="BC56" s="146">
        <f>IF(AZ56=3,G56,0)</f>
        <v>0</v>
      </c>
      <c r="BD56" s="146">
        <f>IF(AZ56=4,G56,0)</f>
        <v>0</v>
      </c>
      <c r="BE56" s="146">
        <f>IF(AZ56=5,G56,0)</f>
        <v>0</v>
      </c>
      <c r="CA56" s="177">
        <v>1</v>
      </c>
      <c r="CB56" s="177">
        <v>7</v>
      </c>
      <c r="CZ56" s="146">
        <v>2.3500000000000001E-3</v>
      </c>
    </row>
    <row r="57" spans="1:104" x14ac:dyDescent="0.2">
      <c r="A57" s="171">
        <v>36</v>
      </c>
      <c r="B57" s="172" t="s">
        <v>161</v>
      </c>
      <c r="C57" s="173" t="s">
        <v>162</v>
      </c>
      <c r="D57" s="174" t="s">
        <v>131</v>
      </c>
      <c r="E57" s="175">
        <v>5</v>
      </c>
      <c r="F57" s="175">
        <v>0</v>
      </c>
      <c r="G57" s="176">
        <f>E57*F57</f>
        <v>0</v>
      </c>
      <c r="O57" s="170">
        <v>2</v>
      </c>
      <c r="AA57" s="146">
        <v>12</v>
      </c>
      <c r="AB57" s="146">
        <v>0</v>
      </c>
      <c r="AC57" s="146">
        <v>40</v>
      </c>
      <c r="AZ57" s="146">
        <v>2</v>
      </c>
      <c r="BA57" s="146">
        <f>IF(AZ57=1,G57,0)</f>
        <v>0</v>
      </c>
      <c r="BB57" s="146">
        <f>IF(AZ57=2,G57,0)</f>
        <v>0</v>
      </c>
      <c r="BC57" s="146">
        <f>IF(AZ57=3,G57,0)</f>
        <v>0</v>
      </c>
      <c r="BD57" s="146">
        <f>IF(AZ57=4,G57,0)</f>
        <v>0</v>
      </c>
      <c r="BE57" s="146">
        <f>IF(AZ57=5,G57,0)</f>
        <v>0</v>
      </c>
      <c r="CA57" s="177">
        <v>12</v>
      </c>
      <c r="CB57" s="177">
        <v>0</v>
      </c>
      <c r="CZ57" s="146">
        <v>0</v>
      </c>
    </row>
    <row r="58" spans="1:104" x14ac:dyDescent="0.2">
      <c r="A58" s="171">
        <v>37</v>
      </c>
      <c r="B58" s="172" t="s">
        <v>163</v>
      </c>
      <c r="C58" s="173" t="s">
        <v>164</v>
      </c>
      <c r="D58" s="174" t="s">
        <v>128</v>
      </c>
      <c r="E58" s="175">
        <v>1.175E-2</v>
      </c>
      <c r="F58" s="175">
        <v>0</v>
      </c>
      <c r="G58" s="176">
        <f>E58*F58</f>
        <v>0</v>
      </c>
      <c r="O58" s="170">
        <v>2</v>
      </c>
      <c r="AA58" s="146">
        <v>7</v>
      </c>
      <c r="AB58" s="146">
        <v>1001</v>
      </c>
      <c r="AC58" s="146">
        <v>5</v>
      </c>
      <c r="AZ58" s="146">
        <v>2</v>
      </c>
      <c r="BA58" s="146">
        <f>IF(AZ58=1,G58,0)</f>
        <v>0</v>
      </c>
      <c r="BB58" s="146">
        <f>IF(AZ58=2,G58,0)</f>
        <v>0</v>
      </c>
      <c r="BC58" s="146">
        <f>IF(AZ58=3,G58,0)</f>
        <v>0</v>
      </c>
      <c r="BD58" s="146">
        <f>IF(AZ58=4,G58,0)</f>
        <v>0</v>
      </c>
      <c r="BE58" s="146">
        <f>IF(AZ58=5,G58,0)</f>
        <v>0</v>
      </c>
      <c r="CA58" s="177">
        <v>7</v>
      </c>
      <c r="CB58" s="177">
        <v>1001</v>
      </c>
      <c r="CZ58" s="146">
        <v>0</v>
      </c>
    </row>
    <row r="59" spans="1:104" x14ac:dyDescent="0.2">
      <c r="A59" s="178"/>
      <c r="B59" s="179" t="s">
        <v>73</v>
      </c>
      <c r="C59" s="180" t="str">
        <f>CONCATENATE(B54," ",C54)</f>
        <v>721 Vnitřní kanalizace</v>
      </c>
      <c r="D59" s="181"/>
      <c r="E59" s="182"/>
      <c r="F59" s="183"/>
      <c r="G59" s="184">
        <f>SUM(G54:G58)</f>
        <v>0</v>
      </c>
      <c r="O59" s="170">
        <v>4</v>
      </c>
      <c r="BA59" s="185">
        <f>SUM(BA54:BA58)</f>
        <v>0</v>
      </c>
      <c r="BB59" s="185">
        <f>SUM(BB54:BB58)</f>
        <v>0</v>
      </c>
      <c r="BC59" s="185">
        <f>SUM(BC54:BC58)</f>
        <v>0</v>
      </c>
      <c r="BD59" s="185">
        <f>SUM(BD54:BD58)</f>
        <v>0</v>
      </c>
      <c r="BE59" s="185">
        <f>SUM(BE54:BE58)</f>
        <v>0</v>
      </c>
    </row>
    <row r="60" spans="1:104" x14ac:dyDescent="0.2">
      <c r="A60" s="163" t="s">
        <v>72</v>
      </c>
      <c r="B60" s="164" t="s">
        <v>165</v>
      </c>
      <c r="C60" s="165" t="s">
        <v>166</v>
      </c>
      <c r="D60" s="166"/>
      <c r="E60" s="167"/>
      <c r="F60" s="167"/>
      <c r="G60" s="168"/>
      <c r="H60" s="169"/>
      <c r="I60" s="169"/>
      <c r="O60" s="170">
        <v>1</v>
      </c>
    </row>
    <row r="61" spans="1:104" x14ac:dyDescent="0.2">
      <c r="A61" s="171">
        <v>38</v>
      </c>
      <c r="B61" s="172" t="s">
        <v>167</v>
      </c>
      <c r="C61" s="173" t="s">
        <v>195</v>
      </c>
      <c r="D61" s="174" t="s">
        <v>83</v>
      </c>
      <c r="E61" s="175">
        <v>505</v>
      </c>
      <c r="F61" s="175">
        <v>0</v>
      </c>
      <c r="G61" s="176">
        <f>E61*F61</f>
        <v>0</v>
      </c>
      <c r="O61" s="170">
        <v>2</v>
      </c>
      <c r="AA61" s="146">
        <v>1</v>
      </c>
      <c r="AB61" s="146">
        <v>7</v>
      </c>
      <c r="AC61" s="146">
        <v>7</v>
      </c>
      <c r="AZ61" s="146">
        <v>2</v>
      </c>
      <c r="BA61" s="146">
        <f>IF(AZ61=1,G61,0)</f>
        <v>0</v>
      </c>
      <c r="BB61" s="146">
        <f>IF(AZ61=2,G61,0)</f>
        <v>0</v>
      </c>
      <c r="BC61" s="146">
        <f>IF(AZ61=3,G61,0)</f>
        <v>0</v>
      </c>
      <c r="BD61" s="146">
        <f>IF(AZ61=4,G61,0)</f>
        <v>0</v>
      </c>
      <c r="BE61" s="146">
        <f>IF(AZ61=5,G61,0)</f>
        <v>0</v>
      </c>
      <c r="CA61" s="177">
        <v>1</v>
      </c>
      <c r="CB61" s="177">
        <v>7</v>
      </c>
      <c r="CZ61" s="146">
        <v>1.6219999999999998E-2</v>
      </c>
    </row>
    <row r="62" spans="1:104" x14ac:dyDescent="0.2">
      <c r="A62" s="171">
        <v>39</v>
      </c>
      <c r="B62" s="172" t="s">
        <v>168</v>
      </c>
      <c r="C62" s="173" t="s">
        <v>169</v>
      </c>
      <c r="D62" s="174" t="s">
        <v>128</v>
      </c>
      <c r="E62" s="175">
        <v>8.1911000000000005</v>
      </c>
      <c r="F62" s="175">
        <v>0</v>
      </c>
      <c r="G62" s="176">
        <f>E62*F62</f>
        <v>0</v>
      </c>
      <c r="O62" s="170">
        <v>2</v>
      </c>
      <c r="AA62" s="146">
        <v>7</v>
      </c>
      <c r="AB62" s="146">
        <v>1001</v>
      </c>
      <c r="AC62" s="146">
        <v>5</v>
      </c>
      <c r="AZ62" s="146">
        <v>2</v>
      </c>
      <c r="BA62" s="146">
        <f>IF(AZ62=1,G62,0)</f>
        <v>0</v>
      </c>
      <c r="BB62" s="146">
        <f>IF(AZ62=2,G62,0)</f>
        <v>0</v>
      </c>
      <c r="BC62" s="146">
        <f>IF(AZ62=3,G62,0)</f>
        <v>0</v>
      </c>
      <c r="BD62" s="146">
        <f>IF(AZ62=4,G62,0)</f>
        <v>0</v>
      </c>
      <c r="BE62" s="146">
        <f>IF(AZ62=5,G62,0)</f>
        <v>0</v>
      </c>
      <c r="CA62" s="177">
        <v>7</v>
      </c>
      <c r="CB62" s="177">
        <v>1001</v>
      </c>
      <c r="CZ62" s="146">
        <v>0</v>
      </c>
    </row>
    <row r="63" spans="1:104" x14ac:dyDescent="0.2">
      <c r="A63" s="178"/>
      <c r="B63" s="179" t="s">
        <v>73</v>
      </c>
      <c r="C63" s="180" t="str">
        <f>CONCATENATE(B60," ",C60)</f>
        <v>762 Konstrukce tesařské</v>
      </c>
      <c r="D63" s="181"/>
      <c r="E63" s="182"/>
      <c r="F63" s="183"/>
      <c r="G63" s="184">
        <f>SUM(G60:G62)</f>
        <v>0</v>
      </c>
      <c r="O63" s="170">
        <v>4</v>
      </c>
      <c r="BA63" s="185">
        <f>SUM(BA60:BA62)</f>
        <v>0</v>
      </c>
      <c r="BB63" s="185">
        <f>SUM(BB60:BB62)</f>
        <v>0</v>
      </c>
      <c r="BC63" s="185">
        <f>SUM(BC60:BC62)</f>
        <v>0</v>
      </c>
      <c r="BD63" s="185">
        <f>SUM(BD60:BD62)</f>
        <v>0</v>
      </c>
      <c r="BE63" s="185">
        <f>SUM(BE60:BE62)</f>
        <v>0</v>
      </c>
    </row>
    <row r="64" spans="1:104" x14ac:dyDescent="0.2">
      <c r="A64" s="163" t="s">
        <v>72</v>
      </c>
      <c r="B64" s="164" t="s">
        <v>170</v>
      </c>
      <c r="C64" s="165" t="s">
        <v>171</v>
      </c>
      <c r="D64" s="166"/>
      <c r="E64" s="167"/>
      <c r="F64" s="167"/>
      <c r="G64" s="168"/>
      <c r="H64" s="169"/>
      <c r="I64" s="169"/>
      <c r="O64" s="170">
        <v>1</v>
      </c>
    </row>
    <row r="65" spans="1:104" x14ac:dyDescent="0.2">
      <c r="A65" s="171">
        <v>40</v>
      </c>
      <c r="B65" s="172" t="s">
        <v>172</v>
      </c>
      <c r="C65" s="173" t="s">
        <v>173</v>
      </c>
      <c r="D65" s="174" t="s">
        <v>83</v>
      </c>
      <c r="E65" s="175">
        <v>128.14500000000001</v>
      </c>
      <c r="F65" s="175">
        <v>0</v>
      </c>
      <c r="G65" s="176">
        <f t="shared" ref="G65:G70" si="6">E65*F65</f>
        <v>0</v>
      </c>
      <c r="O65" s="170">
        <v>2</v>
      </c>
      <c r="AA65" s="146">
        <v>1</v>
      </c>
      <c r="AB65" s="146">
        <v>7</v>
      </c>
      <c r="AC65" s="146">
        <v>7</v>
      </c>
      <c r="AZ65" s="146">
        <v>2</v>
      </c>
      <c r="BA65" s="146">
        <f t="shared" ref="BA65:BA70" si="7">IF(AZ65=1,G65,0)</f>
        <v>0</v>
      </c>
      <c r="BB65" s="146">
        <f t="shared" ref="BB65:BB70" si="8">IF(AZ65=2,G65,0)</f>
        <v>0</v>
      </c>
      <c r="BC65" s="146">
        <f t="shared" ref="BC65:BC70" si="9">IF(AZ65=3,G65,0)</f>
        <v>0</v>
      </c>
      <c r="BD65" s="146">
        <f t="shared" ref="BD65:BD70" si="10">IF(AZ65=4,G65,0)</f>
        <v>0</v>
      </c>
      <c r="BE65" s="146">
        <f t="shared" ref="BE65:BE70" si="11">IF(AZ65=5,G65,0)</f>
        <v>0</v>
      </c>
      <c r="CA65" s="177">
        <v>1</v>
      </c>
      <c r="CB65" s="177">
        <v>7</v>
      </c>
      <c r="CZ65" s="146">
        <v>2.0000000000000002E-5</v>
      </c>
    </row>
    <row r="66" spans="1:104" x14ac:dyDescent="0.2">
      <c r="A66" s="171">
        <v>41</v>
      </c>
      <c r="B66" s="172" t="s">
        <v>174</v>
      </c>
      <c r="C66" s="173" t="s">
        <v>175</v>
      </c>
      <c r="D66" s="174" t="s">
        <v>91</v>
      </c>
      <c r="E66" s="175">
        <v>81.3</v>
      </c>
      <c r="F66" s="175">
        <v>0</v>
      </c>
      <c r="G66" s="176">
        <f t="shared" si="6"/>
        <v>0</v>
      </c>
      <c r="O66" s="170">
        <v>2</v>
      </c>
      <c r="AA66" s="146">
        <v>1</v>
      </c>
      <c r="AB66" s="146">
        <v>7</v>
      </c>
      <c r="AC66" s="146">
        <v>7</v>
      </c>
      <c r="AZ66" s="146">
        <v>2</v>
      </c>
      <c r="BA66" s="146">
        <f t="shared" si="7"/>
        <v>0</v>
      </c>
      <c r="BB66" s="146">
        <f t="shared" si="8"/>
        <v>0</v>
      </c>
      <c r="BC66" s="146">
        <f t="shared" si="9"/>
        <v>0</v>
      </c>
      <c r="BD66" s="146">
        <f t="shared" si="10"/>
        <v>0</v>
      </c>
      <c r="BE66" s="146">
        <f t="shared" si="11"/>
        <v>0</v>
      </c>
      <c r="CA66" s="177">
        <v>1</v>
      </c>
      <c r="CB66" s="177">
        <v>7</v>
      </c>
      <c r="CZ66" s="146">
        <v>1.6800000000000001E-3</v>
      </c>
    </row>
    <row r="67" spans="1:104" x14ac:dyDescent="0.2">
      <c r="A67" s="171">
        <v>42</v>
      </c>
      <c r="B67" s="172" t="s">
        <v>176</v>
      </c>
      <c r="C67" s="173" t="s">
        <v>177</v>
      </c>
      <c r="D67" s="174" t="s">
        <v>128</v>
      </c>
      <c r="E67" s="175">
        <v>2.4</v>
      </c>
      <c r="F67" s="175">
        <v>0</v>
      </c>
      <c r="G67" s="176">
        <f t="shared" si="6"/>
        <v>0</v>
      </c>
      <c r="O67" s="170">
        <v>2</v>
      </c>
      <c r="AA67" s="146">
        <v>1</v>
      </c>
      <c r="AB67" s="146">
        <v>7</v>
      </c>
      <c r="AC67" s="146">
        <v>7</v>
      </c>
      <c r="AZ67" s="146">
        <v>2</v>
      </c>
      <c r="BA67" s="146">
        <f t="shared" si="7"/>
        <v>0</v>
      </c>
      <c r="BB67" s="146">
        <f t="shared" si="8"/>
        <v>0</v>
      </c>
      <c r="BC67" s="146">
        <f t="shared" si="9"/>
        <v>0</v>
      </c>
      <c r="BD67" s="146">
        <f t="shared" si="10"/>
        <v>0</v>
      </c>
      <c r="BE67" s="146">
        <f t="shared" si="11"/>
        <v>0</v>
      </c>
      <c r="CA67" s="177">
        <v>1</v>
      </c>
      <c r="CB67" s="177">
        <v>7</v>
      </c>
      <c r="CZ67" s="146">
        <v>0</v>
      </c>
    </row>
    <row r="68" spans="1:104" x14ac:dyDescent="0.2">
      <c r="A68" s="171">
        <v>43</v>
      </c>
      <c r="B68" s="172" t="s">
        <v>178</v>
      </c>
      <c r="C68" s="173" t="s">
        <v>196</v>
      </c>
      <c r="D68" s="174" t="s">
        <v>131</v>
      </c>
      <c r="E68" s="175">
        <v>1</v>
      </c>
      <c r="F68" s="175">
        <v>0</v>
      </c>
      <c r="G68" s="176">
        <f t="shared" si="6"/>
        <v>0</v>
      </c>
      <c r="O68" s="170">
        <v>2</v>
      </c>
      <c r="AA68" s="146">
        <v>1</v>
      </c>
      <c r="AB68" s="146">
        <v>7</v>
      </c>
      <c r="AC68" s="146">
        <v>7</v>
      </c>
      <c r="AZ68" s="146">
        <v>2</v>
      </c>
      <c r="BA68" s="146">
        <f t="shared" si="7"/>
        <v>0</v>
      </c>
      <c r="BB68" s="146">
        <f t="shared" si="8"/>
        <v>0</v>
      </c>
      <c r="BC68" s="146">
        <f t="shared" si="9"/>
        <v>0</v>
      </c>
      <c r="BD68" s="146">
        <f t="shared" si="10"/>
        <v>0</v>
      </c>
      <c r="BE68" s="146">
        <f t="shared" si="11"/>
        <v>0</v>
      </c>
      <c r="CA68" s="177">
        <v>1</v>
      </c>
      <c r="CB68" s="177">
        <v>7</v>
      </c>
      <c r="CZ68" s="146">
        <v>0</v>
      </c>
    </row>
    <row r="69" spans="1:104" x14ac:dyDescent="0.2">
      <c r="A69" s="171">
        <v>44</v>
      </c>
      <c r="B69" s="172" t="s">
        <v>154</v>
      </c>
      <c r="C69" s="173" t="s">
        <v>179</v>
      </c>
      <c r="D69" s="174" t="s">
        <v>91</v>
      </c>
      <c r="E69" s="175">
        <v>135.19999999999999</v>
      </c>
      <c r="F69" s="175">
        <v>0</v>
      </c>
      <c r="G69" s="176">
        <f t="shared" si="6"/>
        <v>0</v>
      </c>
      <c r="O69" s="170">
        <v>2</v>
      </c>
      <c r="AA69" s="146">
        <v>12</v>
      </c>
      <c r="AB69" s="146">
        <v>0</v>
      </c>
      <c r="AC69" s="146">
        <v>48</v>
      </c>
      <c r="AZ69" s="146">
        <v>2</v>
      </c>
      <c r="BA69" s="146">
        <f t="shared" si="7"/>
        <v>0</v>
      </c>
      <c r="BB69" s="146">
        <f t="shared" si="8"/>
        <v>0</v>
      </c>
      <c r="BC69" s="146">
        <f t="shared" si="9"/>
        <v>0</v>
      </c>
      <c r="BD69" s="146">
        <f t="shared" si="10"/>
        <v>0</v>
      </c>
      <c r="BE69" s="146">
        <f t="shared" si="11"/>
        <v>0</v>
      </c>
      <c r="CA69" s="177">
        <v>12</v>
      </c>
      <c r="CB69" s="177">
        <v>0</v>
      </c>
      <c r="CZ69" s="146">
        <v>0</v>
      </c>
    </row>
    <row r="70" spans="1:104" x14ac:dyDescent="0.2">
      <c r="A70" s="171">
        <v>45</v>
      </c>
      <c r="B70" s="172" t="s">
        <v>180</v>
      </c>
      <c r="C70" s="173" t="s">
        <v>181</v>
      </c>
      <c r="D70" s="174" t="s">
        <v>83</v>
      </c>
      <c r="E70" s="175">
        <v>140.95949999999999</v>
      </c>
      <c r="F70" s="175">
        <v>0</v>
      </c>
      <c r="G70" s="176">
        <f t="shared" si="6"/>
        <v>0</v>
      </c>
      <c r="O70" s="170">
        <v>2</v>
      </c>
      <c r="AA70" s="146">
        <v>3</v>
      </c>
      <c r="AB70" s="146">
        <v>7</v>
      </c>
      <c r="AC70" s="146" t="s">
        <v>180</v>
      </c>
      <c r="AZ70" s="146">
        <v>2</v>
      </c>
      <c r="BA70" s="146">
        <f t="shared" si="7"/>
        <v>0</v>
      </c>
      <c r="BB70" s="146">
        <f t="shared" si="8"/>
        <v>0</v>
      </c>
      <c r="BC70" s="146">
        <f t="shared" si="9"/>
        <v>0</v>
      </c>
      <c r="BD70" s="146">
        <f t="shared" si="10"/>
        <v>0</v>
      </c>
      <c r="BE70" s="146">
        <f t="shared" si="11"/>
        <v>0</v>
      </c>
      <c r="CA70" s="177">
        <v>3</v>
      </c>
      <c r="CB70" s="177">
        <v>7</v>
      </c>
      <c r="CZ70" s="146">
        <v>1.5699999999999999E-2</v>
      </c>
    </row>
    <row r="71" spans="1:104" x14ac:dyDescent="0.2">
      <c r="A71" s="178"/>
      <c r="B71" s="179" t="s">
        <v>73</v>
      </c>
      <c r="C71" s="180" t="str">
        <f>CONCATENATE(B64," ",C64)</f>
        <v>764 Konstrukce klempířské</v>
      </c>
      <c r="D71" s="181"/>
      <c r="E71" s="182"/>
      <c r="F71" s="183"/>
      <c r="G71" s="184">
        <f>SUM(G64:G70)</f>
        <v>0</v>
      </c>
      <c r="O71" s="170">
        <v>4</v>
      </c>
      <c r="BA71" s="185">
        <f>SUM(BA64:BA70)</f>
        <v>0</v>
      </c>
      <c r="BB71" s="185">
        <f>SUM(BB64:BB70)</f>
        <v>0</v>
      </c>
      <c r="BC71" s="185">
        <f>SUM(BC64:BC70)</f>
        <v>0</v>
      </c>
      <c r="BD71" s="185">
        <f>SUM(BD64:BD70)</f>
        <v>0</v>
      </c>
      <c r="BE71" s="185">
        <f>SUM(BE64:BE70)</f>
        <v>0</v>
      </c>
    </row>
    <row r="72" spans="1:104" x14ac:dyDescent="0.2">
      <c r="E72" s="146"/>
    </row>
    <row r="73" spans="1:104" x14ac:dyDescent="0.2">
      <c r="E73" s="146"/>
    </row>
    <row r="74" spans="1:104" x14ac:dyDescent="0.2">
      <c r="E74" s="146"/>
    </row>
    <row r="75" spans="1:104" x14ac:dyDescent="0.2">
      <c r="E75" s="146"/>
    </row>
    <row r="76" spans="1:104" x14ac:dyDescent="0.2">
      <c r="E76" s="146"/>
    </row>
    <row r="77" spans="1:104" x14ac:dyDescent="0.2">
      <c r="E77" s="146"/>
    </row>
    <row r="78" spans="1:104" x14ac:dyDescent="0.2">
      <c r="E78" s="146"/>
    </row>
    <row r="79" spans="1:104" x14ac:dyDescent="0.2">
      <c r="E79" s="146"/>
    </row>
    <row r="80" spans="1:104" x14ac:dyDescent="0.2">
      <c r="E80" s="146"/>
    </row>
    <row r="81" spans="1:7" x14ac:dyDescent="0.2">
      <c r="E81" s="146"/>
    </row>
    <row r="82" spans="1:7" x14ac:dyDescent="0.2">
      <c r="E82" s="146"/>
    </row>
    <row r="83" spans="1:7" x14ac:dyDescent="0.2">
      <c r="E83" s="146"/>
    </row>
    <row r="84" spans="1:7" x14ac:dyDescent="0.2">
      <c r="E84" s="146"/>
    </row>
    <row r="85" spans="1:7" x14ac:dyDescent="0.2">
      <c r="E85" s="146"/>
    </row>
    <row r="86" spans="1:7" x14ac:dyDescent="0.2">
      <c r="E86" s="146"/>
    </row>
    <row r="87" spans="1:7" x14ac:dyDescent="0.2">
      <c r="E87" s="146"/>
    </row>
    <row r="88" spans="1:7" x14ac:dyDescent="0.2">
      <c r="E88" s="146"/>
    </row>
    <row r="89" spans="1:7" x14ac:dyDescent="0.2">
      <c r="E89" s="146"/>
    </row>
    <row r="90" spans="1:7" x14ac:dyDescent="0.2">
      <c r="E90" s="146"/>
    </row>
    <row r="91" spans="1:7" x14ac:dyDescent="0.2">
      <c r="E91" s="146"/>
    </row>
    <row r="92" spans="1:7" x14ac:dyDescent="0.2">
      <c r="E92" s="146"/>
    </row>
    <row r="93" spans="1:7" x14ac:dyDescent="0.2">
      <c r="E93" s="146"/>
    </row>
    <row r="94" spans="1:7" x14ac:dyDescent="0.2">
      <c r="E94" s="146"/>
    </row>
    <row r="95" spans="1:7" x14ac:dyDescent="0.2">
      <c r="A95" s="186"/>
      <c r="B95" s="186"/>
      <c r="C95" s="186"/>
      <c r="D95" s="186"/>
      <c r="E95" s="186"/>
      <c r="F95" s="186"/>
      <c r="G95" s="186"/>
    </row>
    <row r="96" spans="1:7" x14ac:dyDescent="0.2">
      <c r="A96" s="186"/>
      <c r="B96" s="186"/>
      <c r="C96" s="186"/>
      <c r="D96" s="186"/>
      <c r="E96" s="186"/>
      <c r="F96" s="186"/>
      <c r="G96" s="186"/>
    </row>
    <row r="97" spans="1:7" x14ac:dyDescent="0.2">
      <c r="A97" s="186"/>
      <c r="B97" s="186"/>
      <c r="C97" s="186"/>
      <c r="D97" s="186"/>
      <c r="E97" s="186"/>
      <c r="F97" s="186"/>
      <c r="G97" s="186"/>
    </row>
    <row r="98" spans="1:7" x14ac:dyDescent="0.2">
      <c r="A98" s="186"/>
      <c r="B98" s="186"/>
      <c r="C98" s="186"/>
      <c r="D98" s="186"/>
      <c r="E98" s="186"/>
      <c r="F98" s="186"/>
      <c r="G98" s="186"/>
    </row>
    <row r="99" spans="1:7" x14ac:dyDescent="0.2">
      <c r="E99" s="146"/>
    </row>
    <row r="100" spans="1:7" x14ac:dyDescent="0.2">
      <c r="E100" s="146"/>
    </row>
    <row r="101" spans="1:7" x14ac:dyDescent="0.2">
      <c r="E101" s="146"/>
    </row>
    <row r="102" spans="1:7" x14ac:dyDescent="0.2">
      <c r="E102" s="146"/>
    </row>
    <row r="103" spans="1:7" x14ac:dyDescent="0.2">
      <c r="E103" s="146"/>
    </row>
    <row r="104" spans="1:7" x14ac:dyDescent="0.2">
      <c r="E104" s="146"/>
    </row>
    <row r="105" spans="1:7" x14ac:dyDescent="0.2">
      <c r="E105" s="146"/>
    </row>
    <row r="106" spans="1:7" x14ac:dyDescent="0.2">
      <c r="E106" s="146"/>
    </row>
    <row r="107" spans="1:7" x14ac:dyDescent="0.2">
      <c r="E107" s="146"/>
    </row>
    <row r="108" spans="1:7" x14ac:dyDescent="0.2">
      <c r="E108" s="146"/>
    </row>
    <row r="109" spans="1:7" x14ac:dyDescent="0.2">
      <c r="E109" s="146"/>
    </row>
    <row r="110" spans="1:7" x14ac:dyDescent="0.2">
      <c r="E110" s="146"/>
    </row>
    <row r="111" spans="1:7" x14ac:dyDescent="0.2">
      <c r="E111" s="146"/>
    </row>
    <row r="112" spans="1:7" x14ac:dyDescent="0.2">
      <c r="E112" s="146"/>
    </row>
    <row r="113" spans="5:5" x14ac:dyDescent="0.2">
      <c r="E113" s="146"/>
    </row>
    <row r="114" spans="5:5" x14ac:dyDescent="0.2">
      <c r="E114" s="146"/>
    </row>
    <row r="115" spans="5:5" x14ac:dyDescent="0.2">
      <c r="E115" s="146"/>
    </row>
    <row r="116" spans="5:5" x14ac:dyDescent="0.2">
      <c r="E116" s="146"/>
    </row>
    <row r="117" spans="5:5" x14ac:dyDescent="0.2">
      <c r="E117" s="146"/>
    </row>
    <row r="118" spans="5:5" x14ac:dyDescent="0.2">
      <c r="E118" s="146"/>
    </row>
    <row r="119" spans="5:5" x14ac:dyDescent="0.2">
      <c r="E119" s="146"/>
    </row>
    <row r="120" spans="5:5" x14ac:dyDescent="0.2">
      <c r="E120" s="146"/>
    </row>
    <row r="121" spans="5:5" x14ac:dyDescent="0.2">
      <c r="E121" s="146"/>
    </row>
    <row r="122" spans="5:5" x14ac:dyDescent="0.2">
      <c r="E122" s="146"/>
    </row>
    <row r="123" spans="5:5" x14ac:dyDescent="0.2">
      <c r="E123" s="146"/>
    </row>
    <row r="124" spans="5:5" x14ac:dyDescent="0.2">
      <c r="E124" s="146"/>
    </row>
    <row r="125" spans="5:5" x14ac:dyDescent="0.2">
      <c r="E125" s="146"/>
    </row>
    <row r="126" spans="5:5" x14ac:dyDescent="0.2">
      <c r="E126" s="146"/>
    </row>
    <row r="127" spans="5:5" x14ac:dyDescent="0.2">
      <c r="E127" s="146"/>
    </row>
    <row r="128" spans="5:5" x14ac:dyDescent="0.2">
      <c r="E128" s="146"/>
    </row>
    <row r="129" spans="1:7" x14ac:dyDescent="0.2">
      <c r="E129" s="146"/>
    </row>
    <row r="130" spans="1:7" x14ac:dyDescent="0.2">
      <c r="A130" s="187"/>
      <c r="B130" s="187"/>
    </row>
    <row r="131" spans="1:7" x14ac:dyDescent="0.2">
      <c r="A131" s="186"/>
      <c r="B131" s="186"/>
      <c r="C131" s="189"/>
      <c r="D131" s="189"/>
      <c r="E131" s="190"/>
      <c r="F131" s="189"/>
      <c r="G131" s="191"/>
    </row>
    <row r="132" spans="1:7" x14ac:dyDescent="0.2">
      <c r="A132" s="192"/>
      <c r="B132" s="192"/>
      <c r="C132" s="186"/>
      <c r="D132" s="186"/>
      <c r="E132" s="193"/>
      <c r="F132" s="186"/>
      <c r="G132" s="186"/>
    </row>
    <row r="133" spans="1:7" x14ac:dyDescent="0.2">
      <c r="A133" s="186"/>
      <c r="B133" s="186"/>
      <c r="C133" s="186"/>
      <c r="D133" s="186"/>
      <c r="E133" s="193"/>
      <c r="F133" s="186"/>
      <c r="G133" s="186"/>
    </row>
    <row r="134" spans="1:7" x14ac:dyDescent="0.2">
      <c r="A134" s="186"/>
      <c r="B134" s="186"/>
      <c r="C134" s="186"/>
      <c r="D134" s="186"/>
      <c r="E134" s="193"/>
      <c r="F134" s="186"/>
      <c r="G134" s="186"/>
    </row>
    <row r="135" spans="1:7" x14ac:dyDescent="0.2">
      <c r="A135" s="186"/>
      <c r="B135" s="186"/>
      <c r="C135" s="186"/>
      <c r="D135" s="186"/>
      <c r="E135" s="193"/>
      <c r="F135" s="186"/>
      <c r="G135" s="186"/>
    </row>
    <row r="136" spans="1:7" x14ac:dyDescent="0.2">
      <c r="A136" s="186"/>
      <c r="B136" s="186"/>
      <c r="C136" s="186"/>
      <c r="D136" s="186"/>
      <c r="E136" s="193"/>
      <c r="F136" s="186"/>
      <c r="G136" s="186"/>
    </row>
    <row r="137" spans="1:7" x14ac:dyDescent="0.2">
      <c r="A137" s="186"/>
      <c r="B137" s="186"/>
      <c r="C137" s="186"/>
      <c r="D137" s="186"/>
      <c r="E137" s="193"/>
      <c r="F137" s="186"/>
      <c r="G137" s="186"/>
    </row>
    <row r="138" spans="1:7" x14ac:dyDescent="0.2">
      <c r="A138" s="186"/>
      <c r="B138" s="186"/>
      <c r="C138" s="186"/>
      <c r="D138" s="186"/>
      <c r="E138" s="193"/>
      <c r="F138" s="186"/>
      <c r="G138" s="186"/>
    </row>
    <row r="139" spans="1:7" x14ac:dyDescent="0.2">
      <c r="A139" s="186"/>
      <c r="B139" s="186"/>
      <c r="C139" s="186"/>
      <c r="D139" s="186"/>
      <c r="E139" s="193"/>
      <c r="F139" s="186"/>
      <c r="G139" s="186"/>
    </row>
    <row r="140" spans="1:7" x14ac:dyDescent="0.2">
      <c r="A140" s="186"/>
      <c r="B140" s="186"/>
      <c r="C140" s="186"/>
      <c r="D140" s="186"/>
      <c r="E140" s="193"/>
      <c r="F140" s="186"/>
      <c r="G140" s="186"/>
    </row>
    <row r="141" spans="1:7" x14ac:dyDescent="0.2">
      <c r="A141" s="186"/>
      <c r="B141" s="186"/>
      <c r="C141" s="186"/>
      <c r="D141" s="186"/>
      <c r="E141" s="193"/>
      <c r="F141" s="186"/>
      <c r="G141" s="186"/>
    </row>
    <row r="142" spans="1:7" x14ac:dyDescent="0.2">
      <c r="A142" s="186"/>
      <c r="B142" s="186"/>
      <c r="C142" s="186"/>
      <c r="D142" s="186"/>
      <c r="E142" s="193"/>
      <c r="F142" s="186"/>
      <c r="G142" s="186"/>
    </row>
    <row r="143" spans="1:7" x14ac:dyDescent="0.2">
      <c r="A143" s="186"/>
      <c r="B143" s="186"/>
      <c r="C143" s="186"/>
      <c r="D143" s="186"/>
      <c r="E143" s="193"/>
      <c r="F143" s="186"/>
      <c r="G143" s="186"/>
    </row>
    <row r="144" spans="1:7" x14ac:dyDescent="0.2">
      <c r="A144" s="186"/>
      <c r="B144" s="186"/>
      <c r="C144" s="186"/>
      <c r="D144" s="186"/>
      <c r="E144" s="193"/>
      <c r="F144" s="186"/>
      <c r="G144" s="186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size="40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Říha Pavel</cp:lastModifiedBy>
  <cp:lastPrinted>2017-04-20T06:41:04Z</cp:lastPrinted>
  <dcterms:created xsi:type="dcterms:W3CDTF">2017-04-20T06:26:28Z</dcterms:created>
  <dcterms:modified xsi:type="dcterms:W3CDTF">2017-04-20T07:45:47Z</dcterms:modified>
</cp:coreProperties>
</file>