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00" windowWidth="13095" windowHeight="10935" activeTab="0"/>
  </bookViews>
  <sheets>
    <sheet name="Rekapitulace stavby" sheetId="1" r:id="rId1"/>
    <sheet name="Objekt -.1 - PS 01 Strojn..." sheetId="2" r:id="rId2"/>
    <sheet name="Objekt -.2 - PS 02 Elektr..." sheetId="3" r:id="rId3"/>
    <sheet name="Objekt -.3 - SO 01 Odstra..." sheetId="4" r:id="rId4"/>
    <sheet name="Objekt -.4 - SO 02 Měrný ..." sheetId="5" r:id="rId5"/>
    <sheet name="Objekt -.5 - SO 03 Zatrub..." sheetId="6" r:id="rId6"/>
    <sheet name="Objekt -.6 - SO 04 Čištěn..." sheetId="7" r:id="rId7"/>
    <sheet name="Objekt -.7 - SO 05 Staveb..." sheetId="8" r:id="rId8"/>
    <sheet name="Objekt -.8 - SO 99 Ostatn..." sheetId="9" r:id="rId9"/>
    <sheet name="Pokyny pro vyplnění" sheetId="10" r:id="rId10"/>
  </sheets>
  <definedNames>
    <definedName name="_xlnm._FilterDatabase" localSheetId="1" hidden="1">'Objekt -.1 - PS 01 Strojn...'!$C$76:$K$80</definedName>
    <definedName name="_xlnm._FilterDatabase" localSheetId="2" hidden="1">'Objekt -.2 - PS 02 Elektr...'!$C$80:$K$107</definedName>
    <definedName name="_xlnm._FilterDatabase" localSheetId="3" hidden="1">'Objekt -.3 - SO 01 Odstra...'!$C$82:$K$120</definedName>
    <definedName name="_xlnm._FilterDatabase" localSheetId="4" hidden="1">'Objekt -.4 - SO 02 Měrný ...'!$C$84:$K$153</definedName>
    <definedName name="_xlnm._FilterDatabase" localSheetId="5" hidden="1">'Objekt -.5 - SO 03 Zatrub...'!$C$88:$K$184</definedName>
    <definedName name="_xlnm._FilterDatabase" localSheetId="6" hidden="1">'Objekt -.6 - SO 04 Čištěn...'!$C$77:$K$100</definedName>
    <definedName name="_xlnm._FilterDatabase" localSheetId="7" hidden="1">'Objekt -.7 - SO 05 Staveb...'!$C$90:$K$156</definedName>
    <definedName name="_xlnm._FilterDatabase" localSheetId="8" hidden="1">'Objekt -.8 - SO 99 Ostatn...'!$C$78:$K$97</definedName>
    <definedName name="_xlnm.Print_Area" localSheetId="1">'Objekt -.1 - PS 01 Strojn...'!$C$4:$J$36,'Objekt -.1 - PS 01 Strojn...'!$C$42:$J$58,'Objekt -.1 - PS 01 Strojn...'!$C$64:$K$80</definedName>
    <definedName name="_xlnm.Print_Area" localSheetId="2">'Objekt -.2 - PS 02 Elektr...'!$C$4:$J$36,'Objekt -.2 - PS 02 Elektr...'!$C$42:$J$62,'Objekt -.2 - PS 02 Elektr...'!$C$68:$K$107</definedName>
    <definedName name="_xlnm.Print_Area" localSheetId="3">'Objekt -.3 - SO 01 Odstra...'!$C$4:$J$36,'Objekt -.3 - SO 01 Odstra...'!$C$42:$J$64,'Objekt -.3 - SO 01 Odstra...'!$C$70:$K$120</definedName>
    <definedName name="_xlnm.Print_Area" localSheetId="4">'Objekt -.4 - SO 02 Měrný ...'!$C$4:$J$36,'Objekt -.4 - SO 02 Měrný ...'!$C$42:$J$66,'Objekt -.4 - SO 02 Měrný ...'!$C$72:$K$153</definedName>
    <definedName name="_xlnm.Print_Area" localSheetId="5">'Objekt -.5 - SO 03 Zatrub...'!$C$4:$J$36,'Objekt -.5 - SO 03 Zatrub...'!$C$42:$J$70,'Objekt -.5 - SO 03 Zatrub...'!$C$76:$K$184</definedName>
    <definedName name="_xlnm.Print_Area" localSheetId="6">'Objekt -.6 - SO 04 Čištěn...'!$C$4:$J$36,'Objekt -.6 - SO 04 Čištěn...'!$C$42:$J$59,'Objekt -.6 - SO 04 Čištěn...'!$C$65:$K$100</definedName>
    <definedName name="_xlnm.Print_Area" localSheetId="7">'Objekt -.7 - SO 05 Staveb...'!$C$4:$J$36,'Objekt -.7 - SO 05 Staveb...'!$C$42:$J$72,'Objekt -.7 - SO 05 Staveb...'!$C$78:$K$156</definedName>
    <definedName name="_xlnm.Print_Area" localSheetId="8">'Objekt -.8 - SO 99 Ostatn...'!$C$4:$J$36,'Objekt -.8 - SO 99 Ostatn...'!$C$42:$J$60,'Objekt -.8 - SO 99 Ostatn...'!$C$66:$K$97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'Objekt -.1 - PS 01 Strojn...'!$76:$76</definedName>
    <definedName name="_xlnm.Print_Titles" localSheetId="2">'Objekt -.2 - PS 02 Elektr...'!$80:$80</definedName>
    <definedName name="_xlnm.Print_Titles" localSheetId="3">'Objekt -.3 - SO 01 Odstra...'!$82:$82</definedName>
    <definedName name="_xlnm.Print_Titles" localSheetId="4">'Objekt -.4 - SO 02 Měrný ...'!$84:$84</definedName>
    <definedName name="_xlnm.Print_Titles" localSheetId="5">'Objekt -.5 - SO 03 Zatrub...'!$88:$88</definedName>
    <definedName name="_xlnm.Print_Titles" localSheetId="6">'Objekt -.6 - SO 04 Čištěn...'!$77:$77</definedName>
    <definedName name="_xlnm.Print_Titles" localSheetId="7">'Objekt -.7 - SO 05 Staveb...'!$90:$90</definedName>
    <definedName name="_xlnm.Print_Titles" localSheetId="8">'Objekt -.8 - SO 99 Ostatn...'!$78:$78</definedName>
  </definedNames>
  <calcPr calcId="145621"/>
</workbook>
</file>

<file path=xl/sharedStrings.xml><?xml version="1.0" encoding="utf-8"?>
<sst xmlns="http://schemas.openxmlformats.org/spreadsheetml/2006/main" count="5995" uniqueCount="1227">
  <si>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</si>
  <si>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</si>
  <si>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</si>
  <si>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</si>
  <si>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</si>
  <si>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</si>
  <si>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</si>
  <si>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{416d2775-7236-4673-8ec0-f472d7859273}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</si>
  <si>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</si>
  <si>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</si>
  <si>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</si>
  <si>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</si>
  <si>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</si>
  <si>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</si>
  <si>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</si>
  <si>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</si>
  <si>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</si>
  <si>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042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</si>
  <si>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</si>
  <si>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</si>
  <si>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ČS Polešovický potok - odstranění technologie</t>
  </si>
  <si>
    <t>KSO:</t>
  </si>
  <si>
    <t>CC-CZ:</t>
  </si>
  <si>
    <t>Místo:</t>
  </si>
  <si>
    <t xml:space="preserve"> </t>
  </si>
  <si>
    <t>Datum:</t>
  </si>
  <si>
    <t>7. 9. 2017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</si>
  <si>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</si>
  <si>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</si>
  <si>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</si>
  <si>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</si>
  <si>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</si>
  <si>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</si>
  <si>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</si>
  <si>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</si>
  <si>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</si>
  <si>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</si>
  <si>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</si>
  <si>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</si>
  <si>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</si>
  <si>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</si>
  <si>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</si>
  <si>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</si>
  <si>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</si>
  <si>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</si>
  <si>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</si>
  <si>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</si>
  <si>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</si>
  <si>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</si>
  <si>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</si>
  <si>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</si>
  <si>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</si>
  <si>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</si>
  <si>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</si>
  <si>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</si>
  <si>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</si>
  <si>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</si>
  <si>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</si>
  <si>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</si>
  <si>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</si>
  <si>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</si>
  <si>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</si>
  <si>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</si>
  <si>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</si>
  <si>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</si>
  <si>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</si>
  <si>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</si>
  <si>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</si>
  <si>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</si>
  <si>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</si>
  <si>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</si>
  <si>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</si>
  <si>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</si>
  <si>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</si>
  <si>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 :.1</t>
  </si>
  <si>
    <t>PS 01 Strojně technologická část</t>
  </si>
  <si>
    <t>STA</t>
  </si>
  <si>
    <t>1</t>
  </si>
  <si>
    <t>{7b4da5e8-b538-48c3-b6c6-8f75549fb653}</t>
  </si>
  <si>
    <t>-1</t>
  </si>
  <si>
    <t>Objekt :.2</t>
  </si>
  <si>
    <t>PS 02 Elektrotechnická část</t>
  </si>
  <si>
    <t>{ec1a87a2-a25f-412f-a305-469621ba8d64}</t>
  </si>
  <si>
    <t>Objekt :.3</t>
  </si>
  <si>
    <t>SO 01 Odstranění technologie, stavidla, bourání ČS</t>
  </si>
  <si>
    <t>{f342fbda-f7ae-4458-a3db-508ba053cd34}</t>
  </si>
  <si>
    <t>Objekt :.4</t>
  </si>
  <si>
    <t>SO 02 Měrný objekt</t>
  </si>
  <si>
    <t>{dac51e03-d980-4cda-8ecc-d5b3ef3b89a9}</t>
  </si>
  <si>
    <t>Objekt :.5</t>
  </si>
  <si>
    <t>SO 03 Zatrubnění, terénní úpravy a nové koryto</t>
  </si>
  <si>
    <t>{44da5121-124f-4619-a05b-23a37b622718}</t>
  </si>
  <si>
    <t>Objekt :.6</t>
  </si>
  <si>
    <t>SO 04 Čištění koryta Polešovického potoka</t>
  </si>
  <si>
    <t>{adefc836-4c6b-446d-8d4e-a9e91c065eb1}</t>
  </si>
  <si>
    <t>Objekt :.7</t>
  </si>
  <si>
    <t>SO 05 Stavební elektroinstalace</t>
  </si>
  <si>
    <t>{e21eb45f-8a4d-4ce1-8d8f-435d67f7a91e}</t>
  </si>
  <si>
    <t>Objekt :.8</t>
  </si>
  <si>
    <t>SO 99 Ostatní náklady</t>
  </si>
  <si>
    <t>{756d4909-a76b-4a74-8ee3-bc2cca94dc67}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</si>
  <si>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</si>
  <si>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</si>
  <si>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</si>
  <si>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</si>
  <si>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</si>
  <si>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</si>
  <si>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</si>
  <si>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Objekt :.1 - PS 01 Strojně technologická část</t>
  </si>
  <si>
    <t>REKAPITULACE ČLENĚNÍ SOUPISU PRACÍ</t>
  </si>
  <si>
    <t>Kód dílu - Popis</t>
  </si>
  <si>
    <t>Cena celkem [CZK]</t>
  </si>
  <si>
    <t>Náklady soupisu celkem</t>
  </si>
  <si>
    <t>M57 - Technologická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</si>
  <si>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</si>
  <si>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</si>
  <si>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</si>
  <si>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</si>
  <si>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</si>
  <si>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</si>
  <si>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</si>
  <si>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</si>
  <si>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</si>
  <si>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</si>
  <si>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</si>
  <si>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</si>
  <si>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</si>
  <si>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</si>
  <si>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M57</t>
  </si>
  <si>
    <t>Technologická zařízení</t>
  </si>
  <si>
    <t>ROZPOCET</t>
  </si>
  <si>
    <t>K</t>
  </si>
  <si>
    <t>M57 - pc1</t>
  </si>
  <si>
    <t>Doprava a montáž technologického zařízení vřetenové stavidlo</t>
  </si>
  <si>
    <t>SOUBOR</t>
  </si>
  <si>
    <t>4</t>
  </si>
  <si>
    <t>-1024932589</t>
  </si>
  <si>
    <t>2</t>
  </si>
  <si>
    <t>M57 - pc2</t>
  </si>
  <si>
    <t>Dodávka vřetenové stavidlo s elektropohonem otvor ve zdi 1500 x 2000 mm</t>
  </si>
  <si>
    <t>1736855319</t>
  </si>
  <si>
    <t>Objekt :.2 - PS 02 Elektrotechnická část</t>
  </si>
  <si>
    <t>E1 - Nový rozvaděč</t>
  </si>
  <si>
    <t>E2 - Vybavení rozváděče - část ŘS</t>
  </si>
  <si>
    <t>E3 - Montáž</t>
  </si>
  <si>
    <t>E4.1 - Kabeláž - slaboproudá</t>
  </si>
  <si>
    <t>E6 - Ostatní</t>
  </si>
  <si>
    <t>E1</t>
  </si>
  <si>
    <t>Nový rozvaděč</t>
  </si>
  <si>
    <t>2100200101</t>
  </si>
  <si>
    <t>Nový rozváděč sloupové trafostanice rozměr 605x1140x470mm včetně uchycení na sloup</t>
  </si>
  <si>
    <t>kpl</t>
  </si>
  <si>
    <t>-801602178</t>
  </si>
  <si>
    <t>E2</t>
  </si>
  <si>
    <t>Vybavení rozváděče - část ŘS</t>
  </si>
  <si>
    <t>2100200201</t>
  </si>
  <si>
    <t>PLC - 4xAO, 8xAI, 8xDO, 8xDI / map 24V DC/ komunikace RS485,RS232,ETH</t>
  </si>
  <si>
    <t>ks</t>
  </si>
  <si>
    <t>1315321677</t>
  </si>
  <si>
    <t>3</t>
  </si>
  <si>
    <t>2100200202</t>
  </si>
  <si>
    <t>Radiomodem 406,1MHz,5W,25kHZ šířka kanálu 25,0kHZ + příslušenství</t>
  </si>
  <si>
    <t>-303851307</t>
  </si>
  <si>
    <t>2100200203</t>
  </si>
  <si>
    <t>Zdroj 230VAC/24VDC 10A s filtrem</t>
  </si>
  <si>
    <t>825612595</t>
  </si>
  <si>
    <t>5</t>
  </si>
  <si>
    <t>2100200204</t>
  </si>
  <si>
    <t>Záložní zdroj - baterie 24VDC max 32A - 3,2Ah</t>
  </si>
  <si>
    <t>542806538</t>
  </si>
  <si>
    <t>6</t>
  </si>
  <si>
    <t>2100200205</t>
  </si>
  <si>
    <t>Záložní zdroj -Bateriový modul</t>
  </si>
  <si>
    <t>1644421858</t>
  </si>
  <si>
    <t>7</t>
  </si>
  <si>
    <t>2100200206</t>
  </si>
  <si>
    <t>Jistič 2A/1/B</t>
  </si>
  <si>
    <t>-1023172802</t>
  </si>
  <si>
    <t>8</t>
  </si>
  <si>
    <t>2100200207</t>
  </si>
  <si>
    <t>Pojistkoví odpínač včetně vložky - 500mA</t>
  </si>
  <si>
    <t>-236789380</t>
  </si>
  <si>
    <t>9</t>
  </si>
  <si>
    <t>2100200208</t>
  </si>
  <si>
    <t>svorka patrová</t>
  </si>
  <si>
    <t>-2078706706</t>
  </si>
  <si>
    <t>10</t>
  </si>
  <si>
    <t>2100200209</t>
  </si>
  <si>
    <t>vnitřní propoje (CYA)</t>
  </si>
  <si>
    <t>M</t>
  </si>
  <si>
    <t>-35013001</t>
  </si>
  <si>
    <t>E3</t>
  </si>
  <si>
    <t>Montáž</t>
  </si>
  <si>
    <t>11</t>
  </si>
  <si>
    <t>2100200301</t>
  </si>
  <si>
    <t>Ultrazvukový snímač hladiny do 4m</t>
  </si>
  <si>
    <t>-845605244</t>
  </si>
  <si>
    <t>12</t>
  </si>
  <si>
    <t>2100200302</t>
  </si>
  <si>
    <t>Ultrazvukový snímač hladiny do 6m</t>
  </si>
  <si>
    <t>-2080259395</t>
  </si>
  <si>
    <t>13</t>
  </si>
  <si>
    <t>2100200303</t>
  </si>
  <si>
    <t>Magnetický koncový spínač</t>
  </si>
  <si>
    <t>-1487360657</t>
  </si>
  <si>
    <t>E4.1</t>
  </si>
  <si>
    <t>Kabeláž - slaboproudá</t>
  </si>
  <si>
    <t>14</t>
  </si>
  <si>
    <t>2100200401</t>
  </si>
  <si>
    <t>Kabel JQTQ 14x1</t>
  </si>
  <si>
    <t>-356084597</t>
  </si>
  <si>
    <t>2100200402</t>
  </si>
  <si>
    <t>Kabel JQTQ 7x0,8</t>
  </si>
  <si>
    <t>-1914853853</t>
  </si>
  <si>
    <t>16</t>
  </si>
  <si>
    <t>2100200403</t>
  </si>
  <si>
    <t>Kabel JQTQ 4x1</t>
  </si>
  <si>
    <t>-22382824</t>
  </si>
  <si>
    <t>E6</t>
  </si>
  <si>
    <t>Ostatní</t>
  </si>
  <si>
    <t>17</t>
  </si>
  <si>
    <t>2100200601</t>
  </si>
  <si>
    <t>Oživení rádiového spojení s dispečinkem</t>
  </si>
  <si>
    <t>1088983046</t>
  </si>
  <si>
    <t>18</t>
  </si>
  <si>
    <t>2100200602</t>
  </si>
  <si>
    <t>Programovaní , vizualizace ŘS</t>
  </si>
  <si>
    <t>-786883409</t>
  </si>
  <si>
    <t>19</t>
  </si>
  <si>
    <t>2100200603</t>
  </si>
  <si>
    <t>Montáž, zapojení, vyzkoušení a oživení výše specifikovaného zařízení</t>
  </si>
  <si>
    <t>-1460654069</t>
  </si>
  <si>
    <t>20</t>
  </si>
  <si>
    <t>2100200604</t>
  </si>
  <si>
    <t>Drobný montážní materiál</t>
  </si>
  <si>
    <t>1939534566</t>
  </si>
  <si>
    <t>2100200605</t>
  </si>
  <si>
    <t>Výchozí revize</t>
  </si>
  <si>
    <t>-1946514044</t>
  </si>
  <si>
    <t>Objekt :.3 - SO 01 Odstranění technologie, stavidla, bourání ČS</t>
  </si>
  <si>
    <t>1 - Zemní práce</t>
  </si>
  <si>
    <t>2 - Základy a zvláštní zakládání</t>
  </si>
  <si>
    <t>713 - Izolace tepelné</t>
  </si>
  <si>
    <t>764 - Konstrukce klempířské</t>
  </si>
  <si>
    <t>767 - Konstrukce zámečnické</t>
  </si>
  <si>
    <t>96 - Bourání konstrukcí</t>
  </si>
  <si>
    <t>D96 - Přesuny suti a vybouraných hmot</t>
  </si>
  <si>
    <t>Zemní práce</t>
  </si>
  <si>
    <t>111301111R00</t>
  </si>
  <si>
    <t>Sejmutí drnu tl. 10 cm, s přemístěním do 50 m</t>
  </si>
  <si>
    <t>M2</t>
  </si>
  <si>
    <t>-2133237093</t>
  </si>
  <si>
    <t>121101101R00</t>
  </si>
  <si>
    <t>Sejmutí ornice s přemístěním do 50 m</t>
  </si>
  <si>
    <t>m3</t>
  </si>
  <si>
    <t>-2080301183</t>
  </si>
  <si>
    <t>131301112R00</t>
  </si>
  <si>
    <t>Hloubení nezapažených jam v hor.4 do 1000 m3 strojně</t>
  </si>
  <si>
    <t>-878485141</t>
  </si>
  <si>
    <t>161101103R00</t>
  </si>
  <si>
    <t>Svislé přemístění výkopku z hor.1-4 do 6,0 m</t>
  </si>
  <si>
    <t>485990509</t>
  </si>
  <si>
    <t>162401101R00</t>
  </si>
  <si>
    <t>Vodorovné přemístění výkopku z hor.1-4 do 1500 m</t>
  </si>
  <si>
    <t>-1214415498</t>
  </si>
  <si>
    <t>167101102R00</t>
  </si>
  <si>
    <t>Nakládání výkopku z hor.1-4 v množství nad 100 m3</t>
  </si>
  <si>
    <t>1410070491</t>
  </si>
  <si>
    <t>171201101R00</t>
  </si>
  <si>
    <t>Uložení sypaniny do násypů nezhutněných</t>
  </si>
  <si>
    <t>-1223448063</t>
  </si>
  <si>
    <t>174101101R00</t>
  </si>
  <si>
    <t>Zásyp jam, rýh, šachet se zhutněním</t>
  </si>
  <si>
    <t>1150308872</t>
  </si>
  <si>
    <t>583418004</t>
  </si>
  <si>
    <t>Kamenivo drcené frakce  16/32 B Jihomoravský kraj</t>
  </si>
  <si>
    <t>T</t>
  </si>
  <si>
    <t>-2092320084</t>
  </si>
  <si>
    <t>Základy a zvláštní zakládání</t>
  </si>
  <si>
    <t>235681121R00</t>
  </si>
  <si>
    <t>Těsnění hrad. stěn ze zhutněné sypaniny,zřízení</t>
  </si>
  <si>
    <t>1008211984</t>
  </si>
  <si>
    <t>235681131R00</t>
  </si>
  <si>
    <t>Těsnění hrad. stěn ze zhutněné sypaniny,odstranění</t>
  </si>
  <si>
    <t>-1439853300</t>
  </si>
  <si>
    <t>273313511R00</t>
  </si>
  <si>
    <t>Beton základových desek prostý C 12/15</t>
  </si>
  <si>
    <t>-1106639471</t>
  </si>
  <si>
    <t>713</t>
  </si>
  <si>
    <t>Izolace tepelné</t>
  </si>
  <si>
    <t>23</t>
  </si>
  <si>
    <t>713100827R00</t>
  </si>
  <si>
    <t>Odstranění tepelné izolace tl. 5 cm</t>
  </si>
  <si>
    <t>-452729702</t>
  </si>
  <si>
    <t>764</t>
  </si>
  <si>
    <t>Konstrukce klempířské</t>
  </si>
  <si>
    <t>24</t>
  </si>
  <si>
    <t>764311821R00</t>
  </si>
  <si>
    <t>Demontáž krytiny, tabule 2 x 1 m, do 25 m2, do 30°</t>
  </si>
  <si>
    <t>148057062</t>
  </si>
  <si>
    <t>767</t>
  </si>
  <si>
    <t>Konstrukce zámečnické</t>
  </si>
  <si>
    <t>25</t>
  </si>
  <si>
    <t>767914830R00</t>
  </si>
  <si>
    <t>Demontáž oplocení H do 2 m vč. podhrabové desky</t>
  </si>
  <si>
    <t>681126067</t>
  </si>
  <si>
    <t>26</t>
  </si>
  <si>
    <t>767920820R00</t>
  </si>
  <si>
    <t>Demontáž vrat k oplocení plochy do 6 m2</t>
  </si>
  <si>
    <t>KUS</t>
  </si>
  <si>
    <t>1722550677</t>
  </si>
  <si>
    <t>96</t>
  </si>
  <si>
    <t>Bourání konstrukcí</t>
  </si>
  <si>
    <t>960211251R00</t>
  </si>
  <si>
    <t>Bourání konstrukcí zděných z kamene nebo z cihel</t>
  </si>
  <si>
    <t>1057352044</t>
  </si>
  <si>
    <t>960321271R00</t>
  </si>
  <si>
    <t>Bourání konstrukcí ze železobetonu</t>
  </si>
  <si>
    <t>-1368628502</t>
  </si>
  <si>
    <t>970051300R00</t>
  </si>
  <si>
    <t>Jádrové vrtání do ŽB do 300 mm vč. příplatků</t>
  </si>
  <si>
    <t>-1705110504</t>
  </si>
  <si>
    <t>963200012RA0</t>
  </si>
  <si>
    <t>Bourání stropů z desek ŽB š. do 30 cm, tl. 14 cm</t>
  </si>
  <si>
    <t>724054014</t>
  </si>
  <si>
    <t>963300013RA0</t>
  </si>
  <si>
    <t>Bourání stropů ŽB deskových tl. 20 cm</t>
  </si>
  <si>
    <t>915671002</t>
  </si>
  <si>
    <t>965200011RA0</t>
  </si>
  <si>
    <t>Bourání mazanin škvárobetonových</t>
  </si>
  <si>
    <t>2113095993</t>
  </si>
  <si>
    <t>96-pc01</t>
  </si>
  <si>
    <t>Demontáž jeřábové dráhy nosnost 10t</t>
  </si>
  <si>
    <t>559158380</t>
  </si>
  <si>
    <t>96-pc02</t>
  </si>
  <si>
    <t>Demontáž stávajícího technologického vystrojení</t>
  </si>
  <si>
    <t>KG</t>
  </si>
  <si>
    <t>122721048</t>
  </si>
  <si>
    <t>96-pc03</t>
  </si>
  <si>
    <t>Demontáž stávajícího zábradlí</t>
  </si>
  <si>
    <t>1987997763</t>
  </si>
  <si>
    <t>22</t>
  </si>
  <si>
    <t>96-pc04</t>
  </si>
  <si>
    <t>Demontáž elektroinstalace</t>
  </si>
  <si>
    <t>770570814</t>
  </si>
  <si>
    <t>D96</t>
  </si>
  <si>
    <t>Přesuny suti a vybouraných hmot</t>
  </si>
  <si>
    <t>27</t>
  </si>
  <si>
    <t>979081121R00</t>
  </si>
  <si>
    <t>Příplatek k odvozu za každý další 1 km</t>
  </si>
  <si>
    <t>-196199009</t>
  </si>
  <si>
    <t>28</t>
  </si>
  <si>
    <t>979081199R99</t>
  </si>
  <si>
    <t>Odvoz technologie - PM Veselí nad Moravou do 6 km</t>
  </si>
  <si>
    <t>2124205364</t>
  </si>
  <si>
    <t>29</t>
  </si>
  <si>
    <t>97-pc1</t>
  </si>
  <si>
    <t>Poplatek za skládku</t>
  </si>
  <si>
    <t>-1784863820</t>
  </si>
  <si>
    <t>30</t>
  </si>
  <si>
    <t>979081111R00</t>
  </si>
  <si>
    <t>Odvoz suti a vybour. hmot na skládku do 1 km</t>
  </si>
  <si>
    <t>1189435786</t>
  </si>
  <si>
    <t>Objekt :.4 - SO 02 Měrný objekt</t>
  </si>
  <si>
    <t>3 - Svislé a kompletní konstrukce</t>
  </si>
  <si>
    <t>4 - Vodorovné konstrukce</t>
  </si>
  <si>
    <t>711 - Izolace proti vodě</t>
  </si>
  <si>
    <t>8 - Trubní vedení</t>
  </si>
  <si>
    <t>93 - Dokončovací práce inženýrskách staveb</t>
  </si>
  <si>
    <t>99 - Staveništní přesun hmot</t>
  </si>
  <si>
    <t>M21 - Elektromontáže</t>
  </si>
  <si>
    <t>924674886</t>
  </si>
  <si>
    <t>114203104R00</t>
  </si>
  <si>
    <t>Rozebrání záhozů a rovnanin</t>
  </si>
  <si>
    <t>18037630</t>
  </si>
  <si>
    <t>115101201R00</t>
  </si>
  <si>
    <t>Čerpání vody na výšku do 10 m, přítok do 500 l</t>
  </si>
  <si>
    <t>h</t>
  </si>
  <si>
    <t>-1576535357</t>
  </si>
  <si>
    <t>115101301R00</t>
  </si>
  <si>
    <t>Pohotovost čerp.soupravy, výška 10 m, přítok 500 l</t>
  </si>
  <si>
    <t>DEN</t>
  </si>
  <si>
    <t>708321499</t>
  </si>
  <si>
    <t>1090879251</t>
  </si>
  <si>
    <t>124203101R00</t>
  </si>
  <si>
    <t>Vykopávky pro koryta vodotečí v hor. 3 do 1000 m3</t>
  </si>
  <si>
    <t>484835665</t>
  </si>
  <si>
    <t>124203109R00</t>
  </si>
  <si>
    <t>Příplatek za lepivost - výkop vodotečí v hor.3</t>
  </si>
  <si>
    <t>-813082925</t>
  </si>
  <si>
    <t>131201201R00</t>
  </si>
  <si>
    <t>Hloubení zapažených jam v hor.3 do 100 m3</t>
  </si>
  <si>
    <t>-1832712136</t>
  </si>
  <si>
    <t>132201211R00</t>
  </si>
  <si>
    <t>Hloubení rýh šířky do 200 cm v hor.3 do 100 m3 strojně</t>
  </si>
  <si>
    <t>570201032</t>
  </si>
  <si>
    <t>132201219R00</t>
  </si>
  <si>
    <t>Příplatek za lepivost - hloubení rýh 200cm v hor.3</t>
  </si>
  <si>
    <t>593895261</t>
  </si>
  <si>
    <t>151401201R00</t>
  </si>
  <si>
    <t>Pažení stěn výkopu - hnané - štětovnicemi hloubky do 4 m</t>
  </si>
  <si>
    <t>-1248952549</t>
  </si>
  <si>
    <t>151401211R00</t>
  </si>
  <si>
    <t>Odstranění pažení stěn - hnané - štětovnicemi hloubky do 4 m</t>
  </si>
  <si>
    <t>-472921414</t>
  </si>
  <si>
    <t>151811318R00</t>
  </si>
  <si>
    <t>Montáž pažícího boxu standart, dl. 3 m, š. 2m, hl. 3,72</t>
  </si>
  <si>
    <t>-16199169</t>
  </si>
  <si>
    <t>151812318R00</t>
  </si>
  <si>
    <t>Pronájem pažícího boxu standart, dl. 3 m, š. 2m, hl. 3,72</t>
  </si>
  <si>
    <t>389502016</t>
  </si>
  <si>
    <t>151813318R00</t>
  </si>
  <si>
    <t>DMTŽ pažícího boxu standart, dl. 3 m, š. 2m, hl. 3,72</t>
  </si>
  <si>
    <t>-1526203595</t>
  </si>
  <si>
    <t>161101102R00</t>
  </si>
  <si>
    <t>Svislé přemístění výkopku z hor.1-4 do 4,0 m</t>
  </si>
  <si>
    <t>-1969320051</t>
  </si>
  <si>
    <t>162201102R00</t>
  </si>
  <si>
    <t>Vodorovné přemístění výkopku z hor.1-4 do 50 m</t>
  </si>
  <si>
    <t>-1645403402</t>
  </si>
  <si>
    <t>162301101R00</t>
  </si>
  <si>
    <t>Vodorovné přemístění výkopku z hor.1-4 do 500 m</t>
  </si>
  <si>
    <t>-934035411</t>
  </si>
  <si>
    <t>162701105R00</t>
  </si>
  <si>
    <t>Vodorovné přemístění výkopku z hor.1-4 do 10000 m</t>
  </si>
  <si>
    <t>535316858</t>
  </si>
  <si>
    <t>162701109R00</t>
  </si>
  <si>
    <t>Příplatek k vod. přemístění hor.1-4 za další 1 km</t>
  </si>
  <si>
    <t>493495725</t>
  </si>
  <si>
    <t>167101101R00</t>
  </si>
  <si>
    <t>Nakládání výkopku z hor.1-4 v množství do 100 m3</t>
  </si>
  <si>
    <t>-1472732452</t>
  </si>
  <si>
    <t>853121026</t>
  </si>
  <si>
    <t>180401212R00</t>
  </si>
  <si>
    <t>Založení trávníku lučního výsevem ve svahu do 1:2</t>
  </si>
  <si>
    <t>-298678375</t>
  </si>
  <si>
    <t>181101111R00</t>
  </si>
  <si>
    <t>Úprava pláně v zářezech se zhutněním - ručně Edef,02 = 45MPa</t>
  </si>
  <si>
    <t>-2093289778</t>
  </si>
  <si>
    <t>182301123R00</t>
  </si>
  <si>
    <t>Rozprostření ornice, svah, tl. 15-20 cm, do 500 m2</t>
  </si>
  <si>
    <t>-277063477</t>
  </si>
  <si>
    <t>171-pc1</t>
  </si>
  <si>
    <t>Skládkovné zemina</t>
  </si>
  <si>
    <t>286656937</t>
  </si>
  <si>
    <t>00572460</t>
  </si>
  <si>
    <t>Směs travní krajinná</t>
  </si>
  <si>
    <t>1838577688</t>
  </si>
  <si>
    <t>10364200R1</t>
  </si>
  <si>
    <t>Zemina pro zásypy - nákup</t>
  </si>
  <si>
    <t>-1166321891</t>
  </si>
  <si>
    <t>1596791660</t>
  </si>
  <si>
    <t>-1551925459</t>
  </si>
  <si>
    <t>31</t>
  </si>
  <si>
    <t>273313511R00.1</t>
  </si>
  <si>
    <t>Beton základových desek prostý C 12/15 X0</t>
  </si>
  <si>
    <t>816838264</t>
  </si>
  <si>
    <t>32</t>
  </si>
  <si>
    <t>273313712R00</t>
  </si>
  <si>
    <t>Beton základových desek prostý C 30/37 tvrzený</t>
  </si>
  <si>
    <t>693672345</t>
  </si>
  <si>
    <t>33</t>
  </si>
  <si>
    <t>273321611R00</t>
  </si>
  <si>
    <t>Železobeton základových desek vodostaveb C 30/37 XC4 XA1 XF3</t>
  </si>
  <si>
    <t>-123496551</t>
  </si>
  <si>
    <t>34</t>
  </si>
  <si>
    <t>273351215R00</t>
  </si>
  <si>
    <t>Bednění stěn základových desek - zřízení</t>
  </si>
  <si>
    <t>1348792871</t>
  </si>
  <si>
    <t>35</t>
  </si>
  <si>
    <t>273351216R00</t>
  </si>
  <si>
    <t>Bednění stěn základových desek - odstranění</t>
  </si>
  <si>
    <t>14400633</t>
  </si>
  <si>
    <t>Svislé a kompletní konstrukce</t>
  </si>
  <si>
    <t>36</t>
  </si>
  <si>
    <t>311321412R00</t>
  </si>
  <si>
    <t>Konstrukce nadzákladových zdí z ŽB vodostaveb. C 30/37 XC4 XA1 XF3</t>
  </si>
  <si>
    <t>730777857</t>
  </si>
  <si>
    <t>37</t>
  </si>
  <si>
    <t>311351105R00</t>
  </si>
  <si>
    <t>Bednění nadzákladových zdí oboustranné - zřízení</t>
  </si>
  <si>
    <t>-933180234</t>
  </si>
  <si>
    <t>38</t>
  </si>
  <si>
    <t>311351106R00</t>
  </si>
  <si>
    <t>Bednění nadzákladových zdí oboustranné-odstranění</t>
  </si>
  <si>
    <t>717284669</t>
  </si>
  <si>
    <t>39</t>
  </si>
  <si>
    <t>311361821R00</t>
  </si>
  <si>
    <t>Výztuž nadzákladových zdí z betonářské ocelí R</t>
  </si>
  <si>
    <t>2133360754</t>
  </si>
  <si>
    <t>Vodorovné konstrukce</t>
  </si>
  <si>
    <t>40</t>
  </si>
  <si>
    <t>411321515R00</t>
  </si>
  <si>
    <t>Stropy deskové ze železobetonu vodostaveb C 30/37 XC4 XA1 XF3</t>
  </si>
  <si>
    <t>-2027445834</t>
  </si>
  <si>
    <t>41</t>
  </si>
  <si>
    <t>411351101RT4</t>
  </si>
  <si>
    <t>Bednění stropů deskových, bednění vlastní -zřízení systémové, včetně podepření, tl. stropu 24 cm</t>
  </si>
  <si>
    <t>841958156</t>
  </si>
  <si>
    <t>42</t>
  </si>
  <si>
    <t>411351102R00</t>
  </si>
  <si>
    <t>Bednění stropů deskových, vlastní - odstranění</t>
  </si>
  <si>
    <t>-481144523</t>
  </si>
  <si>
    <t>43</t>
  </si>
  <si>
    <t>462451115R00</t>
  </si>
  <si>
    <t>Prolití záhozu betonem (C12/15)</t>
  </si>
  <si>
    <t>929768986</t>
  </si>
  <si>
    <t>44</t>
  </si>
  <si>
    <t>462511371R00</t>
  </si>
  <si>
    <t>Obnova záhozu z lomového kamene nad 500 kg</t>
  </si>
  <si>
    <t>-2061569224</t>
  </si>
  <si>
    <t>711</t>
  </si>
  <si>
    <t>Izolace proti vodě</t>
  </si>
  <si>
    <t>56</t>
  </si>
  <si>
    <t>711131101R00</t>
  </si>
  <si>
    <t>Izolace proti vlhkosti vodorovná pásy na sucho</t>
  </si>
  <si>
    <t>-1378793111</t>
  </si>
  <si>
    <t>57</t>
  </si>
  <si>
    <t>62811120</t>
  </si>
  <si>
    <t>Pás asfaltovaný A 330 H nepískovaný</t>
  </si>
  <si>
    <t>612638645</t>
  </si>
  <si>
    <t>58</t>
  </si>
  <si>
    <t>998711101R00</t>
  </si>
  <si>
    <t>Přesun hmot pro izolace proti vodě, výšky do 6 m</t>
  </si>
  <si>
    <t>-1612582355</t>
  </si>
  <si>
    <t>Trubní vedení</t>
  </si>
  <si>
    <t>45</t>
  </si>
  <si>
    <t>871111109R00</t>
  </si>
  <si>
    <t>M.plast.potrubí ve výkopu na gum.těsnění DN 500 mm</t>
  </si>
  <si>
    <t>-364245050</t>
  </si>
  <si>
    <t>46</t>
  </si>
  <si>
    <t>892661111R00</t>
  </si>
  <si>
    <t>Zkouška těsnosti kanalizace DN do 600, vodou</t>
  </si>
  <si>
    <t>195350848</t>
  </si>
  <si>
    <t>47</t>
  </si>
  <si>
    <t>892663111R00</t>
  </si>
  <si>
    <t>Zabezpečení konců kanal. potrubí DN do 600, vodou</t>
  </si>
  <si>
    <t>SADA</t>
  </si>
  <si>
    <t>1235479557</t>
  </si>
  <si>
    <t>48</t>
  </si>
  <si>
    <t>899102111RT2</t>
  </si>
  <si>
    <t>Osazení poklopu s rámem do 100 kg včetně dodávky poklopu  kompozitového 600 x 600</t>
  </si>
  <si>
    <t>42682156</t>
  </si>
  <si>
    <t>49</t>
  </si>
  <si>
    <t>899501111R00</t>
  </si>
  <si>
    <t>Stupadla vidlicová osazovaná při zdění a betonáži</t>
  </si>
  <si>
    <t>1145222671</t>
  </si>
  <si>
    <t>50</t>
  </si>
  <si>
    <t>899623141R00</t>
  </si>
  <si>
    <t>Obetonování potrubí nebo zdiva stok betonem C12/15 X0</t>
  </si>
  <si>
    <t>-833432147</t>
  </si>
  <si>
    <t>51</t>
  </si>
  <si>
    <t>28611265.A</t>
  </si>
  <si>
    <t>Trubka kanalizační  PP DN 500</t>
  </si>
  <si>
    <t>-2032245837</t>
  </si>
  <si>
    <t>52</t>
  </si>
  <si>
    <t>28611265.A1</t>
  </si>
  <si>
    <t>Šachtová vložka  PP DN 500</t>
  </si>
  <si>
    <t>-1659277178</t>
  </si>
  <si>
    <t>53</t>
  </si>
  <si>
    <t>55243780</t>
  </si>
  <si>
    <t>Stupadlo šachtové vidlicové poplastované</t>
  </si>
  <si>
    <t>1973351499</t>
  </si>
  <si>
    <t>93</t>
  </si>
  <si>
    <t>Dokončovací práce inženýrskách staveb</t>
  </si>
  <si>
    <t>54</t>
  </si>
  <si>
    <t>931981021R00</t>
  </si>
  <si>
    <t>Těsnění pracovní spáry bitumenovým plechem</t>
  </si>
  <si>
    <t>673519125</t>
  </si>
  <si>
    <t>99</t>
  </si>
  <si>
    <t>Staveništní přesun hmot</t>
  </si>
  <si>
    <t>55</t>
  </si>
  <si>
    <t>998276101R00</t>
  </si>
  <si>
    <t>Přesun hmot, trubní vedení plastová, otevř. výkop</t>
  </si>
  <si>
    <t>778613751</t>
  </si>
  <si>
    <t>M21</t>
  </si>
  <si>
    <t>Elektromontáže</t>
  </si>
  <si>
    <t>59</t>
  </si>
  <si>
    <t>210220021RT1</t>
  </si>
  <si>
    <t>Vedení uzemňovací v zemi FeZn do 120 mm2 včetně pásku FeZn 30x3,4 mm</t>
  </si>
  <si>
    <t>64</t>
  </si>
  <si>
    <t>2133177846</t>
  </si>
  <si>
    <t>Objekt :.5 - SO 03 Zatrubnění, terénní úpravy a nové koryto</t>
  </si>
  <si>
    <t>94 - Lešení a stavební výtahy</t>
  </si>
  <si>
    <t>311301750</t>
  </si>
  <si>
    <t>1395361116</t>
  </si>
  <si>
    <t>1277335177</t>
  </si>
  <si>
    <t>-2116220044</t>
  </si>
  <si>
    <t>2026998556</t>
  </si>
  <si>
    <t>1722230560</t>
  </si>
  <si>
    <t>-1624347038</t>
  </si>
  <si>
    <t>-652887195</t>
  </si>
  <si>
    <t>-1596955349</t>
  </si>
  <si>
    <t>48883879</t>
  </si>
  <si>
    <t>180401211R00</t>
  </si>
  <si>
    <t>Založení trávníku lučního výsevem v rovině</t>
  </si>
  <si>
    <t>-607490128</t>
  </si>
  <si>
    <t>181301113R00</t>
  </si>
  <si>
    <t>Rozprostření ornice, rovina, tl.15-20 cm,nad 500m2</t>
  </si>
  <si>
    <t>-1075853490</t>
  </si>
  <si>
    <t>564661111R00</t>
  </si>
  <si>
    <t>Podklad z kameniva drceného, tl. 20 cm</t>
  </si>
  <si>
    <t>-556357436</t>
  </si>
  <si>
    <t>111291111R11</t>
  </si>
  <si>
    <t>Stabilizace cementem</t>
  </si>
  <si>
    <t>521527026</t>
  </si>
  <si>
    <t>-1054130494</t>
  </si>
  <si>
    <t>10364200R</t>
  </si>
  <si>
    <t>Ornice - nákup</t>
  </si>
  <si>
    <t>45212473</t>
  </si>
  <si>
    <t>1701585308</t>
  </si>
  <si>
    <t>58344197</t>
  </si>
  <si>
    <t>Štěrkodrtě frakce 0-63 A</t>
  </si>
  <si>
    <t>-1243949290</t>
  </si>
  <si>
    <t>1672638917</t>
  </si>
  <si>
    <t>-1618369834</t>
  </si>
  <si>
    <t>-997138880</t>
  </si>
  <si>
    <t>273313712R00.1</t>
  </si>
  <si>
    <t>Beton základových desek prostý C 30/37 XC4 XA1 XF3 tvrzený</t>
  </si>
  <si>
    <t>1378695468</t>
  </si>
  <si>
    <t>1448983706</t>
  </si>
  <si>
    <t>564345801</t>
  </si>
  <si>
    <t>274313621R00</t>
  </si>
  <si>
    <t>Beton prostý C 20/25 XC2 XA1</t>
  </si>
  <si>
    <t>-292013985</t>
  </si>
  <si>
    <t>274351215R00</t>
  </si>
  <si>
    <t>Bednění stěn základových pasů - zřízení</t>
  </si>
  <si>
    <t>1785145795</t>
  </si>
  <si>
    <t>274351216R00</t>
  </si>
  <si>
    <t>Bednění stěn základových pasů - odstranění</t>
  </si>
  <si>
    <t>1487321368</t>
  </si>
  <si>
    <t>289363211R00</t>
  </si>
  <si>
    <t>Kotvení výztuže do tmelu hl.30 cm,</t>
  </si>
  <si>
    <t>-2035585517</t>
  </si>
  <si>
    <t>289970111R00</t>
  </si>
  <si>
    <t>Vrstva geotextilie Geofiltex 300g/m2</t>
  </si>
  <si>
    <t>-1540060494</t>
  </si>
  <si>
    <t>289971212R00</t>
  </si>
  <si>
    <t>Zřízení vrstvy z geotextilie sklon do 1:5 š.do 6 m</t>
  </si>
  <si>
    <t>-1894577573</t>
  </si>
  <si>
    <t>329321115R00</t>
  </si>
  <si>
    <t>Konstrukce ze ŽB vodostaveb C 30/37 XC4 XA1 XF3</t>
  </si>
  <si>
    <t>-852861767</t>
  </si>
  <si>
    <t>1057982716</t>
  </si>
  <si>
    <t>459714412</t>
  </si>
  <si>
    <t>-1689931668</t>
  </si>
  <si>
    <t>311361821R00.1</t>
  </si>
  <si>
    <t>Výztuž z betonářské oceli R</t>
  </si>
  <si>
    <t>-1313898741</t>
  </si>
  <si>
    <t>311361921RT8</t>
  </si>
  <si>
    <t>Výztuž nadzákladových zdí ze svařovaných sítí svařovanou sítí - drát 8,0  oka 100/100</t>
  </si>
  <si>
    <t>962886655</t>
  </si>
  <si>
    <t>317941199RT2</t>
  </si>
  <si>
    <t>Osazení kompozitových nosníků včetně dodávky profilu</t>
  </si>
  <si>
    <t>1450350830</t>
  </si>
  <si>
    <t>348171111R00</t>
  </si>
  <si>
    <t>Osazení ocelového zábradlí na mostě do 100 kg/m</t>
  </si>
  <si>
    <t>-150738340</t>
  </si>
  <si>
    <t>-498039127</t>
  </si>
  <si>
    <t>2136183084</t>
  </si>
  <si>
    <t>1990171329</t>
  </si>
  <si>
    <t>465921112R00</t>
  </si>
  <si>
    <t>Kladení bet. desek do 100 kg, tl. do 10 cm</t>
  </si>
  <si>
    <t>-1322654289</t>
  </si>
  <si>
    <t>5924-1</t>
  </si>
  <si>
    <t>Betonová meliorační deska 50x50x10 cm šedá</t>
  </si>
  <si>
    <t>1881433755</t>
  </si>
  <si>
    <t>66</t>
  </si>
  <si>
    <t>711142559R00</t>
  </si>
  <si>
    <t>Izolace proti vlhkosti svislá pásy přitavením</t>
  </si>
  <si>
    <t>1236902672</t>
  </si>
  <si>
    <t>67</t>
  </si>
  <si>
    <t>62832131</t>
  </si>
  <si>
    <t>Pás asfaltovaný  s PE fólií</t>
  </si>
  <si>
    <t>-2131078118</t>
  </si>
  <si>
    <t>68</t>
  </si>
  <si>
    <t>-1438190277</t>
  </si>
  <si>
    <t>69</t>
  </si>
  <si>
    <t>767920210R00</t>
  </si>
  <si>
    <t>Montáž vrat na ocelové sloupky, plochy do 2 m2</t>
  </si>
  <si>
    <t>-610198640</t>
  </si>
  <si>
    <t>70</t>
  </si>
  <si>
    <t>767999102R00</t>
  </si>
  <si>
    <t>Montáž atypických konstrukcí hmotnosti do 100 kg</t>
  </si>
  <si>
    <t>-1949493778</t>
  </si>
  <si>
    <t>71</t>
  </si>
  <si>
    <t>900100002RAA</t>
  </si>
  <si>
    <t>Oplocení z poplastovaného pletiva, sloupky popl. nap. drát 3x, ost. drát 3x, výška 1,8 m, beton</t>
  </si>
  <si>
    <t>1738611687</t>
  </si>
  <si>
    <t>72</t>
  </si>
  <si>
    <t>55346300-1</t>
  </si>
  <si>
    <t>Betonová patka plotová prefabrikovaná</t>
  </si>
  <si>
    <t>793124702</t>
  </si>
  <si>
    <t>73</t>
  </si>
  <si>
    <t>55346300-2</t>
  </si>
  <si>
    <t>Betonová patka plotová pro vzpěry prefabrikovaná</t>
  </si>
  <si>
    <t>1716487899</t>
  </si>
  <si>
    <t>74</t>
  </si>
  <si>
    <t>55346300-3</t>
  </si>
  <si>
    <t>Podhrabová deska prefabrikovaná</t>
  </si>
  <si>
    <t>-87155627</t>
  </si>
  <si>
    <t>75</t>
  </si>
  <si>
    <t>55346338</t>
  </si>
  <si>
    <t>Branka ocelová s ocelovými sloupky š=1000 mm</t>
  </si>
  <si>
    <t>-360395404</t>
  </si>
  <si>
    <t>76</t>
  </si>
  <si>
    <t>55395100.A</t>
  </si>
  <si>
    <t>Zábradlí ocelové trubkové žárově zinkované - Z1</t>
  </si>
  <si>
    <t>1274112704</t>
  </si>
  <si>
    <t>77</t>
  </si>
  <si>
    <t>55395111</t>
  </si>
  <si>
    <t>Poklop - stávající stavidlová šachta - žárově zinkováno - Z2</t>
  </si>
  <si>
    <t>-749098526</t>
  </si>
  <si>
    <t>78</t>
  </si>
  <si>
    <t>998767102R00</t>
  </si>
  <si>
    <t>Přesun hmot pro zámečnické konstr., výšky do 12 m</t>
  </si>
  <si>
    <t>121197445</t>
  </si>
  <si>
    <t>320101112R00</t>
  </si>
  <si>
    <t>Osazení bet. a ŽB prefabrikátů do hmotnosti 5000kg</t>
  </si>
  <si>
    <t>-1347453812</t>
  </si>
  <si>
    <t>8-pc1</t>
  </si>
  <si>
    <t>Zalití spar cementovou maltou mezi panely</t>
  </si>
  <si>
    <t>-1897462718</t>
  </si>
  <si>
    <t>899102111RT2.1</t>
  </si>
  <si>
    <t>-592779909</t>
  </si>
  <si>
    <t>899102111RT3</t>
  </si>
  <si>
    <t>Osazení poklopu s rámem do 100 kg včetně dodávky poklopu  kompozitového 400 x 400</t>
  </si>
  <si>
    <t>696393326</t>
  </si>
  <si>
    <t>899102111RT4</t>
  </si>
  <si>
    <t>Osazení poklopu s rámem do 100 kg včetně dodávky poklopu  kompozitového 820 x 400</t>
  </si>
  <si>
    <t>343313875</t>
  </si>
  <si>
    <t>899102111RT5</t>
  </si>
  <si>
    <t>Osazení poklopu s rámem do 100 kg včetně dodávky poklopu  pozinkovaného 780 x 1500</t>
  </si>
  <si>
    <t>-1303893930</t>
  </si>
  <si>
    <t>-524072858</t>
  </si>
  <si>
    <t>899501199R11</t>
  </si>
  <si>
    <t>Odřezání stupadel vidlicových</t>
  </si>
  <si>
    <t>-1657698675</t>
  </si>
  <si>
    <t>-1962110926</t>
  </si>
  <si>
    <t>59381133</t>
  </si>
  <si>
    <t>Panel silniční IZD 300/200/15 JP 20 tun</t>
  </si>
  <si>
    <t>-1292238487</t>
  </si>
  <si>
    <t>59381133-1</t>
  </si>
  <si>
    <t>Panel silniční IZD 300/100/15 JP 20 tun</t>
  </si>
  <si>
    <t>-1008288236</t>
  </si>
  <si>
    <t>59383453R11</t>
  </si>
  <si>
    <t>Rámová propust betonová 1500 x 2000/250</t>
  </si>
  <si>
    <t>1197221809</t>
  </si>
  <si>
    <t>931981021R00.1</t>
  </si>
  <si>
    <t>Těsnění pracovní spáry bitumenovým plechem tl. 1,5 mm v 150 mm</t>
  </si>
  <si>
    <t>-1644226379</t>
  </si>
  <si>
    <t>931991112R00</t>
  </si>
  <si>
    <t>Těsnění dilatační spáry gumovým pásem</t>
  </si>
  <si>
    <t>-1149159058</t>
  </si>
  <si>
    <t>934049199R00</t>
  </si>
  <si>
    <t>Frézování rýh a vyplnění trvale pružným tmelem</t>
  </si>
  <si>
    <t>-834666367</t>
  </si>
  <si>
    <t>27296005.A</t>
  </si>
  <si>
    <t>Těsnící bobtnavý pásek</t>
  </si>
  <si>
    <t>-1705334254</t>
  </si>
  <si>
    <t>94</t>
  </si>
  <si>
    <t>Lešení a stavební výtahy</t>
  </si>
  <si>
    <t>60</t>
  </si>
  <si>
    <t>941941031R00</t>
  </si>
  <si>
    <t>Montáž lešení leh.řad.s podlahami,š.do 1 m, H 10 m</t>
  </si>
  <si>
    <t>-561411767</t>
  </si>
  <si>
    <t>61</t>
  </si>
  <si>
    <t>941941191R00</t>
  </si>
  <si>
    <t>Příplatek za každý měsíc použití lešení k pol.1031</t>
  </si>
  <si>
    <t>-1573684478</t>
  </si>
  <si>
    <t>62</t>
  </si>
  <si>
    <t>941941831R00</t>
  </si>
  <si>
    <t>Demontáž lešení leh.řad.s podlahami,š.1 m, H 10 m</t>
  </si>
  <si>
    <t>-1331419673</t>
  </si>
  <si>
    <t>63</t>
  </si>
  <si>
    <t>964011221R00</t>
  </si>
  <si>
    <t>Vybourání ŽB překladů</t>
  </si>
  <si>
    <t>-192865745</t>
  </si>
  <si>
    <t>970051100R00</t>
  </si>
  <si>
    <t>Vrtání jádrové do ŽB do D 100 mm, vč. příplatků</t>
  </si>
  <si>
    <t>2031296858</t>
  </si>
  <si>
    <t>65</t>
  </si>
  <si>
    <t>998332011R00</t>
  </si>
  <si>
    <t>Přesun hmot, úpravy toků a kanálů, hráze ostatní</t>
  </si>
  <si>
    <t>-2090261148</t>
  </si>
  <si>
    <t>80</t>
  </si>
  <si>
    <t>307780204</t>
  </si>
  <si>
    <t>81</t>
  </si>
  <si>
    <t>1307386750</t>
  </si>
  <si>
    <t>82</t>
  </si>
  <si>
    <t>230640607</t>
  </si>
  <si>
    <t>79</t>
  </si>
  <si>
    <t>-2131152518</t>
  </si>
  <si>
    <t>Objekt :.6 - SO 04 Čištění koryta Polešovického potoka</t>
  </si>
  <si>
    <t>-463087561</t>
  </si>
  <si>
    <t>1651925238</t>
  </si>
  <si>
    <t>-1908361571</t>
  </si>
  <si>
    <t>161101101R00</t>
  </si>
  <si>
    <t>Svislé přemístění výkopku z hor.1-4 do 2,5 m</t>
  </si>
  <si>
    <t>-920460987</t>
  </si>
  <si>
    <t>15739975</t>
  </si>
  <si>
    <t>-383686333</t>
  </si>
  <si>
    <t>1955927696</t>
  </si>
  <si>
    <t>1408482262</t>
  </si>
  <si>
    <t>-762716207</t>
  </si>
  <si>
    <t>-19287599</t>
  </si>
  <si>
    <t>181201102R00</t>
  </si>
  <si>
    <t>Úprava pláně v násypech v hor. 1-4, se zhutněním 95%PS</t>
  </si>
  <si>
    <t>-170718112</t>
  </si>
  <si>
    <t>181301113R00.1</t>
  </si>
  <si>
    <t>Rozprostření ornice, rovina, tl.15-20 cm,nad 500m2 rozorání</t>
  </si>
  <si>
    <t>-361500407</t>
  </si>
  <si>
    <t>171-pc1.1</t>
  </si>
  <si>
    <t>Skládkovné</t>
  </si>
  <si>
    <t>1200687445</t>
  </si>
  <si>
    <t>171-pc2</t>
  </si>
  <si>
    <t>Demontáž vztlakových ventilů vč. odvozu a likvidace</t>
  </si>
  <si>
    <t>-1626185162</t>
  </si>
  <si>
    <t>171-pc3</t>
  </si>
  <si>
    <t>Nové kotvení vztlakových ventilů - nerez. kotvy</t>
  </si>
  <si>
    <t>-491696802</t>
  </si>
  <si>
    <t>171-pc4</t>
  </si>
  <si>
    <t>Geodetické zaměření vztlakových ventilů</t>
  </si>
  <si>
    <t>20323851</t>
  </si>
  <si>
    <t>1125394348</t>
  </si>
  <si>
    <t>586684894</t>
  </si>
  <si>
    <t>10036656</t>
  </si>
  <si>
    <t>80946536</t>
  </si>
  <si>
    <t>Objekt :.7 - SO 05 Stavební elektroinstalace</t>
  </si>
  <si>
    <t>5 - Komunikace</t>
  </si>
  <si>
    <t>E2.1 - Vybavení rozváděče - část silová</t>
  </si>
  <si>
    <t>E4.2 - Kabeláž - silová</t>
  </si>
  <si>
    <t>E5 - Uzemnění</t>
  </si>
  <si>
    <t>ED1 - Demontáž rozváděče</t>
  </si>
  <si>
    <t>ED2 - Demontáž napájecích kabelů - rozváděč</t>
  </si>
  <si>
    <t>ED3 - Demontáž kabelové trasy - rozváděč</t>
  </si>
  <si>
    <t>ED4 - Demontáž stavební elektroinstalace - koncové prvky</t>
  </si>
  <si>
    <t>ED5 - Demontáž stávajících kabelových tras</t>
  </si>
  <si>
    <t>ED6 - Demontáž - ostatní</t>
  </si>
  <si>
    <t>M23 - Montáže potrubí</t>
  </si>
  <si>
    <t>M46 - Zemní práce při montážích</t>
  </si>
  <si>
    <t>Komunikace</t>
  </si>
  <si>
    <t>573000010RA0</t>
  </si>
  <si>
    <t>Komunikace obslužná z obalovaného kameniva</t>
  </si>
  <si>
    <t>-947750878</t>
  </si>
  <si>
    <t>2100200101.1</t>
  </si>
  <si>
    <t>1008604653</t>
  </si>
  <si>
    <t>E2.1</t>
  </si>
  <si>
    <t>Vybavení rozváděče - část silová</t>
  </si>
  <si>
    <t>2100200201.1</t>
  </si>
  <si>
    <t>Hlavní vypínač - 63A</t>
  </si>
  <si>
    <t>701306688</t>
  </si>
  <si>
    <t>2100200202.1</t>
  </si>
  <si>
    <t>Pojistkový odpínač včetně vložky 35A</t>
  </si>
  <si>
    <t>1219553516</t>
  </si>
  <si>
    <t>2100200203.1</t>
  </si>
  <si>
    <t>Přepěťová ochrana třídy I+II</t>
  </si>
  <si>
    <t>-1794170164</t>
  </si>
  <si>
    <t>2100200205.1</t>
  </si>
  <si>
    <t>Jistič 4A/1/B</t>
  </si>
  <si>
    <t>-455612610</t>
  </si>
  <si>
    <t>2100200206.1</t>
  </si>
  <si>
    <t>Větrání a vyhřívání</t>
  </si>
  <si>
    <t>1276586398</t>
  </si>
  <si>
    <t>2100200208.1</t>
  </si>
  <si>
    <t>Motorový spouštěč</t>
  </si>
  <si>
    <t>-1633874546</t>
  </si>
  <si>
    <t>2100200209.1</t>
  </si>
  <si>
    <t>Proudový chránič 25A/30mA/4</t>
  </si>
  <si>
    <t>-1565864043</t>
  </si>
  <si>
    <t>2100200210</t>
  </si>
  <si>
    <t>Stykač 25A 3 kontakty NO</t>
  </si>
  <si>
    <t>-1447181602</t>
  </si>
  <si>
    <t>2100200211</t>
  </si>
  <si>
    <t>Svorka řadová</t>
  </si>
  <si>
    <t>-283411056</t>
  </si>
  <si>
    <t>2100200214</t>
  </si>
  <si>
    <t>-357837145</t>
  </si>
  <si>
    <t>2100200301.1</t>
  </si>
  <si>
    <t>AC nabíjecí sloupek výbava:1xzásuvka 400V/3f/16A ,1xzásuvky 230V/1f/16A, IF 30mA, IP 44</t>
  </si>
  <si>
    <t>-2120966396</t>
  </si>
  <si>
    <t>E4.2</t>
  </si>
  <si>
    <t>Kabeláž - silová</t>
  </si>
  <si>
    <t>2100200401.1</t>
  </si>
  <si>
    <t>Kabel CYKY-J 5x6</t>
  </si>
  <si>
    <t>-414020191</t>
  </si>
  <si>
    <t>2100200401.1.1</t>
  </si>
  <si>
    <t>Kabel CYKY-J 5x10</t>
  </si>
  <si>
    <t>343523670</t>
  </si>
  <si>
    <t>2100200402.1</t>
  </si>
  <si>
    <t>Kabel CYKY-J 5x1,5</t>
  </si>
  <si>
    <t>-1177234542</t>
  </si>
  <si>
    <t>2100200403.1</t>
  </si>
  <si>
    <t>Kabelová chránička včetně uzavíracích víček</t>
  </si>
  <si>
    <t>1358275631</t>
  </si>
  <si>
    <t>2100200404</t>
  </si>
  <si>
    <t>Plastová kabelová lišta</t>
  </si>
  <si>
    <t>942736153</t>
  </si>
  <si>
    <t>E5</t>
  </si>
  <si>
    <t>Uzemnění</t>
  </si>
  <si>
    <t>2100200501</t>
  </si>
  <si>
    <t>Zemnící páska FeZn 30x4mm</t>
  </si>
  <si>
    <t>-1340350144</t>
  </si>
  <si>
    <t>2100200502</t>
  </si>
  <si>
    <t>Svorka Páska/Páska SR2a (balení 50 ks)</t>
  </si>
  <si>
    <t>-1671460307</t>
  </si>
  <si>
    <t>2100200503</t>
  </si>
  <si>
    <t>Svorka Spojovací SS</t>
  </si>
  <si>
    <t>1086380185</t>
  </si>
  <si>
    <t>2100200504</t>
  </si>
  <si>
    <t>Vodič CYA 1x10mm2, zelenožlutý</t>
  </si>
  <si>
    <t>1939821927</t>
  </si>
  <si>
    <t>1528317222</t>
  </si>
  <si>
    <t>1151701499</t>
  </si>
  <si>
    <t>-1945570753</t>
  </si>
  <si>
    <t>ED1</t>
  </si>
  <si>
    <t>Demontáž rozváděče</t>
  </si>
  <si>
    <t>3100200101</t>
  </si>
  <si>
    <t>Demontáž stávajícího vybaveného rozváděče</t>
  </si>
  <si>
    <t>826303152</t>
  </si>
  <si>
    <t>ED2</t>
  </si>
  <si>
    <t>Demontáž napájecích kabelů - rozváděč</t>
  </si>
  <si>
    <t>3100200201</t>
  </si>
  <si>
    <t>Demontáž stávajících napájecích kabelů pro rozváděč do průměru 30mm</t>
  </si>
  <si>
    <t>-400027614</t>
  </si>
  <si>
    <t>ED3</t>
  </si>
  <si>
    <t>Demontáž kabelové trasy - rozváděč</t>
  </si>
  <si>
    <t>3100200301</t>
  </si>
  <si>
    <t>Demontáž kabelové trasy : sloupová trafostanice - rozváděč, betonový kabelový žlab</t>
  </si>
  <si>
    <t>1169629124</t>
  </si>
  <si>
    <t>ED4</t>
  </si>
  <si>
    <t>Demontáž stavební elektroinstalace - koncové prvky</t>
  </si>
  <si>
    <t>3100200401</t>
  </si>
  <si>
    <t>Stávající svítidla</t>
  </si>
  <si>
    <t>1841568212</t>
  </si>
  <si>
    <t>3100200402</t>
  </si>
  <si>
    <t>Stávající zásuvky 1f,3f</t>
  </si>
  <si>
    <t>42299797</t>
  </si>
  <si>
    <t>3100200403</t>
  </si>
  <si>
    <t>Stávající podružné rozváděče</t>
  </si>
  <si>
    <t>218834694</t>
  </si>
  <si>
    <t>3100200404</t>
  </si>
  <si>
    <t>Stávající ovládací skříňky</t>
  </si>
  <si>
    <t>-985849786</t>
  </si>
  <si>
    <t>ED5</t>
  </si>
  <si>
    <t>Demontáž stávajících kabelových tras</t>
  </si>
  <si>
    <t>3100200501</t>
  </si>
  <si>
    <t>Napájecí kabely s hliníkovým jádrem do průřezu 4mm</t>
  </si>
  <si>
    <t>2019213356</t>
  </si>
  <si>
    <t>3100200502</t>
  </si>
  <si>
    <t>Napájecí kabely s hliníkovým jádrem doprůřezu 10mm</t>
  </si>
  <si>
    <t>2106862818</t>
  </si>
  <si>
    <t>3100200503</t>
  </si>
  <si>
    <t>Stávající kabelové trasy</t>
  </si>
  <si>
    <t>-380379403</t>
  </si>
  <si>
    <t>3100200504</t>
  </si>
  <si>
    <t>Instalační krabičky</t>
  </si>
  <si>
    <t>482373690</t>
  </si>
  <si>
    <t>3100200513</t>
  </si>
  <si>
    <t>Svorka Jímací tyč/Drát SJ1</t>
  </si>
  <si>
    <t>-255328206</t>
  </si>
  <si>
    <t>ED6</t>
  </si>
  <si>
    <t>Demontáž - ostatní</t>
  </si>
  <si>
    <t>3100200601</t>
  </si>
  <si>
    <t>-1030934584</t>
  </si>
  <si>
    <t>3100200602</t>
  </si>
  <si>
    <t>2146102621</t>
  </si>
  <si>
    <t>M23</t>
  </si>
  <si>
    <t>Montáže potrubí</t>
  </si>
  <si>
    <t>230191005R00</t>
  </si>
  <si>
    <t>Uložení chráničky ve výkopu PE DN 50</t>
  </si>
  <si>
    <t>2013121354</t>
  </si>
  <si>
    <t>28611220.A</t>
  </si>
  <si>
    <t>Trubka PE DN 50 mm - chráničky</t>
  </si>
  <si>
    <t>562553250</t>
  </si>
  <si>
    <t>M46</t>
  </si>
  <si>
    <t>Zemní práce při montážích</t>
  </si>
  <si>
    <t>460010011R00</t>
  </si>
  <si>
    <t>Vytýčení trasy nn vedení v přehled.terénu, v obci</t>
  </si>
  <si>
    <t>KM</t>
  </si>
  <si>
    <t>1134052561</t>
  </si>
  <si>
    <t>460200243R00</t>
  </si>
  <si>
    <t>Výkop kabelové rýhy 50/60 cm  hor.3</t>
  </si>
  <si>
    <t>1660311227</t>
  </si>
  <si>
    <t>460200893R00</t>
  </si>
  <si>
    <t>Výkop kabelové rýhy 80/130 cm  hor.3</t>
  </si>
  <si>
    <t>881639211</t>
  </si>
  <si>
    <t>460420022R00</t>
  </si>
  <si>
    <t>Zřízení kab.lože v rýze do 65 cm z písku 10 cm</t>
  </si>
  <si>
    <t>1556288250</t>
  </si>
  <si>
    <t>460420025R00</t>
  </si>
  <si>
    <t>Zřízení bet. stabilizační vrstvy v=20 cm</t>
  </si>
  <si>
    <t>2081212904</t>
  </si>
  <si>
    <t>460420221R00</t>
  </si>
  <si>
    <t>Rekonstrukce kab.lože, kryt cihly 35 cm podelně</t>
  </si>
  <si>
    <t>1592374472</t>
  </si>
  <si>
    <t>460490012R00</t>
  </si>
  <si>
    <t>Zakrytí kabelu výstražnou folií PVC, šířka 33 cm</t>
  </si>
  <si>
    <t>2043214377</t>
  </si>
  <si>
    <t>460560243R00</t>
  </si>
  <si>
    <t>Zához rýhy 50/60 cm, hornina třídy 3</t>
  </si>
  <si>
    <t>-1763138630</t>
  </si>
  <si>
    <t>460560893R00</t>
  </si>
  <si>
    <t>Zához rýhy 80/130 cm, hornina třídy 3</t>
  </si>
  <si>
    <t>-1251226485</t>
  </si>
  <si>
    <t>Objekt :.8 - SO 99 Ostatní náklady</t>
  </si>
  <si>
    <t>0 - Ostatní a vedlejší náklady</t>
  </si>
  <si>
    <t>Ostatní a vedlejší náklady</t>
  </si>
  <si>
    <t>0_pc1</t>
  </si>
  <si>
    <t>Zařízení staveniště</t>
  </si>
  <si>
    <t>-310189440</t>
  </si>
  <si>
    <t>0_pc2</t>
  </si>
  <si>
    <t>Geodetické práce v průběhu stavby</t>
  </si>
  <si>
    <t>503526497</t>
  </si>
  <si>
    <t>0_pc3</t>
  </si>
  <si>
    <t>Geodetické zaměření skutečného provedení a vypracování geometrických plánů</t>
  </si>
  <si>
    <t>-983945505</t>
  </si>
  <si>
    <t>0_pc4</t>
  </si>
  <si>
    <t>Vypracování dokumentace skutečného provedení</t>
  </si>
  <si>
    <t>1514965738</t>
  </si>
  <si>
    <t>0_pc5</t>
  </si>
  <si>
    <t>Zpracování havarijního plánu</t>
  </si>
  <si>
    <t>188683866</t>
  </si>
  <si>
    <t>0_pc6</t>
  </si>
  <si>
    <t>Slovení ryb a jejich transfer</t>
  </si>
  <si>
    <t>-1950905266</t>
  </si>
  <si>
    <t>0_pc7</t>
  </si>
  <si>
    <t>Vytyčení inženýrských sítí</t>
  </si>
  <si>
    <t>-1652060805</t>
  </si>
  <si>
    <t>0_pc8</t>
  </si>
  <si>
    <t>Provizorní dopravní značení vč. PD</t>
  </si>
  <si>
    <t>-810037722</t>
  </si>
  <si>
    <t>0_pc9</t>
  </si>
  <si>
    <t>Zpracování povodňového plánu</t>
  </si>
  <si>
    <t>349908594</t>
  </si>
  <si>
    <t>622471197</t>
  </si>
  <si>
    <t>1604855773</t>
  </si>
  <si>
    <t>-1683949032</t>
  </si>
  <si>
    <t>-1854569756</t>
  </si>
  <si>
    <t>113151111R00</t>
  </si>
  <si>
    <t>Rozebrání ploch ze silničních panelů</t>
  </si>
  <si>
    <t>-1906772386</t>
  </si>
  <si>
    <t>584921121RT2</t>
  </si>
  <si>
    <t>Zřízení plochy ze silničních panelů včetně panelu IZD 35/10  300/100/15</t>
  </si>
  <si>
    <t>378350124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</si>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</sst>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290" t="s">
        <v>8</v>
      </c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4"/>
      <c r="D4" s="25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13</v>
      </c>
      <c r="BE4" s="28" t="s">
        <v>14</v>
      </c>
      <c r="BS4" s="19" t="s">
        <v>15</v>
      </c>
    </row>
    <row r="5" spans="2:71" ht="14.45" customHeight="1">
      <c r="B5" s="23"/>
      <c r="C5" s="24"/>
      <c r="D5" s="29" t="s">
        <v>16</v>
      </c>
      <c r="E5" s="24"/>
      <c r="F5" s="24"/>
      <c r="G5" s="24"/>
      <c r="H5" s="24"/>
      <c r="I5" s="24"/>
      <c r="J5" s="24"/>
      <c r="K5" s="257" t="s">
        <v>17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4"/>
      <c r="AQ5" s="26"/>
      <c r="BE5" s="255" t="s">
        <v>18</v>
      </c>
      <c r="BS5" s="19" t="s">
        <v>9</v>
      </c>
    </row>
    <row r="6" spans="2:71" ht="36.95" customHeight="1">
      <c r="B6" s="23"/>
      <c r="C6" s="24"/>
      <c r="D6" s="31" t="s">
        <v>19</v>
      </c>
      <c r="E6" s="24"/>
      <c r="F6" s="24"/>
      <c r="G6" s="24"/>
      <c r="H6" s="24"/>
      <c r="I6" s="24"/>
      <c r="J6" s="24"/>
      <c r="K6" s="259" t="s">
        <v>20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4"/>
      <c r="AQ6" s="26"/>
      <c r="BE6" s="256"/>
      <c r="BS6" s="19" t="s">
        <v>9</v>
      </c>
    </row>
    <row r="7" spans="2:71" ht="14.45" customHeight="1">
      <c r="B7" s="23"/>
      <c r="C7" s="24"/>
      <c r="D7" s="32" t="s">
        <v>21</v>
      </c>
      <c r="E7" s="24"/>
      <c r="F7" s="24"/>
      <c r="G7" s="24"/>
      <c r="H7" s="24"/>
      <c r="I7" s="24"/>
      <c r="J7" s="24"/>
      <c r="K7" s="30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22</v>
      </c>
      <c r="AL7" s="24"/>
      <c r="AM7" s="24"/>
      <c r="AN7" s="30" t="s">
        <v>5</v>
      </c>
      <c r="AO7" s="24"/>
      <c r="AP7" s="24"/>
      <c r="AQ7" s="26"/>
      <c r="BE7" s="256"/>
      <c r="BS7" s="19" t="s">
        <v>9</v>
      </c>
    </row>
    <row r="8" spans="2:71" ht="14.4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56"/>
      <c r="BS8" s="19" t="s">
        <v>9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56"/>
      <c r="BS9" s="19" t="s">
        <v>9</v>
      </c>
    </row>
    <row r="10" spans="2:71" ht="14.45" customHeight="1">
      <c r="B10" s="23"/>
      <c r="C10" s="24"/>
      <c r="D10" s="32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28</v>
      </c>
      <c r="AL10" s="24"/>
      <c r="AM10" s="24"/>
      <c r="AN10" s="30" t="s">
        <v>5</v>
      </c>
      <c r="AO10" s="24"/>
      <c r="AP10" s="24"/>
      <c r="AQ10" s="26"/>
      <c r="BE10" s="256"/>
      <c r="BS10" s="19" t="s">
        <v>9</v>
      </c>
    </row>
    <row r="11" spans="2:71" ht="18.4" customHeight="1">
      <c r="B11" s="23"/>
      <c r="C11" s="24"/>
      <c r="D11" s="24"/>
      <c r="E11" s="30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29</v>
      </c>
      <c r="AL11" s="24"/>
      <c r="AM11" s="24"/>
      <c r="AN11" s="30" t="s">
        <v>5</v>
      </c>
      <c r="AO11" s="24"/>
      <c r="AP11" s="24"/>
      <c r="AQ11" s="26"/>
      <c r="BE11" s="256"/>
      <c r="BS11" s="19" t="s">
        <v>9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56"/>
      <c r="BS12" s="19" t="s">
        <v>9</v>
      </c>
    </row>
    <row r="13" spans="2:71" ht="14.45" customHeight="1">
      <c r="B13" s="23"/>
      <c r="C13" s="24"/>
      <c r="D13" s="32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28</v>
      </c>
      <c r="AL13" s="24"/>
      <c r="AM13" s="24"/>
      <c r="AN13" s="34" t="s">
        <v>31</v>
      </c>
      <c r="AO13" s="24"/>
      <c r="AP13" s="24"/>
      <c r="AQ13" s="26"/>
      <c r="BE13" s="256"/>
      <c r="BS13" s="19" t="s">
        <v>9</v>
      </c>
    </row>
    <row r="14" spans="2:71" ht="13.5">
      <c r="B14" s="23"/>
      <c r="C14" s="24"/>
      <c r="D14" s="24"/>
      <c r="E14" s="260" t="s">
        <v>31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32" t="s">
        <v>29</v>
      </c>
      <c r="AL14" s="24"/>
      <c r="AM14" s="24"/>
      <c r="AN14" s="34" t="s">
        <v>31</v>
      </c>
      <c r="AO14" s="24"/>
      <c r="AP14" s="24"/>
      <c r="AQ14" s="26"/>
      <c r="BE14" s="256"/>
      <c r="BS14" s="19" t="s">
        <v>9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56"/>
      <c r="BS15" s="19" t="s">
        <v>6</v>
      </c>
    </row>
    <row r="16" spans="2:71" ht="14.45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28</v>
      </c>
      <c r="AL16" s="24"/>
      <c r="AM16" s="24"/>
      <c r="AN16" s="30" t="s">
        <v>5</v>
      </c>
      <c r="AO16" s="24"/>
      <c r="AP16" s="24"/>
      <c r="AQ16" s="26"/>
      <c r="BE16" s="256"/>
      <c r="BS16" s="19" t="s">
        <v>6</v>
      </c>
    </row>
    <row r="17" spans="2:71" ht="18.4" customHeight="1">
      <c r="B17" s="23"/>
      <c r="C17" s="24"/>
      <c r="D17" s="24"/>
      <c r="E17" s="30" t="s"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29</v>
      </c>
      <c r="AL17" s="24"/>
      <c r="AM17" s="24"/>
      <c r="AN17" s="30" t="s">
        <v>5</v>
      </c>
      <c r="AO17" s="24"/>
      <c r="AP17" s="24"/>
      <c r="AQ17" s="26"/>
      <c r="BE17" s="256"/>
      <c r="BS17" s="19" t="s">
        <v>33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56"/>
      <c r="BS18" s="19" t="s">
        <v>9</v>
      </c>
    </row>
    <row r="19" spans="2:71" ht="14.45" customHeight="1">
      <c r="B19" s="23"/>
      <c r="C19" s="24"/>
      <c r="D19" s="32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56"/>
      <c r="BS19" s="19" t="s">
        <v>9</v>
      </c>
    </row>
    <row r="20" spans="2:71" ht="22.5" customHeight="1">
      <c r="B20" s="23"/>
      <c r="C20" s="24"/>
      <c r="D20" s="24"/>
      <c r="E20" s="262" t="s">
        <v>5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4"/>
      <c r="AP20" s="24"/>
      <c r="AQ20" s="26"/>
      <c r="BE20" s="256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56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56"/>
    </row>
    <row r="23" spans="2:57" s="1" customFormat="1" ht="25.9" customHeight="1">
      <c r="B23" s="36"/>
      <c r="C23" s="37"/>
      <c r="D23" s="38" t="s">
        <v>35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63">
        <f>ROUND(AG51,2)</f>
        <v>0</v>
      </c>
      <c r="AL23" s="264"/>
      <c r="AM23" s="264"/>
      <c r="AN23" s="264"/>
      <c r="AO23" s="264"/>
      <c r="AP23" s="37"/>
      <c r="AQ23" s="40"/>
      <c r="BE23" s="256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56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65" t="s">
        <v>36</v>
      </c>
      <c r="M25" s="265"/>
      <c r="N25" s="265"/>
      <c r="O25" s="265"/>
      <c r="P25" s="37"/>
      <c r="Q25" s="37"/>
      <c r="R25" s="37"/>
      <c r="S25" s="37"/>
      <c r="T25" s="37"/>
      <c r="U25" s="37"/>
      <c r="V25" s="37"/>
      <c r="W25" s="265" t="s">
        <v>37</v>
      </c>
      <c r="X25" s="265"/>
      <c r="Y25" s="265"/>
      <c r="Z25" s="265"/>
      <c r="AA25" s="265"/>
      <c r="AB25" s="265"/>
      <c r="AC25" s="265"/>
      <c r="AD25" s="265"/>
      <c r="AE25" s="265"/>
      <c r="AF25" s="37"/>
      <c r="AG25" s="37"/>
      <c r="AH25" s="37"/>
      <c r="AI25" s="37"/>
      <c r="AJ25" s="37"/>
      <c r="AK25" s="265" t="s">
        <v>38</v>
      </c>
      <c r="AL25" s="265"/>
      <c r="AM25" s="265"/>
      <c r="AN25" s="265"/>
      <c r="AO25" s="265"/>
      <c r="AP25" s="37"/>
      <c r="AQ25" s="40"/>
      <c r="BE25" s="256"/>
    </row>
    <row r="26" spans="2:57" s="2" customFormat="1" ht="14.45" customHeight="1">
      <c r="B26" s="42"/>
      <c r="C26" s="43"/>
      <c r="D26" s="44" t="s">
        <v>39</v>
      </c>
      <c r="E26" s="43"/>
      <c r="F26" s="44" t="s">
        <v>40</v>
      </c>
      <c r="G26" s="43"/>
      <c r="H26" s="43"/>
      <c r="I26" s="43"/>
      <c r="J26" s="43"/>
      <c r="K26" s="43"/>
      <c r="L26" s="266">
        <v>0.21</v>
      </c>
      <c r="M26" s="267"/>
      <c r="N26" s="267"/>
      <c r="O26" s="267"/>
      <c r="P26" s="43"/>
      <c r="Q26" s="43"/>
      <c r="R26" s="43"/>
      <c r="S26" s="43"/>
      <c r="T26" s="43"/>
      <c r="U26" s="43"/>
      <c r="V26" s="43"/>
      <c r="W26" s="268">
        <f>ROUND(AZ51,2)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43"/>
      <c r="AG26" s="43"/>
      <c r="AH26" s="43"/>
      <c r="AI26" s="43"/>
      <c r="AJ26" s="43"/>
      <c r="AK26" s="268">
        <f>ROUND(AV51,2)</f>
        <v>0</v>
      </c>
      <c r="AL26" s="267"/>
      <c r="AM26" s="267"/>
      <c r="AN26" s="267"/>
      <c r="AO26" s="267"/>
      <c r="AP26" s="43"/>
      <c r="AQ26" s="45"/>
      <c r="BE26" s="256"/>
    </row>
    <row r="27" spans="2:57" s="2" customFormat="1" ht="14.45" customHeight="1">
      <c r="B27" s="42"/>
      <c r="C27" s="43"/>
      <c r="D27" s="43"/>
      <c r="E27" s="43"/>
      <c r="F27" s="44" t="s">
        <v>41</v>
      </c>
      <c r="G27" s="43"/>
      <c r="H27" s="43"/>
      <c r="I27" s="43"/>
      <c r="J27" s="43"/>
      <c r="K27" s="43"/>
      <c r="L27" s="266">
        <v>0.15</v>
      </c>
      <c r="M27" s="267"/>
      <c r="N27" s="267"/>
      <c r="O27" s="267"/>
      <c r="P27" s="43"/>
      <c r="Q27" s="43"/>
      <c r="R27" s="43"/>
      <c r="S27" s="43"/>
      <c r="T27" s="43"/>
      <c r="U27" s="43"/>
      <c r="V27" s="43"/>
      <c r="W27" s="268">
        <f>ROUND(BA51,2)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43"/>
      <c r="AG27" s="43"/>
      <c r="AH27" s="43"/>
      <c r="AI27" s="43"/>
      <c r="AJ27" s="43"/>
      <c r="AK27" s="268">
        <f>ROUND(AW51,2)</f>
        <v>0</v>
      </c>
      <c r="AL27" s="267"/>
      <c r="AM27" s="267"/>
      <c r="AN27" s="267"/>
      <c r="AO27" s="267"/>
      <c r="AP27" s="43"/>
      <c r="AQ27" s="45"/>
      <c r="BE27" s="256"/>
    </row>
    <row r="28" spans="2:57" s="2" customFormat="1" ht="14.45" customHeight="1" hidden="1">
      <c r="B28" s="42"/>
      <c r="C28" s="43"/>
      <c r="D28" s="43"/>
      <c r="E28" s="43"/>
      <c r="F28" s="44" t="s">
        <v>42</v>
      </c>
      <c r="G28" s="43"/>
      <c r="H28" s="43"/>
      <c r="I28" s="43"/>
      <c r="J28" s="43"/>
      <c r="K28" s="43"/>
      <c r="L28" s="266">
        <v>0.21</v>
      </c>
      <c r="M28" s="267"/>
      <c r="N28" s="267"/>
      <c r="O28" s="267"/>
      <c r="P28" s="43"/>
      <c r="Q28" s="43"/>
      <c r="R28" s="43"/>
      <c r="S28" s="43"/>
      <c r="T28" s="43"/>
      <c r="U28" s="43"/>
      <c r="V28" s="43"/>
      <c r="W28" s="268">
        <f>ROUND(BB51,2)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43"/>
      <c r="AG28" s="43"/>
      <c r="AH28" s="43"/>
      <c r="AI28" s="43"/>
      <c r="AJ28" s="43"/>
      <c r="AK28" s="268">
        <v>0</v>
      </c>
      <c r="AL28" s="267"/>
      <c r="AM28" s="267"/>
      <c r="AN28" s="267"/>
      <c r="AO28" s="267"/>
      <c r="AP28" s="43"/>
      <c r="AQ28" s="45"/>
      <c r="BE28" s="256"/>
    </row>
    <row r="29" spans="2:57" s="2" customFormat="1" ht="14.45" customHeight="1" hidden="1">
      <c r="B29" s="42"/>
      <c r="C29" s="43"/>
      <c r="D29" s="43"/>
      <c r="E29" s="43"/>
      <c r="F29" s="44" t="s">
        <v>43</v>
      </c>
      <c r="G29" s="43"/>
      <c r="H29" s="43"/>
      <c r="I29" s="43"/>
      <c r="J29" s="43"/>
      <c r="K29" s="43"/>
      <c r="L29" s="266">
        <v>0.15</v>
      </c>
      <c r="M29" s="267"/>
      <c r="N29" s="267"/>
      <c r="O29" s="267"/>
      <c r="P29" s="43"/>
      <c r="Q29" s="43"/>
      <c r="R29" s="43"/>
      <c r="S29" s="43"/>
      <c r="T29" s="43"/>
      <c r="U29" s="43"/>
      <c r="V29" s="43"/>
      <c r="W29" s="268">
        <f>ROUND(BC51,2)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43"/>
      <c r="AG29" s="43"/>
      <c r="AH29" s="43"/>
      <c r="AI29" s="43"/>
      <c r="AJ29" s="43"/>
      <c r="AK29" s="268">
        <v>0</v>
      </c>
      <c r="AL29" s="267"/>
      <c r="AM29" s="267"/>
      <c r="AN29" s="267"/>
      <c r="AO29" s="267"/>
      <c r="AP29" s="43"/>
      <c r="AQ29" s="45"/>
      <c r="BE29" s="256"/>
    </row>
    <row r="30" spans="2:57" s="2" customFormat="1" ht="14.45" customHeight="1" hidden="1">
      <c r="B30" s="42"/>
      <c r="C30" s="43"/>
      <c r="D30" s="43"/>
      <c r="E30" s="43"/>
      <c r="F30" s="44" t="s">
        <v>44</v>
      </c>
      <c r="G30" s="43"/>
      <c r="H30" s="43"/>
      <c r="I30" s="43"/>
      <c r="J30" s="43"/>
      <c r="K30" s="43"/>
      <c r="L30" s="266">
        <v>0</v>
      </c>
      <c r="M30" s="267"/>
      <c r="N30" s="267"/>
      <c r="O30" s="267"/>
      <c r="P30" s="43"/>
      <c r="Q30" s="43"/>
      <c r="R30" s="43"/>
      <c r="S30" s="43"/>
      <c r="T30" s="43"/>
      <c r="U30" s="43"/>
      <c r="V30" s="43"/>
      <c r="W30" s="268">
        <f>ROUND(BD51,2)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43"/>
      <c r="AG30" s="43"/>
      <c r="AH30" s="43"/>
      <c r="AI30" s="43"/>
      <c r="AJ30" s="43"/>
      <c r="AK30" s="268">
        <v>0</v>
      </c>
      <c r="AL30" s="267"/>
      <c r="AM30" s="267"/>
      <c r="AN30" s="267"/>
      <c r="AO30" s="267"/>
      <c r="AP30" s="43"/>
      <c r="AQ30" s="45"/>
      <c r="BE30" s="256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56"/>
    </row>
    <row r="32" spans="2:57" s="1" customFormat="1" ht="25.9" customHeight="1">
      <c r="B32" s="36"/>
      <c r="C32" s="46"/>
      <c r="D32" s="47" t="s">
        <v>45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46</v>
      </c>
      <c r="U32" s="48"/>
      <c r="V32" s="48"/>
      <c r="W32" s="48"/>
      <c r="X32" s="269" t="s">
        <v>47</v>
      </c>
      <c r="Y32" s="270"/>
      <c r="Z32" s="270"/>
      <c r="AA32" s="270"/>
      <c r="AB32" s="270"/>
      <c r="AC32" s="48"/>
      <c r="AD32" s="48"/>
      <c r="AE32" s="48"/>
      <c r="AF32" s="48"/>
      <c r="AG32" s="48"/>
      <c r="AH32" s="48"/>
      <c r="AI32" s="48"/>
      <c r="AJ32" s="48"/>
      <c r="AK32" s="271">
        <f>SUM(AK23:AK30)</f>
        <v>0</v>
      </c>
      <c r="AL32" s="270"/>
      <c r="AM32" s="270"/>
      <c r="AN32" s="270"/>
      <c r="AO32" s="272"/>
      <c r="AP32" s="46"/>
      <c r="AQ32" s="50"/>
      <c r="BE32" s="256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48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16</v>
      </c>
      <c r="L41" s="3" t="str">
        <f>K5</f>
        <v>042</v>
      </c>
      <c r="AR41" s="57"/>
    </row>
    <row r="42" spans="2:44" s="4" customFormat="1" ht="36.95" customHeight="1">
      <c r="B42" s="59"/>
      <c r="C42" s="60" t="s">
        <v>19</v>
      </c>
      <c r="L42" s="273" t="str">
        <f>K6</f>
        <v>ČS Polešovický potok - odstranění technologie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R42" s="59"/>
    </row>
    <row r="43" spans="2:44" s="1" customFormat="1" ht="6.95" customHeight="1">
      <c r="B43" s="36"/>
      <c r="AR43" s="36"/>
    </row>
    <row r="44" spans="2:44" s="1" customFormat="1" ht="13.5">
      <c r="B44" s="36"/>
      <c r="C44" s="58" t="s">
        <v>23</v>
      </c>
      <c r="L44" s="61" t="str">
        <f>IF(K8="","",K8)</f>
        <v xml:space="preserve"> </v>
      </c>
      <c r="AI44" s="58" t="s">
        <v>25</v>
      </c>
      <c r="AM44" s="275" t="str">
        <f>IF(AN8="","",AN8)</f>
        <v>7. 9. 2017</v>
      </c>
      <c r="AN44" s="275"/>
      <c r="AR44" s="36"/>
    </row>
    <row r="45" spans="2:44" s="1" customFormat="1" ht="6.95" customHeight="1">
      <c r="B45" s="36"/>
      <c r="AR45" s="36"/>
    </row>
    <row r="46" spans="2:56" s="1" customFormat="1" ht="13.5">
      <c r="B46" s="36"/>
      <c r="C46" s="58" t="s">
        <v>27</v>
      </c>
      <c r="L46" s="3" t="str">
        <f>IF(E11="","",E11)</f>
        <v xml:space="preserve"> </v>
      </c>
      <c r="AI46" s="58" t="s">
        <v>32</v>
      </c>
      <c r="AM46" s="276" t="str">
        <f>IF(E17="","",E17)</f>
        <v xml:space="preserve"> </v>
      </c>
      <c r="AN46" s="276"/>
      <c r="AO46" s="276"/>
      <c r="AP46" s="276"/>
      <c r="AR46" s="36"/>
      <c r="AS46" s="277" t="s">
        <v>49</v>
      </c>
      <c r="AT46" s="278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3.5">
      <c r="B47" s="36"/>
      <c r="C47" s="58" t="s">
        <v>30</v>
      </c>
      <c r="L47" s="3" t="str">
        <f>IF(E14="Vyplň údaj","",E14)</f>
        <v/>
      </c>
      <c r="AR47" s="36"/>
      <c r="AS47" s="279"/>
      <c r="AT47" s="280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79"/>
      <c r="AT48" s="280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81" t="s">
        <v>50</v>
      </c>
      <c r="D49" s="282"/>
      <c r="E49" s="282"/>
      <c r="F49" s="282"/>
      <c r="G49" s="282"/>
      <c r="H49" s="66"/>
      <c r="I49" s="283" t="s">
        <v>51</v>
      </c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4" t="s">
        <v>52</v>
      </c>
      <c r="AH49" s="282"/>
      <c r="AI49" s="282"/>
      <c r="AJ49" s="282"/>
      <c r="AK49" s="282"/>
      <c r="AL49" s="282"/>
      <c r="AM49" s="282"/>
      <c r="AN49" s="283" t="s">
        <v>53</v>
      </c>
      <c r="AO49" s="282"/>
      <c r="AP49" s="282"/>
      <c r="AQ49" s="67" t="s">
        <v>54</v>
      </c>
      <c r="AR49" s="36"/>
      <c r="AS49" s="68" t="s">
        <v>55</v>
      </c>
      <c r="AT49" s="69" t="s">
        <v>56</v>
      </c>
      <c r="AU49" s="69" t="s">
        <v>57</v>
      </c>
      <c r="AV49" s="69" t="s">
        <v>58</v>
      </c>
      <c r="AW49" s="69" t="s">
        <v>59</v>
      </c>
      <c r="AX49" s="69" t="s">
        <v>60</v>
      </c>
      <c r="AY49" s="69" t="s">
        <v>61</v>
      </c>
      <c r="AZ49" s="69" t="s">
        <v>62</v>
      </c>
      <c r="BA49" s="69" t="s">
        <v>63</v>
      </c>
      <c r="BB49" s="69" t="s">
        <v>64</v>
      </c>
      <c r="BC49" s="69" t="s">
        <v>65</v>
      </c>
      <c r="BD49" s="70" t="s">
        <v>66</v>
      </c>
    </row>
    <row r="50" spans="2:56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2" t="s">
        <v>67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8">
        <f>ROUND(SUM(AG52:AG59),2)</f>
        <v>0</v>
      </c>
      <c r="AH51" s="288"/>
      <c r="AI51" s="288"/>
      <c r="AJ51" s="288"/>
      <c r="AK51" s="288"/>
      <c r="AL51" s="288"/>
      <c r="AM51" s="288"/>
      <c r="AN51" s="289">
        <f aca="true" t="shared" si="0" ref="AN51:AN59">SUM(AG51,AT51)</f>
        <v>0</v>
      </c>
      <c r="AO51" s="289"/>
      <c r="AP51" s="289"/>
      <c r="AQ51" s="74" t="s">
        <v>5</v>
      </c>
      <c r="AR51" s="59"/>
      <c r="AS51" s="75">
        <f>ROUND(SUM(AS52:AS59),2)</f>
        <v>0</v>
      </c>
      <c r="AT51" s="76">
        <f aca="true" t="shared" si="1" ref="AT51:AT59">ROUND(SUM(AV51:AW51),2)</f>
        <v>0</v>
      </c>
      <c r="AU51" s="77">
        <f>ROUND(SUM(AU52:AU59),5)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ROUND(SUM(AZ52:AZ59),2)</f>
        <v>0</v>
      </c>
      <c r="BA51" s="76">
        <f>ROUND(SUM(BA52:BA59),2)</f>
        <v>0</v>
      </c>
      <c r="BB51" s="76">
        <f>ROUND(SUM(BB52:BB59),2)</f>
        <v>0</v>
      </c>
      <c r="BC51" s="76">
        <f>ROUND(SUM(BC52:BC59),2)</f>
        <v>0</v>
      </c>
      <c r="BD51" s="78">
        <f>ROUND(SUM(BD52:BD59),2)</f>
        <v>0</v>
      </c>
      <c r="BS51" s="60" t="s">
        <v>68</v>
      </c>
      <c r="BT51" s="60" t="s">
        <v>69</v>
      </c>
      <c r="BU51" s="79" t="s">
        <v>70</v>
      </c>
      <c r="BV51" s="60" t="s">
        <v>71</v>
      </c>
      <c r="BW51" s="60" t="s">
        <v>7</v>
      </c>
      <c r="BX51" s="60" t="s">
        <v>72</v>
      </c>
      <c r="CL51" s="60" t="s">
        <v>5</v>
      </c>
    </row>
    <row r="52" spans="1:91" s="5" customFormat="1" ht="37.5" customHeight="1">
      <c r="A52" s="80" t="s">
        <v>73</v>
      </c>
      <c r="B52" s="81"/>
      <c r="C52" s="82"/>
      <c r="D52" s="287" t="s">
        <v>74</v>
      </c>
      <c r="E52" s="287"/>
      <c r="F52" s="287"/>
      <c r="G52" s="287"/>
      <c r="H52" s="287"/>
      <c r="I52" s="83"/>
      <c r="J52" s="287" t="s">
        <v>75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5">
        <f>'Objekt -.1 - PS 01 Strojn...'!J27</f>
        <v>0</v>
      </c>
      <c r="AH52" s="286"/>
      <c r="AI52" s="286"/>
      <c r="AJ52" s="286"/>
      <c r="AK52" s="286"/>
      <c r="AL52" s="286"/>
      <c r="AM52" s="286"/>
      <c r="AN52" s="285">
        <f t="shared" si="0"/>
        <v>0</v>
      </c>
      <c r="AO52" s="286"/>
      <c r="AP52" s="286"/>
      <c r="AQ52" s="84" t="s">
        <v>76</v>
      </c>
      <c r="AR52" s="81"/>
      <c r="AS52" s="85">
        <v>0</v>
      </c>
      <c r="AT52" s="86">
        <f t="shared" si="1"/>
        <v>0</v>
      </c>
      <c r="AU52" s="87">
        <f>'Objekt -.1 - PS 01 Strojn...'!P77</f>
        <v>0</v>
      </c>
      <c r="AV52" s="86">
        <f>'Objekt -.1 - PS 01 Strojn...'!J30</f>
        <v>0</v>
      </c>
      <c r="AW52" s="86">
        <f>'Objekt -.1 - PS 01 Strojn...'!J31</f>
        <v>0</v>
      </c>
      <c r="AX52" s="86">
        <f>'Objekt -.1 - PS 01 Strojn...'!J32</f>
        <v>0</v>
      </c>
      <c r="AY52" s="86">
        <f>'Objekt -.1 - PS 01 Strojn...'!J33</f>
        <v>0</v>
      </c>
      <c r="AZ52" s="86">
        <f>'Objekt -.1 - PS 01 Strojn...'!F30</f>
        <v>0</v>
      </c>
      <c r="BA52" s="86">
        <f>'Objekt -.1 - PS 01 Strojn...'!F31</f>
        <v>0</v>
      </c>
      <c r="BB52" s="86">
        <f>'Objekt -.1 - PS 01 Strojn...'!F32</f>
        <v>0</v>
      </c>
      <c r="BC52" s="86">
        <f>'Objekt -.1 - PS 01 Strojn...'!F33</f>
        <v>0</v>
      </c>
      <c r="BD52" s="88">
        <f>'Objekt -.1 - PS 01 Strojn...'!F34</f>
        <v>0</v>
      </c>
      <c r="BT52" s="89" t="s">
        <v>77</v>
      </c>
      <c r="BV52" s="89" t="s">
        <v>71</v>
      </c>
      <c r="BW52" s="89" t="s">
        <v>78</v>
      </c>
      <c r="BX52" s="89" t="s">
        <v>7</v>
      </c>
      <c r="CL52" s="89" t="s">
        <v>5</v>
      </c>
      <c r="CM52" s="89" t="s">
        <v>79</v>
      </c>
    </row>
    <row r="53" spans="1:91" s="5" customFormat="1" ht="37.5" customHeight="1">
      <c r="A53" s="80" t="s">
        <v>73</v>
      </c>
      <c r="B53" s="81"/>
      <c r="C53" s="82"/>
      <c r="D53" s="287" t="s">
        <v>80</v>
      </c>
      <c r="E53" s="287"/>
      <c r="F53" s="287"/>
      <c r="G53" s="287"/>
      <c r="H53" s="287"/>
      <c r="I53" s="83"/>
      <c r="J53" s="287" t="s">
        <v>81</v>
      </c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5">
        <f>'Objekt -.2 - PS 02 Elektr...'!J27</f>
        <v>0</v>
      </c>
      <c r="AH53" s="286"/>
      <c r="AI53" s="286"/>
      <c r="AJ53" s="286"/>
      <c r="AK53" s="286"/>
      <c r="AL53" s="286"/>
      <c r="AM53" s="286"/>
      <c r="AN53" s="285">
        <f t="shared" si="0"/>
        <v>0</v>
      </c>
      <c r="AO53" s="286"/>
      <c r="AP53" s="286"/>
      <c r="AQ53" s="84" t="s">
        <v>76</v>
      </c>
      <c r="AR53" s="81"/>
      <c r="AS53" s="85">
        <v>0</v>
      </c>
      <c r="AT53" s="86">
        <f t="shared" si="1"/>
        <v>0</v>
      </c>
      <c r="AU53" s="87">
        <f>'Objekt -.2 - PS 02 Elektr...'!P81</f>
        <v>0</v>
      </c>
      <c r="AV53" s="86">
        <f>'Objekt -.2 - PS 02 Elektr...'!J30</f>
        <v>0</v>
      </c>
      <c r="AW53" s="86">
        <f>'Objekt -.2 - PS 02 Elektr...'!J31</f>
        <v>0</v>
      </c>
      <c r="AX53" s="86">
        <f>'Objekt -.2 - PS 02 Elektr...'!J32</f>
        <v>0</v>
      </c>
      <c r="AY53" s="86">
        <f>'Objekt -.2 - PS 02 Elektr...'!J33</f>
        <v>0</v>
      </c>
      <c r="AZ53" s="86">
        <f>'Objekt -.2 - PS 02 Elektr...'!F30</f>
        <v>0</v>
      </c>
      <c r="BA53" s="86">
        <f>'Objekt -.2 - PS 02 Elektr...'!F31</f>
        <v>0</v>
      </c>
      <c r="BB53" s="86">
        <f>'Objekt -.2 - PS 02 Elektr...'!F32</f>
        <v>0</v>
      </c>
      <c r="BC53" s="86">
        <f>'Objekt -.2 - PS 02 Elektr...'!F33</f>
        <v>0</v>
      </c>
      <c r="BD53" s="88">
        <f>'Objekt -.2 - PS 02 Elektr...'!F34</f>
        <v>0</v>
      </c>
      <c r="BT53" s="89" t="s">
        <v>77</v>
      </c>
      <c r="BV53" s="89" t="s">
        <v>71</v>
      </c>
      <c r="BW53" s="89" t="s">
        <v>82</v>
      </c>
      <c r="BX53" s="89" t="s">
        <v>7</v>
      </c>
      <c r="CL53" s="89" t="s">
        <v>5</v>
      </c>
      <c r="CM53" s="89" t="s">
        <v>79</v>
      </c>
    </row>
    <row r="54" spans="1:91" s="5" customFormat="1" ht="37.5" customHeight="1">
      <c r="A54" s="80" t="s">
        <v>73</v>
      </c>
      <c r="B54" s="81"/>
      <c r="C54" s="82"/>
      <c r="D54" s="287" t="s">
        <v>83</v>
      </c>
      <c r="E54" s="287"/>
      <c r="F54" s="287"/>
      <c r="G54" s="287"/>
      <c r="H54" s="287"/>
      <c r="I54" s="83"/>
      <c r="J54" s="287" t="s">
        <v>84</v>
      </c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5">
        <f>'Objekt -.3 - SO 01 Odstra...'!J27</f>
        <v>0</v>
      </c>
      <c r="AH54" s="286"/>
      <c r="AI54" s="286"/>
      <c r="AJ54" s="286"/>
      <c r="AK54" s="286"/>
      <c r="AL54" s="286"/>
      <c r="AM54" s="286"/>
      <c r="AN54" s="285">
        <f t="shared" si="0"/>
        <v>0</v>
      </c>
      <c r="AO54" s="286"/>
      <c r="AP54" s="286"/>
      <c r="AQ54" s="84" t="s">
        <v>76</v>
      </c>
      <c r="AR54" s="81"/>
      <c r="AS54" s="85">
        <v>0</v>
      </c>
      <c r="AT54" s="86">
        <f t="shared" si="1"/>
        <v>0</v>
      </c>
      <c r="AU54" s="87">
        <f>'Objekt -.3 - SO 01 Odstra...'!P83</f>
        <v>0</v>
      </c>
      <c r="AV54" s="86">
        <f>'Objekt -.3 - SO 01 Odstra...'!J30</f>
        <v>0</v>
      </c>
      <c r="AW54" s="86">
        <f>'Objekt -.3 - SO 01 Odstra...'!J31</f>
        <v>0</v>
      </c>
      <c r="AX54" s="86">
        <f>'Objekt -.3 - SO 01 Odstra...'!J32</f>
        <v>0</v>
      </c>
      <c r="AY54" s="86">
        <f>'Objekt -.3 - SO 01 Odstra...'!J33</f>
        <v>0</v>
      </c>
      <c r="AZ54" s="86">
        <f>'Objekt -.3 - SO 01 Odstra...'!F30</f>
        <v>0</v>
      </c>
      <c r="BA54" s="86">
        <f>'Objekt -.3 - SO 01 Odstra...'!F31</f>
        <v>0</v>
      </c>
      <c r="BB54" s="86">
        <f>'Objekt -.3 - SO 01 Odstra...'!F32</f>
        <v>0</v>
      </c>
      <c r="BC54" s="86">
        <f>'Objekt -.3 - SO 01 Odstra...'!F33</f>
        <v>0</v>
      </c>
      <c r="BD54" s="88">
        <f>'Objekt -.3 - SO 01 Odstra...'!F34</f>
        <v>0</v>
      </c>
      <c r="BT54" s="89" t="s">
        <v>77</v>
      </c>
      <c r="BV54" s="89" t="s">
        <v>71</v>
      </c>
      <c r="BW54" s="89" t="s">
        <v>85</v>
      </c>
      <c r="BX54" s="89" t="s">
        <v>7</v>
      </c>
      <c r="CL54" s="89" t="s">
        <v>5</v>
      </c>
      <c r="CM54" s="89" t="s">
        <v>79</v>
      </c>
    </row>
    <row r="55" spans="1:91" s="5" customFormat="1" ht="37.5" customHeight="1">
      <c r="A55" s="80" t="s">
        <v>73</v>
      </c>
      <c r="B55" s="81"/>
      <c r="C55" s="82"/>
      <c r="D55" s="287" t="s">
        <v>86</v>
      </c>
      <c r="E55" s="287"/>
      <c r="F55" s="287"/>
      <c r="G55" s="287"/>
      <c r="H55" s="287"/>
      <c r="I55" s="83"/>
      <c r="J55" s="287" t="s">
        <v>87</v>
      </c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5">
        <f>'Objekt -.4 - SO 02 Měrný ...'!J27</f>
        <v>0</v>
      </c>
      <c r="AH55" s="286"/>
      <c r="AI55" s="286"/>
      <c r="AJ55" s="286"/>
      <c r="AK55" s="286"/>
      <c r="AL55" s="286"/>
      <c r="AM55" s="286"/>
      <c r="AN55" s="285">
        <f t="shared" si="0"/>
        <v>0</v>
      </c>
      <c r="AO55" s="286"/>
      <c r="AP55" s="286"/>
      <c r="AQ55" s="84" t="s">
        <v>76</v>
      </c>
      <c r="AR55" s="81"/>
      <c r="AS55" s="85">
        <v>0</v>
      </c>
      <c r="AT55" s="86">
        <f t="shared" si="1"/>
        <v>0</v>
      </c>
      <c r="AU55" s="87">
        <f>'Objekt -.4 - SO 02 Měrný ...'!P85</f>
        <v>0</v>
      </c>
      <c r="AV55" s="86">
        <f>'Objekt -.4 - SO 02 Měrný ...'!J30</f>
        <v>0</v>
      </c>
      <c r="AW55" s="86">
        <f>'Objekt -.4 - SO 02 Měrný ...'!J31</f>
        <v>0</v>
      </c>
      <c r="AX55" s="86">
        <f>'Objekt -.4 - SO 02 Měrný ...'!J32</f>
        <v>0</v>
      </c>
      <c r="AY55" s="86">
        <f>'Objekt -.4 - SO 02 Měrný ...'!J33</f>
        <v>0</v>
      </c>
      <c r="AZ55" s="86">
        <f>'Objekt -.4 - SO 02 Měrný ...'!F30</f>
        <v>0</v>
      </c>
      <c r="BA55" s="86">
        <f>'Objekt -.4 - SO 02 Měrný ...'!F31</f>
        <v>0</v>
      </c>
      <c r="BB55" s="86">
        <f>'Objekt -.4 - SO 02 Měrný ...'!F32</f>
        <v>0</v>
      </c>
      <c r="BC55" s="86">
        <f>'Objekt -.4 - SO 02 Měrný ...'!F33</f>
        <v>0</v>
      </c>
      <c r="BD55" s="88">
        <f>'Objekt -.4 - SO 02 Měrný ...'!F34</f>
        <v>0</v>
      </c>
      <c r="BT55" s="89" t="s">
        <v>77</v>
      </c>
      <c r="BV55" s="89" t="s">
        <v>71</v>
      </c>
      <c r="BW55" s="89" t="s">
        <v>88</v>
      </c>
      <c r="BX55" s="89" t="s">
        <v>7</v>
      </c>
      <c r="CL55" s="89" t="s">
        <v>5</v>
      </c>
      <c r="CM55" s="89" t="s">
        <v>79</v>
      </c>
    </row>
    <row r="56" spans="1:91" s="5" customFormat="1" ht="37.5" customHeight="1">
      <c r="A56" s="80" t="s">
        <v>73</v>
      </c>
      <c r="B56" s="81"/>
      <c r="C56" s="82"/>
      <c r="D56" s="287" t="s">
        <v>89</v>
      </c>
      <c r="E56" s="287"/>
      <c r="F56" s="287"/>
      <c r="G56" s="287"/>
      <c r="H56" s="287"/>
      <c r="I56" s="83"/>
      <c r="J56" s="287" t="s">
        <v>90</v>
      </c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5">
        <f>'Objekt -.5 - SO 03 Zatrub...'!J27</f>
        <v>0</v>
      </c>
      <c r="AH56" s="286"/>
      <c r="AI56" s="286"/>
      <c r="AJ56" s="286"/>
      <c r="AK56" s="286"/>
      <c r="AL56" s="286"/>
      <c r="AM56" s="286"/>
      <c r="AN56" s="285">
        <f t="shared" si="0"/>
        <v>0</v>
      </c>
      <c r="AO56" s="286"/>
      <c r="AP56" s="286"/>
      <c r="AQ56" s="84" t="s">
        <v>76</v>
      </c>
      <c r="AR56" s="81"/>
      <c r="AS56" s="85">
        <v>0</v>
      </c>
      <c r="AT56" s="86">
        <f t="shared" si="1"/>
        <v>0</v>
      </c>
      <c r="AU56" s="87">
        <f>'Objekt -.5 - SO 03 Zatrub...'!P89</f>
        <v>0</v>
      </c>
      <c r="AV56" s="86">
        <f>'Objekt -.5 - SO 03 Zatrub...'!J30</f>
        <v>0</v>
      </c>
      <c r="AW56" s="86">
        <f>'Objekt -.5 - SO 03 Zatrub...'!J31</f>
        <v>0</v>
      </c>
      <c r="AX56" s="86">
        <f>'Objekt -.5 - SO 03 Zatrub...'!J32</f>
        <v>0</v>
      </c>
      <c r="AY56" s="86">
        <f>'Objekt -.5 - SO 03 Zatrub...'!J33</f>
        <v>0</v>
      </c>
      <c r="AZ56" s="86">
        <f>'Objekt -.5 - SO 03 Zatrub...'!F30</f>
        <v>0</v>
      </c>
      <c r="BA56" s="86">
        <f>'Objekt -.5 - SO 03 Zatrub...'!F31</f>
        <v>0</v>
      </c>
      <c r="BB56" s="86">
        <f>'Objekt -.5 - SO 03 Zatrub...'!F32</f>
        <v>0</v>
      </c>
      <c r="BC56" s="86">
        <f>'Objekt -.5 - SO 03 Zatrub...'!F33</f>
        <v>0</v>
      </c>
      <c r="BD56" s="88">
        <f>'Objekt -.5 - SO 03 Zatrub...'!F34</f>
        <v>0</v>
      </c>
      <c r="BT56" s="89" t="s">
        <v>77</v>
      </c>
      <c r="BV56" s="89" t="s">
        <v>71</v>
      </c>
      <c r="BW56" s="89" t="s">
        <v>91</v>
      </c>
      <c r="BX56" s="89" t="s">
        <v>7</v>
      </c>
      <c r="CL56" s="89" t="s">
        <v>5</v>
      </c>
      <c r="CM56" s="89" t="s">
        <v>79</v>
      </c>
    </row>
    <row r="57" spans="1:91" s="5" customFormat="1" ht="37.5" customHeight="1">
      <c r="A57" s="80" t="s">
        <v>73</v>
      </c>
      <c r="B57" s="81"/>
      <c r="C57" s="82"/>
      <c r="D57" s="287" t="s">
        <v>92</v>
      </c>
      <c r="E57" s="287"/>
      <c r="F57" s="287"/>
      <c r="G57" s="287"/>
      <c r="H57" s="287"/>
      <c r="I57" s="83"/>
      <c r="J57" s="287" t="s">
        <v>93</v>
      </c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5">
        <f>'Objekt -.6 - SO 04 Čištěn...'!J27</f>
        <v>0</v>
      </c>
      <c r="AH57" s="286"/>
      <c r="AI57" s="286"/>
      <c r="AJ57" s="286"/>
      <c r="AK57" s="286"/>
      <c r="AL57" s="286"/>
      <c r="AM57" s="286"/>
      <c r="AN57" s="285">
        <f t="shared" si="0"/>
        <v>0</v>
      </c>
      <c r="AO57" s="286"/>
      <c r="AP57" s="286"/>
      <c r="AQ57" s="84" t="s">
        <v>76</v>
      </c>
      <c r="AR57" s="81"/>
      <c r="AS57" s="85">
        <v>0</v>
      </c>
      <c r="AT57" s="86">
        <f t="shared" si="1"/>
        <v>0</v>
      </c>
      <c r="AU57" s="87">
        <f>'Objekt -.6 - SO 04 Čištěn...'!P78</f>
        <v>0</v>
      </c>
      <c r="AV57" s="86">
        <f>'Objekt -.6 - SO 04 Čištěn...'!J30</f>
        <v>0</v>
      </c>
      <c r="AW57" s="86">
        <f>'Objekt -.6 - SO 04 Čištěn...'!J31</f>
        <v>0</v>
      </c>
      <c r="AX57" s="86">
        <f>'Objekt -.6 - SO 04 Čištěn...'!J32</f>
        <v>0</v>
      </c>
      <c r="AY57" s="86">
        <f>'Objekt -.6 - SO 04 Čištěn...'!J33</f>
        <v>0</v>
      </c>
      <c r="AZ57" s="86">
        <f>'Objekt -.6 - SO 04 Čištěn...'!F30</f>
        <v>0</v>
      </c>
      <c r="BA57" s="86">
        <f>'Objekt -.6 - SO 04 Čištěn...'!F31</f>
        <v>0</v>
      </c>
      <c r="BB57" s="86">
        <f>'Objekt -.6 - SO 04 Čištěn...'!F32</f>
        <v>0</v>
      </c>
      <c r="BC57" s="86">
        <f>'Objekt -.6 - SO 04 Čištěn...'!F33</f>
        <v>0</v>
      </c>
      <c r="BD57" s="88">
        <f>'Objekt -.6 - SO 04 Čištěn...'!F34</f>
        <v>0</v>
      </c>
      <c r="BT57" s="89" t="s">
        <v>77</v>
      </c>
      <c r="BV57" s="89" t="s">
        <v>71</v>
      </c>
      <c r="BW57" s="89" t="s">
        <v>94</v>
      </c>
      <c r="BX57" s="89" t="s">
        <v>7</v>
      </c>
      <c r="CL57" s="89" t="s">
        <v>5</v>
      </c>
      <c r="CM57" s="89" t="s">
        <v>79</v>
      </c>
    </row>
    <row r="58" spans="1:91" s="5" customFormat="1" ht="37.5" customHeight="1">
      <c r="A58" s="80" t="s">
        <v>73</v>
      </c>
      <c r="B58" s="81"/>
      <c r="C58" s="82"/>
      <c r="D58" s="287" t="s">
        <v>95</v>
      </c>
      <c r="E58" s="287"/>
      <c r="F58" s="287"/>
      <c r="G58" s="287"/>
      <c r="H58" s="287"/>
      <c r="I58" s="83"/>
      <c r="J58" s="287" t="s">
        <v>96</v>
      </c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5">
        <f>'Objekt -.7 - SO 05 Staveb...'!J27</f>
        <v>0</v>
      </c>
      <c r="AH58" s="286"/>
      <c r="AI58" s="286"/>
      <c r="AJ58" s="286"/>
      <c r="AK58" s="286"/>
      <c r="AL58" s="286"/>
      <c r="AM58" s="286"/>
      <c r="AN58" s="285">
        <f t="shared" si="0"/>
        <v>0</v>
      </c>
      <c r="AO58" s="286"/>
      <c r="AP58" s="286"/>
      <c r="AQ58" s="84" t="s">
        <v>76</v>
      </c>
      <c r="AR58" s="81"/>
      <c r="AS58" s="85">
        <v>0</v>
      </c>
      <c r="AT58" s="86">
        <f t="shared" si="1"/>
        <v>0</v>
      </c>
      <c r="AU58" s="87">
        <f>'Objekt -.7 - SO 05 Staveb...'!P91</f>
        <v>0</v>
      </c>
      <c r="AV58" s="86">
        <f>'Objekt -.7 - SO 05 Staveb...'!J30</f>
        <v>0</v>
      </c>
      <c r="AW58" s="86">
        <f>'Objekt -.7 - SO 05 Staveb...'!J31</f>
        <v>0</v>
      </c>
      <c r="AX58" s="86">
        <f>'Objekt -.7 - SO 05 Staveb...'!J32</f>
        <v>0</v>
      </c>
      <c r="AY58" s="86">
        <f>'Objekt -.7 - SO 05 Staveb...'!J33</f>
        <v>0</v>
      </c>
      <c r="AZ58" s="86">
        <f>'Objekt -.7 - SO 05 Staveb...'!F30</f>
        <v>0</v>
      </c>
      <c r="BA58" s="86">
        <f>'Objekt -.7 - SO 05 Staveb...'!F31</f>
        <v>0</v>
      </c>
      <c r="BB58" s="86">
        <f>'Objekt -.7 - SO 05 Staveb...'!F32</f>
        <v>0</v>
      </c>
      <c r="BC58" s="86">
        <f>'Objekt -.7 - SO 05 Staveb...'!F33</f>
        <v>0</v>
      </c>
      <c r="BD58" s="88">
        <f>'Objekt -.7 - SO 05 Staveb...'!F34</f>
        <v>0</v>
      </c>
      <c r="BT58" s="89" t="s">
        <v>77</v>
      </c>
      <c r="BV58" s="89" t="s">
        <v>71</v>
      </c>
      <c r="BW58" s="89" t="s">
        <v>97</v>
      </c>
      <c r="BX58" s="89" t="s">
        <v>7</v>
      </c>
      <c r="CL58" s="89" t="s">
        <v>5</v>
      </c>
      <c r="CM58" s="89" t="s">
        <v>79</v>
      </c>
    </row>
    <row r="59" spans="1:91" s="5" customFormat="1" ht="37.5" customHeight="1">
      <c r="A59" s="80" t="s">
        <v>73</v>
      </c>
      <c r="B59" s="81"/>
      <c r="C59" s="82"/>
      <c r="D59" s="287" t="s">
        <v>98</v>
      </c>
      <c r="E59" s="287"/>
      <c r="F59" s="287"/>
      <c r="G59" s="287"/>
      <c r="H59" s="287"/>
      <c r="I59" s="83"/>
      <c r="J59" s="287" t="s">
        <v>99</v>
      </c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5">
        <f>'Objekt -.8 - SO 99 Ostatn...'!J27</f>
        <v>0</v>
      </c>
      <c r="AH59" s="286"/>
      <c r="AI59" s="286"/>
      <c r="AJ59" s="286"/>
      <c r="AK59" s="286"/>
      <c r="AL59" s="286"/>
      <c r="AM59" s="286"/>
      <c r="AN59" s="285">
        <f t="shared" si="0"/>
        <v>0</v>
      </c>
      <c r="AO59" s="286"/>
      <c r="AP59" s="286"/>
      <c r="AQ59" s="84" t="s">
        <v>76</v>
      </c>
      <c r="AR59" s="81"/>
      <c r="AS59" s="90">
        <v>0</v>
      </c>
      <c r="AT59" s="91">
        <f t="shared" si="1"/>
        <v>0</v>
      </c>
      <c r="AU59" s="92">
        <f>'Objekt -.8 - SO 99 Ostatn...'!P79</f>
        <v>0</v>
      </c>
      <c r="AV59" s="91">
        <f>'Objekt -.8 - SO 99 Ostatn...'!J30</f>
        <v>0</v>
      </c>
      <c r="AW59" s="91">
        <f>'Objekt -.8 - SO 99 Ostatn...'!J31</f>
        <v>0</v>
      </c>
      <c r="AX59" s="91">
        <f>'Objekt -.8 - SO 99 Ostatn...'!J32</f>
        <v>0</v>
      </c>
      <c r="AY59" s="91">
        <f>'Objekt -.8 - SO 99 Ostatn...'!J33</f>
        <v>0</v>
      </c>
      <c r="AZ59" s="91">
        <f>'Objekt -.8 - SO 99 Ostatn...'!F30</f>
        <v>0</v>
      </c>
      <c r="BA59" s="91">
        <f>'Objekt -.8 - SO 99 Ostatn...'!F31</f>
        <v>0</v>
      </c>
      <c r="BB59" s="91">
        <f>'Objekt -.8 - SO 99 Ostatn...'!F32</f>
        <v>0</v>
      </c>
      <c r="BC59" s="91">
        <f>'Objekt -.8 - SO 99 Ostatn...'!F33</f>
        <v>0</v>
      </c>
      <c r="BD59" s="93">
        <f>'Objekt -.8 - SO 99 Ostatn...'!F34</f>
        <v>0</v>
      </c>
      <c r="BT59" s="89" t="s">
        <v>77</v>
      </c>
      <c r="BV59" s="89" t="s">
        <v>71</v>
      </c>
      <c r="BW59" s="89" t="s">
        <v>100</v>
      </c>
      <c r="BX59" s="89" t="s">
        <v>7</v>
      </c>
      <c r="CL59" s="89" t="s">
        <v>5</v>
      </c>
      <c r="CM59" s="89" t="s">
        <v>79</v>
      </c>
    </row>
    <row r="60" spans="2:44" s="1" customFormat="1" ht="30" customHeight="1">
      <c r="B60" s="36"/>
      <c r="AR60" s="36"/>
    </row>
    <row r="61" spans="2:44" s="1" customFormat="1" ht="6.95" customHeight="1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36"/>
    </row>
  </sheetData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Objekt -.1 - PS 01 Strojn...'!C2" display="/"/>
    <hyperlink ref="A53" location="'Objekt -.2 - PS 02 Elektr...'!C2" display="/"/>
    <hyperlink ref="A54" location="'Objekt -.3 - SO 01 Odstra...'!C2" display="/"/>
    <hyperlink ref="A55" location="'Objekt -.4 - SO 02 Měrný ...'!C2" display="/"/>
    <hyperlink ref="A56" location="'Objekt -.5 - SO 03 Zatrub...'!C2" display="/"/>
    <hyperlink ref="A57" location="'Objekt -.6 - SO 04 Čištěn...'!C2" display="/"/>
    <hyperlink ref="A58" location="'Objekt -.7 - SO 05 Staveb...'!C2" display="/"/>
    <hyperlink ref="A59" location="'Objekt -.8 - SO 99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7" customWidth="1"/>
    <col min="2" max="2" width="1.66796875" style="177" customWidth="1"/>
    <col min="3" max="4" width="5" style="177" customWidth="1"/>
    <col min="5" max="5" width="11.66015625" style="177" customWidth="1"/>
    <col min="6" max="6" width="9.16015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7968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0" customFormat="1" ht="45" customHeight="1">
      <c r="B3" s="181"/>
      <c r="C3" s="303" t="s">
        <v>1045</v>
      </c>
      <c r="D3" s="303"/>
      <c r="E3" s="303"/>
      <c r="F3" s="303"/>
      <c r="G3" s="303"/>
      <c r="H3" s="303"/>
      <c r="I3" s="303"/>
      <c r="J3" s="303"/>
      <c r="K3" s="182"/>
    </row>
    <row r="4" spans="2:11" ht="25.5" customHeight="1">
      <c r="B4" s="183"/>
      <c r="C4" s="307" t="s">
        <v>1046</v>
      </c>
      <c r="D4" s="307"/>
      <c r="E4" s="307"/>
      <c r="F4" s="307"/>
      <c r="G4" s="307"/>
      <c r="H4" s="307"/>
      <c r="I4" s="307"/>
      <c r="J4" s="307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06" t="s">
        <v>1047</v>
      </c>
      <c r="D6" s="306"/>
      <c r="E6" s="306"/>
      <c r="F6" s="306"/>
      <c r="G6" s="306"/>
      <c r="H6" s="306"/>
      <c r="I6" s="306"/>
      <c r="J6" s="306"/>
      <c r="K6" s="184"/>
    </row>
    <row r="7" spans="2:11" ht="15" customHeight="1">
      <c r="B7" s="187"/>
      <c r="C7" s="306" t="s">
        <v>1048</v>
      </c>
      <c r="D7" s="306"/>
      <c r="E7" s="306"/>
      <c r="F7" s="306"/>
      <c r="G7" s="306"/>
      <c r="H7" s="306"/>
      <c r="I7" s="306"/>
      <c r="J7" s="306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06" t="s">
        <v>1049</v>
      </c>
      <c r="D9" s="306"/>
      <c r="E9" s="306"/>
      <c r="F9" s="306"/>
      <c r="G9" s="306"/>
      <c r="H9" s="306"/>
      <c r="I9" s="306"/>
      <c r="J9" s="306"/>
      <c r="K9" s="184"/>
    </row>
    <row r="10" spans="2:11" ht="15" customHeight="1">
      <c r="B10" s="187"/>
      <c r="C10" s="186"/>
      <c r="D10" s="306" t="s">
        <v>1050</v>
      </c>
      <c r="E10" s="306"/>
      <c r="F10" s="306"/>
      <c r="G10" s="306"/>
      <c r="H10" s="306"/>
      <c r="I10" s="306"/>
      <c r="J10" s="306"/>
      <c r="K10" s="184"/>
    </row>
    <row r="11" spans="2:11" ht="15" customHeight="1">
      <c r="B11" s="187"/>
      <c r="C11" s="188"/>
      <c r="D11" s="306" t="s">
        <v>1051</v>
      </c>
      <c r="E11" s="306"/>
      <c r="F11" s="306"/>
      <c r="G11" s="306"/>
      <c r="H11" s="306"/>
      <c r="I11" s="306"/>
      <c r="J11" s="306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306" t="s">
        <v>1052</v>
      </c>
      <c r="E13" s="306"/>
      <c r="F13" s="306"/>
      <c r="G13" s="306"/>
      <c r="H13" s="306"/>
      <c r="I13" s="306"/>
      <c r="J13" s="306"/>
      <c r="K13" s="184"/>
    </row>
    <row r="14" spans="2:11" ht="15" customHeight="1">
      <c r="B14" s="187"/>
      <c r="C14" s="188"/>
      <c r="D14" s="306" t="s">
        <v>1053</v>
      </c>
      <c r="E14" s="306"/>
      <c r="F14" s="306"/>
      <c r="G14" s="306"/>
      <c r="H14" s="306"/>
      <c r="I14" s="306"/>
      <c r="J14" s="306"/>
      <c r="K14" s="184"/>
    </row>
    <row r="15" spans="2:11" ht="15" customHeight="1">
      <c r="B15" s="187"/>
      <c r="C15" s="188"/>
      <c r="D15" s="306" t="s">
        <v>1054</v>
      </c>
      <c r="E15" s="306"/>
      <c r="F15" s="306"/>
      <c r="G15" s="306"/>
      <c r="H15" s="306"/>
      <c r="I15" s="306"/>
      <c r="J15" s="306"/>
      <c r="K15" s="184"/>
    </row>
    <row r="16" spans="2:11" ht="15" customHeight="1">
      <c r="B16" s="187"/>
      <c r="C16" s="188"/>
      <c r="D16" s="188"/>
      <c r="E16" s="189" t="s">
        <v>76</v>
      </c>
      <c r="F16" s="306" t="s">
        <v>1055</v>
      </c>
      <c r="G16" s="306"/>
      <c r="H16" s="306"/>
      <c r="I16" s="306"/>
      <c r="J16" s="306"/>
      <c r="K16" s="184"/>
    </row>
    <row r="17" spans="2:11" ht="15" customHeight="1">
      <c r="B17" s="187"/>
      <c r="C17" s="188"/>
      <c r="D17" s="188"/>
      <c r="E17" s="189" t="s">
        <v>1056</v>
      </c>
      <c r="F17" s="306" t="s">
        <v>1057</v>
      </c>
      <c r="G17" s="306"/>
      <c r="H17" s="306"/>
      <c r="I17" s="306"/>
      <c r="J17" s="306"/>
      <c r="K17" s="184"/>
    </row>
    <row r="18" spans="2:11" ht="15" customHeight="1">
      <c r="B18" s="187"/>
      <c r="C18" s="188"/>
      <c r="D18" s="188"/>
      <c r="E18" s="189" t="s">
        <v>1058</v>
      </c>
      <c r="F18" s="306" t="s">
        <v>1059</v>
      </c>
      <c r="G18" s="306"/>
      <c r="H18" s="306"/>
      <c r="I18" s="306"/>
      <c r="J18" s="306"/>
      <c r="K18" s="184"/>
    </row>
    <row r="19" spans="2:11" ht="15" customHeight="1">
      <c r="B19" s="187"/>
      <c r="C19" s="188"/>
      <c r="D19" s="188"/>
      <c r="E19" s="189" t="s">
        <v>1060</v>
      </c>
      <c r="F19" s="306" t="s">
        <v>1061</v>
      </c>
      <c r="G19" s="306"/>
      <c r="H19" s="306"/>
      <c r="I19" s="306"/>
      <c r="J19" s="306"/>
      <c r="K19" s="184"/>
    </row>
    <row r="20" spans="2:11" ht="15" customHeight="1">
      <c r="B20" s="187"/>
      <c r="C20" s="188"/>
      <c r="D20" s="188"/>
      <c r="E20" s="189" t="s">
        <v>1062</v>
      </c>
      <c r="F20" s="306" t="s">
        <v>219</v>
      </c>
      <c r="G20" s="306"/>
      <c r="H20" s="306"/>
      <c r="I20" s="306"/>
      <c r="J20" s="306"/>
      <c r="K20" s="184"/>
    </row>
    <row r="21" spans="2:11" ht="15" customHeight="1">
      <c r="B21" s="187"/>
      <c r="C21" s="188"/>
      <c r="D21" s="188"/>
      <c r="E21" s="189" t="s">
        <v>1063</v>
      </c>
      <c r="F21" s="306" t="s">
        <v>1064</v>
      </c>
      <c r="G21" s="306"/>
      <c r="H21" s="306"/>
      <c r="I21" s="306"/>
      <c r="J21" s="306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306" t="s">
        <v>1065</v>
      </c>
      <c r="D23" s="306"/>
      <c r="E23" s="306"/>
      <c r="F23" s="306"/>
      <c r="G23" s="306"/>
      <c r="H23" s="306"/>
      <c r="I23" s="306"/>
      <c r="J23" s="306"/>
      <c r="K23" s="184"/>
    </row>
    <row r="24" spans="2:11" ht="15" customHeight="1">
      <c r="B24" s="187"/>
      <c r="C24" s="306" t="s">
        <v>1066</v>
      </c>
      <c r="D24" s="306"/>
      <c r="E24" s="306"/>
      <c r="F24" s="306"/>
      <c r="G24" s="306"/>
      <c r="H24" s="306"/>
      <c r="I24" s="306"/>
      <c r="J24" s="306"/>
      <c r="K24" s="184"/>
    </row>
    <row r="25" spans="2:11" ht="15" customHeight="1">
      <c r="B25" s="187"/>
      <c r="C25" s="186"/>
      <c r="D25" s="306" t="s">
        <v>1067</v>
      </c>
      <c r="E25" s="306"/>
      <c r="F25" s="306"/>
      <c r="G25" s="306"/>
      <c r="H25" s="306"/>
      <c r="I25" s="306"/>
      <c r="J25" s="306"/>
      <c r="K25" s="184"/>
    </row>
    <row r="26" spans="2:11" ht="15" customHeight="1">
      <c r="B26" s="187"/>
      <c r="C26" s="188"/>
      <c r="D26" s="306" t="s">
        <v>1068</v>
      </c>
      <c r="E26" s="306"/>
      <c r="F26" s="306"/>
      <c r="G26" s="306"/>
      <c r="H26" s="306"/>
      <c r="I26" s="306"/>
      <c r="J26" s="306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306" t="s">
        <v>1069</v>
      </c>
      <c r="E28" s="306"/>
      <c r="F28" s="306"/>
      <c r="G28" s="306"/>
      <c r="H28" s="306"/>
      <c r="I28" s="306"/>
      <c r="J28" s="306"/>
      <c r="K28" s="184"/>
    </row>
    <row r="29" spans="2:11" ht="15" customHeight="1">
      <c r="B29" s="187"/>
      <c r="C29" s="188"/>
      <c r="D29" s="306" t="s">
        <v>1070</v>
      </c>
      <c r="E29" s="306"/>
      <c r="F29" s="306"/>
      <c r="G29" s="306"/>
      <c r="H29" s="306"/>
      <c r="I29" s="306"/>
      <c r="J29" s="306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306" t="s">
        <v>1071</v>
      </c>
      <c r="E31" s="306"/>
      <c r="F31" s="306"/>
      <c r="G31" s="306"/>
      <c r="H31" s="306"/>
      <c r="I31" s="306"/>
      <c r="J31" s="306"/>
      <c r="K31" s="184"/>
    </row>
    <row r="32" spans="2:11" ht="15" customHeight="1">
      <c r="B32" s="187"/>
      <c r="C32" s="188"/>
      <c r="D32" s="306" t="s">
        <v>1072</v>
      </c>
      <c r="E32" s="306"/>
      <c r="F32" s="306"/>
      <c r="G32" s="306"/>
      <c r="H32" s="306"/>
      <c r="I32" s="306"/>
      <c r="J32" s="306"/>
      <c r="K32" s="184"/>
    </row>
    <row r="33" spans="2:11" ht="15" customHeight="1">
      <c r="B33" s="187"/>
      <c r="C33" s="188"/>
      <c r="D33" s="306" t="s">
        <v>1073</v>
      </c>
      <c r="E33" s="306"/>
      <c r="F33" s="306"/>
      <c r="G33" s="306"/>
      <c r="H33" s="306"/>
      <c r="I33" s="306"/>
      <c r="J33" s="306"/>
      <c r="K33" s="184"/>
    </row>
    <row r="34" spans="2:11" ht="15" customHeight="1">
      <c r="B34" s="187"/>
      <c r="C34" s="188"/>
      <c r="D34" s="186"/>
      <c r="E34" s="190" t="s">
        <v>115</v>
      </c>
      <c r="F34" s="186"/>
      <c r="G34" s="306" t="s">
        <v>1074</v>
      </c>
      <c r="H34" s="306"/>
      <c r="I34" s="306"/>
      <c r="J34" s="306"/>
      <c r="K34" s="184"/>
    </row>
    <row r="35" spans="2:11" ht="30.75" customHeight="1">
      <c r="B35" s="187"/>
      <c r="C35" s="188"/>
      <c r="D35" s="186"/>
      <c r="E35" s="190" t="s">
        <v>1075</v>
      </c>
      <c r="F35" s="186"/>
      <c r="G35" s="306" t="s">
        <v>1076</v>
      </c>
      <c r="H35" s="306"/>
      <c r="I35" s="306"/>
      <c r="J35" s="306"/>
      <c r="K35" s="184"/>
    </row>
    <row r="36" spans="2:11" ht="15" customHeight="1">
      <c r="B36" s="187"/>
      <c r="C36" s="188"/>
      <c r="D36" s="186"/>
      <c r="E36" s="190" t="s">
        <v>50</v>
      </c>
      <c r="F36" s="186"/>
      <c r="G36" s="306" t="s">
        <v>1077</v>
      </c>
      <c r="H36" s="306"/>
      <c r="I36" s="306"/>
      <c r="J36" s="306"/>
      <c r="K36" s="184"/>
    </row>
    <row r="37" spans="2:11" ht="15" customHeight="1">
      <c r="B37" s="187"/>
      <c r="C37" s="188"/>
      <c r="D37" s="186"/>
      <c r="E37" s="190" t="s">
        <v>116</v>
      </c>
      <c r="F37" s="186"/>
      <c r="G37" s="306" t="s">
        <v>1078</v>
      </c>
      <c r="H37" s="306"/>
      <c r="I37" s="306"/>
      <c r="J37" s="306"/>
      <c r="K37" s="184"/>
    </row>
    <row r="38" spans="2:11" ht="15" customHeight="1">
      <c r="B38" s="187"/>
      <c r="C38" s="188"/>
      <c r="D38" s="186"/>
      <c r="E38" s="190" t="s">
        <v>117</v>
      </c>
      <c r="F38" s="186"/>
      <c r="G38" s="306" t="s">
        <v>1079</v>
      </c>
      <c r="H38" s="306"/>
      <c r="I38" s="306"/>
      <c r="J38" s="306"/>
      <c r="K38" s="184"/>
    </row>
    <row r="39" spans="2:11" ht="15" customHeight="1">
      <c r="B39" s="187"/>
      <c r="C39" s="188"/>
      <c r="D39" s="186"/>
      <c r="E39" s="190" t="s">
        <v>118</v>
      </c>
      <c r="F39" s="186"/>
      <c r="G39" s="306" t="s">
        <v>1080</v>
      </c>
      <c r="H39" s="306"/>
      <c r="I39" s="306"/>
      <c r="J39" s="306"/>
      <c r="K39" s="184"/>
    </row>
    <row r="40" spans="2:11" ht="15" customHeight="1">
      <c r="B40" s="187"/>
      <c r="C40" s="188"/>
      <c r="D40" s="186"/>
      <c r="E40" s="190" t="s">
        <v>1081</v>
      </c>
      <c r="F40" s="186"/>
      <c r="G40" s="306" t="s">
        <v>1082</v>
      </c>
      <c r="H40" s="306"/>
      <c r="I40" s="306"/>
      <c r="J40" s="306"/>
      <c r="K40" s="184"/>
    </row>
    <row r="41" spans="2:11" ht="15" customHeight="1">
      <c r="B41" s="187"/>
      <c r="C41" s="188"/>
      <c r="D41" s="186"/>
      <c r="E41" s="190"/>
      <c r="F41" s="186"/>
      <c r="G41" s="306" t="s">
        <v>1083</v>
      </c>
      <c r="H41" s="306"/>
      <c r="I41" s="306"/>
      <c r="J41" s="306"/>
      <c r="K41" s="184"/>
    </row>
    <row r="42" spans="2:11" ht="15" customHeight="1">
      <c r="B42" s="187"/>
      <c r="C42" s="188"/>
      <c r="D42" s="186"/>
      <c r="E42" s="190" t="s">
        <v>1084</v>
      </c>
      <c r="F42" s="186"/>
      <c r="G42" s="306" t="s">
        <v>1085</v>
      </c>
      <c r="H42" s="306"/>
      <c r="I42" s="306"/>
      <c r="J42" s="306"/>
      <c r="K42" s="184"/>
    </row>
    <row r="43" spans="2:11" ht="15" customHeight="1">
      <c r="B43" s="187"/>
      <c r="C43" s="188"/>
      <c r="D43" s="186"/>
      <c r="E43" s="190" t="s">
        <v>120</v>
      </c>
      <c r="F43" s="186"/>
      <c r="G43" s="306" t="s">
        <v>1086</v>
      </c>
      <c r="H43" s="306"/>
      <c r="I43" s="306"/>
      <c r="J43" s="306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306" t="s">
        <v>1087</v>
      </c>
      <c r="E45" s="306"/>
      <c r="F45" s="306"/>
      <c r="G45" s="306"/>
      <c r="H45" s="306"/>
      <c r="I45" s="306"/>
      <c r="J45" s="306"/>
      <c r="K45" s="184"/>
    </row>
    <row r="46" spans="2:11" ht="15" customHeight="1">
      <c r="B46" s="187"/>
      <c r="C46" s="188"/>
      <c r="D46" s="188"/>
      <c r="E46" s="306" t="s">
        <v>1088</v>
      </c>
      <c r="F46" s="306"/>
      <c r="G46" s="306"/>
      <c r="H46" s="306"/>
      <c r="I46" s="306"/>
      <c r="J46" s="306"/>
      <c r="K46" s="184"/>
    </row>
    <row r="47" spans="2:11" ht="15" customHeight="1">
      <c r="B47" s="187"/>
      <c r="C47" s="188"/>
      <c r="D47" s="188"/>
      <c r="E47" s="306" t="s">
        <v>1089</v>
      </c>
      <c r="F47" s="306"/>
      <c r="G47" s="306"/>
      <c r="H47" s="306"/>
      <c r="I47" s="306"/>
      <c r="J47" s="306"/>
      <c r="K47" s="184"/>
    </row>
    <row r="48" spans="2:11" ht="15" customHeight="1">
      <c r="B48" s="187"/>
      <c r="C48" s="188"/>
      <c r="D48" s="188"/>
      <c r="E48" s="306" t="s">
        <v>1090</v>
      </c>
      <c r="F48" s="306"/>
      <c r="G48" s="306"/>
      <c r="H48" s="306"/>
      <c r="I48" s="306"/>
      <c r="J48" s="306"/>
      <c r="K48" s="184"/>
    </row>
    <row r="49" spans="2:11" ht="15" customHeight="1">
      <c r="B49" s="187"/>
      <c r="C49" s="188"/>
      <c r="D49" s="306" t="s">
        <v>1091</v>
      </c>
      <c r="E49" s="306"/>
      <c r="F49" s="306"/>
      <c r="G49" s="306"/>
      <c r="H49" s="306"/>
      <c r="I49" s="306"/>
      <c r="J49" s="306"/>
      <c r="K49" s="184"/>
    </row>
    <row r="50" spans="2:11" ht="25.5" customHeight="1">
      <c r="B50" s="183"/>
      <c r="C50" s="307" t="s">
        <v>1092</v>
      </c>
      <c r="D50" s="307"/>
      <c r="E50" s="307"/>
      <c r="F50" s="307"/>
      <c r="G50" s="307"/>
      <c r="H50" s="307"/>
      <c r="I50" s="307"/>
      <c r="J50" s="307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306" t="s">
        <v>1093</v>
      </c>
      <c r="D52" s="306"/>
      <c r="E52" s="306"/>
      <c r="F52" s="306"/>
      <c r="G52" s="306"/>
      <c r="H52" s="306"/>
      <c r="I52" s="306"/>
      <c r="J52" s="306"/>
      <c r="K52" s="184"/>
    </row>
    <row r="53" spans="2:11" ht="15" customHeight="1">
      <c r="B53" s="183"/>
      <c r="C53" s="306" t="s">
        <v>1094</v>
      </c>
      <c r="D53" s="306"/>
      <c r="E53" s="306"/>
      <c r="F53" s="306"/>
      <c r="G53" s="306"/>
      <c r="H53" s="306"/>
      <c r="I53" s="306"/>
      <c r="J53" s="306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306" t="s">
        <v>1095</v>
      </c>
      <c r="D55" s="306"/>
      <c r="E55" s="306"/>
      <c r="F55" s="306"/>
      <c r="G55" s="306"/>
      <c r="H55" s="306"/>
      <c r="I55" s="306"/>
      <c r="J55" s="306"/>
      <c r="K55" s="184"/>
    </row>
    <row r="56" spans="2:11" ht="15" customHeight="1">
      <c r="B56" s="183"/>
      <c r="C56" s="188"/>
      <c r="D56" s="306" t="s">
        <v>1096</v>
      </c>
      <c r="E56" s="306"/>
      <c r="F56" s="306"/>
      <c r="G56" s="306"/>
      <c r="H56" s="306"/>
      <c r="I56" s="306"/>
      <c r="J56" s="306"/>
      <c r="K56" s="184"/>
    </row>
    <row r="57" spans="2:11" ht="15" customHeight="1">
      <c r="B57" s="183"/>
      <c r="C57" s="188"/>
      <c r="D57" s="306" t="s">
        <v>1097</v>
      </c>
      <c r="E57" s="306"/>
      <c r="F57" s="306"/>
      <c r="G57" s="306"/>
      <c r="H57" s="306"/>
      <c r="I57" s="306"/>
      <c r="J57" s="306"/>
      <c r="K57" s="184"/>
    </row>
    <row r="58" spans="2:11" ht="15" customHeight="1">
      <c r="B58" s="183"/>
      <c r="C58" s="188"/>
      <c r="D58" s="306" t="s">
        <v>1098</v>
      </c>
      <c r="E58" s="306"/>
      <c r="F58" s="306"/>
      <c r="G58" s="306"/>
      <c r="H58" s="306"/>
      <c r="I58" s="306"/>
      <c r="J58" s="306"/>
      <c r="K58" s="184"/>
    </row>
    <row r="59" spans="2:11" ht="15" customHeight="1">
      <c r="B59" s="183"/>
      <c r="C59" s="188"/>
      <c r="D59" s="306" t="s">
        <v>1099</v>
      </c>
      <c r="E59" s="306"/>
      <c r="F59" s="306"/>
      <c r="G59" s="306"/>
      <c r="H59" s="306"/>
      <c r="I59" s="306"/>
      <c r="J59" s="306"/>
      <c r="K59" s="184"/>
    </row>
    <row r="60" spans="2:11" ht="15" customHeight="1">
      <c r="B60" s="183"/>
      <c r="C60" s="188"/>
      <c r="D60" s="305" t="s">
        <v>1100</v>
      </c>
      <c r="E60" s="305"/>
      <c r="F60" s="305"/>
      <c r="G60" s="305"/>
      <c r="H60" s="305"/>
      <c r="I60" s="305"/>
      <c r="J60" s="305"/>
      <c r="K60" s="184"/>
    </row>
    <row r="61" spans="2:11" ht="15" customHeight="1">
      <c r="B61" s="183"/>
      <c r="C61" s="188"/>
      <c r="D61" s="306" t="s">
        <v>1101</v>
      </c>
      <c r="E61" s="306"/>
      <c r="F61" s="306"/>
      <c r="G61" s="306"/>
      <c r="H61" s="306"/>
      <c r="I61" s="306"/>
      <c r="J61" s="306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306" t="s">
        <v>1102</v>
      </c>
      <c r="E63" s="306"/>
      <c r="F63" s="306"/>
      <c r="G63" s="306"/>
      <c r="H63" s="306"/>
      <c r="I63" s="306"/>
      <c r="J63" s="306"/>
      <c r="K63" s="184"/>
    </row>
    <row r="64" spans="2:11" ht="15" customHeight="1">
      <c r="B64" s="183"/>
      <c r="C64" s="188"/>
      <c r="D64" s="305" t="s">
        <v>1103</v>
      </c>
      <c r="E64" s="305"/>
      <c r="F64" s="305"/>
      <c r="G64" s="305"/>
      <c r="H64" s="305"/>
      <c r="I64" s="305"/>
      <c r="J64" s="305"/>
      <c r="K64" s="184"/>
    </row>
    <row r="65" spans="2:11" ht="15" customHeight="1">
      <c r="B65" s="183"/>
      <c r="C65" s="188"/>
      <c r="D65" s="306" t="s">
        <v>1104</v>
      </c>
      <c r="E65" s="306"/>
      <c r="F65" s="306"/>
      <c r="G65" s="306"/>
      <c r="H65" s="306"/>
      <c r="I65" s="306"/>
      <c r="J65" s="306"/>
      <c r="K65" s="184"/>
    </row>
    <row r="66" spans="2:11" ht="15" customHeight="1">
      <c r="B66" s="183"/>
      <c r="C66" s="188"/>
      <c r="D66" s="306" t="s">
        <v>1105</v>
      </c>
      <c r="E66" s="306"/>
      <c r="F66" s="306"/>
      <c r="G66" s="306"/>
      <c r="H66" s="306"/>
      <c r="I66" s="306"/>
      <c r="J66" s="306"/>
      <c r="K66" s="184"/>
    </row>
    <row r="67" spans="2:11" ht="15" customHeight="1">
      <c r="B67" s="183"/>
      <c r="C67" s="188"/>
      <c r="D67" s="306" t="s">
        <v>1106</v>
      </c>
      <c r="E67" s="306"/>
      <c r="F67" s="306"/>
      <c r="G67" s="306"/>
      <c r="H67" s="306"/>
      <c r="I67" s="306"/>
      <c r="J67" s="306"/>
      <c r="K67" s="184"/>
    </row>
    <row r="68" spans="2:11" ht="15" customHeight="1">
      <c r="B68" s="183"/>
      <c r="C68" s="188"/>
      <c r="D68" s="306" t="s">
        <v>1107</v>
      </c>
      <c r="E68" s="306"/>
      <c r="F68" s="306"/>
      <c r="G68" s="306"/>
      <c r="H68" s="306"/>
      <c r="I68" s="306"/>
      <c r="J68" s="306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04" t="s">
        <v>105</v>
      </c>
      <c r="D73" s="304"/>
      <c r="E73" s="304"/>
      <c r="F73" s="304"/>
      <c r="G73" s="304"/>
      <c r="H73" s="304"/>
      <c r="I73" s="304"/>
      <c r="J73" s="304"/>
      <c r="K73" s="201"/>
    </row>
    <row r="74" spans="2:11" ht="17.25" customHeight="1">
      <c r="B74" s="200"/>
      <c r="C74" s="202" t="s">
        <v>1108</v>
      </c>
      <c r="D74" s="202"/>
      <c r="E74" s="202"/>
      <c r="F74" s="202" t="s">
        <v>1109</v>
      </c>
      <c r="G74" s="203"/>
      <c r="H74" s="202" t="s">
        <v>116</v>
      </c>
      <c r="I74" s="202" t="s">
        <v>54</v>
      </c>
      <c r="J74" s="202" t="s">
        <v>1110</v>
      </c>
      <c r="K74" s="201"/>
    </row>
    <row r="75" spans="2:11" ht="17.25" customHeight="1">
      <c r="B75" s="200"/>
      <c r="C75" s="204" t="s">
        <v>1111</v>
      </c>
      <c r="D75" s="204"/>
      <c r="E75" s="204"/>
      <c r="F75" s="205" t="s">
        <v>1112</v>
      </c>
      <c r="G75" s="206"/>
      <c r="H75" s="204"/>
      <c r="I75" s="204"/>
      <c r="J75" s="204" t="s">
        <v>1113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50</v>
      </c>
      <c r="D77" s="207"/>
      <c r="E77" s="207"/>
      <c r="F77" s="209" t="s">
        <v>1114</v>
      </c>
      <c r="G77" s="208"/>
      <c r="H77" s="190" t="s">
        <v>1115</v>
      </c>
      <c r="I77" s="190" t="s">
        <v>1116</v>
      </c>
      <c r="J77" s="190">
        <v>20</v>
      </c>
      <c r="K77" s="201"/>
    </row>
    <row r="78" spans="2:11" ht="15" customHeight="1">
      <c r="B78" s="200"/>
      <c r="C78" s="190" t="s">
        <v>1117</v>
      </c>
      <c r="D78" s="190"/>
      <c r="E78" s="190"/>
      <c r="F78" s="209" t="s">
        <v>1114</v>
      </c>
      <c r="G78" s="208"/>
      <c r="H78" s="190" t="s">
        <v>1118</v>
      </c>
      <c r="I78" s="190" t="s">
        <v>1116</v>
      </c>
      <c r="J78" s="190">
        <v>120</v>
      </c>
      <c r="K78" s="201"/>
    </row>
    <row r="79" spans="2:11" ht="15" customHeight="1">
      <c r="B79" s="210"/>
      <c r="C79" s="190" t="s">
        <v>1119</v>
      </c>
      <c r="D79" s="190"/>
      <c r="E79" s="190"/>
      <c r="F79" s="209" t="s">
        <v>1120</v>
      </c>
      <c r="G79" s="208"/>
      <c r="H79" s="190" t="s">
        <v>1121</v>
      </c>
      <c r="I79" s="190" t="s">
        <v>1116</v>
      </c>
      <c r="J79" s="190">
        <v>50</v>
      </c>
      <c r="K79" s="201"/>
    </row>
    <row r="80" spans="2:11" ht="15" customHeight="1">
      <c r="B80" s="210"/>
      <c r="C80" s="190" t="s">
        <v>1122</v>
      </c>
      <c r="D80" s="190"/>
      <c r="E80" s="190"/>
      <c r="F80" s="209" t="s">
        <v>1114</v>
      </c>
      <c r="G80" s="208"/>
      <c r="H80" s="190" t="s">
        <v>1123</v>
      </c>
      <c r="I80" s="190" t="s">
        <v>1124</v>
      </c>
      <c r="J80" s="190"/>
      <c r="K80" s="201"/>
    </row>
    <row r="81" spans="2:11" ht="15" customHeight="1">
      <c r="B81" s="210"/>
      <c r="C81" s="211" t="s">
        <v>1125</v>
      </c>
      <c r="D81" s="211"/>
      <c r="E81" s="211"/>
      <c r="F81" s="212" t="s">
        <v>1120</v>
      </c>
      <c r="G81" s="211"/>
      <c r="H81" s="211" t="s">
        <v>1126</v>
      </c>
      <c r="I81" s="211" t="s">
        <v>1116</v>
      </c>
      <c r="J81" s="211">
        <v>15</v>
      </c>
      <c r="K81" s="201"/>
    </row>
    <row r="82" spans="2:11" ht="15" customHeight="1">
      <c r="B82" s="210"/>
      <c r="C82" s="211" t="s">
        <v>1127</v>
      </c>
      <c r="D82" s="211"/>
      <c r="E82" s="211"/>
      <c r="F82" s="212" t="s">
        <v>1120</v>
      </c>
      <c r="G82" s="211"/>
      <c r="H82" s="211" t="s">
        <v>1128</v>
      </c>
      <c r="I82" s="211" t="s">
        <v>1116</v>
      </c>
      <c r="J82" s="211">
        <v>15</v>
      </c>
      <c r="K82" s="201"/>
    </row>
    <row r="83" spans="2:11" ht="15" customHeight="1">
      <c r="B83" s="210"/>
      <c r="C83" s="211" t="s">
        <v>1129</v>
      </c>
      <c r="D83" s="211"/>
      <c r="E83" s="211"/>
      <c r="F83" s="212" t="s">
        <v>1120</v>
      </c>
      <c r="G83" s="211"/>
      <c r="H83" s="211" t="s">
        <v>1130</v>
      </c>
      <c r="I83" s="211" t="s">
        <v>1116</v>
      </c>
      <c r="J83" s="211">
        <v>20</v>
      </c>
      <c r="K83" s="201"/>
    </row>
    <row r="84" spans="2:11" ht="15" customHeight="1">
      <c r="B84" s="210"/>
      <c r="C84" s="211" t="s">
        <v>1131</v>
      </c>
      <c r="D84" s="211"/>
      <c r="E84" s="211"/>
      <c r="F84" s="212" t="s">
        <v>1120</v>
      </c>
      <c r="G84" s="211"/>
      <c r="H84" s="211" t="s">
        <v>1132</v>
      </c>
      <c r="I84" s="211" t="s">
        <v>1116</v>
      </c>
      <c r="J84" s="211">
        <v>20</v>
      </c>
      <c r="K84" s="201"/>
    </row>
    <row r="85" spans="2:11" ht="15" customHeight="1">
      <c r="B85" s="210"/>
      <c r="C85" s="190" t="s">
        <v>1133</v>
      </c>
      <c r="D85" s="190"/>
      <c r="E85" s="190"/>
      <c r="F85" s="209" t="s">
        <v>1120</v>
      </c>
      <c r="G85" s="208"/>
      <c r="H85" s="190" t="s">
        <v>1134</v>
      </c>
      <c r="I85" s="190" t="s">
        <v>1116</v>
      </c>
      <c r="J85" s="190">
        <v>50</v>
      </c>
      <c r="K85" s="201"/>
    </row>
    <row r="86" spans="2:11" ht="15" customHeight="1">
      <c r="B86" s="210"/>
      <c r="C86" s="190" t="s">
        <v>1135</v>
      </c>
      <c r="D86" s="190"/>
      <c r="E86" s="190"/>
      <c r="F86" s="209" t="s">
        <v>1120</v>
      </c>
      <c r="G86" s="208"/>
      <c r="H86" s="190" t="s">
        <v>1136</v>
      </c>
      <c r="I86" s="190" t="s">
        <v>1116</v>
      </c>
      <c r="J86" s="190">
        <v>20</v>
      </c>
      <c r="K86" s="201"/>
    </row>
    <row r="87" spans="2:11" ht="15" customHeight="1">
      <c r="B87" s="210"/>
      <c r="C87" s="190" t="s">
        <v>1137</v>
      </c>
      <c r="D87" s="190"/>
      <c r="E87" s="190"/>
      <c r="F87" s="209" t="s">
        <v>1120</v>
      </c>
      <c r="G87" s="208"/>
      <c r="H87" s="190" t="s">
        <v>1138</v>
      </c>
      <c r="I87" s="190" t="s">
        <v>1116</v>
      </c>
      <c r="J87" s="190">
        <v>20</v>
      </c>
      <c r="K87" s="201"/>
    </row>
    <row r="88" spans="2:11" ht="15" customHeight="1">
      <c r="B88" s="210"/>
      <c r="C88" s="190" t="s">
        <v>1139</v>
      </c>
      <c r="D88" s="190"/>
      <c r="E88" s="190"/>
      <c r="F88" s="209" t="s">
        <v>1120</v>
      </c>
      <c r="G88" s="208"/>
      <c r="H88" s="190" t="s">
        <v>1140</v>
      </c>
      <c r="I88" s="190" t="s">
        <v>1116</v>
      </c>
      <c r="J88" s="190">
        <v>50</v>
      </c>
      <c r="K88" s="201"/>
    </row>
    <row r="89" spans="2:11" ht="15" customHeight="1">
      <c r="B89" s="210"/>
      <c r="C89" s="190" t="s">
        <v>1141</v>
      </c>
      <c r="D89" s="190"/>
      <c r="E89" s="190"/>
      <c r="F89" s="209" t="s">
        <v>1120</v>
      </c>
      <c r="G89" s="208"/>
      <c r="H89" s="190" t="s">
        <v>1141</v>
      </c>
      <c r="I89" s="190" t="s">
        <v>1116</v>
      </c>
      <c r="J89" s="190">
        <v>50</v>
      </c>
      <c r="K89" s="201"/>
    </row>
    <row r="90" spans="2:11" ht="15" customHeight="1">
      <c r="B90" s="210"/>
      <c r="C90" s="190" t="s">
        <v>121</v>
      </c>
      <c r="D90" s="190"/>
      <c r="E90" s="190"/>
      <c r="F90" s="209" t="s">
        <v>1120</v>
      </c>
      <c r="G90" s="208"/>
      <c r="H90" s="190" t="s">
        <v>1142</v>
      </c>
      <c r="I90" s="190" t="s">
        <v>1116</v>
      </c>
      <c r="J90" s="190">
        <v>255</v>
      </c>
      <c r="K90" s="201"/>
    </row>
    <row r="91" spans="2:11" ht="15" customHeight="1">
      <c r="B91" s="210"/>
      <c r="C91" s="190" t="s">
        <v>1143</v>
      </c>
      <c r="D91" s="190"/>
      <c r="E91" s="190"/>
      <c r="F91" s="209" t="s">
        <v>1114</v>
      </c>
      <c r="G91" s="208"/>
      <c r="H91" s="190" t="s">
        <v>1144</v>
      </c>
      <c r="I91" s="190" t="s">
        <v>1145</v>
      </c>
      <c r="J91" s="190"/>
      <c r="K91" s="201"/>
    </row>
    <row r="92" spans="2:11" ht="15" customHeight="1">
      <c r="B92" s="210"/>
      <c r="C92" s="190" t="s">
        <v>1146</v>
      </c>
      <c r="D92" s="190"/>
      <c r="E92" s="190"/>
      <c r="F92" s="209" t="s">
        <v>1114</v>
      </c>
      <c r="G92" s="208"/>
      <c r="H92" s="190" t="s">
        <v>1147</v>
      </c>
      <c r="I92" s="190" t="s">
        <v>1148</v>
      </c>
      <c r="J92" s="190"/>
      <c r="K92" s="201"/>
    </row>
    <row r="93" spans="2:11" ht="15" customHeight="1">
      <c r="B93" s="210"/>
      <c r="C93" s="190" t="s">
        <v>1149</v>
      </c>
      <c r="D93" s="190"/>
      <c r="E93" s="190"/>
      <c r="F93" s="209" t="s">
        <v>1114</v>
      </c>
      <c r="G93" s="208"/>
      <c r="H93" s="190" t="s">
        <v>1149</v>
      </c>
      <c r="I93" s="190" t="s">
        <v>1148</v>
      </c>
      <c r="J93" s="190"/>
      <c r="K93" s="201"/>
    </row>
    <row r="94" spans="2:11" ht="15" customHeight="1">
      <c r="B94" s="210"/>
      <c r="C94" s="190" t="s">
        <v>35</v>
      </c>
      <c r="D94" s="190"/>
      <c r="E94" s="190"/>
      <c r="F94" s="209" t="s">
        <v>1114</v>
      </c>
      <c r="G94" s="208"/>
      <c r="H94" s="190" t="s">
        <v>1150</v>
      </c>
      <c r="I94" s="190" t="s">
        <v>1148</v>
      </c>
      <c r="J94" s="190"/>
      <c r="K94" s="201"/>
    </row>
    <row r="95" spans="2:11" ht="15" customHeight="1">
      <c r="B95" s="210"/>
      <c r="C95" s="190" t="s">
        <v>45</v>
      </c>
      <c r="D95" s="190"/>
      <c r="E95" s="190"/>
      <c r="F95" s="209" t="s">
        <v>1114</v>
      </c>
      <c r="G95" s="208"/>
      <c r="H95" s="190" t="s">
        <v>1151</v>
      </c>
      <c r="I95" s="190" t="s">
        <v>1148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04" t="s">
        <v>1152</v>
      </c>
      <c r="D100" s="304"/>
      <c r="E100" s="304"/>
      <c r="F100" s="304"/>
      <c r="G100" s="304"/>
      <c r="H100" s="304"/>
      <c r="I100" s="304"/>
      <c r="J100" s="304"/>
      <c r="K100" s="201"/>
    </row>
    <row r="101" spans="2:11" ht="17.25" customHeight="1">
      <c r="B101" s="200"/>
      <c r="C101" s="202" t="s">
        <v>1108</v>
      </c>
      <c r="D101" s="202"/>
      <c r="E101" s="202"/>
      <c r="F101" s="202" t="s">
        <v>1109</v>
      </c>
      <c r="G101" s="203"/>
      <c r="H101" s="202" t="s">
        <v>116</v>
      </c>
      <c r="I101" s="202" t="s">
        <v>54</v>
      </c>
      <c r="J101" s="202" t="s">
        <v>1110</v>
      </c>
      <c r="K101" s="201"/>
    </row>
    <row r="102" spans="2:11" ht="17.25" customHeight="1">
      <c r="B102" s="200"/>
      <c r="C102" s="204" t="s">
        <v>1111</v>
      </c>
      <c r="D102" s="204"/>
      <c r="E102" s="204"/>
      <c r="F102" s="205" t="s">
        <v>1112</v>
      </c>
      <c r="G102" s="206"/>
      <c r="H102" s="204"/>
      <c r="I102" s="204"/>
      <c r="J102" s="204" t="s">
        <v>1113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50</v>
      </c>
      <c r="D104" s="207"/>
      <c r="E104" s="207"/>
      <c r="F104" s="209" t="s">
        <v>1114</v>
      </c>
      <c r="G104" s="218"/>
      <c r="H104" s="190" t="s">
        <v>1153</v>
      </c>
      <c r="I104" s="190" t="s">
        <v>1116</v>
      </c>
      <c r="J104" s="190">
        <v>20</v>
      </c>
      <c r="K104" s="201"/>
    </row>
    <row r="105" spans="2:11" ht="15" customHeight="1">
      <c r="B105" s="200"/>
      <c r="C105" s="190" t="s">
        <v>1117</v>
      </c>
      <c r="D105" s="190"/>
      <c r="E105" s="190"/>
      <c r="F105" s="209" t="s">
        <v>1114</v>
      </c>
      <c r="G105" s="190"/>
      <c r="H105" s="190" t="s">
        <v>1153</v>
      </c>
      <c r="I105" s="190" t="s">
        <v>1116</v>
      </c>
      <c r="J105" s="190">
        <v>120</v>
      </c>
      <c r="K105" s="201"/>
    </row>
    <row r="106" spans="2:11" ht="15" customHeight="1">
      <c r="B106" s="210"/>
      <c r="C106" s="190" t="s">
        <v>1119</v>
      </c>
      <c r="D106" s="190"/>
      <c r="E106" s="190"/>
      <c r="F106" s="209" t="s">
        <v>1120</v>
      </c>
      <c r="G106" s="190"/>
      <c r="H106" s="190" t="s">
        <v>1153</v>
      </c>
      <c r="I106" s="190" t="s">
        <v>1116</v>
      </c>
      <c r="J106" s="190">
        <v>50</v>
      </c>
      <c r="K106" s="201"/>
    </row>
    <row r="107" spans="2:11" ht="15" customHeight="1">
      <c r="B107" s="210"/>
      <c r="C107" s="190" t="s">
        <v>1122</v>
      </c>
      <c r="D107" s="190"/>
      <c r="E107" s="190"/>
      <c r="F107" s="209" t="s">
        <v>1114</v>
      </c>
      <c r="G107" s="190"/>
      <c r="H107" s="190" t="s">
        <v>1153</v>
      </c>
      <c r="I107" s="190" t="s">
        <v>1124</v>
      </c>
      <c r="J107" s="190"/>
      <c r="K107" s="201"/>
    </row>
    <row r="108" spans="2:11" ht="15" customHeight="1">
      <c r="B108" s="210"/>
      <c r="C108" s="190" t="s">
        <v>1133</v>
      </c>
      <c r="D108" s="190"/>
      <c r="E108" s="190"/>
      <c r="F108" s="209" t="s">
        <v>1120</v>
      </c>
      <c r="G108" s="190"/>
      <c r="H108" s="190" t="s">
        <v>1153</v>
      </c>
      <c r="I108" s="190" t="s">
        <v>1116</v>
      </c>
      <c r="J108" s="190">
        <v>50</v>
      </c>
      <c r="K108" s="201"/>
    </row>
    <row r="109" spans="2:11" ht="15" customHeight="1">
      <c r="B109" s="210"/>
      <c r="C109" s="190" t="s">
        <v>1141</v>
      </c>
      <c r="D109" s="190"/>
      <c r="E109" s="190"/>
      <c r="F109" s="209" t="s">
        <v>1120</v>
      </c>
      <c r="G109" s="190"/>
      <c r="H109" s="190" t="s">
        <v>1153</v>
      </c>
      <c r="I109" s="190" t="s">
        <v>1116</v>
      </c>
      <c r="J109" s="190">
        <v>50</v>
      </c>
      <c r="K109" s="201"/>
    </row>
    <row r="110" spans="2:11" ht="15" customHeight="1">
      <c r="B110" s="210"/>
      <c r="C110" s="190" t="s">
        <v>1139</v>
      </c>
      <c r="D110" s="190"/>
      <c r="E110" s="190"/>
      <c r="F110" s="209" t="s">
        <v>1120</v>
      </c>
      <c r="G110" s="190"/>
      <c r="H110" s="190" t="s">
        <v>1153</v>
      </c>
      <c r="I110" s="190" t="s">
        <v>1116</v>
      </c>
      <c r="J110" s="190">
        <v>50</v>
      </c>
      <c r="K110" s="201"/>
    </row>
    <row r="111" spans="2:11" ht="15" customHeight="1">
      <c r="B111" s="210"/>
      <c r="C111" s="190" t="s">
        <v>50</v>
      </c>
      <c r="D111" s="190"/>
      <c r="E111" s="190"/>
      <c r="F111" s="209" t="s">
        <v>1114</v>
      </c>
      <c r="G111" s="190"/>
      <c r="H111" s="190" t="s">
        <v>1154</v>
      </c>
      <c r="I111" s="190" t="s">
        <v>1116</v>
      </c>
      <c r="J111" s="190">
        <v>20</v>
      </c>
      <c r="K111" s="201"/>
    </row>
    <row r="112" spans="2:11" ht="15" customHeight="1">
      <c r="B112" s="210"/>
      <c r="C112" s="190" t="s">
        <v>1155</v>
      </c>
      <c r="D112" s="190"/>
      <c r="E112" s="190"/>
      <c r="F112" s="209" t="s">
        <v>1114</v>
      </c>
      <c r="G112" s="190"/>
      <c r="H112" s="190" t="s">
        <v>1156</v>
      </c>
      <c r="I112" s="190" t="s">
        <v>1116</v>
      </c>
      <c r="J112" s="190">
        <v>120</v>
      </c>
      <c r="K112" s="201"/>
    </row>
    <row r="113" spans="2:11" ht="15" customHeight="1">
      <c r="B113" s="210"/>
      <c r="C113" s="190" t="s">
        <v>35</v>
      </c>
      <c r="D113" s="190"/>
      <c r="E113" s="190"/>
      <c r="F113" s="209" t="s">
        <v>1114</v>
      </c>
      <c r="G113" s="190"/>
      <c r="H113" s="190" t="s">
        <v>1157</v>
      </c>
      <c r="I113" s="190" t="s">
        <v>1148</v>
      </c>
      <c r="J113" s="190"/>
      <c r="K113" s="201"/>
    </row>
    <row r="114" spans="2:11" ht="15" customHeight="1">
      <c r="B114" s="210"/>
      <c r="C114" s="190" t="s">
        <v>45</v>
      </c>
      <c r="D114" s="190"/>
      <c r="E114" s="190"/>
      <c r="F114" s="209" t="s">
        <v>1114</v>
      </c>
      <c r="G114" s="190"/>
      <c r="H114" s="190" t="s">
        <v>1158</v>
      </c>
      <c r="I114" s="190" t="s">
        <v>1148</v>
      </c>
      <c r="J114" s="190"/>
      <c r="K114" s="201"/>
    </row>
    <row r="115" spans="2:11" ht="15" customHeight="1">
      <c r="B115" s="210"/>
      <c r="C115" s="190" t="s">
        <v>54</v>
      </c>
      <c r="D115" s="190"/>
      <c r="E115" s="190"/>
      <c r="F115" s="209" t="s">
        <v>1114</v>
      </c>
      <c r="G115" s="190"/>
      <c r="H115" s="190" t="s">
        <v>1159</v>
      </c>
      <c r="I115" s="190" t="s">
        <v>1160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303" t="s">
        <v>1161</v>
      </c>
      <c r="D120" s="303"/>
      <c r="E120" s="303"/>
      <c r="F120" s="303"/>
      <c r="G120" s="303"/>
      <c r="H120" s="303"/>
      <c r="I120" s="303"/>
      <c r="J120" s="303"/>
      <c r="K120" s="226"/>
    </row>
    <row r="121" spans="2:11" ht="17.25" customHeight="1">
      <c r="B121" s="227"/>
      <c r="C121" s="202" t="s">
        <v>1108</v>
      </c>
      <c r="D121" s="202"/>
      <c r="E121" s="202"/>
      <c r="F121" s="202" t="s">
        <v>1109</v>
      </c>
      <c r="G121" s="203"/>
      <c r="H121" s="202" t="s">
        <v>116</v>
      </c>
      <c r="I121" s="202" t="s">
        <v>54</v>
      </c>
      <c r="J121" s="202" t="s">
        <v>1110</v>
      </c>
      <c r="K121" s="228"/>
    </row>
    <row r="122" spans="2:11" ht="17.25" customHeight="1">
      <c r="B122" s="227"/>
      <c r="C122" s="204" t="s">
        <v>1111</v>
      </c>
      <c r="D122" s="204"/>
      <c r="E122" s="204"/>
      <c r="F122" s="205" t="s">
        <v>1112</v>
      </c>
      <c r="G122" s="206"/>
      <c r="H122" s="204"/>
      <c r="I122" s="204"/>
      <c r="J122" s="204" t="s">
        <v>1113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1117</v>
      </c>
      <c r="D124" s="207"/>
      <c r="E124" s="207"/>
      <c r="F124" s="209" t="s">
        <v>1114</v>
      </c>
      <c r="G124" s="190"/>
      <c r="H124" s="190" t="s">
        <v>1153</v>
      </c>
      <c r="I124" s="190" t="s">
        <v>1116</v>
      </c>
      <c r="J124" s="190">
        <v>120</v>
      </c>
      <c r="K124" s="231"/>
    </row>
    <row r="125" spans="2:11" ht="15" customHeight="1">
      <c r="B125" s="229"/>
      <c r="C125" s="190" t="s">
        <v>1162</v>
      </c>
      <c r="D125" s="190"/>
      <c r="E125" s="190"/>
      <c r="F125" s="209" t="s">
        <v>1114</v>
      </c>
      <c r="G125" s="190"/>
      <c r="H125" s="190" t="s">
        <v>1163</v>
      </c>
      <c r="I125" s="190" t="s">
        <v>1116</v>
      </c>
      <c r="J125" s="190" t="s">
        <v>1164</v>
      </c>
      <c r="K125" s="231"/>
    </row>
    <row r="126" spans="2:11" ht="15" customHeight="1">
      <c r="B126" s="229"/>
      <c r="C126" s="190" t="s">
        <v>1063</v>
      </c>
      <c r="D126" s="190"/>
      <c r="E126" s="190"/>
      <c r="F126" s="209" t="s">
        <v>1114</v>
      </c>
      <c r="G126" s="190"/>
      <c r="H126" s="190" t="s">
        <v>1165</v>
      </c>
      <c r="I126" s="190" t="s">
        <v>1116</v>
      </c>
      <c r="J126" s="190" t="s">
        <v>1164</v>
      </c>
      <c r="K126" s="231"/>
    </row>
    <row r="127" spans="2:11" ht="15" customHeight="1">
      <c r="B127" s="229"/>
      <c r="C127" s="190" t="s">
        <v>1125</v>
      </c>
      <c r="D127" s="190"/>
      <c r="E127" s="190"/>
      <c r="F127" s="209" t="s">
        <v>1120</v>
      </c>
      <c r="G127" s="190"/>
      <c r="H127" s="190" t="s">
        <v>1126</v>
      </c>
      <c r="I127" s="190" t="s">
        <v>1116</v>
      </c>
      <c r="J127" s="190">
        <v>15</v>
      </c>
      <c r="K127" s="231"/>
    </row>
    <row r="128" spans="2:11" ht="15" customHeight="1">
      <c r="B128" s="229"/>
      <c r="C128" s="211" t="s">
        <v>1127</v>
      </c>
      <c r="D128" s="211"/>
      <c r="E128" s="211"/>
      <c r="F128" s="212" t="s">
        <v>1120</v>
      </c>
      <c r="G128" s="211"/>
      <c r="H128" s="211" t="s">
        <v>1128</v>
      </c>
      <c r="I128" s="211" t="s">
        <v>1116</v>
      </c>
      <c r="J128" s="211">
        <v>15</v>
      </c>
      <c r="K128" s="231"/>
    </row>
    <row r="129" spans="2:11" ht="15" customHeight="1">
      <c r="B129" s="229"/>
      <c r="C129" s="211" t="s">
        <v>1129</v>
      </c>
      <c r="D129" s="211"/>
      <c r="E129" s="211"/>
      <c r="F129" s="212" t="s">
        <v>1120</v>
      </c>
      <c r="G129" s="211"/>
      <c r="H129" s="211" t="s">
        <v>1130</v>
      </c>
      <c r="I129" s="211" t="s">
        <v>1116</v>
      </c>
      <c r="J129" s="211">
        <v>20</v>
      </c>
      <c r="K129" s="231"/>
    </row>
    <row r="130" spans="2:11" ht="15" customHeight="1">
      <c r="B130" s="229"/>
      <c r="C130" s="211" t="s">
        <v>1131</v>
      </c>
      <c r="D130" s="211"/>
      <c r="E130" s="211"/>
      <c r="F130" s="212" t="s">
        <v>1120</v>
      </c>
      <c r="G130" s="211"/>
      <c r="H130" s="211" t="s">
        <v>1132</v>
      </c>
      <c r="I130" s="211" t="s">
        <v>1116</v>
      </c>
      <c r="J130" s="211">
        <v>20</v>
      </c>
      <c r="K130" s="231"/>
    </row>
    <row r="131" spans="2:11" ht="15" customHeight="1">
      <c r="B131" s="229"/>
      <c r="C131" s="190" t="s">
        <v>1119</v>
      </c>
      <c r="D131" s="190"/>
      <c r="E131" s="190"/>
      <c r="F131" s="209" t="s">
        <v>1120</v>
      </c>
      <c r="G131" s="190"/>
      <c r="H131" s="190" t="s">
        <v>1153</v>
      </c>
      <c r="I131" s="190" t="s">
        <v>1116</v>
      </c>
      <c r="J131" s="190">
        <v>50</v>
      </c>
      <c r="K131" s="231"/>
    </row>
    <row r="132" spans="2:11" ht="15" customHeight="1">
      <c r="B132" s="229"/>
      <c r="C132" s="190" t="s">
        <v>1133</v>
      </c>
      <c r="D132" s="190"/>
      <c r="E132" s="190"/>
      <c r="F132" s="209" t="s">
        <v>1120</v>
      </c>
      <c r="G132" s="190"/>
      <c r="H132" s="190" t="s">
        <v>1153</v>
      </c>
      <c r="I132" s="190" t="s">
        <v>1116</v>
      </c>
      <c r="J132" s="190">
        <v>50</v>
      </c>
      <c r="K132" s="231"/>
    </row>
    <row r="133" spans="2:11" ht="15" customHeight="1">
      <c r="B133" s="229"/>
      <c r="C133" s="190" t="s">
        <v>1139</v>
      </c>
      <c r="D133" s="190"/>
      <c r="E133" s="190"/>
      <c r="F133" s="209" t="s">
        <v>1120</v>
      </c>
      <c r="G133" s="190"/>
      <c r="H133" s="190" t="s">
        <v>1153</v>
      </c>
      <c r="I133" s="190" t="s">
        <v>1116</v>
      </c>
      <c r="J133" s="190">
        <v>50</v>
      </c>
      <c r="K133" s="231"/>
    </row>
    <row r="134" spans="2:11" ht="15" customHeight="1">
      <c r="B134" s="229"/>
      <c r="C134" s="190" t="s">
        <v>1141</v>
      </c>
      <c r="D134" s="190"/>
      <c r="E134" s="190"/>
      <c r="F134" s="209" t="s">
        <v>1120</v>
      </c>
      <c r="G134" s="190"/>
      <c r="H134" s="190" t="s">
        <v>1153</v>
      </c>
      <c r="I134" s="190" t="s">
        <v>1116</v>
      </c>
      <c r="J134" s="190">
        <v>50</v>
      </c>
      <c r="K134" s="231"/>
    </row>
    <row r="135" spans="2:11" ht="15" customHeight="1">
      <c r="B135" s="229"/>
      <c r="C135" s="190" t="s">
        <v>121</v>
      </c>
      <c r="D135" s="190"/>
      <c r="E135" s="190"/>
      <c r="F135" s="209" t="s">
        <v>1120</v>
      </c>
      <c r="G135" s="190"/>
      <c r="H135" s="190" t="s">
        <v>1166</v>
      </c>
      <c r="I135" s="190" t="s">
        <v>1116</v>
      </c>
      <c r="J135" s="190">
        <v>255</v>
      </c>
      <c r="K135" s="231"/>
    </row>
    <row r="136" spans="2:11" ht="15" customHeight="1">
      <c r="B136" s="229"/>
      <c r="C136" s="190" t="s">
        <v>1143</v>
      </c>
      <c r="D136" s="190"/>
      <c r="E136" s="190"/>
      <c r="F136" s="209" t="s">
        <v>1114</v>
      </c>
      <c r="G136" s="190"/>
      <c r="H136" s="190" t="s">
        <v>1167</v>
      </c>
      <c r="I136" s="190" t="s">
        <v>1145</v>
      </c>
      <c r="J136" s="190"/>
      <c r="K136" s="231"/>
    </row>
    <row r="137" spans="2:11" ht="15" customHeight="1">
      <c r="B137" s="229"/>
      <c r="C137" s="190" t="s">
        <v>1146</v>
      </c>
      <c r="D137" s="190"/>
      <c r="E137" s="190"/>
      <c r="F137" s="209" t="s">
        <v>1114</v>
      </c>
      <c r="G137" s="190"/>
      <c r="H137" s="190" t="s">
        <v>1168</v>
      </c>
      <c r="I137" s="190" t="s">
        <v>1148</v>
      </c>
      <c r="J137" s="190"/>
      <c r="K137" s="231"/>
    </row>
    <row r="138" spans="2:11" ht="15" customHeight="1">
      <c r="B138" s="229"/>
      <c r="C138" s="190" t="s">
        <v>1149</v>
      </c>
      <c r="D138" s="190"/>
      <c r="E138" s="190"/>
      <c r="F138" s="209" t="s">
        <v>1114</v>
      </c>
      <c r="G138" s="190"/>
      <c r="H138" s="190" t="s">
        <v>1149</v>
      </c>
      <c r="I138" s="190" t="s">
        <v>1148</v>
      </c>
      <c r="J138" s="190"/>
      <c r="K138" s="231"/>
    </row>
    <row r="139" spans="2:11" ht="15" customHeight="1">
      <c r="B139" s="229"/>
      <c r="C139" s="190" t="s">
        <v>35</v>
      </c>
      <c r="D139" s="190"/>
      <c r="E139" s="190"/>
      <c r="F139" s="209" t="s">
        <v>1114</v>
      </c>
      <c r="G139" s="190"/>
      <c r="H139" s="190" t="s">
        <v>1169</v>
      </c>
      <c r="I139" s="190" t="s">
        <v>1148</v>
      </c>
      <c r="J139" s="190"/>
      <c r="K139" s="231"/>
    </row>
    <row r="140" spans="2:11" ht="15" customHeight="1">
      <c r="B140" s="229"/>
      <c r="C140" s="190" t="s">
        <v>1170</v>
      </c>
      <c r="D140" s="190"/>
      <c r="E140" s="190"/>
      <c r="F140" s="209" t="s">
        <v>1114</v>
      </c>
      <c r="G140" s="190"/>
      <c r="H140" s="190" t="s">
        <v>1171</v>
      </c>
      <c r="I140" s="190" t="s">
        <v>1148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04" t="s">
        <v>1172</v>
      </c>
      <c r="D145" s="304"/>
      <c r="E145" s="304"/>
      <c r="F145" s="304"/>
      <c r="G145" s="304"/>
      <c r="H145" s="304"/>
      <c r="I145" s="304"/>
      <c r="J145" s="304"/>
      <c r="K145" s="201"/>
    </row>
    <row r="146" spans="2:11" ht="17.25" customHeight="1">
      <c r="B146" s="200"/>
      <c r="C146" s="202" t="s">
        <v>1108</v>
      </c>
      <c r="D146" s="202"/>
      <c r="E146" s="202"/>
      <c r="F146" s="202" t="s">
        <v>1109</v>
      </c>
      <c r="G146" s="203"/>
      <c r="H146" s="202" t="s">
        <v>116</v>
      </c>
      <c r="I146" s="202" t="s">
        <v>54</v>
      </c>
      <c r="J146" s="202" t="s">
        <v>1110</v>
      </c>
      <c r="K146" s="201"/>
    </row>
    <row r="147" spans="2:11" ht="17.25" customHeight="1">
      <c r="B147" s="200"/>
      <c r="C147" s="204" t="s">
        <v>1111</v>
      </c>
      <c r="D147" s="204"/>
      <c r="E147" s="204"/>
      <c r="F147" s="205" t="s">
        <v>1112</v>
      </c>
      <c r="G147" s="206"/>
      <c r="H147" s="204"/>
      <c r="I147" s="204"/>
      <c r="J147" s="204" t="s">
        <v>1113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1117</v>
      </c>
      <c r="D149" s="190"/>
      <c r="E149" s="190"/>
      <c r="F149" s="236" t="s">
        <v>1114</v>
      </c>
      <c r="G149" s="190"/>
      <c r="H149" s="235" t="s">
        <v>1153</v>
      </c>
      <c r="I149" s="235" t="s">
        <v>1116</v>
      </c>
      <c r="J149" s="235">
        <v>120</v>
      </c>
      <c r="K149" s="231"/>
    </row>
    <row r="150" spans="2:11" ht="15" customHeight="1">
      <c r="B150" s="210"/>
      <c r="C150" s="235" t="s">
        <v>1162</v>
      </c>
      <c r="D150" s="190"/>
      <c r="E150" s="190"/>
      <c r="F150" s="236" t="s">
        <v>1114</v>
      </c>
      <c r="G150" s="190"/>
      <c r="H150" s="235" t="s">
        <v>1173</v>
      </c>
      <c r="I150" s="235" t="s">
        <v>1116</v>
      </c>
      <c r="J150" s="235" t="s">
        <v>1164</v>
      </c>
      <c r="K150" s="231"/>
    </row>
    <row r="151" spans="2:11" ht="15" customHeight="1">
      <c r="B151" s="210"/>
      <c r="C151" s="235" t="s">
        <v>1063</v>
      </c>
      <c r="D151" s="190"/>
      <c r="E151" s="190"/>
      <c r="F151" s="236" t="s">
        <v>1114</v>
      </c>
      <c r="G151" s="190"/>
      <c r="H151" s="235" t="s">
        <v>1174</v>
      </c>
      <c r="I151" s="235" t="s">
        <v>1116</v>
      </c>
      <c r="J151" s="235" t="s">
        <v>1164</v>
      </c>
      <c r="K151" s="231"/>
    </row>
    <row r="152" spans="2:11" ht="15" customHeight="1">
      <c r="B152" s="210"/>
      <c r="C152" s="235" t="s">
        <v>1119</v>
      </c>
      <c r="D152" s="190"/>
      <c r="E152" s="190"/>
      <c r="F152" s="236" t="s">
        <v>1120</v>
      </c>
      <c r="G152" s="190"/>
      <c r="H152" s="235" t="s">
        <v>1153</v>
      </c>
      <c r="I152" s="235" t="s">
        <v>1116</v>
      </c>
      <c r="J152" s="235">
        <v>50</v>
      </c>
      <c r="K152" s="231"/>
    </row>
    <row r="153" spans="2:11" ht="15" customHeight="1">
      <c r="B153" s="210"/>
      <c r="C153" s="235" t="s">
        <v>1122</v>
      </c>
      <c r="D153" s="190"/>
      <c r="E153" s="190"/>
      <c r="F153" s="236" t="s">
        <v>1114</v>
      </c>
      <c r="G153" s="190"/>
      <c r="H153" s="235" t="s">
        <v>1153</v>
      </c>
      <c r="I153" s="235" t="s">
        <v>1124</v>
      </c>
      <c r="J153" s="235"/>
      <c r="K153" s="231"/>
    </row>
    <row r="154" spans="2:11" ht="15" customHeight="1">
      <c r="B154" s="210"/>
      <c r="C154" s="235" t="s">
        <v>1133</v>
      </c>
      <c r="D154" s="190"/>
      <c r="E154" s="190"/>
      <c r="F154" s="236" t="s">
        <v>1120</v>
      </c>
      <c r="G154" s="190"/>
      <c r="H154" s="235" t="s">
        <v>1153</v>
      </c>
      <c r="I154" s="235" t="s">
        <v>1116</v>
      </c>
      <c r="J154" s="235">
        <v>50</v>
      </c>
      <c r="K154" s="231"/>
    </row>
    <row r="155" spans="2:11" ht="15" customHeight="1">
      <c r="B155" s="210"/>
      <c r="C155" s="235" t="s">
        <v>1141</v>
      </c>
      <c r="D155" s="190"/>
      <c r="E155" s="190"/>
      <c r="F155" s="236" t="s">
        <v>1120</v>
      </c>
      <c r="G155" s="190"/>
      <c r="H155" s="235" t="s">
        <v>1153</v>
      </c>
      <c r="I155" s="235" t="s">
        <v>1116</v>
      </c>
      <c r="J155" s="235">
        <v>50</v>
      </c>
      <c r="K155" s="231"/>
    </row>
    <row r="156" spans="2:11" ht="15" customHeight="1">
      <c r="B156" s="210"/>
      <c r="C156" s="235" t="s">
        <v>1139</v>
      </c>
      <c r="D156" s="190"/>
      <c r="E156" s="190"/>
      <c r="F156" s="236" t="s">
        <v>1120</v>
      </c>
      <c r="G156" s="190"/>
      <c r="H156" s="235" t="s">
        <v>1153</v>
      </c>
      <c r="I156" s="235" t="s">
        <v>1116</v>
      </c>
      <c r="J156" s="235">
        <v>50</v>
      </c>
      <c r="K156" s="231"/>
    </row>
    <row r="157" spans="2:11" ht="15" customHeight="1">
      <c r="B157" s="210"/>
      <c r="C157" s="235" t="s">
        <v>110</v>
      </c>
      <c r="D157" s="190"/>
      <c r="E157" s="190"/>
      <c r="F157" s="236" t="s">
        <v>1114</v>
      </c>
      <c r="G157" s="190"/>
      <c r="H157" s="235" t="s">
        <v>1175</v>
      </c>
      <c r="I157" s="235" t="s">
        <v>1116</v>
      </c>
      <c r="J157" s="235" t="s">
        <v>1176</v>
      </c>
      <c r="K157" s="231"/>
    </row>
    <row r="158" spans="2:11" ht="15" customHeight="1">
      <c r="B158" s="210"/>
      <c r="C158" s="235" t="s">
        <v>1177</v>
      </c>
      <c r="D158" s="190"/>
      <c r="E158" s="190"/>
      <c r="F158" s="236" t="s">
        <v>1114</v>
      </c>
      <c r="G158" s="190"/>
      <c r="H158" s="235" t="s">
        <v>1178</v>
      </c>
      <c r="I158" s="235" t="s">
        <v>1148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03" t="s">
        <v>1179</v>
      </c>
      <c r="D163" s="303"/>
      <c r="E163" s="303"/>
      <c r="F163" s="303"/>
      <c r="G163" s="303"/>
      <c r="H163" s="303"/>
      <c r="I163" s="303"/>
      <c r="J163" s="303"/>
      <c r="K163" s="182"/>
    </row>
    <row r="164" spans="2:11" ht="17.25" customHeight="1">
      <c r="B164" s="181"/>
      <c r="C164" s="202" t="s">
        <v>1108</v>
      </c>
      <c r="D164" s="202"/>
      <c r="E164" s="202"/>
      <c r="F164" s="202" t="s">
        <v>1109</v>
      </c>
      <c r="G164" s="239"/>
      <c r="H164" s="240" t="s">
        <v>116</v>
      </c>
      <c r="I164" s="240" t="s">
        <v>54</v>
      </c>
      <c r="J164" s="202" t="s">
        <v>1110</v>
      </c>
      <c r="K164" s="182"/>
    </row>
    <row r="165" spans="2:11" ht="17.25" customHeight="1">
      <c r="B165" s="183"/>
      <c r="C165" s="204" t="s">
        <v>1111</v>
      </c>
      <c r="D165" s="204"/>
      <c r="E165" s="204"/>
      <c r="F165" s="205" t="s">
        <v>1112</v>
      </c>
      <c r="G165" s="241"/>
      <c r="H165" s="242"/>
      <c r="I165" s="242"/>
      <c r="J165" s="204" t="s">
        <v>1113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1117</v>
      </c>
      <c r="D167" s="190"/>
      <c r="E167" s="190"/>
      <c r="F167" s="209" t="s">
        <v>1114</v>
      </c>
      <c r="G167" s="190"/>
      <c r="H167" s="190" t="s">
        <v>1153</v>
      </c>
      <c r="I167" s="190" t="s">
        <v>1116</v>
      </c>
      <c r="J167" s="190">
        <v>120</v>
      </c>
      <c r="K167" s="231"/>
    </row>
    <row r="168" spans="2:11" ht="15" customHeight="1">
      <c r="B168" s="210"/>
      <c r="C168" s="190" t="s">
        <v>1162</v>
      </c>
      <c r="D168" s="190"/>
      <c r="E168" s="190"/>
      <c r="F168" s="209" t="s">
        <v>1114</v>
      </c>
      <c r="G168" s="190"/>
      <c r="H168" s="190" t="s">
        <v>1163</v>
      </c>
      <c r="I168" s="190" t="s">
        <v>1116</v>
      </c>
      <c r="J168" s="190" t="s">
        <v>1164</v>
      </c>
      <c r="K168" s="231"/>
    </row>
    <row r="169" spans="2:11" ht="15" customHeight="1">
      <c r="B169" s="210"/>
      <c r="C169" s="190" t="s">
        <v>1063</v>
      </c>
      <c r="D169" s="190"/>
      <c r="E169" s="190"/>
      <c r="F169" s="209" t="s">
        <v>1114</v>
      </c>
      <c r="G169" s="190"/>
      <c r="H169" s="190" t="s">
        <v>1180</v>
      </c>
      <c r="I169" s="190" t="s">
        <v>1116</v>
      </c>
      <c r="J169" s="190" t="s">
        <v>1164</v>
      </c>
      <c r="K169" s="231"/>
    </row>
    <row r="170" spans="2:11" ht="15" customHeight="1">
      <c r="B170" s="210"/>
      <c r="C170" s="190" t="s">
        <v>1119</v>
      </c>
      <c r="D170" s="190"/>
      <c r="E170" s="190"/>
      <c r="F170" s="209" t="s">
        <v>1120</v>
      </c>
      <c r="G170" s="190"/>
      <c r="H170" s="190" t="s">
        <v>1180</v>
      </c>
      <c r="I170" s="190" t="s">
        <v>1116</v>
      </c>
      <c r="J170" s="190">
        <v>50</v>
      </c>
      <c r="K170" s="231"/>
    </row>
    <row r="171" spans="2:11" ht="15" customHeight="1">
      <c r="B171" s="210"/>
      <c r="C171" s="190" t="s">
        <v>1122</v>
      </c>
      <c r="D171" s="190"/>
      <c r="E171" s="190"/>
      <c r="F171" s="209" t="s">
        <v>1114</v>
      </c>
      <c r="G171" s="190"/>
      <c r="H171" s="190" t="s">
        <v>1180</v>
      </c>
      <c r="I171" s="190" t="s">
        <v>1124</v>
      </c>
      <c r="J171" s="190"/>
      <c r="K171" s="231"/>
    </row>
    <row r="172" spans="2:11" ht="15" customHeight="1">
      <c r="B172" s="210"/>
      <c r="C172" s="190" t="s">
        <v>1133</v>
      </c>
      <c r="D172" s="190"/>
      <c r="E172" s="190"/>
      <c r="F172" s="209" t="s">
        <v>1120</v>
      </c>
      <c r="G172" s="190"/>
      <c r="H172" s="190" t="s">
        <v>1180</v>
      </c>
      <c r="I172" s="190" t="s">
        <v>1116</v>
      </c>
      <c r="J172" s="190">
        <v>50</v>
      </c>
      <c r="K172" s="231"/>
    </row>
    <row r="173" spans="2:11" ht="15" customHeight="1">
      <c r="B173" s="210"/>
      <c r="C173" s="190" t="s">
        <v>1141</v>
      </c>
      <c r="D173" s="190"/>
      <c r="E173" s="190"/>
      <c r="F173" s="209" t="s">
        <v>1120</v>
      </c>
      <c r="G173" s="190"/>
      <c r="H173" s="190" t="s">
        <v>1180</v>
      </c>
      <c r="I173" s="190" t="s">
        <v>1116</v>
      </c>
      <c r="J173" s="190">
        <v>50</v>
      </c>
      <c r="K173" s="231"/>
    </row>
    <row r="174" spans="2:11" ht="15" customHeight="1">
      <c r="B174" s="210"/>
      <c r="C174" s="190" t="s">
        <v>1139</v>
      </c>
      <c r="D174" s="190"/>
      <c r="E174" s="190"/>
      <c r="F174" s="209" t="s">
        <v>1120</v>
      </c>
      <c r="G174" s="190"/>
      <c r="H174" s="190" t="s">
        <v>1180</v>
      </c>
      <c r="I174" s="190" t="s">
        <v>1116</v>
      </c>
      <c r="J174" s="190">
        <v>50</v>
      </c>
      <c r="K174" s="231"/>
    </row>
    <row r="175" spans="2:11" ht="15" customHeight="1">
      <c r="B175" s="210"/>
      <c r="C175" s="190" t="s">
        <v>115</v>
      </c>
      <c r="D175" s="190"/>
      <c r="E175" s="190"/>
      <c r="F175" s="209" t="s">
        <v>1114</v>
      </c>
      <c r="G175" s="190"/>
      <c r="H175" s="190" t="s">
        <v>1181</v>
      </c>
      <c r="I175" s="190" t="s">
        <v>1182</v>
      </c>
      <c r="J175" s="190"/>
      <c r="K175" s="231"/>
    </row>
    <row r="176" spans="2:11" ht="15" customHeight="1">
      <c r="B176" s="210"/>
      <c r="C176" s="190" t="s">
        <v>54</v>
      </c>
      <c r="D176" s="190"/>
      <c r="E176" s="190"/>
      <c r="F176" s="209" t="s">
        <v>1114</v>
      </c>
      <c r="G176" s="190"/>
      <c r="H176" s="190" t="s">
        <v>1183</v>
      </c>
      <c r="I176" s="190" t="s">
        <v>1184</v>
      </c>
      <c r="J176" s="190">
        <v>1</v>
      </c>
      <c r="K176" s="231"/>
    </row>
    <row r="177" spans="2:11" ht="15" customHeight="1">
      <c r="B177" s="210"/>
      <c r="C177" s="190" t="s">
        <v>50</v>
      </c>
      <c r="D177" s="190"/>
      <c r="E177" s="190"/>
      <c r="F177" s="209" t="s">
        <v>1114</v>
      </c>
      <c r="G177" s="190"/>
      <c r="H177" s="190" t="s">
        <v>1185</v>
      </c>
      <c r="I177" s="190" t="s">
        <v>1116</v>
      </c>
      <c r="J177" s="190">
        <v>20</v>
      </c>
      <c r="K177" s="231"/>
    </row>
    <row r="178" spans="2:11" ht="15" customHeight="1">
      <c r="B178" s="210"/>
      <c r="C178" s="190" t="s">
        <v>116</v>
      </c>
      <c r="D178" s="190"/>
      <c r="E178" s="190"/>
      <c r="F178" s="209" t="s">
        <v>1114</v>
      </c>
      <c r="G178" s="190"/>
      <c r="H178" s="190" t="s">
        <v>1186</v>
      </c>
      <c r="I178" s="190" t="s">
        <v>1116</v>
      </c>
      <c r="J178" s="190">
        <v>255</v>
      </c>
      <c r="K178" s="231"/>
    </row>
    <row r="179" spans="2:11" ht="15" customHeight="1">
      <c r="B179" s="210"/>
      <c r="C179" s="190" t="s">
        <v>117</v>
      </c>
      <c r="D179" s="190"/>
      <c r="E179" s="190"/>
      <c r="F179" s="209" t="s">
        <v>1114</v>
      </c>
      <c r="G179" s="190"/>
      <c r="H179" s="190" t="s">
        <v>1079</v>
      </c>
      <c r="I179" s="190" t="s">
        <v>1116</v>
      </c>
      <c r="J179" s="190">
        <v>10</v>
      </c>
      <c r="K179" s="231"/>
    </row>
    <row r="180" spans="2:11" ht="15" customHeight="1">
      <c r="B180" s="210"/>
      <c r="C180" s="190" t="s">
        <v>118</v>
      </c>
      <c r="D180" s="190"/>
      <c r="E180" s="190"/>
      <c r="F180" s="209" t="s">
        <v>1114</v>
      </c>
      <c r="G180" s="190"/>
      <c r="H180" s="190" t="s">
        <v>1187</v>
      </c>
      <c r="I180" s="190" t="s">
        <v>1148</v>
      </c>
      <c r="J180" s="190"/>
      <c r="K180" s="231"/>
    </row>
    <row r="181" spans="2:11" ht="15" customHeight="1">
      <c r="B181" s="210"/>
      <c r="C181" s="190" t="s">
        <v>1188</v>
      </c>
      <c r="D181" s="190"/>
      <c r="E181" s="190"/>
      <c r="F181" s="209" t="s">
        <v>1114</v>
      </c>
      <c r="G181" s="190"/>
      <c r="H181" s="190" t="s">
        <v>1189</v>
      </c>
      <c r="I181" s="190" t="s">
        <v>1148</v>
      </c>
      <c r="J181" s="190"/>
      <c r="K181" s="231"/>
    </row>
    <row r="182" spans="2:11" ht="15" customHeight="1">
      <c r="B182" s="210"/>
      <c r="C182" s="190" t="s">
        <v>1177</v>
      </c>
      <c r="D182" s="190"/>
      <c r="E182" s="190"/>
      <c r="F182" s="209" t="s">
        <v>1114</v>
      </c>
      <c r="G182" s="190"/>
      <c r="H182" s="190" t="s">
        <v>1190</v>
      </c>
      <c r="I182" s="190" t="s">
        <v>1148</v>
      </c>
      <c r="J182" s="190"/>
      <c r="K182" s="231"/>
    </row>
    <row r="183" spans="2:11" ht="15" customHeight="1">
      <c r="B183" s="210"/>
      <c r="C183" s="190" t="s">
        <v>120</v>
      </c>
      <c r="D183" s="190"/>
      <c r="E183" s="190"/>
      <c r="F183" s="209" t="s">
        <v>1120</v>
      </c>
      <c r="G183" s="190"/>
      <c r="H183" s="190" t="s">
        <v>1191</v>
      </c>
      <c r="I183" s="190" t="s">
        <v>1116</v>
      </c>
      <c r="J183" s="190">
        <v>50</v>
      </c>
      <c r="K183" s="231"/>
    </row>
    <row r="184" spans="2:11" ht="15" customHeight="1">
      <c r="B184" s="210"/>
      <c r="C184" s="190" t="s">
        <v>1192</v>
      </c>
      <c r="D184" s="190"/>
      <c r="E184" s="190"/>
      <c r="F184" s="209" t="s">
        <v>1120</v>
      </c>
      <c r="G184" s="190"/>
      <c r="H184" s="190" t="s">
        <v>1193</v>
      </c>
      <c r="I184" s="190" t="s">
        <v>1194</v>
      </c>
      <c r="J184" s="190"/>
      <c r="K184" s="231"/>
    </row>
    <row r="185" spans="2:11" ht="15" customHeight="1">
      <c r="B185" s="210"/>
      <c r="C185" s="190" t="s">
        <v>1195</v>
      </c>
      <c r="D185" s="190"/>
      <c r="E185" s="190"/>
      <c r="F185" s="209" t="s">
        <v>1120</v>
      </c>
      <c r="G185" s="190"/>
      <c r="H185" s="190" t="s">
        <v>1196</v>
      </c>
      <c r="I185" s="190" t="s">
        <v>1194</v>
      </c>
      <c r="J185" s="190"/>
      <c r="K185" s="231"/>
    </row>
    <row r="186" spans="2:11" ht="15" customHeight="1">
      <c r="B186" s="210"/>
      <c r="C186" s="190" t="s">
        <v>1197</v>
      </c>
      <c r="D186" s="190"/>
      <c r="E186" s="190"/>
      <c r="F186" s="209" t="s">
        <v>1120</v>
      </c>
      <c r="G186" s="190"/>
      <c r="H186" s="190" t="s">
        <v>1198</v>
      </c>
      <c r="I186" s="190" t="s">
        <v>1194</v>
      </c>
      <c r="J186" s="190"/>
      <c r="K186" s="231"/>
    </row>
    <row r="187" spans="2:11" ht="15" customHeight="1">
      <c r="B187" s="210"/>
      <c r="C187" s="243" t="s">
        <v>1199</v>
      </c>
      <c r="D187" s="190"/>
      <c r="E187" s="190"/>
      <c r="F187" s="209" t="s">
        <v>1120</v>
      </c>
      <c r="G187" s="190"/>
      <c r="H187" s="190" t="s">
        <v>1200</v>
      </c>
      <c r="I187" s="190" t="s">
        <v>1201</v>
      </c>
      <c r="J187" s="244" t="s">
        <v>1202</v>
      </c>
      <c r="K187" s="231"/>
    </row>
    <row r="188" spans="2:11" ht="15" customHeight="1">
      <c r="B188" s="210"/>
      <c r="C188" s="195" t="s">
        <v>39</v>
      </c>
      <c r="D188" s="190"/>
      <c r="E188" s="190"/>
      <c r="F188" s="209" t="s">
        <v>1114</v>
      </c>
      <c r="G188" s="190"/>
      <c r="H188" s="186" t="s">
        <v>1203</v>
      </c>
      <c r="I188" s="190" t="s">
        <v>1204</v>
      </c>
      <c r="J188" s="190"/>
      <c r="K188" s="231"/>
    </row>
    <row r="189" spans="2:11" ht="15" customHeight="1">
      <c r="B189" s="210"/>
      <c r="C189" s="195" t="s">
        <v>1205</v>
      </c>
      <c r="D189" s="190"/>
      <c r="E189" s="190"/>
      <c r="F189" s="209" t="s">
        <v>1114</v>
      </c>
      <c r="G189" s="190"/>
      <c r="H189" s="190" t="s">
        <v>1206</v>
      </c>
      <c r="I189" s="190" t="s">
        <v>1148</v>
      </c>
      <c r="J189" s="190"/>
      <c r="K189" s="231"/>
    </row>
    <row r="190" spans="2:11" ht="15" customHeight="1">
      <c r="B190" s="210"/>
      <c r="C190" s="195" t="s">
        <v>1207</v>
      </c>
      <c r="D190" s="190"/>
      <c r="E190" s="190"/>
      <c r="F190" s="209" t="s">
        <v>1114</v>
      </c>
      <c r="G190" s="190"/>
      <c r="H190" s="190" t="s">
        <v>1208</v>
      </c>
      <c r="I190" s="190" t="s">
        <v>1148</v>
      </c>
      <c r="J190" s="190"/>
      <c r="K190" s="231"/>
    </row>
    <row r="191" spans="2:11" ht="15" customHeight="1">
      <c r="B191" s="210"/>
      <c r="C191" s="195" t="s">
        <v>1209</v>
      </c>
      <c r="D191" s="190"/>
      <c r="E191" s="190"/>
      <c r="F191" s="209" t="s">
        <v>1120</v>
      </c>
      <c r="G191" s="190"/>
      <c r="H191" s="190" t="s">
        <v>1210</v>
      </c>
      <c r="I191" s="190" t="s">
        <v>1148</v>
      </c>
      <c r="J191" s="190"/>
      <c r="K191" s="231"/>
    </row>
    <row r="192" spans="2:11" ht="15" customHeight="1">
      <c r="B192" s="237"/>
      <c r="C192" s="245"/>
      <c r="D192" s="219"/>
      <c r="E192" s="219"/>
      <c r="F192" s="219"/>
      <c r="G192" s="219"/>
      <c r="H192" s="219"/>
      <c r="I192" s="219"/>
      <c r="J192" s="219"/>
      <c r="K192" s="238"/>
    </row>
    <row r="193" spans="2:11" ht="18.75" customHeight="1">
      <c r="B193" s="186"/>
      <c r="C193" s="190"/>
      <c r="D193" s="190"/>
      <c r="E193" s="190"/>
      <c r="F193" s="209"/>
      <c r="G193" s="190"/>
      <c r="H193" s="190"/>
      <c r="I193" s="190"/>
      <c r="J193" s="190"/>
      <c r="K193" s="186"/>
    </row>
    <row r="194" spans="2:11" ht="18.75" customHeight="1">
      <c r="B194" s="186"/>
      <c r="C194" s="190"/>
      <c r="D194" s="190"/>
      <c r="E194" s="190"/>
      <c r="F194" s="209"/>
      <c r="G194" s="190"/>
      <c r="H194" s="190"/>
      <c r="I194" s="190"/>
      <c r="J194" s="190"/>
      <c r="K194" s="186"/>
    </row>
    <row r="195" spans="2:11" ht="18.75" customHeight="1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2:11" ht="13.5">
      <c r="B196" s="178"/>
      <c r="C196" s="179"/>
      <c r="D196" s="179"/>
      <c r="E196" s="179"/>
      <c r="F196" s="179"/>
      <c r="G196" s="179"/>
      <c r="H196" s="179"/>
      <c r="I196" s="179"/>
      <c r="J196" s="179"/>
      <c r="K196" s="180"/>
    </row>
    <row r="197" spans="2:11" ht="21">
      <c r="B197" s="181"/>
      <c r="C197" s="303" t="s">
        <v>1211</v>
      </c>
      <c r="D197" s="303"/>
      <c r="E197" s="303"/>
      <c r="F197" s="303"/>
      <c r="G197" s="303"/>
      <c r="H197" s="303"/>
      <c r="I197" s="303"/>
      <c r="J197" s="303"/>
      <c r="K197" s="182"/>
    </row>
    <row r="198" spans="2:11" ht="25.5" customHeight="1">
      <c r="B198" s="181"/>
      <c r="C198" s="246" t="s">
        <v>1212</v>
      </c>
      <c r="D198" s="246"/>
      <c r="E198" s="246"/>
      <c r="F198" s="246" t="s">
        <v>1213</v>
      </c>
      <c r="G198" s="247"/>
      <c r="H198" s="302" t="s">
        <v>1214</v>
      </c>
      <c r="I198" s="302"/>
      <c r="J198" s="302"/>
      <c r="K198" s="182"/>
    </row>
    <row r="199" spans="2:11" ht="5.25" customHeight="1">
      <c r="B199" s="210"/>
      <c r="C199" s="207"/>
      <c r="D199" s="207"/>
      <c r="E199" s="207"/>
      <c r="F199" s="207"/>
      <c r="G199" s="190"/>
      <c r="H199" s="207"/>
      <c r="I199" s="207"/>
      <c r="J199" s="207"/>
      <c r="K199" s="231"/>
    </row>
    <row r="200" spans="2:11" ht="15" customHeight="1">
      <c r="B200" s="210"/>
      <c r="C200" s="190" t="s">
        <v>1204</v>
      </c>
      <c r="D200" s="190"/>
      <c r="E200" s="190"/>
      <c r="F200" s="209" t="s">
        <v>40</v>
      </c>
      <c r="G200" s="190"/>
      <c r="H200" s="300" t="s">
        <v>1215</v>
      </c>
      <c r="I200" s="300"/>
      <c r="J200" s="300"/>
      <c r="K200" s="231"/>
    </row>
    <row r="201" spans="2:11" ht="15" customHeight="1">
      <c r="B201" s="210"/>
      <c r="C201" s="216"/>
      <c r="D201" s="190"/>
      <c r="E201" s="190"/>
      <c r="F201" s="209" t="s">
        <v>41</v>
      </c>
      <c r="G201" s="190"/>
      <c r="H201" s="300" t="s">
        <v>1216</v>
      </c>
      <c r="I201" s="300"/>
      <c r="J201" s="300"/>
      <c r="K201" s="231"/>
    </row>
    <row r="202" spans="2:11" ht="15" customHeight="1">
      <c r="B202" s="210"/>
      <c r="C202" s="216"/>
      <c r="D202" s="190"/>
      <c r="E202" s="190"/>
      <c r="F202" s="209" t="s">
        <v>44</v>
      </c>
      <c r="G202" s="190"/>
      <c r="H202" s="300" t="s">
        <v>1217</v>
      </c>
      <c r="I202" s="300"/>
      <c r="J202" s="300"/>
      <c r="K202" s="231"/>
    </row>
    <row r="203" spans="2:11" ht="15" customHeight="1">
      <c r="B203" s="210"/>
      <c r="C203" s="190"/>
      <c r="D203" s="190"/>
      <c r="E203" s="190"/>
      <c r="F203" s="209" t="s">
        <v>42</v>
      </c>
      <c r="G203" s="190"/>
      <c r="H203" s="300" t="s">
        <v>1218</v>
      </c>
      <c r="I203" s="300"/>
      <c r="J203" s="300"/>
      <c r="K203" s="231"/>
    </row>
    <row r="204" spans="2:11" ht="15" customHeight="1">
      <c r="B204" s="210"/>
      <c r="C204" s="190"/>
      <c r="D204" s="190"/>
      <c r="E204" s="190"/>
      <c r="F204" s="209" t="s">
        <v>43</v>
      </c>
      <c r="G204" s="190"/>
      <c r="H204" s="300" t="s">
        <v>1219</v>
      </c>
      <c r="I204" s="300"/>
      <c r="J204" s="300"/>
      <c r="K204" s="231"/>
    </row>
    <row r="205" spans="2:11" ht="15" customHeight="1">
      <c r="B205" s="210"/>
      <c r="C205" s="190"/>
      <c r="D205" s="190"/>
      <c r="E205" s="190"/>
      <c r="F205" s="209"/>
      <c r="G205" s="190"/>
      <c r="H205" s="190"/>
      <c r="I205" s="190"/>
      <c r="J205" s="190"/>
      <c r="K205" s="231"/>
    </row>
    <row r="206" spans="2:11" ht="15" customHeight="1">
      <c r="B206" s="210"/>
      <c r="C206" s="190" t="s">
        <v>1160</v>
      </c>
      <c r="D206" s="190"/>
      <c r="E206" s="190"/>
      <c r="F206" s="209" t="s">
        <v>76</v>
      </c>
      <c r="G206" s="190"/>
      <c r="H206" s="300" t="s">
        <v>1220</v>
      </c>
      <c r="I206" s="300"/>
      <c r="J206" s="300"/>
      <c r="K206" s="231"/>
    </row>
    <row r="207" spans="2:11" ht="15" customHeight="1">
      <c r="B207" s="210"/>
      <c r="C207" s="216"/>
      <c r="D207" s="190"/>
      <c r="E207" s="190"/>
      <c r="F207" s="209" t="s">
        <v>1058</v>
      </c>
      <c r="G207" s="190"/>
      <c r="H207" s="300" t="s">
        <v>1059</v>
      </c>
      <c r="I207" s="300"/>
      <c r="J207" s="300"/>
      <c r="K207" s="231"/>
    </row>
    <row r="208" spans="2:11" ht="15" customHeight="1">
      <c r="B208" s="210"/>
      <c r="C208" s="190"/>
      <c r="D208" s="190"/>
      <c r="E208" s="190"/>
      <c r="F208" s="209" t="s">
        <v>1056</v>
      </c>
      <c r="G208" s="190"/>
      <c r="H208" s="300" t="s">
        <v>1221</v>
      </c>
      <c r="I208" s="300"/>
      <c r="J208" s="300"/>
      <c r="K208" s="231"/>
    </row>
    <row r="209" spans="2:11" ht="15" customHeight="1">
      <c r="B209" s="248"/>
      <c r="C209" s="216"/>
      <c r="D209" s="216"/>
      <c r="E209" s="216"/>
      <c r="F209" s="209" t="s">
        <v>1060</v>
      </c>
      <c r="G209" s="195"/>
      <c r="H209" s="301" t="s">
        <v>1061</v>
      </c>
      <c r="I209" s="301"/>
      <c r="J209" s="301"/>
      <c r="K209" s="249"/>
    </row>
    <row r="210" spans="2:11" ht="15" customHeight="1">
      <c r="B210" s="248"/>
      <c r="C210" s="216"/>
      <c r="D210" s="216"/>
      <c r="E210" s="216"/>
      <c r="F210" s="209" t="s">
        <v>1062</v>
      </c>
      <c r="G210" s="195"/>
      <c r="H210" s="301" t="s">
        <v>1222</v>
      </c>
      <c r="I210" s="301"/>
      <c r="J210" s="301"/>
      <c r="K210" s="249"/>
    </row>
    <row r="211" spans="2:11" ht="15" customHeight="1">
      <c r="B211" s="248"/>
      <c r="C211" s="216"/>
      <c r="D211" s="216"/>
      <c r="E211" s="216"/>
      <c r="F211" s="250"/>
      <c r="G211" s="195"/>
      <c r="H211" s="251"/>
      <c r="I211" s="251"/>
      <c r="J211" s="251"/>
      <c r="K211" s="249"/>
    </row>
    <row r="212" spans="2:11" ht="15" customHeight="1">
      <c r="B212" s="248"/>
      <c r="C212" s="190" t="s">
        <v>1184</v>
      </c>
      <c r="D212" s="216"/>
      <c r="E212" s="216"/>
      <c r="F212" s="209">
        <v>1</v>
      </c>
      <c r="G212" s="195"/>
      <c r="H212" s="301" t="s">
        <v>1223</v>
      </c>
      <c r="I212" s="301"/>
      <c r="J212" s="301"/>
      <c r="K212" s="249"/>
    </row>
    <row r="213" spans="2:11" ht="15" customHeight="1">
      <c r="B213" s="248"/>
      <c r="C213" s="216"/>
      <c r="D213" s="216"/>
      <c r="E213" s="216"/>
      <c r="F213" s="209">
        <v>2</v>
      </c>
      <c r="G213" s="195"/>
      <c r="H213" s="301" t="s">
        <v>1224</v>
      </c>
      <c r="I213" s="301"/>
      <c r="J213" s="301"/>
      <c r="K213" s="249"/>
    </row>
    <row r="214" spans="2:11" ht="15" customHeight="1">
      <c r="B214" s="248"/>
      <c r="C214" s="216"/>
      <c r="D214" s="216"/>
      <c r="E214" s="216"/>
      <c r="F214" s="209">
        <v>3</v>
      </c>
      <c r="G214" s="195"/>
      <c r="H214" s="301" t="s">
        <v>1225</v>
      </c>
      <c r="I214" s="301"/>
      <c r="J214" s="301"/>
      <c r="K214" s="249"/>
    </row>
    <row r="215" spans="2:11" ht="15" customHeight="1">
      <c r="B215" s="248"/>
      <c r="C215" s="216"/>
      <c r="D215" s="216"/>
      <c r="E215" s="216"/>
      <c r="F215" s="209">
        <v>4</v>
      </c>
      <c r="G215" s="195"/>
      <c r="H215" s="301" t="s">
        <v>1226</v>
      </c>
      <c r="I215" s="301"/>
      <c r="J215" s="301"/>
      <c r="K215" s="249"/>
    </row>
    <row r="216" spans="2:11" ht="12.75" customHeight="1">
      <c r="B216" s="252"/>
      <c r="C216" s="253"/>
      <c r="D216" s="253"/>
      <c r="E216" s="253"/>
      <c r="F216" s="253"/>
      <c r="G216" s="253"/>
      <c r="H216" s="253"/>
      <c r="I216" s="253"/>
      <c r="J216" s="253"/>
      <c r="K216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78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108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ROUND(J77,2)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ROUND(SUM(BE77:BE80),2)</f>
        <v>0</v>
      </c>
      <c r="G30" s="37"/>
      <c r="H30" s="37"/>
      <c r="I30" s="114">
        <v>0.21</v>
      </c>
      <c r="J30" s="113">
        <f>ROUND(ROUND((SUM(BE77:BE80)),2)*I30,2)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ROUND(SUM(BF77:BF80),2)</f>
        <v>0</v>
      </c>
      <c r="G31" s="37"/>
      <c r="H31" s="37"/>
      <c r="I31" s="114">
        <v>0.15</v>
      </c>
      <c r="J31" s="113">
        <f>ROUND(ROUND((SUM(BF77:BF80)),2)*I31,2)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ROUND(SUM(BG77:BG80),2)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ROUND(SUM(BH77:BH80),2)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ROUND(SUM(BI77:BI80),2)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:.1 - PS 01 Strojně technologická část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J77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113</v>
      </c>
      <c r="E57" s="133"/>
      <c r="F57" s="133"/>
      <c r="G57" s="133"/>
      <c r="H57" s="133"/>
      <c r="I57" s="134"/>
      <c r="J57" s="135">
        <f>J78</f>
        <v>0</v>
      </c>
      <c r="K57" s="136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01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22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23"/>
      <c r="J63" s="55"/>
      <c r="K63" s="55"/>
      <c r="L63" s="36"/>
    </row>
    <row r="64" spans="2:12" s="1" customFormat="1" ht="36.95" customHeight="1">
      <c r="B64" s="36"/>
      <c r="C64" s="56" t="s">
        <v>114</v>
      </c>
      <c r="L64" s="36"/>
    </row>
    <row r="65" spans="2:12" s="1" customFormat="1" ht="6.95" customHeight="1">
      <c r="B65" s="36"/>
      <c r="L65" s="36"/>
    </row>
    <row r="66" spans="2:12" s="1" customFormat="1" ht="14.45" customHeight="1">
      <c r="B66" s="36"/>
      <c r="C66" s="58" t="s">
        <v>19</v>
      </c>
      <c r="L66" s="36"/>
    </row>
    <row r="67" spans="2:12" s="1" customFormat="1" ht="22.5" customHeight="1">
      <c r="B67" s="36"/>
      <c r="E67" s="296" t="str">
        <f>E7</f>
        <v>ČS Polešovický potok - odstranění technologie</v>
      </c>
      <c r="F67" s="297"/>
      <c r="G67" s="297"/>
      <c r="H67" s="297"/>
      <c r="L67" s="36"/>
    </row>
    <row r="68" spans="2:12" s="1" customFormat="1" ht="14.45" customHeight="1">
      <c r="B68" s="36"/>
      <c r="C68" s="58" t="s">
        <v>107</v>
      </c>
      <c r="L68" s="36"/>
    </row>
    <row r="69" spans="2:12" s="1" customFormat="1" ht="23.25" customHeight="1">
      <c r="B69" s="36"/>
      <c r="E69" s="273" t="str">
        <f>E9</f>
        <v>Objekt :.1 - PS 01 Strojně technologická část</v>
      </c>
      <c r="F69" s="298"/>
      <c r="G69" s="298"/>
      <c r="H69" s="298"/>
      <c r="L69" s="36"/>
    </row>
    <row r="70" spans="2:12" s="1" customFormat="1" ht="6.95" customHeight="1">
      <c r="B70" s="36"/>
      <c r="L70" s="36"/>
    </row>
    <row r="71" spans="2:12" s="1" customFormat="1" ht="18" customHeight="1">
      <c r="B71" s="36"/>
      <c r="C71" s="58" t="s">
        <v>23</v>
      </c>
      <c r="F71" s="137" t="str">
        <f>F12</f>
        <v xml:space="preserve"> </v>
      </c>
      <c r="I71" s="138" t="s">
        <v>25</v>
      </c>
      <c r="J71" s="62" t="str">
        <f>IF(J12="","",J12)</f>
        <v>7. 9. 2017</v>
      </c>
      <c r="L71" s="36"/>
    </row>
    <row r="72" spans="2:12" s="1" customFormat="1" ht="6.95" customHeight="1">
      <c r="B72" s="36"/>
      <c r="L72" s="36"/>
    </row>
    <row r="73" spans="2:12" s="1" customFormat="1" ht="13.5">
      <c r="B73" s="36"/>
      <c r="C73" s="58" t="s">
        <v>27</v>
      </c>
      <c r="F73" s="137" t="str">
        <f>E15</f>
        <v xml:space="preserve"> </v>
      </c>
      <c r="I73" s="138" t="s">
        <v>32</v>
      </c>
      <c r="J73" s="137" t="str">
        <f>E21</f>
        <v xml:space="preserve"> </v>
      </c>
      <c r="L73" s="36"/>
    </row>
    <row r="74" spans="2:12" s="1" customFormat="1" ht="14.45" customHeight="1">
      <c r="B74" s="36"/>
      <c r="C74" s="58" t="s">
        <v>30</v>
      </c>
      <c r="F74" s="137" t="str">
        <f>IF(E18="","",E18)</f>
        <v/>
      </c>
      <c r="L74" s="36"/>
    </row>
    <row r="75" spans="2:12" s="1" customFormat="1" ht="10.35" customHeight="1">
      <c r="B75" s="36"/>
      <c r="L75" s="36"/>
    </row>
    <row r="76" spans="2:20" s="8" customFormat="1" ht="29.25" customHeight="1">
      <c r="B76" s="139"/>
      <c r="C76" s="140" t="s">
        <v>115</v>
      </c>
      <c r="D76" s="141" t="s">
        <v>54</v>
      </c>
      <c r="E76" s="141" t="s">
        <v>50</v>
      </c>
      <c r="F76" s="141" t="s">
        <v>116</v>
      </c>
      <c r="G76" s="141" t="s">
        <v>117</v>
      </c>
      <c r="H76" s="141" t="s">
        <v>118</v>
      </c>
      <c r="I76" s="142" t="s">
        <v>119</v>
      </c>
      <c r="J76" s="141" t="s">
        <v>111</v>
      </c>
      <c r="K76" s="143" t="s">
        <v>120</v>
      </c>
      <c r="L76" s="139"/>
      <c r="M76" s="68" t="s">
        <v>121</v>
      </c>
      <c r="N76" s="69" t="s">
        <v>39</v>
      </c>
      <c r="O76" s="69" t="s">
        <v>122</v>
      </c>
      <c r="P76" s="69" t="s">
        <v>123</v>
      </c>
      <c r="Q76" s="69" t="s">
        <v>124</v>
      </c>
      <c r="R76" s="69" t="s">
        <v>125</v>
      </c>
      <c r="S76" s="69" t="s">
        <v>126</v>
      </c>
      <c r="T76" s="70" t="s">
        <v>127</v>
      </c>
    </row>
    <row r="77" spans="2:63" s="1" customFormat="1" ht="29.25" customHeight="1">
      <c r="B77" s="36"/>
      <c r="C77" s="72" t="s">
        <v>112</v>
      </c>
      <c r="J77" s="144">
        <f>BK77</f>
        <v>0</v>
      </c>
      <c r="L77" s="36"/>
      <c r="M77" s="71"/>
      <c r="N77" s="63"/>
      <c r="O77" s="63"/>
      <c r="P77" s="145">
        <f>P78</f>
        <v>0</v>
      </c>
      <c r="Q77" s="63"/>
      <c r="R77" s="145">
        <f>R78</f>
        <v>0</v>
      </c>
      <c r="S77" s="63"/>
      <c r="T77" s="146">
        <f>T78</f>
        <v>0</v>
      </c>
      <c r="AT77" s="19" t="s">
        <v>68</v>
      </c>
      <c r="AU77" s="19" t="s">
        <v>79</v>
      </c>
      <c r="BK77" s="147">
        <f>BK78</f>
        <v>0</v>
      </c>
    </row>
    <row r="78" spans="2:63" s="9" customFormat="1" ht="37.35" customHeight="1">
      <c r="B78" s="148"/>
      <c r="D78" s="149" t="s">
        <v>68</v>
      </c>
      <c r="E78" s="150" t="s">
        <v>128</v>
      </c>
      <c r="F78" s="150" t="s">
        <v>129</v>
      </c>
      <c r="I78" s="151"/>
      <c r="J78" s="152">
        <f>BK78</f>
        <v>0</v>
      </c>
      <c r="L78" s="148"/>
      <c r="M78" s="153"/>
      <c r="N78" s="154"/>
      <c r="O78" s="154"/>
      <c r="P78" s="155">
        <f>SUM(P79:P80)</f>
        <v>0</v>
      </c>
      <c r="Q78" s="154"/>
      <c r="R78" s="155">
        <f>SUM(R79:R80)</f>
        <v>0</v>
      </c>
      <c r="S78" s="154"/>
      <c r="T78" s="156">
        <f>SUM(T79:T80)</f>
        <v>0</v>
      </c>
      <c r="AR78" s="157" t="s">
        <v>77</v>
      </c>
      <c r="AT78" s="158" t="s">
        <v>68</v>
      </c>
      <c r="AU78" s="158" t="s">
        <v>69</v>
      </c>
      <c r="AY78" s="157" t="s">
        <v>130</v>
      </c>
      <c r="BK78" s="159">
        <f>SUM(BK79:BK80)</f>
        <v>0</v>
      </c>
    </row>
    <row r="79" spans="2:65" s="1" customFormat="1" ht="22.5" customHeight="1">
      <c r="B79" s="160"/>
      <c r="C79" s="161" t="s">
        <v>77</v>
      </c>
      <c r="D79" s="161" t="s">
        <v>131</v>
      </c>
      <c r="E79" s="162" t="s">
        <v>132</v>
      </c>
      <c r="F79" s="163" t="s">
        <v>133</v>
      </c>
      <c r="G79" s="164" t="s">
        <v>134</v>
      </c>
      <c r="H79" s="165">
        <v>1</v>
      </c>
      <c r="I79" s="166"/>
      <c r="J79" s="167">
        <f>ROUND(I79*H79,2)</f>
        <v>0</v>
      </c>
      <c r="K79" s="163" t="s">
        <v>5</v>
      </c>
      <c r="L79" s="36"/>
      <c r="M79" s="168" t="s">
        <v>5</v>
      </c>
      <c r="N79" s="169" t="s">
        <v>40</v>
      </c>
      <c r="O79" s="37"/>
      <c r="P79" s="170">
        <f>O79*H79</f>
        <v>0</v>
      </c>
      <c r="Q79" s="170">
        <v>0</v>
      </c>
      <c r="R79" s="170">
        <f>Q79*H79</f>
        <v>0</v>
      </c>
      <c r="S79" s="170">
        <v>0</v>
      </c>
      <c r="T79" s="171">
        <f>S79*H79</f>
        <v>0</v>
      </c>
      <c r="AR79" s="19" t="s">
        <v>135</v>
      </c>
      <c r="AT79" s="19" t="s">
        <v>131</v>
      </c>
      <c r="AU79" s="19" t="s">
        <v>77</v>
      </c>
      <c r="AY79" s="19" t="s">
        <v>130</v>
      </c>
      <c r="BE79" s="172">
        <f>IF(N79="základní",J79,0)</f>
        <v>0</v>
      </c>
      <c r="BF79" s="172">
        <f>IF(N79="snížená",J79,0)</f>
        <v>0</v>
      </c>
      <c r="BG79" s="172">
        <f>IF(N79="zákl. přenesená",J79,0)</f>
        <v>0</v>
      </c>
      <c r="BH79" s="172">
        <f>IF(N79="sníž. přenesená",J79,0)</f>
        <v>0</v>
      </c>
      <c r="BI79" s="172">
        <f>IF(N79="nulová",J79,0)</f>
        <v>0</v>
      </c>
      <c r="BJ79" s="19" t="s">
        <v>77</v>
      </c>
      <c r="BK79" s="172">
        <f>ROUND(I79*H79,2)</f>
        <v>0</v>
      </c>
      <c r="BL79" s="19" t="s">
        <v>135</v>
      </c>
      <c r="BM79" s="19" t="s">
        <v>136</v>
      </c>
    </row>
    <row r="80" spans="2:65" s="1" customFormat="1" ht="22.5" customHeight="1">
      <c r="B80" s="160"/>
      <c r="C80" s="161" t="s">
        <v>137</v>
      </c>
      <c r="D80" s="161" t="s">
        <v>131</v>
      </c>
      <c r="E80" s="162" t="s">
        <v>138</v>
      </c>
      <c r="F80" s="163" t="s">
        <v>139</v>
      </c>
      <c r="G80" s="164" t="s">
        <v>134</v>
      </c>
      <c r="H80" s="165">
        <v>2</v>
      </c>
      <c r="I80" s="166"/>
      <c r="J80" s="167">
        <f>ROUND(I80*H80,2)</f>
        <v>0</v>
      </c>
      <c r="K80" s="163" t="s">
        <v>5</v>
      </c>
      <c r="L80" s="36"/>
      <c r="M80" s="168" t="s">
        <v>5</v>
      </c>
      <c r="N80" s="173" t="s">
        <v>40</v>
      </c>
      <c r="O80" s="174"/>
      <c r="P80" s="175">
        <f>O80*H80</f>
        <v>0</v>
      </c>
      <c r="Q80" s="175">
        <v>0</v>
      </c>
      <c r="R80" s="175">
        <f>Q80*H80</f>
        <v>0</v>
      </c>
      <c r="S80" s="175">
        <v>0</v>
      </c>
      <c r="T80" s="176">
        <f>S80*H80</f>
        <v>0</v>
      </c>
      <c r="AR80" s="19" t="s">
        <v>135</v>
      </c>
      <c r="AT80" s="19" t="s">
        <v>131</v>
      </c>
      <c r="AU80" s="19" t="s">
        <v>77</v>
      </c>
      <c r="AY80" s="19" t="s">
        <v>130</v>
      </c>
      <c r="BE80" s="172">
        <f>IF(N80="základní",J80,0)</f>
        <v>0</v>
      </c>
      <c r="BF80" s="172">
        <f>IF(N80="snížená",J80,0)</f>
        <v>0</v>
      </c>
      <c r="BG80" s="172">
        <f>IF(N80="zákl. přenesená",J80,0)</f>
        <v>0</v>
      </c>
      <c r="BH80" s="172">
        <f>IF(N80="sníž. přenesená",J80,0)</f>
        <v>0</v>
      </c>
      <c r="BI80" s="172">
        <f>IF(N80="nulová",J80,0)</f>
        <v>0</v>
      </c>
      <c r="BJ80" s="19" t="s">
        <v>77</v>
      </c>
      <c r="BK80" s="172">
        <f>ROUND(I80*H80,2)</f>
        <v>0</v>
      </c>
      <c r="BL80" s="19" t="s">
        <v>135</v>
      </c>
      <c r="BM80" s="19" t="s">
        <v>140</v>
      </c>
    </row>
    <row r="81" spans="2:12" s="1" customFormat="1" ht="6.95" customHeight="1">
      <c r="B81" s="51"/>
      <c r="C81" s="52"/>
      <c r="D81" s="52"/>
      <c r="E81" s="52"/>
      <c r="F81" s="52"/>
      <c r="G81" s="52"/>
      <c r="H81" s="52"/>
      <c r="I81" s="122"/>
      <c r="J81" s="52"/>
      <c r="K81" s="52"/>
      <c r="L81" s="36"/>
    </row>
  </sheetData>
  <autoFilter ref="C76:K80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82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141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ROUND(J81,2)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ROUND(SUM(BE81:BE107),2)</f>
        <v>0</v>
      </c>
      <c r="G30" s="37"/>
      <c r="H30" s="37"/>
      <c r="I30" s="114">
        <v>0.21</v>
      </c>
      <c r="J30" s="113">
        <f>ROUND(ROUND((SUM(BE81:BE107)),2)*I30,2)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ROUND(SUM(BF81:BF107),2)</f>
        <v>0</v>
      </c>
      <c r="G31" s="37"/>
      <c r="H31" s="37"/>
      <c r="I31" s="114">
        <v>0.15</v>
      </c>
      <c r="J31" s="113">
        <f>ROUND(ROUND((SUM(BF81:BF107)),2)*I31,2)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ROUND(SUM(BG81:BG107),2)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ROUND(SUM(BH81:BH107),2)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ROUND(SUM(BI81:BI107),2)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:.2 - PS 02 Elektrotechnická část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J81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142</v>
      </c>
      <c r="E57" s="133"/>
      <c r="F57" s="133"/>
      <c r="G57" s="133"/>
      <c r="H57" s="133"/>
      <c r="I57" s="134"/>
      <c r="J57" s="135">
        <f>J82</f>
        <v>0</v>
      </c>
      <c r="K57" s="136"/>
    </row>
    <row r="58" spans="2:11" s="7" customFormat="1" ht="24.95" customHeight="1">
      <c r="B58" s="130"/>
      <c r="C58" s="131"/>
      <c r="D58" s="132" t="s">
        <v>143</v>
      </c>
      <c r="E58" s="133"/>
      <c r="F58" s="133"/>
      <c r="G58" s="133"/>
      <c r="H58" s="133"/>
      <c r="I58" s="134"/>
      <c r="J58" s="135">
        <f>J84</f>
        <v>0</v>
      </c>
      <c r="K58" s="136"/>
    </row>
    <row r="59" spans="2:11" s="7" customFormat="1" ht="24.95" customHeight="1">
      <c r="B59" s="130"/>
      <c r="C59" s="131"/>
      <c r="D59" s="132" t="s">
        <v>144</v>
      </c>
      <c r="E59" s="133"/>
      <c r="F59" s="133"/>
      <c r="G59" s="133"/>
      <c r="H59" s="133"/>
      <c r="I59" s="134"/>
      <c r="J59" s="135">
        <f>J94</f>
        <v>0</v>
      </c>
      <c r="K59" s="136"/>
    </row>
    <row r="60" spans="2:11" s="7" customFormat="1" ht="24.95" customHeight="1">
      <c r="B60" s="130"/>
      <c r="C60" s="131"/>
      <c r="D60" s="132" t="s">
        <v>145</v>
      </c>
      <c r="E60" s="133"/>
      <c r="F60" s="133"/>
      <c r="G60" s="133"/>
      <c r="H60" s="133"/>
      <c r="I60" s="134"/>
      <c r="J60" s="135">
        <f>J98</f>
        <v>0</v>
      </c>
      <c r="K60" s="136"/>
    </row>
    <row r="61" spans="2:11" s="7" customFormat="1" ht="24.95" customHeight="1">
      <c r="B61" s="130"/>
      <c r="C61" s="131"/>
      <c r="D61" s="132" t="s">
        <v>146</v>
      </c>
      <c r="E61" s="133"/>
      <c r="F61" s="133"/>
      <c r="G61" s="133"/>
      <c r="H61" s="133"/>
      <c r="I61" s="134"/>
      <c r="J61" s="135">
        <f>J102</f>
        <v>0</v>
      </c>
      <c r="K61" s="136"/>
    </row>
    <row r="62" spans="2:11" s="1" customFormat="1" ht="21.75" customHeight="1">
      <c r="B62" s="36"/>
      <c r="C62" s="37"/>
      <c r="D62" s="37"/>
      <c r="E62" s="37"/>
      <c r="F62" s="37"/>
      <c r="G62" s="37"/>
      <c r="H62" s="37"/>
      <c r="I62" s="101"/>
      <c r="J62" s="37"/>
      <c r="K62" s="40"/>
    </row>
    <row r="63" spans="2:11" s="1" customFormat="1" ht="6.95" customHeight="1">
      <c r="B63" s="51"/>
      <c r="C63" s="52"/>
      <c r="D63" s="52"/>
      <c r="E63" s="52"/>
      <c r="F63" s="52"/>
      <c r="G63" s="52"/>
      <c r="H63" s="52"/>
      <c r="I63" s="122"/>
      <c r="J63" s="52"/>
      <c r="K63" s="53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23"/>
      <c r="J67" s="55"/>
      <c r="K67" s="55"/>
      <c r="L67" s="36"/>
    </row>
    <row r="68" spans="2:12" s="1" customFormat="1" ht="36.95" customHeight="1">
      <c r="B68" s="36"/>
      <c r="C68" s="56" t="s">
        <v>114</v>
      </c>
      <c r="L68" s="36"/>
    </row>
    <row r="69" spans="2:12" s="1" customFormat="1" ht="6.95" customHeight="1">
      <c r="B69" s="36"/>
      <c r="L69" s="36"/>
    </row>
    <row r="70" spans="2:12" s="1" customFormat="1" ht="14.45" customHeight="1">
      <c r="B70" s="36"/>
      <c r="C70" s="58" t="s">
        <v>19</v>
      </c>
      <c r="L70" s="36"/>
    </row>
    <row r="71" spans="2:12" s="1" customFormat="1" ht="22.5" customHeight="1">
      <c r="B71" s="36"/>
      <c r="E71" s="296" t="str">
        <f>E7</f>
        <v>ČS Polešovický potok - odstranění technologie</v>
      </c>
      <c r="F71" s="297"/>
      <c r="G71" s="297"/>
      <c r="H71" s="297"/>
      <c r="L71" s="36"/>
    </row>
    <row r="72" spans="2:12" s="1" customFormat="1" ht="14.45" customHeight="1">
      <c r="B72" s="36"/>
      <c r="C72" s="58" t="s">
        <v>107</v>
      </c>
      <c r="L72" s="36"/>
    </row>
    <row r="73" spans="2:12" s="1" customFormat="1" ht="23.25" customHeight="1">
      <c r="B73" s="36"/>
      <c r="E73" s="273" t="str">
        <f>E9</f>
        <v>Objekt :.2 - PS 02 Elektrotechnická část</v>
      </c>
      <c r="F73" s="298"/>
      <c r="G73" s="298"/>
      <c r="H73" s="298"/>
      <c r="L73" s="36"/>
    </row>
    <row r="74" spans="2:12" s="1" customFormat="1" ht="6.95" customHeight="1">
      <c r="B74" s="36"/>
      <c r="L74" s="36"/>
    </row>
    <row r="75" spans="2:12" s="1" customFormat="1" ht="18" customHeight="1">
      <c r="B75" s="36"/>
      <c r="C75" s="58" t="s">
        <v>23</v>
      </c>
      <c r="F75" s="137" t="str">
        <f>F12</f>
        <v xml:space="preserve"> </v>
      </c>
      <c r="I75" s="138" t="s">
        <v>25</v>
      </c>
      <c r="J75" s="62" t="str">
        <f>IF(J12="","",J12)</f>
        <v>7. 9. 2017</v>
      </c>
      <c r="L75" s="36"/>
    </row>
    <row r="76" spans="2:12" s="1" customFormat="1" ht="6.95" customHeight="1">
      <c r="B76" s="36"/>
      <c r="L76" s="36"/>
    </row>
    <row r="77" spans="2:12" s="1" customFormat="1" ht="13.5">
      <c r="B77" s="36"/>
      <c r="C77" s="58" t="s">
        <v>27</v>
      </c>
      <c r="F77" s="137" t="str">
        <f>E15</f>
        <v xml:space="preserve"> </v>
      </c>
      <c r="I77" s="138" t="s">
        <v>32</v>
      </c>
      <c r="J77" s="137" t="str">
        <f>E21</f>
        <v xml:space="preserve"> </v>
      </c>
      <c r="L77" s="36"/>
    </row>
    <row r="78" spans="2:12" s="1" customFormat="1" ht="14.45" customHeight="1">
      <c r="B78" s="36"/>
      <c r="C78" s="58" t="s">
        <v>30</v>
      </c>
      <c r="F78" s="137" t="str">
        <f>IF(E18="","",E18)</f>
        <v/>
      </c>
      <c r="L78" s="36"/>
    </row>
    <row r="79" spans="2:12" s="1" customFormat="1" ht="10.35" customHeight="1">
      <c r="B79" s="36"/>
      <c r="L79" s="36"/>
    </row>
    <row r="80" spans="2:20" s="8" customFormat="1" ht="29.25" customHeight="1">
      <c r="B80" s="139"/>
      <c r="C80" s="140" t="s">
        <v>115</v>
      </c>
      <c r="D80" s="141" t="s">
        <v>54</v>
      </c>
      <c r="E80" s="141" t="s">
        <v>50</v>
      </c>
      <c r="F80" s="141" t="s">
        <v>116</v>
      </c>
      <c r="G80" s="141" t="s">
        <v>117</v>
      </c>
      <c r="H80" s="141" t="s">
        <v>118</v>
      </c>
      <c r="I80" s="142" t="s">
        <v>119</v>
      </c>
      <c r="J80" s="141" t="s">
        <v>111</v>
      </c>
      <c r="K80" s="143" t="s">
        <v>120</v>
      </c>
      <c r="L80" s="139"/>
      <c r="M80" s="68" t="s">
        <v>121</v>
      </c>
      <c r="N80" s="69" t="s">
        <v>39</v>
      </c>
      <c r="O80" s="69" t="s">
        <v>122</v>
      </c>
      <c r="P80" s="69" t="s">
        <v>123</v>
      </c>
      <c r="Q80" s="69" t="s">
        <v>124</v>
      </c>
      <c r="R80" s="69" t="s">
        <v>125</v>
      </c>
      <c r="S80" s="69" t="s">
        <v>126</v>
      </c>
      <c r="T80" s="70" t="s">
        <v>127</v>
      </c>
    </row>
    <row r="81" spans="2:63" s="1" customFormat="1" ht="29.25" customHeight="1">
      <c r="B81" s="36"/>
      <c r="C81" s="72" t="s">
        <v>112</v>
      </c>
      <c r="J81" s="144">
        <f>BK81</f>
        <v>0</v>
      </c>
      <c r="L81" s="36"/>
      <c r="M81" s="71"/>
      <c r="N81" s="63"/>
      <c r="O81" s="63"/>
      <c r="P81" s="145">
        <f>P82+P84+P94+P98+P102</f>
        <v>0</v>
      </c>
      <c r="Q81" s="63"/>
      <c r="R81" s="145">
        <f>R82+R84+R94+R98+R102</f>
        <v>0</v>
      </c>
      <c r="S81" s="63"/>
      <c r="T81" s="146">
        <f>T82+T84+T94+T98+T102</f>
        <v>0</v>
      </c>
      <c r="AT81" s="19" t="s">
        <v>68</v>
      </c>
      <c r="AU81" s="19" t="s">
        <v>79</v>
      </c>
      <c r="BK81" s="147">
        <f>BK82+BK84+BK94+BK98+BK102</f>
        <v>0</v>
      </c>
    </row>
    <row r="82" spans="2:63" s="9" customFormat="1" ht="37.35" customHeight="1">
      <c r="B82" s="148"/>
      <c r="D82" s="149" t="s">
        <v>68</v>
      </c>
      <c r="E82" s="150" t="s">
        <v>147</v>
      </c>
      <c r="F82" s="150" t="s">
        <v>148</v>
      </c>
      <c r="I82" s="151"/>
      <c r="J82" s="152">
        <f>BK82</f>
        <v>0</v>
      </c>
      <c r="L82" s="148"/>
      <c r="M82" s="153"/>
      <c r="N82" s="154"/>
      <c r="O82" s="154"/>
      <c r="P82" s="155">
        <f>P83</f>
        <v>0</v>
      </c>
      <c r="Q82" s="154"/>
      <c r="R82" s="155">
        <f>R83</f>
        <v>0</v>
      </c>
      <c r="S82" s="154"/>
      <c r="T82" s="156">
        <f>T83</f>
        <v>0</v>
      </c>
      <c r="AR82" s="157" t="s">
        <v>77</v>
      </c>
      <c r="AT82" s="158" t="s">
        <v>68</v>
      </c>
      <c r="AU82" s="158" t="s">
        <v>69</v>
      </c>
      <c r="AY82" s="157" t="s">
        <v>130</v>
      </c>
      <c r="BK82" s="159">
        <f>BK83</f>
        <v>0</v>
      </c>
    </row>
    <row r="83" spans="2:65" s="1" customFormat="1" ht="31.5" customHeight="1">
      <c r="B83" s="160"/>
      <c r="C83" s="161" t="s">
        <v>77</v>
      </c>
      <c r="D83" s="161" t="s">
        <v>131</v>
      </c>
      <c r="E83" s="162" t="s">
        <v>149</v>
      </c>
      <c r="F83" s="163" t="s">
        <v>150</v>
      </c>
      <c r="G83" s="164" t="s">
        <v>151</v>
      </c>
      <c r="H83" s="165">
        <v>1</v>
      </c>
      <c r="I83" s="166"/>
      <c r="J83" s="167">
        <f>ROUND(I83*H83,2)</f>
        <v>0</v>
      </c>
      <c r="K83" s="163" t="s">
        <v>5</v>
      </c>
      <c r="L83" s="36"/>
      <c r="M83" s="168" t="s">
        <v>5</v>
      </c>
      <c r="N83" s="169" t="s">
        <v>40</v>
      </c>
      <c r="O83" s="37"/>
      <c r="P83" s="170">
        <f>O83*H83</f>
        <v>0</v>
      </c>
      <c r="Q83" s="170">
        <v>0</v>
      </c>
      <c r="R83" s="170">
        <f>Q83*H83</f>
        <v>0</v>
      </c>
      <c r="S83" s="170">
        <v>0</v>
      </c>
      <c r="T83" s="171">
        <f>S83*H83</f>
        <v>0</v>
      </c>
      <c r="AR83" s="19" t="s">
        <v>135</v>
      </c>
      <c r="AT83" s="19" t="s">
        <v>131</v>
      </c>
      <c r="AU83" s="19" t="s">
        <v>77</v>
      </c>
      <c r="AY83" s="19" t="s">
        <v>130</v>
      </c>
      <c r="BE83" s="172">
        <f>IF(N83="základní",J83,0)</f>
        <v>0</v>
      </c>
      <c r="BF83" s="172">
        <f>IF(N83="snížená",J83,0)</f>
        <v>0</v>
      </c>
      <c r="BG83" s="172">
        <f>IF(N83="zákl. přenesená",J83,0)</f>
        <v>0</v>
      </c>
      <c r="BH83" s="172">
        <f>IF(N83="sníž. přenesená",J83,0)</f>
        <v>0</v>
      </c>
      <c r="BI83" s="172">
        <f>IF(N83="nulová",J83,0)</f>
        <v>0</v>
      </c>
      <c r="BJ83" s="19" t="s">
        <v>77</v>
      </c>
      <c r="BK83" s="172">
        <f>ROUND(I83*H83,2)</f>
        <v>0</v>
      </c>
      <c r="BL83" s="19" t="s">
        <v>135</v>
      </c>
      <c r="BM83" s="19" t="s">
        <v>152</v>
      </c>
    </row>
    <row r="84" spans="2:63" s="9" customFormat="1" ht="37.35" customHeight="1">
      <c r="B84" s="148"/>
      <c r="D84" s="149" t="s">
        <v>68</v>
      </c>
      <c r="E84" s="150" t="s">
        <v>153</v>
      </c>
      <c r="F84" s="150" t="s">
        <v>154</v>
      </c>
      <c r="I84" s="151"/>
      <c r="J84" s="152">
        <f>BK84</f>
        <v>0</v>
      </c>
      <c r="L84" s="148"/>
      <c r="M84" s="153"/>
      <c r="N84" s="154"/>
      <c r="O84" s="154"/>
      <c r="P84" s="155">
        <f>SUM(P85:P93)</f>
        <v>0</v>
      </c>
      <c r="Q84" s="154"/>
      <c r="R84" s="155">
        <f>SUM(R85:R93)</f>
        <v>0</v>
      </c>
      <c r="S84" s="154"/>
      <c r="T84" s="156">
        <f>SUM(T85:T93)</f>
        <v>0</v>
      </c>
      <c r="AR84" s="157" t="s">
        <v>77</v>
      </c>
      <c r="AT84" s="158" t="s">
        <v>68</v>
      </c>
      <c r="AU84" s="158" t="s">
        <v>69</v>
      </c>
      <c r="AY84" s="157" t="s">
        <v>130</v>
      </c>
      <c r="BK84" s="159">
        <f>SUM(BK85:BK93)</f>
        <v>0</v>
      </c>
    </row>
    <row r="85" spans="2:65" s="1" customFormat="1" ht="22.5" customHeight="1">
      <c r="B85" s="160"/>
      <c r="C85" s="161" t="s">
        <v>137</v>
      </c>
      <c r="D85" s="161" t="s">
        <v>131</v>
      </c>
      <c r="E85" s="162" t="s">
        <v>155</v>
      </c>
      <c r="F85" s="163" t="s">
        <v>156</v>
      </c>
      <c r="G85" s="164" t="s">
        <v>157</v>
      </c>
      <c r="H85" s="165">
        <v>1</v>
      </c>
      <c r="I85" s="166"/>
      <c r="J85" s="167">
        <f aca="true" t="shared" si="0" ref="J85:J93">ROUND(I85*H85,2)</f>
        <v>0</v>
      </c>
      <c r="K85" s="163" t="s">
        <v>5</v>
      </c>
      <c r="L85" s="36"/>
      <c r="M85" s="168" t="s">
        <v>5</v>
      </c>
      <c r="N85" s="169" t="s">
        <v>40</v>
      </c>
      <c r="O85" s="37"/>
      <c r="P85" s="170">
        <f aca="true" t="shared" si="1" ref="P85:P93">O85*H85</f>
        <v>0</v>
      </c>
      <c r="Q85" s="170">
        <v>0</v>
      </c>
      <c r="R85" s="170">
        <f aca="true" t="shared" si="2" ref="R85:R93">Q85*H85</f>
        <v>0</v>
      </c>
      <c r="S85" s="170">
        <v>0</v>
      </c>
      <c r="T85" s="171">
        <f aca="true" t="shared" si="3" ref="T85:T93">S85*H85</f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72">
        <f aca="true" t="shared" si="4" ref="BE85:BE93">IF(N85="základní",J85,0)</f>
        <v>0</v>
      </c>
      <c r="BF85" s="172">
        <f aca="true" t="shared" si="5" ref="BF85:BF93">IF(N85="snížená",J85,0)</f>
        <v>0</v>
      </c>
      <c r="BG85" s="172">
        <f aca="true" t="shared" si="6" ref="BG85:BG93">IF(N85="zákl. přenesená",J85,0)</f>
        <v>0</v>
      </c>
      <c r="BH85" s="172">
        <f aca="true" t="shared" si="7" ref="BH85:BH93">IF(N85="sníž. přenesená",J85,0)</f>
        <v>0</v>
      </c>
      <c r="BI85" s="172">
        <f aca="true" t="shared" si="8" ref="BI85:BI93">IF(N85="nulová",J85,0)</f>
        <v>0</v>
      </c>
      <c r="BJ85" s="19" t="s">
        <v>77</v>
      </c>
      <c r="BK85" s="172">
        <f aca="true" t="shared" si="9" ref="BK85:BK93">ROUND(I85*H85,2)</f>
        <v>0</v>
      </c>
      <c r="BL85" s="19" t="s">
        <v>135</v>
      </c>
      <c r="BM85" s="19" t="s">
        <v>158</v>
      </c>
    </row>
    <row r="86" spans="2:65" s="1" customFormat="1" ht="22.5" customHeight="1">
      <c r="B86" s="160"/>
      <c r="C86" s="161" t="s">
        <v>159</v>
      </c>
      <c r="D86" s="161" t="s">
        <v>131</v>
      </c>
      <c r="E86" s="162" t="s">
        <v>160</v>
      </c>
      <c r="F86" s="163" t="s">
        <v>161</v>
      </c>
      <c r="G86" s="164" t="s">
        <v>151</v>
      </c>
      <c r="H86" s="165">
        <v>1</v>
      </c>
      <c r="I86" s="166"/>
      <c r="J86" s="167">
        <f t="shared" si="0"/>
        <v>0</v>
      </c>
      <c r="K86" s="163" t="s">
        <v>5</v>
      </c>
      <c r="L86" s="36"/>
      <c r="M86" s="168" t="s">
        <v>5</v>
      </c>
      <c r="N86" s="169" t="s">
        <v>40</v>
      </c>
      <c r="O86" s="37"/>
      <c r="P86" s="170">
        <f t="shared" si="1"/>
        <v>0</v>
      </c>
      <c r="Q86" s="170">
        <v>0</v>
      </c>
      <c r="R86" s="170">
        <f t="shared" si="2"/>
        <v>0</v>
      </c>
      <c r="S86" s="170">
        <v>0</v>
      </c>
      <c r="T86" s="171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72">
        <f t="shared" si="4"/>
        <v>0</v>
      </c>
      <c r="BF86" s="172">
        <f t="shared" si="5"/>
        <v>0</v>
      </c>
      <c r="BG86" s="172">
        <f t="shared" si="6"/>
        <v>0</v>
      </c>
      <c r="BH86" s="172">
        <f t="shared" si="7"/>
        <v>0</v>
      </c>
      <c r="BI86" s="172">
        <f t="shared" si="8"/>
        <v>0</v>
      </c>
      <c r="BJ86" s="19" t="s">
        <v>77</v>
      </c>
      <c r="BK86" s="172">
        <f t="shared" si="9"/>
        <v>0</v>
      </c>
      <c r="BL86" s="19" t="s">
        <v>135</v>
      </c>
      <c r="BM86" s="19" t="s">
        <v>162</v>
      </c>
    </row>
    <row r="87" spans="2:65" s="1" customFormat="1" ht="22.5" customHeight="1">
      <c r="B87" s="160"/>
      <c r="C87" s="161" t="s">
        <v>135</v>
      </c>
      <c r="D87" s="161" t="s">
        <v>131</v>
      </c>
      <c r="E87" s="162" t="s">
        <v>163</v>
      </c>
      <c r="F87" s="163" t="s">
        <v>164</v>
      </c>
      <c r="G87" s="164" t="s">
        <v>157</v>
      </c>
      <c r="H87" s="165">
        <v>2</v>
      </c>
      <c r="I87" s="166"/>
      <c r="J87" s="167">
        <f t="shared" si="0"/>
        <v>0</v>
      </c>
      <c r="K87" s="163" t="s">
        <v>5</v>
      </c>
      <c r="L87" s="36"/>
      <c r="M87" s="168" t="s">
        <v>5</v>
      </c>
      <c r="N87" s="169" t="s">
        <v>40</v>
      </c>
      <c r="O87" s="37"/>
      <c r="P87" s="170">
        <f t="shared" si="1"/>
        <v>0</v>
      </c>
      <c r="Q87" s="170">
        <v>0</v>
      </c>
      <c r="R87" s="170">
        <f t="shared" si="2"/>
        <v>0</v>
      </c>
      <c r="S87" s="170">
        <v>0</v>
      </c>
      <c r="T87" s="171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72">
        <f t="shared" si="4"/>
        <v>0</v>
      </c>
      <c r="BF87" s="172">
        <f t="shared" si="5"/>
        <v>0</v>
      </c>
      <c r="BG87" s="172">
        <f t="shared" si="6"/>
        <v>0</v>
      </c>
      <c r="BH87" s="172">
        <f t="shared" si="7"/>
        <v>0</v>
      </c>
      <c r="BI87" s="172">
        <f t="shared" si="8"/>
        <v>0</v>
      </c>
      <c r="BJ87" s="19" t="s">
        <v>77</v>
      </c>
      <c r="BK87" s="172">
        <f t="shared" si="9"/>
        <v>0</v>
      </c>
      <c r="BL87" s="19" t="s">
        <v>135</v>
      </c>
      <c r="BM87" s="19" t="s">
        <v>165</v>
      </c>
    </row>
    <row r="88" spans="2:65" s="1" customFormat="1" ht="22.5" customHeight="1">
      <c r="B88" s="160"/>
      <c r="C88" s="161" t="s">
        <v>166</v>
      </c>
      <c r="D88" s="161" t="s">
        <v>131</v>
      </c>
      <c r="E88" s="162" t="s">
        <v>167</v>
      </c>
      <c r="F88" s="163" t="s">
        <v>168</v>
      </c>
      <c r="G88" s="164" t="s">
        <v>157</v>
      </c>
      <c r="H88" s="165">
        <v>1</v>
      </c>
      <c r="I88" s="166"/>
      <c r="J88" s="167">
        <f t="shared" si="0"/>
        <v>0</v>
      </c>
      <c r="K88" s="163" t="s">
        <v>5</v>
      </c>
      <c r="L88" s="36"/>
      <c r="M88" s="168" t="s">
        <v>5</v>
      </c>
      <c r="N88" s="169" t="s">
        <v>40</v>
      </c>
      <c r="O88" s="37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19" t="s">
        <v>77</v>
      </c>
      <c r="BK88" s="172">
        <f t="shared" si="9"/>
        <v>0</v>
      </c>
      <c r="BL88" s="19" t="s">
        <v>135</v>
      </c>
      <c r="BM88" s="19" t="s">
        <v>169</v>
      </c>
    </row>
    <row r="89" spans="2:65" s="1" customFormat="1" ht="22.5" customHeight="1">
      <c r="B89" s="160"/>
      <c r="C89" s="161" t="s">
        <v>170</v>
      </c>
      <c r="D89" s="161" t="s">
        <v>131</v>
      </c>
      <c r="E89" s="162" t="s">
        <v>171</v>
      </c>
      <c r="F89" s="163" t="s">
        <v>172</v>
      </c>
      <c r="G89" s="164" t="s">
        <v>157</v>
      </c>
      <c r="H89" s="165">
        <v>1</v>
      </c>
      <c r="I89" s="166"/>
      <c r="J89" s="167">
        <f t="shared" si="0"/>
        <v>0</v>
      </c>
      <c r="K89" s="163" t="s">
        <v>5</v>
      </c>
      <c r="L89" s="36"/>
      <c r="M89" s="168" t="s">
        <v>5</v>
      </c>
      <c r="N89" s="169" t="s">
        <v>40</v>
      </c>
      <c r="O89" s="37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9" t="s">
        <v>77</v>
      </c>
      <c r="BK89" s="172">
        <f t="shared" si="9"/>
        <v>0</v>
      </c>
      <c r="BL89" s="19" t="s">
        <v>135</v>
      </c>
      <c r="BM89" s="19" t="s">
        <v>173</v>
      </c>
    </row>
    <row r="90" spans="2:65" s="1" customFormat="1" ht="22.5" customHeight="1">
      <c r="B90" s="160"/>
      <c r="C90" s="161" t="s">
        <v>174</v>
      </c>
      <c r="D90" s="161" t="s">
        <v>131</v>
      </c>
      <c r="E90" s="162" t="s">
        <v>175</v>
      </c>
      <c r="F90" s="163" t="s">
        <v>176</v>
      </c>
      <c r="G90" s="164" t="s">
        <v>157</v>
      </c>
      <c r="H90" s="165">
        <v>1</v>
      </c>
      <c r="I90" s="166"/>
      <c r="J90" s="167">
        <f t="shared" si="0"/>
        <v>0</v>
      </c>
      <c r="K90" s="163" t="s">
        <v>5</v>
      </c>
      <c r="L90" s="36"/>
      <c r="M90" s="168" t="s">
        <v>5</v>
      </c>
      <c r="N90" s="169" t="s">
        <v>40</v>
      </c>
      <c r="O90" s="37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19" t="s">
        <v>77</v>
      </c>
      <c r="BK90" s="172">
        <f t="shared" si="9"/>
        <v>0</v>
      </c>
      <c r="BL90" s="19" t="s">
        <v>135</v>
      </c>
      <c r="BM90" s="19" t="s">
        <v>177</v>
      </c>
    </row>
    <row r="91" spans="2:65" s="1" customFormat="1" ht="22.5" customHeight="1">
      <c r="B91" s="160"/>
      <c r="C91" s="161" t="s">
        <v>178</v>
      </c>
      <c r="D91" s="161" t="s">
        <v>131</v>
      </c>
      <c r="E91" s="162" t="s">
        <v>179</v>
      </c>
      <c r="F91" s="163" t="s">
        <v>180</v>
      </c>
      <c r="G91" s="164" t="s">
        <v>157</v>
      </c>
      <c r="H91" s="165">
        <v>4</v>
      </c>
      <c r="I91" s="166"/>
      <c r="J91" s="167">
        <f t="shared" si="0"/>
        <v>0</v>
      </c>
      <c r="K91" s="163" t="s">
        <v>5</v>
      </c>
      <c r="L91" s="36"/>
      <c r="M91" s="168" t="s">
        <v>5</v>
      </c>
      <c r="N91" s="169" t="s">
        <v>40</v>
      </c>
      <c r="O91" s="37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19" t="s">
        <v>77</v>
      </c>
      <c r="BK91" s="172">
        <f t="shared" si="9"/>
        <v>0</v>
      </c>
      <c r="BL91" s="19" t="s">
        <v>135</v>
      </c>
      <c r="BM91" s="19" t="s">
        <v>181</v>
      </c>
    </row>
    <row r="92" spans="2:65" s="1" customFormat="1" ht="22.5" customHeight="1">
      <c r="B92" s="160"/>
      <c r="C92" s="161" t="s">
        <v>182</v>
      </c>
      <c r="D92" s="161" t="s">
        <v>131</v>
      </c>
      <c r="E92" s="162" t="s">
        <v>183</v>
      </c>
      <c r="F92" s="163" t="s">
        <v>184</v>
      </c>
      <c r="G92" s="164" t="s">
        <v>157</v>
      </c>
      <c r="H92" s="165">
        <v>50</v>
      </c>
      <c r="I92" s="166"/>
      <c r="J92" s="167">
        <f t="shared" si="0"/>
        <v>0</v>
      </c>
      <c r="K92" s="163" t="s">
        <v>5</v>
      </c>
      <c r="L92" s="36"/>
      <c r="M92" s="168" t="s">
        <v>5</v>
      </c>
      <c r="N92" s="169" t="s">
        <v>40</v>
      </c>
      <c r="O92" s="37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9" t="s">
        <v>77</v>
      </c>
      <c r="BK92" s="172">
        <f t="shared" si="9"/>
        <v>0</v>
      </c>
      <c r="BL92" s="19" t="s">
        <v>135</v>
      </c>
      <c r="BM92" s="19" t="s">
        <v>185</v>
      </c>
    </row>
    <row r="93" spans="2:65" s="1" customFormat="1" ht="22.5" customHeight="1">
      <c r="B93" s="160"/>
      <c r="C93" s="161" t="s">
        <v>186</v>
      </c>
      <c r="D93" s="161" t="s">
        <v>131</v>
      </c>
      <c r="E93" s="162" t="s">
        <v>187</v>
      </c>
      <c r="F93" s="163" t="s">
        <v>188</v>
      </c>
      <c r="G93" s="164" t="s">
        <v>189</v>
      </c>
      <c r="H93" s="165">
        <v>1</v>
      </c>
      <c r="I93" s="166"/>
      <c r="J93" s="167">
        <f t="shared" si="0"/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9" t="s">
        <v>77</v>
      </c>
      <c r="BK93" s="172">
        <f t="shared" si="9"/>
        <v>0</v>
      </c>
      <c r="BL93" s="19" t="s">
        <v>135</v>
      </c>
      <c r="BM93" s="19" t="s">
        <v>190</v>
      </c>
    </row>
    <row r="94" spans="2:63" s="9" customFormat="1" ht="37.35" customHeight="1">
      <c r="B94" s="148"/>
      <c r="D94" s="149" t="s">
        <v>68</v>
      </c>
      <c r="E94" s="150" t="s">
        <v>191</v>
      </c>
      <c r="F94" s="150" t="s">
        <v>192</v>
      </c>
      <c r="I94" s="151"/>
      <c r="J94" s="152">
        <f>BK94</f>
        <v>0</v>
      </c>
      <c r="L94" s="148"/>
      <c r="M94" s="153"/>
      <c r="N94" s="154"/>
      <c r="O94" s="154"/>
      <c r="P94" s="155">
        <f>SUM(P95:P97)</f>
        <v>0</v>
      </c>
      <c r="Q94" s="154"/>
      <c r="R94" s="155">
        <f>SUM(R95:R97)</f>
        <v>0</v>
      </c>
      <c r="S94" s="154"/>
      <c r="T94" s="156">
        <f>SUM(T95:T97)</f>
        <v>0</v>
      </c>
      <c r="AR94" s="157" t="s">
        <v>77</v>
      </c>
      <c r="AT94" s="158" t="s">
        <v>68</v>
      </c>
      <c r="AU94" s="158" t="s">
        <v>69</v>
      </c>
      <c r="AY94" s="157" t="s">
        <v>130</v>
      </c>
      <c r="BK94" s="159">
        <f>SUM(BK95:BK97)</f>
        <v>0</v>
      </c>
    </row>
    <row r="95" spans="2:65" s="1" customFormat="1" ht="22.5" customHeight="1">
      <c r="B95" s="160"/>
      <c r="C95" s="161" t="s">
        <v>193</v>
      </c>
      <c r="D95" s="161" t="s">
        <v>131</v>
      </c>
      <c r="E95" s="162" t="s">
        <v>194</v>
      </c>
      <c r="F95" s="163" t="s">
        <v>195</v>
      </c>
      <c r="G95" s="164" t="s">
        <v>157</v>
      </c>
      <c r="H95" s="165">
        <v>1</v>
      </c>
      <c r="I95" s="166"/>
      <c r="J95" s="167">
        <f>ROUND(I95*H95,2)</f>
        <v>0</v>
      </c>
      <c r="K95" s="163" t="s">
        <v>5</v>
      </c>
      <c r="L95" s="36"/>
      <c r="M95" s="168" t="s">
        <v>5</v>
      </c>
      <c r="N95" s="169" t="s">
        <v>40</v>
      </c>
      <c r="O95" s="37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9" t="s">
        <v>77</v>
      </c>
      <c r="BK95" s="172">
        <f>ROUND(I95*H95,2)</f>
        <v>0</v>
      </c>
      <c r="BL95" s="19" t="s">
        <v>135</v>
      </c>
      <c r="BM95" s="19" t="s">
        <v>196</v>
      </c>
    </row>
    <row r="96" spans="2:65" s="1" customFormat="1" ht="22.5" customHeight="1">
      <c r="B96" s="160"/>
      <c r="C96" s="161" t="s">
        <v>197</v>
      </c>
      <c r="D96" s="161" t="s">
        <v>131</v>
      </c>
      <c r="E96" s="162" t="s">
        <v>198</v>
      </c>
      <c r="F96" s="163" t="s">
        <v>199</v>
      </c>
      <c r="G96" s="164" t="s">
        <v>157</v>
      </c>
      <c r="H96" s="165">
        <v>2</v>
      </c>
      <c r="I96" s="166"/>
      <c r="J96" s="167">
        <f>ROUND(I96*H96,2)</f>
        <v>0</v>
      </c>
      <c r="K96" s="163" t="s">
        <v>5</v>
      </c>
      <c r="L96" s="36"/>
      <c r="M96" s="168" t="s">
        <v>5</v>
      </c>
      <c r="N96" s="169" t="s">
        <v>40</v>
      </c>
      <c r="O96" s="37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72">
        <f>IF(N96="základní",J96,0)</f>
        <v>0</v>
      </c>
      <c r="BF96" s="172">
        <f>IF(N96="snížená",J96,0)</f>
        <v>0</v>
      </c>
      <c r="BG96" s="172">
        <f>IF(N96="zákl. přenesená",J96,0)</f>
        <v>0</v>
      </c>
      <c r="BH96" s="172">
        <f>IF(N96="sníž. přenesená",J96,0)</f>
        <v>0</v>
      </c>
      <c r="BI96" s="172">
        <f>IF(N96="nulová",J96,0)</f>
        <v>0</v>
      </c>
      <c r="BJ96" s="19" t="s">
        <v>77</v>
      </c>
      <c r="BK96" s="172">
        <f>ROUND(I96*H96,2)</f>
        <v>0</v>
      </c>
      <c r="BL96" s="19" t="s">
        <v>135</v>
      </c>
      <c r="BM96" s="19" t="s">
        <v>200</v>
      </c>
    </row>
    <row r="97" spans="2:65" s="1" customFormat="1" ht="22.5" customHeight="1">
      <c r="B97" s="160"/>
      <c r="C97" s="161" t="s">
        <v>201</v>
      </c>
      <c r="D97" s="161" t="s">
        <v>131</v>
      </c>
      <c r="E97" s="162" t="s">
        <v>202</v>
      </c>
      <c r="F97" s="163" t="s">
        <v>203</v>
      </c>
      <c r="G97" s="164" t="s">
        <v>157</v>
      </c>
      <c r="H97" s="165">
        <v>8</v>
      </c>
      <c r="I97" s="166"/>
      <c r="J97" s="167">
        <f>ROUND(I97*H97,2)</f>
        <v>0</v>
      </c>
      <c r="K97" s="163" t="s">
        <v>5</v>
      </c>
      <c r="L97" s="36"/>
      <c r="M97" s="168" t="s">
        <v>5</v>
      </c>
      <c r="N97" s="169" t="s">
        <v>40</v>
      </c>
      <c r="O97" s="37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19" t="s">
        <v>77</v>
      </c>
      <c r="BK97" s="172">
        <f>ROUND(I97*H97,2)</f>
        <v>0</v>
      </c>
      <c r="BL97" s="19" t="s">
        <v>135</v>
      </c>
      <c r="BM97" s="19" t="s">
        <v>204</v>
      </c>
    </row>
    <row r="98" spans="2:63" s="9" customFormat="1" ht="37.35" customHeight="1">
      <c r="B98" s="148"/>
      <c r="D98" s="149" t="s">
        <v>68</v>
      </c>
      <c r="E98" s="150" t="s">
        <v>205</v>
      </c>
      <c r="F98" s="150" t="s">
        <v>206</v>
      </c>
      <c r="I98" s="151"/>
      <c r="J98" s="152">
        <f>BK98</f>
        <v>0</v>
      </c>
      <c r="L98" s="148"/>
      <c r="M98" s="153"/>
      <c r="N98" s="154"/>
      <c r="O98" s="154"/>
      <c r="P98" s="155">
        <f>SUM(P99:P101)</f>
        <v>0</v>
      </c>
      <c r="Q98" s="154"/>
      <c r="R98" s="155">
        <f>SUM(R99:R101)</f>
        <v>0</v>
      </c>
      <c r="S98" s="154"/>
      <c r="T98" s="156">
        <f>SUM(T99:T101)</f>
        <v>0</v>
      </c>
      <c r="AR98" s="157" t="s">
        <v>77</v>
      </c>
      <c r="AT98" s="158" t="s">
        <v>68</v>
      </c>
      <c r="AU98" s="158" t="s">
        <v>69</v>
      </c>
      <c r="AY98" s="157" t="s">
        <v>130</v>
      </c>
      <c r="BK98" s="159">
        <f>SUM(BK99:BK101)</f>
        <v>0</v>
      </c>
    </row>
    <row r="99" spans="2:65" s="1" customFormat="1" ht="22.5" customHeight="1">
      <c r="B99" s="160"/>
      <c r="C99" s="161" t="s">
        <v>207</v>
      </c>
      <c r="D99" s="161" t="s">
        <v>131</v>
      </c>
      <c r="E99" s="162" t="s">
        <v>208</v>
      </c>
      <c r="F99" s="163" t="s">
        <v>209</v>
      </c>
      <c r="G99" s="164" t="s">
        <v>189</v>
      </c>
      <c r="H99" s="165">
        <v>117</v>
      </c>
      <c r="I99" s="166"/>
      <c r="J99" s="167">
        <f>ROUND(I99*H99,2)</f>
        <v>0</v>
      </c>
      <c r="K99" s="163" t="s">
        <v>5</v>
      </c>
      <c r="L99" s="36"/>
      <c r="M99" s="168" t="s">
        <v>5</v>
      </c>
      <c r="N99" s="169" t="s">
        <v>40</v>
      </c>
      <c r="O99" s="37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9" t="s">
        <v>77</v>
      </c>
      <c r="BK99" s="172">
        <f>ROUND(I99*H99,2)</f>
        <v>0</v>
      </c>
      <c r="BL99" s="19" t="s">
        <v>135</v>
      </c>
      <c r="BM99" s="19" t="s">
        <v>210</v>
      </c>
    </row>
    <row r="100" spans="2:65" s="1" customFormat="1" ht="22.5" customHeight="1">
      <c r="B100" s="160"/>
      <c r="C100" s="161" t="s">
        <v>11</v>
      </c>
      <c r="D100" s="161" t="s">
        <v>131</v>
      </c>
      <c r="E100" s="162" t="s">
        <v>211</v>
      </c>
      <c r="F100" s="163" t="s">
        <v>212</v>
      </c>
      <c r="G100" s="164" t="s">
        <v>189</v>
      </c>
      <c r="H100" s="165">
        <v>207</v>
      </c>
      <c r="I100" s="166"/>
      <c r="J100" s="167">
        <f>ROUND(I100*H100,2)</f>
        <v>0</v>
      </c>
      <c r="K100" s="163" t="s">
        <v>5</v>
      </c>
      <c r="L100" s="36"/>
      <c r="M100" s="168" t="s">
        <v>5</v>
      </c>
      <c r="N100" s="169" t="s">
        <v>40</v>
      </c>
      <c r="O100" s="37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19" t="s">
        <v>77</v>
      </c>
      <c r="BK100" s="172">
        <f>ROUND(I100*H100,2)</f>
        <v>0</v>
      </c>
      <c r="BL100" s="19" t="s">
        <v>135</v>
      </c>
      <c r="BM100" s="19" t="s">
        <v>213</v>
      </c>
    </row>
    <row r="101" spans="2:65" s="1" customFormat="1" ht="22.5" customHeight="1">
      <c r="B101" s="160"/>
      <c r="C101" s="161" t="s">
        <v>214</v>
      </c>
      <c r="D101" s="161" t="s">
        <v>131</v>
      </c>
      <c r="E101" s="162" t="s">
        <v>215</v>
      </c>
      <c r="F101" s="163" t="s">
        <v>216</v>
      </c>
      <c r="G101" s="164" t="s">
        <v>189</v>
      </c>
      <c r="H101" s="165">
        <v>220</v>
      </c>
      <c r="I101" s="166"/>
      <c r="J101" s="167">
        <f>ROUND(I101*H101,2)</f>
        <v>0</v>
      </c>
      <c r="K101" s="163" t="s">
        <v>5</v>
      </c>
      <c r="L101" s="36"/>
      <c r="M101" s="168" t="s">
        <v>5</v>
      </c>
      <c r="N101" s="169" t="s">
        <v>40</v>
      </c>
      <c r="O101" s="37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9" t="s">
        <v>77</v>
      </c>
      <c r="BK101" s="172">
        <f>ROUND(I101*H101,2)</f>
        <v>0</v>
      </c>
      <c r="BL101" s="19" t="s">
        <v>135</v>
      </c>
      <c r="BM101" s="19" t="s">
        <v>217</v>
      </c>
    </row>
    <row r="102" spans="2:63" s="9" customFormat="1" ht="37.35" customHeight="1">
      <c r="B102" s="148"/>
      <c r="D102" s="149" t="s">
        <v>68</v>
      </c>
      <c r="E102" s="150" t="s">
        <v>218</v>
      </c>
      <c r="F102" s="150" t="s">
        <v>219</v>
      </c>
      <c r="I102" s="151"/>
      <c r="J102" s="152">
        <f>BK102</f>
        <v>0</v>
      </c>
      <c r="L102" s="148"/>
      <c r="M102" s="153"/>
      <c r="N102" s="154"/>
      <c r="O102" s="154"/>
      <c r="P102" s="155">
        <f>SUM(P103:P107)</f>
        <v>0</v>
      </c>
      <c r="Q102" s="154"/>
      <c r="R102" s="155">
        <f>SUM(R103:R107)</f>
        <v>0</v>
      </c>
      <c r="S102" s="154"/>
      <c r="T102" s="156">
        <f>SUM(T103:T107)</f>
        <v>0</v>
      </c>
      <c r="AR102" s="157" t="s">
        <v>77</v>
      </c>
      <c r="AT102" s="158" t="s">
        <v>68</v>
      </c>
      <c r="AU102" s="158" t="s">
        <v>69</v>
      </c>
      <c r="AY102" s="157" t="s">
        <v>130</v>
      </c>
      <c r="BK102" s="159">
        <f>SUM(BK103:BK107)</f>
        <v>0</v>
      </c>
    </row>
    <row r="103" spans="2:65" s="1" customFormat="1" ht="22.5" customHeight="1">
      <c r="B103" s="160"/>
      <c r="C103" s="161" t="s">
        <v>220</v>
      </c>
      <c r="D103" s="161" t="s">
        <v>131</v>
      </c>
      <c r="E103" s="162" t="s">
        <v>221</v>
      </c>
      <c r="F103" s="163" t="s">
        <v>222</v>
      </c>
      <c r="G103" s="164" t="s">
        <v>151</v>
      </c>
      <c r="H103" s="165">
        <v>1</v>
      </c>
      <c r="I103" s="166"/>
      <c r="J103" s="167">
        <f>ROUND(I103*H103,2)</f>
        <v>0</v>
      </c>
      <c r="K103" s="163" t="s">
        <v>5</v>
      </c>
      <c r="L103" s="36"/>
      <c r="M103" s="168" t="s">
        <v>5</v>
      </c>
      <c r="N103" s="169" t="s">
        <v>40</v>
      </c>
      <c r="O103" s="37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9" t="s">
        <v>77</v>
      </c>
      <c r="BK103" s="172">
        <f>ROUND(I103*H103,2)</f>
        <v>0</v>
      </c>
      <c r="BL103" s="19" t="s">
        <v>135</v>
      </c>
      <c r="BM103" s="19" t="s">
        <v>223</v>
      </c>
    </row>
    <row r="104" spans="2:65" s="1" customFormat="1" ht="22.5" customHeight="1">
      <c r="B104" s="160"/>
      <c r="C104" s="161" t="s">
        <v>224</v>
      </c>
      <c r="D104" s="161" t="s">
        <v>131</v>
      </c>
      <c r="E104" s="162" t="s">
        <v>225</v>
      </c>
      <c r="F104" s="163" t="s">
        <v>226</v>
      </c>
      <c r="G104" s="164" t="s">
        <v>151</v>
      </c>
      <c r="H104" s="165">
        <v>1</v>
      </c>
      <c r="I104" s="166"/>
      <c r="J104" s="167">
        <f>ROUND(I104*H104,2)</f>
        <v>0</v>
      </c>
      <c r="K104" s="163" t="s">
        <v>5</v>
      </c>
      <c r="L104" s="36"/>
      <c r="M104" s="168" t="s">
        <v>5</v>
      </c>
      <c r="N104" s="169" t="s">
        <v>40</v>
      </c>
      <c r="O104" s="37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9" t="s">
        <v>77</v>
      </c>
      <c r="BK104" s="172">
        <f>ROUND(I104*H104,2)</f>
        <v>0</v>
      </c>
      <c r="BL104" s="19" t="s">
        <v>135</v>
      </c>
      <c r="BM104" s="19" t="s">
        <v>227</v>
      </c>
    </row>
    <row r="105" spans="2:65" s="1" customFormat="1" ht="22.5" customHeight="1">
      <c r="B105" s="160"/>
      <c r="C105" s="161" t="s">
        <v>228</v>
      </c>
      <c r="D105" s="161" t="s">
        <v>131</v>
      </c>
      <c r="E105" s="162" t="s">
        <v>229</v>
      </c>
      <c r="F105" s="163" t="s">
        <v>230</v>
      </c>
      <c r="G105" s="164" t="s">
        <v>151</v>
      </c>
      <c r="H105" s="165">
        <v>1</v>
      </c>
      <c r="I105" s="166"/>
      <c r="J105" s="167">
        <f>ROUND(I105*H105,2)</f>
        <v>0</v>
      </c>
      <c r="K105" s="163" t="s">
        <v>5</v>
      </c>
      <c r="L105" s="36"/>
      <c r="M105" s="168" t="s">
        <v>5</v>
      </c>
      <c r="N105" s="169" t="s">
        <v>40</v>
      </c>
      <c r="O105" s="37"/>
      <c r="P105" s="170">
        <f>O105*H105</f>
        <v>0</v>
      </c>
      <c r="Q105" s="170">
        <v>0</v>
      </c>
      <c r="R105" s="170">
        <f>Q105*H105</f>
        <v>0</v>
      </c>
      <c r="S105" s="170">
        <v>0</v>
      </c>
      <c r="T105" s="171">
        <f>S105*H105</f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9" t="s">
        <v>77</v>
      </c>
      <c r="BK105" s="172">
        <f>ROUND(I105*H105,2)</f>
        <v>0</v>
      </c>
      <c r="BL105" s="19" t="s">
        <v>135</v>
      </c>
      <c r="BM105" s="19" t="s">
        <v>231</v>
      </c>
    </row>
    <row r="106" spans="2:65" s="1" customFormat="1" ht="22.5" customHeight="1">
      <c r="B106" s="160"/>
      <c r="C106" s="161" t="s">
        <v>232</v>
      </c>
      <c r="D106" s="161" t="s">
        <v>131</v>
      </c>
      <c r="E106" s="162" t="s">
        <v>233</v>
      </c>
      <c r="F106" s="163" t="s">
        <v>234</v>
      </c>
      <c r="G106" s="164" t="s">
        <v>151</v>
      </c>
      <c r="H106" s="165">
        <v>1</v>
      </c>
      <c r="I106" s="166"/>
      <c r="J106" s="167">
        <f>ROUND(I106*H106,2)</f>
        <v>0</v>
      </c>
      <c r="K106" s="163" t="s">
        <v>5</v>
      </c>
      <c r="L106" s="36"/>
      <c r="M106" s="168" t="s">
        <v>5</v>
      </c>
      <c r="N106" s="169" t="s">
        <v>40</v>
      </c>
      <c r="O106" s="37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19" t="s">
        <v>77</v>
      </c>
      <c r="BK106" s="172">
        <f>ROUND(I106*H106,2)</f>
        <v>0</v>
      </c>
      <c r="BL106" s="19" t="s">
        <v>135</v>
      </c>
      <c r="BM106" s="19" t="s">
        <v>235</v>
      </c>
    </row>
    <row r="107" spans="2:65" s="1" customFormat="1" ht="22.5" customHeight="1">
      <c r="B107" s="160"/>
      <c r="C107" s="161" t="s">
        <v>10</v>
      </c>
      <c r="D107" s="161" t="s">
        <v>131</v>
      </c>
      <c r="E107" s="162" t="s">
        <v>236</v>
      </c>
      <c r="F107" s="163" t="s">
        <v>237</v>
      </c>
      <c r="G107" s="164" t="s">
        <v>151</v>
      </c>
      <c r="H107" s="165">
        <v>1</v>
      </c>
      <c r="I107" s="166"/>
      <c r="J107" s="167">
        <f>ROUND(I107*H107,2)</f>
        <v>0</v>
      </c>
      <c r="K107" s="163" t="s">
        <v>5</v>
      </c>
      <c r="L107" s="36"/>
      <c r="M107" s="168" t="s">
        <v>5</v>
      </c>
      <c r="N107" s="173" t="s">
        <v>40</v>
      </c>
      <c r="O107" s="174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9" t="s">
        <v>77</v>
      </c>
      <c r="BK107" s="172">
        <f>ROUND(I107*H107,2)</f>
        <v>0</v>
      </c>
      <c r="BL107" s="19" t="s">
        <v>135</v>
      </c>
      <c r="BM107" s="19" t="s">
        <v>238</v>
      </c>
    </row>
    <row r="108" spans="2:12" s="1" customFormat="1" ht="6.95" customHeight="1">
      <c r="B108" s="51"/>
      <c r="C108" s="52"/>
      <c r="D108" s="52"/>
      <c r="E108" s="52"/>
      <c r="F108" s="52"/>
      <c r="G108" s="52"/>
      <c r="H108" s="52"/>
      <c r="I108" s="122"/>
      <c r="J108" s="52"/>
      <c r="K108" s="52"/>
      <c r="L108" s="36"/>
    </row>
  </sheetData>
  <autoFilter ref="C80:K10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239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ROUND(J83,2)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ROUND(SUM(BE83:BE120),2)</f>
        <v>0</v>
      </c>
      <c r="G30" s="37"/>
      <c r="H30" s="37"/>
      <c r="I30" s="114">
        <v>0.21</v>
      </c>
      <c r="J30" s="113">
        <f>ROUND(ROUND((SUM(BE83:BE120)),2)*I30,2)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ROUND(SUM(BF83:BF120),2)</f>
        <v>0</v>
      </c>
      <c r="G31" s="37"/>
      <c r="H31" s="37"/>
      <c r="I31" s="114">
        <v>0.15</v>
      </c>
      <c r="J31" s="113">
        <f>ROUND(ROUND((SUM(BF83:BF120)),2)*I31,2)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ROUND(SUM(BG83:BG120),2)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ROUND(SUM(BH83:BH120),2)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ROUND(SUM(BI83:BI120),2)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:.3 - SO 01 Odstranění technologie, stavidla, bourání ČS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J83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240</v>
      </c>
      <c r="E57" s="133"/>
      <c r="F57" s="133"/>
      <c r="G57" s="133"/>
      <c r="H57" s="133"/>
      <c r="I57" s="134"/>
      <c r="J57" s="135">
        <f>J84</f>
        <v>0</v>
      </c>
      <c r="K57" s="136"/>
    </row>
    <row r="58" spans="2:11" s="7" customFormat="1" ht="24.95" customHeight="1">
      <c r="B58" s="130"/>
      <c r="C58" s="131"/>
      <c r="D58" s="132" t="s">
        <v>241</v>
      </c>
      <c r="E58" s="133"/>
      <c r="F58" s="133"/>
      <c r="G58" s="133"/>
      <c r="H58" s="133"/>
      <c r="I58" s="134"/>
      <c r="J58" s="135">
        <f>J94</f>
        <v>0</v>
      </c>
      <c r="K58" s="136"/>
    </row>
    <row r="59" spans="2:11" s="7" customFormat="1" ht="24.95" customHeight="1">
      <c r="B59" s="130"/>
      <c r="C59" s="131"/>
      <c r="D59" s="132" t="s">
        <v>242</v>
      </c>
      <c r="E59" s="133"/>
      <c r="F59" s="133"/>
      <c r="G59" s="133"/>
      <c r="H59" s="133"/>
      <c r="I59" s="134"/>
      <c r="J59" s="135">
        <f>J98</f>
        <v>0</v>
      </c>
      <c r="K59" s="136"/>
    </row>
    <row r="60" spans="2:11" s="7" customFormat="1" ht="24.95" customHeight="1">
      <c r="B60" s="130"/>
      <c r="C60" s="131"/>
      <c r="D60" s="132" t="s">
        <v>243</v>
      </c>
      <c r="E60" s="133"/>
      <c r="F60" s="133"/>
      <c r="G60" s="133"/>
      <c r="H60" s="133"/>
      <c r="I60" s="134"/>
      <c r="J60" s="135">
        <f>J100</f>
        <v>0</v>
      </c>
      <c r="K60" s="136"/>
    </row>
    <row r="61" spans="2:11" s="7" customFormat="1" ht="24.95" customHeight="1">
      <c r="B61" s="130"/>
      <c r="C61" s="131"/>
      <c r="D61" s="132" t="s">
        <v>244</v>
      </c>
      <c r="E61" s="133"/>
      <c r="F61" s="133"/>
      <c r="G61" s="133"/>
      <c r="H61" s="133"/>
      <c r="I61" s="134"/>
      <c r="J61" s="135">
        <f>J102</f>
        <v>0</v>
      </c>
      <c r="K61" s="136"/>
    </row>
    <row r="62" spans="2:11" s="7" customFormat="1" ht="24.95" customHeight="1">
      <c r="B62" s="130"/>
      <c r="C62" s="131"/>
      <c r="D62" s="132" t="s">
        <v>245</v>
      </c>
      <c r="E62" s="133"/>
      <c r="F62" s="133"/>
      <c r="G62" s="133"/>
      <c r="H62" s="133"/>
      <c r="I62" s="134"/>
      <c r="J62" s="135">
        <f>J105</f>
        <v>0</v>
      </c>
      <c r="K62" s="136"/>
    </row>
    <row r="63" spans="2:11" s="7" customFormat="1" ht="24.95" customHeight="1">
      <c r="B63" s="130"/>
      <c r="C63" s="131"/>
      <c r="D63" s="132" t="s">
        <v>246</v>
      </c>
      <c r="E63" s="133"/>
      <c r="F63" s="133"/>
      <c r="G63" s="133"/>
      <c r="H63" s="133"/>
      <c r="I63" s="134"/>
      <c r="J63" s="135">
        <f>J116</f>
        <v>0</v>
      </c>
      <c r="K63" s="136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101"/>
      <c r="J64" s="37"/>
      <c r="K64" s="40"/>
    </row>
    <row r="65" spans="2:11" s="1" customFormat="1" ht="6.95" customHeight="1">
      <c r="B65" s="51"/>
      <c r="C65" s="52"/>
      <c r="D65" s="52"/>
      <c r="E65" s="52"/>
      <c r="F65" s="52"/>
      <c r="G65" s="52"/>
      <c r="H65" s="52"/>
      <c r="I65" s="122"/>
      <c r="J65" s="52"/>
      <c r="K65" s="53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123"/>
      <c r="J69" s="55"/>
      <c r="K69" s="55"/>
      <c r="L69" s="36"/>
    </row>
    <row r="70" spans="2:12" s="1" customFormat="1" ht="36.95" customHeight="1">
      <c r="B70" s="36"/>
      <c r="C70" s="56" t="s">
        <v>114</v>
      </c>
      <c r="L70" s="36"/>
    </row>
    <row r="71" spans="2:12" s="1" customFormat="1" ht="6.95" customHeight="1">
      <c r="B71" s="36"/>
      <c r="L71" s="36"/>
    </row>
    <row r="72" spans="2:12" s="1" customFormat="1" ht="14.45" customHeight="1">
      <c r="B72" s="36"/>
      <c r="C72" s="58" t="s">
        <v>19</v>
      </c>
      <c r="L72" s="36"/>
    </row>
    <row r="73" spans="2:12" s="1" customFormat="1" ht="22.5" customHeight="1">
      <c r="B73" s="36"/>
      <c r="E73" s="296" t="str">
        <f>E7</f>
        <v>ČS Polešovický potok - odstranění technologie</v>
      </c>
      <c r="F73" s="297"/>
      <c r="G73" s="297"/>
      <c r="H73" s="297"/>
      <c r="L73" s="36"/>
    </row>
    <row r="74" spans="2:12" s="1" customFormat="1" ht="14.45" customHeight="1">
      <c r="B74" s="36"/>
      <c r="C74" s="58" t="s">
        <v>107</v>
      </c>
      <c r="L74" s="36"/>
    </row>
    <row r="75" spans="2:12" s="1" customFormat="1" ht="23.25" customHeight="1">
      <c r="B75" s="36"/>
      <c r="E75" s="273" t="str">
        <f>E9</f>
        <v>Objekt :.3 - SO 01 Odstranění technologie, stavidla, bourání ČS</v>
      </c>
      <c r="F75" s="298"/>
      <c r="G75" s="298"/>
      <c r="H75" s="298"/>
      <c r="L75" s="36"/>
    </row>
    <row r="76" spans="2:12" s="1" customFormat="1" ht="6.95" customHeight="1">
      <c r="B76" s="36"/>
      <c r="L76" s="36"/>
    </row>
    <row r="77" spans="2:12" s="1" customFormat="1" ht="18" customHeight="1">
      <c r="B77" s="36"/>
      <c r="C77" s="58" t="s">
        <v>23</v>
      </c>
      <c r="F77" s="137" t="str">
        <f>F12</f>
        <v xml:space="preserve"> </v>
      </c>
      <c r="I77" s="138" t="s">
        <v>25</v>
      </c>
      <c r="J77" s="62" t="str">
        <f>IF(J12="","",J12)</f>
        <v>7. 9. 2017</v>
      </c>
      <c r="L77" s="36"/>
    </row>
    <row r="78" spans="2:12" s="1" customFormat="1" ht="6.95" customHeight="1">
      <c r="B78" s="36"/>
      <c r="L78" s="36"/>
    </row>
    <row r="79" spans="2:12" s="1" customFormat="1" ht="13.5">
      <c r="B79" s="36"/>
      <c r="C79" s="58" t="s">
        <v>27</v>
      </c>
      <c r="F79" s="137" t="str">
        <f>E15</f>
        <v xml:space="preserve"> </v>
      </c>
      <c r="I79" s="138" t="s">
        <v>32</v>
      </c>
      <c r="J79" s="137" t="str">
        <f>E21</f>
        <v xml:space="preserve"> </v>
      </c>
      <c r="L79" s="36"/>
    </row>
    <row r="80" spans="2:12" s="1" customFormat="1" ht="14.45" customHeight="1">
      <c r="B80" s="36"/>
      <c r="C80" s="58" t="s">
        <v>30</v>
      </c>
      <c r="F80" s="137" t="str">
        <f>IF(E18="","",E18)</f>
        <v/>
      </c>
      <c r="L80" s="36"/>
    </row>
    <row r="81" spans="2:12" s="1" customFormat="1" ht="10.35" customHeight="1">
      <c r="B81" s="36"/>
      <c r="L81" s="36"/>
    </row>
    <row r="82" spans="2:20" s="8" customFormat="1" ht="29.25" customHeight="1">
      <c r="B82" s="139"/>
      <c r="C82" s="140" t="s">
        <v>115</v>
      </c>
      <c r="D82" s="141" t="s">
        <v>54</v>
      </c>
      <c r="E82" s="141" t="s">
        <v>50</v>
      </c>
      <c r="F82" s="141" t="s">
        <v>116</v>
      </c>
      <c r="G82" s="141" t="s">
        <v>117</v>
      </c>
      <c r="H82" s="141" t="s">
        <v>118</v>
      </c>
      <c r="I82" s="142" t="s">
        <v>119</v>
      </c>
      <c r="J82" s="141" t="s">
        <v>111</v>
      </c>
      <c r="K82" s="143" t="s">
        <v>120</v>
      </c>
      <c r="L82" s="139"/>
      <c r="M82" s="68" t="s">
        <v>121</v>
      </c>
      <c r="N82" s="69" t="s">
        <v>39</v>
      </c>
      <c r="O82" s="69" t="s">
        <v>122</v>
      </c>
      <c r="P82" s="69" t="s">
        <v>123</v>
      </c>
      <c r="Q82" s="69" t="s">
        <v>124</v>
      </c>
      <c r="R82" s="69" t="s">
        <v>125</v>
      </c>
      <c r="S82" s="69" t="s">
        <v>126</v>
      </c>
      <c r="T82" s="70" t="s">
        <v>127</v>
      </c>
    </row>
    <row r="83" spans="2:63" s="1" customFormat="1" ht="29.25" customHeight="1">
      <c r="B83" s="36"/>
      <c r="C83" s="72" t="s">
        <v>112</v>
      </c>
      <c r="J83" s="144">
        <f>BK83</f>
        <v>0</v>
      </c>
      <c r="L83" s="36"/>
      <c r="M83" s="71"/>
      <c r="N83" s="63"/>
      <c r="O83" s="63"/>
      <c r="P83" s="145">
        <f>P84+P94+P98+P100+P102+P105+P116</f>
        <v>0</v>
      </c>
      <c r="Q83" s="63"/>
      <c r="R83" s="145">
        <f>R84+R94+R98+R100+R102+R105+R116</f>
        <v>0</v>
      </c>
      <c r="S83" s="63"/>
      <c r="T83" s="146">
        <f>T84+T94+T98+T100+T102+T105+T116</f>
        <v>0</v>
      </c>
      <c r="AT83" s="19" t="s">
        <v>68</v>
      </c>
      <c r="AU83" s="19" t="s">
        <v>79</v>
      </c>
      <c r="BK83" s="147">
        <f>BK84+BK94+BK98+BK100+BK102+BK105+BK116</f>
        <v>0</v>
      </c>
    </row>
    <row r="84" spans="2:63" s="9" customFormat="1" ht="37.35" customHeight="1">
      <c r="B84" s="148"/>
      <c r="D84" s="149" t="s">
        <v>68</v>
      </c>
      <c r="E84" s="150" t="s">
        <v>77</v>
      </c>
      <c r="F84" s="150" t="s">
        <v>247</v>
      </c>
      <c r="I84" s="151"/>
      <c r="J84" s="152">
        <f>BK84</f>
        <v>0</v>
      </c>
      <c r="L84" s="148"/>
      <c r="M84" s="153"/>
      <c r="N84" s="154"/>
      <c r="O84" s="154"/>
      <c r="P84" s="155">
        <f>SUM(P85:P93)</f>
        <v>0</v>
      </c>
      <c r="Q84" s="154"/>
      <c r="R84" s="155">
        <f>SUM(R85:R93)</f>
        <v>0</v>
      </c>
      <c r="S84" s="154"/>
      <c r="T84" s="156">
        <f>SUM(T85:T93)</f>
        <v>0</v>
      </c>
      <c r="AR84" s="157" t="s">
        <v>77</v>
      </c>
      <c r="AT84" s="158" t="s">
        <v>68</v>
      </c>
      <c r="AU84" s="158" t="s">
        <v>69</v>
      </c>
      <c r="AY84" s="157" t="s">
        <v>130</v>
      </c>
      <c r="BK84" s="159">
        <f>SUM(BK85:BK93)</f>
        <v>0</v>
      </c>
    </row>
    <row r="85" spans="2:65" s="1" customFormat="1" ht="22.5" customHeight="1">
      <c r="B85" s="160"/>
      <c r="C85" s="161" t="s">
        <v>77</v>
      </c>
      <c r="D85" s="161" t="s">
        <v>131</v>
      </c>
      <c r="E85" s="162" t="s">
        <v>248</v>
      </c>
      <c r="F85" s="163" t="s">
        <v>249</v>
      </c>
      <c r="G85" s="164" t="s">
        <v>250</v>
      </c>
      <c r="H85" s="165">
        <v>120</v>
      </c>
      <c r="I85" s="166"/>
      <c r="J85" s="167">
        <f aca="true" t="shared" si="0" ref="J85:J93">ROUND(I85*H85,2)</f>
        <v>0</v>
      </c>
      <c r="K85" s="163" t="s">
        <v>5</v>
      </c>
      <c r="L85" s="36"/>
      <c r="M85" s="168" t="s">
        <v>5</v>
      </c>
      <c r="N85" s="169" t="s">
        <v>40</v>
      </c>
      <c r="O85" s="37"/>
      <c r="P85" s="170">
        <f aca="true" t="shared" si="1" ref="P85:P93">O85*H85</f>
        <v>0</v>
      </c>
      <c r="Q85" s="170">
        <v>0</v>
      </c>
      <c r="R85" s="170">
        <f aca="true" t="shared" si="2" ref="R85:R93">Q85*H85</f>
        <v>0</v>
      </c>
      <c r="S85" s="170">
        <v>0</v>
      </c>
      <c r="T85" s="171">
        <f aca="true" t="shared" si="3" ref="T85:T93">S85*H85</f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72">
        <f aca="true" t="shared" si="4" ref="BE85:BE93">IF(N85="základní",J85,0)</f>
        <v>0</v>
      </c>
      <c r="BF85" s="172">
        <f aca="true" t="shared" si="5" ref="BF85:BF93">IF(N85="snížená",J85,0)</f>
        <v>0</v>
      </c>
      <c r="BG85" s="172">
        <f aca="true" t="shared" si="6" ref="BG85:BG93">IF(N85="zákl. přenesená",J85,0)</f>
        <v>0</v>
      </c>
      <c r="BH85" s="172">
        <f aca="true" t="shared" si="7" ref="BH85:BH93">IF(N85="sníž. přenesená",J85,0)</f>
        <v>0</v>
      </c>
      <c r="BI85" s="172">
        <f aca="true" t="shared" si="8" ref="BI85:BI93">IF(N85="nulová",J85,0)</f>
        <v>0</v>
      </c>
      <c r="BJ85" s="19" t="s">
        <v>77</v>
      </c>
      <c r="BK85" s="172">
        <f aca="true" t="shared" si="9" ref="BK85:BK93">ROUND(I85*H85,2)</f>
        <v>0</v>
      </c>
      <c r="BL85" s="19" t="s">
        <v>135</v>
      </c>
      <c r="BM85" s="19" t="s">
        <v>251</v>
      </c>
    </row>
    <row r="86" spans="2:65" s="1" customFormat="1" ht="22.5" customHeight="1">
      <c r="B86" s="160"/>
      <c r="C86" s="161" t="s">
        <v>137</v>
      </c>
      <c r="D86" s="161" t="s">
        <v>131</v>
      </c>
      <c r="E86" s="162" t="s">
        <v>252</v>
      </c>
      <c r="F86" s="163" t="s">
        <v>253</v>
      </c>
      <c r="G86" s="164" t="s">
        <v>254</v>
      </c>
      <c r="H86" s="165">
        <v>196</v>
      </c>
      <c r="I86" s="166"/>
      <c r="J86" s="167">
        <f t="shared" si="0"/>
        <v>0</v>
      </c>
      <c r="K86" s="163" t="s">
        <v>5</v>
      </c>
      <c r="L86" s="36"/>
      <c r="M86" s="168" t="s">
        <v>5</v>
      </c>
      <c r="N86" s="169" t="s">
        <v>40</v>
      </c>
      <c r="O86" s="37"/>
      <c r="P86" s="170">
        <f t="shared" si="1"/>
        <v>0</v>
      </c>
      <c r="Q86" s="170">
        <v>0</v>
      </c>
      <c r="R86" s="170">
        <f t="shared" si="2"/>
        <v>0</v>
      </c>
      <c r="S86" s="170">
        <v>0</v>
      </c>
      <c r="T86" s="171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72">
        <f t="shared" si="4"/>
        <v>0</v>
      </c>
      <c r="BF86" s="172">
        <f t="shared" si="5"/>
        <v>0</v>
      </c>
      <c r="BG86" s="172">
        <f t="shared" si="6"/>
        <v>0</v>
      </c>
      <c r="BH86" s="172">
        <f t="shared" si="7"/>
        <v>0</v>
      </c>
      <c r="BI86" s="172">
        <f t="shared" si="8"/>
        <v>0</v>
      </c>
      <c r="BJ86" s="19" t="s">
        <v>77</v>
      </c>
      <c r="BK86" s="172">
        <f t="shared" si="9"/>
        <v>0</v>
      </c>
      <c r="BL86" s="19" t="s">
        <v>135</v>
      </c>
      <c r="BM86" s="19" t="s">
        <v>255</v>
      </c>
    </row>
    <row r="87" spans="2:65" s="1" customFormat="1" ht="22.5" customHeight="1">
      <c r="B87" s="160"/>
      <c r="C87" s="161" t="s">
        <v>159</v>
      </c>
      <c r="D87" s="161" t="s">
        <v>131</v>
      </c>
      <c r="E87" s="162" t="s">
        <v>256</v>
      </c>
      <c r="F87" s="163" t="s">
        <v>257</v>
      </c>
      <c r="G87" s="164" t="s">
        <v>254</v>
      </c>
      <c r="H87" s="165">
        <v>1009.4175</v>
      </c>
      <c r="I87" s="166"/>
      <c r="J87" s="167">
        <f t="shared" si="0"/>
        <v>0</v>
      </c>
      <c r="K87" s="163" t="s">
        <v>5</v>
      </c>
      <c r="L87" s="36"/>
      <c r="M87" s="168" t="s">
        <v>5</v>
      </c>
      <c r="N87" s="169" t="s">
        <v>40</v>
      </c>
      <c r="O87" s="37"/>
      <c r="P87" s="170">
        <f t="shared" si="1"/>
        <v>0</v>
      </c>
      <c r="Q87" s="170">
        <v>0</v>
      </c>
      <c r="R87" s="170">
        <f t="shared" si="2"/>
        <v>0</v>
      </c>
      <c r="S87" s="170">
        <v>0</v>
      </c>
      <c r="T87" s="171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72">
        <f t="shared" si="4"/>
        <v>0</v>
      </c>
      <c r="BF87" s="172">
        <f t="shared" si="5"/>
        <v>0</v>
      </c>
      <c r="BG87" s="172">
        <f t="shared" si="6"/>
        <v>0</v>
      </c>
      <c r="BH87" s="172">
        <f t="shared" si="7"/>
        <v>0</v>
      </c>
      <c r="BI87" s="172">
        <f t="shared" si="8"/>
        <v>0</v>
      </c>
      <c r="BJ87" s="19" t="s">
        <v>77</v>
      </c>
      <c r="BK87" s="172">
        <f t="shared" si="9"/>
        <v>0</v>
      </c>
      <c r="BL87" s="19" t="s">
        <v>135</v>
      </c>
      <c r="BM87" s="19" t="s">
        <v>258</v>
      </c>
    </row>
    <row r="88" spans="2:65" s="1" customFormat="1" ht="22.5" customHeight="1">
      <c r="B88" s="160"/>
      <c r="C88" s="161" t="s">
        <v>135</v>
      </c>
      <c r="D88" s="161" t="s">
        <v>131</v>
      </c>
      <c r="E88" s="162" t="s">
        <v>259</v>
      </c>
      <c r="F88" s="163" t="s">
        <v>260</v>
      </c>
      <c r="G88" s="164" t="s">
        <v>254</v>
      </c>
      <c r="H88" s="165">
        <v>242.2602</v>
      </c>
      <c r="I88" s="166"/>
      <c r="J88" s="167">
        <f t="shared" si="0"/>
        <v>0</v>
      </c>
      <c r="K88" s="163" t="s">
        <v>5</v>
      </c>
      <c r="L88" s="36"/>
      <c r="M88" s="168" t="s">
        <v>5</v>
      </c>
      <c r="N88" s="169" t="s">
        <v>40</v>
      </c>
      <c r="O88" s="37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19" t="s">
        <v>77</v>
      </c>
      <c r="BK88" s="172">
        <f t="shared" si="9"/>
        <v>0</v>
      </c>
      <c r="BL88" s="19" t="s">
        <v>135</v>
      </c>
      <c r="BM88" s="19" t="s">
        <v>261</v>
      </c>
    </row>
    <row r="89" spans="2:65" s="1" customFormat="1" ht="22.5" customHeight="1">
      <c r="B89" s="160"/>
      <c r="C89" s="161" t="s">
        <v>166</v>
      </c>
      <c r="D89" s="161" t="s">
        <v>131</v>
      </c>
      <c r="E89" s="162" t="s">
        <v>262</v>
      </c>
      <c r="F89" s="163" t="s">
        <v>263</v>
      </c>
      <c r="G89" s="164" t="s">
        <v>254</v>
      </c>
      <c r="H89" s="165">
        <v>1009.4175</v>
      </c>
      <c r="I89" s="166"/>
      <c r="J89" s="167">
        <f t="shared" si="0"/>
        <v>0</v>
      </c>
      <c r="K89" s="163" t="s">
        <v>5</v>
      </c>
      <c r="L89" s="36"/>
      <c r="M89" s="168" t="s">
        <v>5</v>
      </c>
      <c r="N89" s="169" t="s">
        <v>40</v>
      </c>
      <c r="O89" s="37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9" t="s">
        <v>77</v>
      </c>
      <c r="BK89" s="172">
        <f t="shared" si="9"/>
        <v>0</v>
      </c>
      <c r="BL89" s="19" t="s">
        <v>135</v>
      </c>
      <c r="BM89" s="19" t="s">
        <v>264</v>
      </c>
    </row>
    <row r="90" spans="2:65" s="1" customFormat="1" ht="22.5" customHeight="1">
      <c r="B90" s="160"/>
      <c r="C90" s="161" t="s">
        <v>170</v>
      </c>
      <c r="D90" s="161" t="s">
        <v>131</v>
      </c>
      <c r="E90" s="162" t="s">
        <v>265</v>
      </c>
      <c r="F90" s="163" t="s">
        <v>266</v>
      </c>
      <c r="G90" s="164" t="s">
        <v>254</v>
      </c>
      <c r="H90" s="165">
        <v>1009.4175</v>
      </c>
      <c r="I90" s="166"/>
      <c r="J90" s="167">
        <f t="shared" si="0"/>
        <v>0</v>
      </c>
      <c r="K90" s="163" t="s">
        <v>5</v>
      </c>
      <c r="L90" s="36"/>
      <c r="M90" s="168" t="s">
        <v>5</v>
      </c>
      <c r="N90" s="169" t="s">
        <v>40</v>
      </c>
      <c r="O90" s="37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19" t="s">
        <v>77</v>
      </c>
      <c r="BK90" s="172">
        <f t="shared" si="9"/>
        <v>0</v>
      </c>
      <c r="BL90" s="19" t="s">
        <v>135</v>
      </c>
      <c r="BM90" s="19" t="s">
        <v>267</v>
      </c>
    </row>
    <row r="91" spans="2:65" s="1" customFormat="1" ht="22.5" customHeight="1">
      <c r="B91" s="160"/>
      <c r="C91" s="161" t="s">
        <v>174</v>
      </c>
      <c r="D91" s="161" t="s">
        <v>131</v>
      </c>
      <c r="E91" s="162" t="s">
        <v>268</v>
      </c>
      <c r="F91" s="163" t="s">
        <v>269</v>
      </c>
      <c r="G91" s="164" t="s">
        <v>254</v>
      </c>
      <c r="H91" s="165">
        <v>12.5069</v>
      </c>
      <c r="I91" s="166"/>
      <c r="J91" s="167">
        <f t="shared" si="0"/>
        <v>0</v>
      </c>
      <c r="K91" s="163" t="s">
        <v>5</v>
      </c>
      <c r="L91" s="36"/>
      <c r="M91" s="168" t="s">
        <v>5</v>
      </c>
      <c r="N91" s="169" t="s">
        <v>40</v>
      </c>
      <c r="O91" s="37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19" t="s">
        <v>77</v>
      </c>
      <c r="BK91" s="172">
        <f t="shared" si="9"/>
        <v>0</v>
      </c>
      <c r="BL91" s="19" t="s">
        <v>135</v>
      </c>
      <c r="BM91" s="19" t="s">
        <v>270</v>
      </c>
    </row>
    <row r="92" spans="2:65" s="1" customFormat="1" ht="22.5" customHeight="1">
      <c r="B92" s="160"/>
      <c r="C92" s="161" t="s">
        <v>178</v>
      </c>
      <c r="D92" s="161" t="s">
        <v>131</v>
      </c>
      <c r="E92" s="162" t="s">
        <v>271</v>
      </c>
      <c r="F92" s="163" t="s">
        <v>272</v>
      </c>
      <c r="G92" s="164" t="s">
        <v>254</v>
      </c>
      <c r="H92" s="165">
        <v>1009.4175</v>
      </c>
      <c r="I92" s="166"/>
      <c r="J92" s="167">
        <f t="shared" si="0"/>
        <v>0</v>
      </c>
      <c r="K92" s="163" t="s">
        <v>5</v>
      </c>
      <c r="L92" s="36"/>
      <c r="M92" s="168" t="s">
        <v>5</v>
      </c>
      <c r="N92" s="169" t="s">
        <v>40</v>
      </c>
      <c r="O92" s="37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9" t="s">
        <v>77</v>
      </c>
      <c r="BK92" s="172">
        <f t="shared" si="9"/>
        <v>0</v>
      </c>
      <c r="BL92" s="19" t="s">
        <v>135</v>
      </c>
      <c r="BM92" s="19" t="s">
        <v>273</v>
      </c>
    </row>
    <row r="93" spans="2:65" s="1" customFormat="1" ht="22.5" customHeight="1">
      <c r="B93" s="160"/>
      <c r="C93" s="161" t="s">
        <v>182</v>
      </c>
      <c r="D93" s="161" t="s">
        <v>131</v>
      </c>
      <c r="E93" s="162" t="s">
        <v>274</v>
      </c>
      <c r="F93" s="163" t="s">
        <v>275</v>
      </c>
      <c r="G93" s="164" t="s">
        <v>276</v>
      </c>
      <c r="H93" s="165">
        <v>22.518</v>
      </c>
      <c r="I93" s="166"/>
      <c r="J93" s="167">
        <f t="shared" si="0"/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9" t="s">
        <v>77</v>
      </c>
      <c r="BK93" s="172">
        <f t="shared" si="9"/>
        <v>0</v>
      </c>
      <c r="BL93" s="19" t="s">
        <v>135</v>
      </c>
      <c r="BM93" s="19" t="s">
        <v>277</v>
      </c>
    </row>
    <row r="94" spans="2:63" s="9" customFormat="1" ht="37.35" customHeight="1">
      <c r="B94" s="148"/>
      <c r="D94" s="149" t="s">
        <v>68</v>
      </c>
      <c r="E94" s="150" t="s">
        <v>137</v>
      </c>
      <c r="F94" s="150" t="s">
        <v>278</v>
      </c>
      <c r="I94" s="151"/>
      <c r="J94" s="152">
        <f>BK94</f>
        <v>0</v>
      </c>
      <c r="L94" s="148"/>
      <c r="M94" s="153"/>
      <c r="N94" s="154"/>
      <c r="O94" s="154"/>
      <c r="P94" s="155">
        <f>SUM(P95:P97)</f>
        <v>0</v>
      </c>
      <c r="Q94" s="154"/>
      <c r="R94" s="155">
        <f>SUM(R95:R97)</f>
        <v>0</v>
      </c>
      <c r="S94" s="154"/>
      <c r="T94" s="156">
        <f>SUM(T95:T97)</f>
        <v>0</v>
      </c>
      <c r="AR94" s="157" t="s">
        <v>77</v>
      </c>
      <c r="AT94" s="158" t="s">
        <v>68</v>
      </c>
      <c r="AU94" s="158" t="s">
        <v>69</v>
      </c>
      <c r="AY94" s="157" t="s">
        <v>130</v>
      </c>
      <c r="BK94" s="159">
        <f>SUM(BK95:BK97)</f>
        <v>0</v>
      </c>
    </row>
    <row r="95" spans="2:65" s="1" customFormat="1" ht="22.5" customHeight="1">
      <c r="B95" s="160"/>
      <c r="C95" s="161" t="s">
        <v>186</v>
      </c>
      <c r="D95" s="161" t="s">
        <v>131</v>
      </c>
      <c r="E95" s="162" t="s">
        <v>279</v>
      </c>
      <c r="F95" s="163" t="s">
        <v>280</v>
      </c>
      <c r="G95" s="164" t="s">
        <v>254</v>
      </c>
      <c r="H95" s="165">
        <v>38.4</v>
      </c>
      <c r="I95" s="166"/>
      <c r="J95" s="167">
        <f>ROUND(I95*H95,2)</f>
        <v>0</v>
      </c>
      <c r="K95" s="163" t="s">
        <v>5</v>
      </c>
      <c r="L95" s="36"/>
      <c r="M95" s="168" t="s">
        <v>5</v>
      </c>
      <c r="N95" s="169" t="s">
        <v>40</v>
      </c>
      <c r="O95" s="37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9" t="s">
        <v>77</v>
      </c>
      <c r="BK95" s="172">
        <f>ROUND(I95*H95,2)</f>
        <v>0</v>
      </c>
      <c r="BL95" s="19" t="s">
        <v>135</v>
      </c>
      <c r="BM95" s="19" t="s">
        <v>281</v>
      </c>
    </row>
    <row r="96" spans="2:65" s="1" customFormat="1" ht="22.5" customHeight="1">
      <c r="B96" s="160"/>
      <c r="C96" s="161" t="s">
        <v>193</v>
      </c>
      <c r="D96" s="161" t="s">
        <v>131</v>
      </c>
      <c r="E96" s="162" t="s">
        <v>282</v>
      </c>
      <c r="F96" s="163" t="s">
        <v>283</v>
      </c>
      <c r="G96" s="164" t="s">
        <v>254</v>
      </c>
      <c r="H96" s="165">
        <v>38.4</v>
      </c>
      <c r="I96" s="166"/>
      <c r="J96" s="167">
        <f>ROUND(I96*H96,2)</f>
        <v>0</v>
      </c>
      <c r="K96" s="163" t="s">
        <v>5</v>
      </c>
      <c r="L96" s="36"/>
      <c r="M96" s="168" t="s">
        <v>5</v>
      </c>
      <c r="N96" s="169" t="s">
        <v>40</v>
      </c>
      <c r="O96" s="37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72">
        <f>IF(N96="základní",J96,0)</f>
        <v>0</v>
      </c>
      <c r="BF96" s="172">
        <f>IF(N96="snížená",J96,0)</f>
        <v>0</v>
      </c>
      <c r="BG96" s="172">
        <f>IF(N96="zákl. přenesená",J96,0)</f>
        <v>0</v>
      </c>
      <c r="BH96" s="172">
        <f>IF(N96="sníž. přenesená",J96,0)</f>
        <v>0</v>
      </c>
      <c r="BI96" s="172">
        <f>IF(N96="nulová",J96,0)</f>
        <v>0</v>
      </c>
      <c r="BJ96" s="19" t="s">
        <v>77</v>
      </c>
      <c r="BK96" s="172">
        <f>ROUND(I96*H96,2)</f>
        <v>0</v>
      </c>
      <c r="BL96" s="19" t="s">
        <v>135</v>
      </c>
      <c r="BM96" s="19" t="s">
        <v>284</v>
      </c>
    </row>
    <row r="97" spans="2:65" s="1" customFormat="1" ht="22.5" customHeight="1">
      <c r="B97" s="160"/>
      <c r="C97" s="161" t="s">
        <v>197</v>
      </c>
      <c r="D97" s="161" t="s">
        <v>131</v>
      </c>
      <c r="E97" s="162" t="s">
        <v>285</v>
      </c>
      <c r="F97" s="163" t="s">
        <v>286</v>
      </c>
      <c r="G97" s="164" t="s">
        <v>254</v>
      </c>
      <c r="H97" s="165">
        <v>14.256</v>
      </c>
      <c r="I97" s="166"/>
      <c r="J97" s="167">
        <f>ROUND(I97*H97,2)</f>
        <v>0</v>
      </c>
      <c r="K97" s="163" t="s">
        <v>5</v>
      </c>
      <c r="L97" s="36"/>
      <c r="M97" s="168" t="s">
        <v>5</v>
      </c>
      <c r="N97" s="169" t="s">
        <v>40</v>
      </c>
      <c r="O97" s="37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19" t="s">
        <v>77</v>
      </c>
      <c r="BK97" s="172">
        <f>ROUND(I97*H97,2)</f>
        <v>0</v>
      </c>
      <c r="BL97" s="19" t="s">
        <v>135</v>
      </c>
      <c r="BM97" s="19" t="s">
        <v>287</v>
      </c>
    </row>
    <row r="98" spans="2:63" s="9" customFormat="1" ht="37.35" customHeight="1">
      <c r="B98" s="148"/>
      <c r="D98" s="149" t="s">
        <v>68</v>
      </c>
      <c r="E98" s="150" t="s">
        <v>288</v>
      </c>
      <c r="F98" s="150" t="s">
        <v>289</v>
      </c>
      <c r="I98" s="151"/>
      <c r="J98" s="152">
        <f>BK98</f>
        <v>0</v>
      </c>
      <c r="L98" s="148"/>
      <c r="M98" s="153"/>
      <c r="N98" s="154"/>
      <c r="O98" s="154"/>
      <c r="P98" s="155">
        <f>P99</f>
        <v>0</v>
      </c>
      <c r="Q98" s="154"/>
      <c r="R98" s="155">
        <f>R99</f>
        <v>0</v>
      </c>
      <c r="S98" s="154"/>
      <c r="T98" s="156">
        <f>T99</f>
        <v>0</v>
      </c>
      <c r="AR98" s="157" t="s">
        <v>135</v>
      </c>
      <c r="AT98" s="158" t="s">
        <v>68</v>
      </c>
      <c r="AU98" s="158" t="s">
        <v>69</v>
      </c>
      <c r="AY98" s="157" t="s">
        <v>130</v>
      </c>
      <c r="BK98" s="159">
        <f>BK99</f>
        <v>0</v>
      </c>
    </row>
    <row r="99" spans="2:65" s="1" customFormat="1" ht="22.5" customHeight="1">
      <c r="B99" s="160"/>
      <c r="C99" s="161" t="s">
        <v>290</v>
      </c>
      <c r="D99" s="161" t="s">
        <v>131</v>
      </c>
      <c r="E99" s="162" t="s">
        <v>291</v>
      </c>
      <c r="F99" s="163" t="s">
        <v>292</v>
      </c>
      <c r="G99" s="164" t="s">
        <v>250</v>
      </c>
      <c r="H99" s="165">
        <v>123</v>
      </c>
      <c r="I99" s="166"/>
      <c r="J99" s="167">
        <f>ROUND(I99*H99,2)</f>
        <v>0</v>
      </c>
      <c r="K99" s="163" t="s">
        <v>5</v>
      </c>
      <c r="L99" s="36"/>
      <c r="M99" s="168" t="s">
        <v>5</v>
      </c>
      <c r="N99" s="169" t="s">
        <v>40</v>
      </c>
      <c r="O99" s="37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AR99" s="19" t="s">
        <v>214</v>
      </c>
      <c r="AT99" s="19" t="s">
        <v>131</v>
      </c>
      <c r="AU99" s="19" t="s">
        <v>77</v>
      </c>
      <c r="AY99" s="19" t="s">
        <v>130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9" t="s">
        <v>77</v>
      </c>
      <c r="BK99" s="172">
        <f>ROUND(I99*H99,2)</f>
        <v>0</v>
      </c>
      <c r="BL99" s="19" t="s">
        <v>214</v>
      </c>
      <c r="BM99" s="19" t="s">
        <v>293</v>
      </c>
    </row>
    <row r="100" spans="2:63" s="9" customFormat="1" ht="37.35" customHeight="1">
      <c r="B100" s="148"/>
      <c r="D100" s="149" t="s">
        <v>68</v>
      </c>
      <c r="E100" s="150" t="s">
        <v>294</v>
      </c>
      <c r="F100" s="150" t="s">
        <v>295</v>
      </c>
      <c r="I100" s="151"/>
      <c r="J100" s="152">
        <f>BK100</f>
        <v>0</v>
      </c>
      <c r="L100" s="148"/>
      <c r="M100" s="153"/>
      <c r="N100" s="154"/>
      <c r="O100" s="154"/>
      <c r="P100" s="155">
        <f>P101</f>
        <v>0</v>
      </c>
      <c r="Q100" s="154"/>
      <c r="R100" s="155">
        <f>R101</f>
        <v>0</v>
      </c>
      <c r="S100" s="154"/>
      <c r="T100" s="156">
        <f>T101</f>
        <v>0</v>
      </c>
      <c r="AR100" s="157" t="s">
        <v>135</v>
      </c>
      <c r="AT100" s="158" t="s">
        <v>68</v>
      </c>
      <c r="AU100" s="158" t="s">
        <v>69</v>
      </c>
      <c r="AY100" s="157" t="s">
        <v>130</v>
      </c>
      <c r="BK100" s="159">
        <f>BK101</f>
        <v>0</v>
      </c>
    </row>
    <row r="101" spans="2:65" s="1" customFormat="1" ht="22.5" customHeight="1">
      <c r="B101" s="160"/>
      <c r="C101" s="161" t="s">
        <v>296</v>
      </c>
      <c r="D101" s="161" t="s">
        <v>131</v>
      </c>
      <c r="E101" s="162" t="s">
        <v>297</v>
      </c>
      <c r="F101" s="163" t="s">
        <v>298</v>
      </c>
      <c r="G101" s="164" t="s">
        <v>250</v>
      </c>
      <c r="H101" s="165">
        <v>147.6</v>
      </c>
      <c r="I101" s="166"/>
      <c r="J101" s="167">
        <f>ROUND(I101*H101,2)</f>
        <v>0</v>
      </c>
      <c r="K101" s="163" t="s">
        <v>5</v>
      </c>
      <c r="L101" s="36"/>
      <c r="M101" s="168" t="s">
        <v>5</v>
      </c>
      <c r="N101" s="169" t="s">
        <v>40</v>
      </c>
      <c r="O101" s="37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9" t="s">
        <v>214</v>
      </c>
      <c r="AT101" s="19" t="s">
        <v>131</v>
      </c>
      <c r="AU101" s="19" t="s">
        <v>77</v>
      </c>
      <c r="AY101" s="19" t="s">
        <v>130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9" t="s">
        <v>77</v>
      </c>
      <c r="BK101" s="172">
        <f>ROUND(I101*H101,2)</f>
        <v>0</v>
      </c>
      <c r="BL101" s="19" t="s">
        <v>214</v>
      </c>
      <c r="BM101" s="19" t="s">
        <v>299</v>
      </c>
    </row>
    <row r="102" spans="2:63" s="9" customFormat="1" ht="37.35" customHeight="1">
      <c r="B102" s="148"/>
      <c r="D102" s="149" t="s">
        <v>68</v>
      </c>
      <c r="E102" s="150" t="s">
        <v>300</v>
      </c>
      <c r="F102" s="150" t="s">
        <v>301</v>
      </c>
      <c r="I102" s="151"/>
      <c r="J102" s="152">
        <f>BK102</f>
        <v>0</v>
      </c>
      <c r="L102" s="148"/>
      <c r="M102" s="153"/>
      <c r="N102" s="154"/>
      <c r="O102" s="154"/>
      <c r="P102" s="155">
        <f>SUM(P103:P104)</f>
        <v>0</v>
      </c>
      <c r="Q102" s="154"/>
      <c r="R102" s="155">
        <f>SUM(R103:R104)</f>
        <v>0</v>
      </c>
      <c r="S102" s="154"/>
      <c r="T102" s="156">
        <f>SUM(T103:T104)</f>
        <v>0</v>
      </c>
      <c r="AR102" s="157" t="s">
        <v>135</v>
      </c>
      <c r="AT102" s="158" t="s">
        <v>68</v>
      </c>
      <c r="AU102" s="158" t="s">
        <v>69</v>
      </c>
      <c r="AY102" s="157" t="s">
        <v>130</v>
      </c>
      <c r="BK102" s="159">
        <f>SUM(BK103:BK104)</f>
        <v>0</v>
      </c>
    </row>
    <row r="103" spans="2:65" s="1" customFormat="1" ht="22.5" customHeight="1">
      <c r="B103" s="160"/>
      <c r="C103" s="161" t="s">
        <v>302</v>
      </c>
      <c r="D103" s="161" t="s">
        <v>131</v>
      </c>
      <c r="E103" s="162" t="s">
        <v>303</v>
      </c>
      <c r="F103" s="163" t="s">
        <v>304</v>
      </c>
      <c r="G103" s="164" t="s">
        <v>189</v>
      </c>
      <c r="H103" s="165">
        <v>105</v>
      </c>
      <c r="I103" s="166"/>
      <c r="J103" s="167">
        <f>ROUND(I103*H103,2)</f>
        <v>0</v>
      </c>
      <c r="K103" s="163" t="s">
        <v>5</v>
      </c>
      <c r="L103" s="36"/>
      <c r="M103" s="168" t="s">
        <v>5</v>
      </c>
      <c r="N103" s="169" t="s">
        <v>40</v>
      </c>
      <c r="O103" s="37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AR103" s="19" t="s">
        <v>214</v>
      </c>
      <c r="AT103" s="19" t="s">
        <v>131</v>
      </c>
      <c r="AU103" s="19" t="s">
        <v>77</v>
      </c>
      <c r="AY103" s="19" t="s">
        <v>130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9" t="s">
        <v>77</v>
      </c>
      <c r="BK103" s="172">
        <f>ROUND(I103*H103,2)</f>
        <v>0</v>
      </c>
      <c r="BL103" s="19" t="s">
        <v>214</v>
      </c>
      <c r="BM103" s="19" t="s">
        <v>305</v>
      </c>
    </row>
    <row r="104" spans="2:65" s="1" customFormat="1" ht="22.5" customHeight="1">
      <c r="B104" s="160"/>
      <c r="C104" s="161" t="s">
        <v>306</v>
      </c>
      <c r="D104" s="161" t="s">
        <v>131</v>
      </c>
      <c r="E104" s="162" t="s">
        <v>307</v>
      </c>
      <c r="F104" s="163" t="s">
        <v>308</v>
      </c>
      <c r="G104" s="164" t="s">
        <v>309</v>
      </c>
      <c r="H104" s="165">
        <v>1</v>
      </c>
      <c r="I104" s="166"/>
      <c r="J104" s="167">
        <f>ROUND(I104*H104,2)</f>
        <v>0</v>
      </c>
      <c r="K104" s="163" t="s">
        <v>5</v>
      </c>
      <c r="L104" s="36"/>
      <c r="M104" s="168" t="s">
        <v>5</v>
      </c>
      <c r="N104" s="169" t="s">
        <v>40</v>
      </c>
      <c r="O104" s="37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AR104" s="19" t="s">
        <v>214</v>
      </c>
      <c r="AT104" s="19" t="s">
        <v>131</v>
      </c>
      <c r="AU104" s="19" t="s">
        <v>77</v>
      </c>
      <c r="AY104" s="19" t="s">
        <v>130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9" t="s">
        <v>77</v>
      </c>
      <c r="BK104" s="172">
        <f>ROUND(I104*H104,2)</f>
        <v>0</v>
      </c>
      <c r="BL104" s="19" t="s">
        <v>214</v>
      </c>
      <c r="BM104" s="19" t="s">
        <v>310</v>
      </c>
    </row>
    <row r="105" spans="2:63" s="9" customFormat="1" ht="37.35" customHeight="1">
      <c r="B105" s="148"/>
      <c r="D105" s="149" t="s">
        <v>68</v>
      </c>
      <c r="E105" s="150" t="s">
        <v>311</v>
      </c>
      <c r="F105" s="150" t="s">
        <v>312</v>
      </c>
      <c r="I105" s="151"/>
      <c r="J105" s="152">
        <f>BK105</f>
        <v>0</v>
      </c>
      <c r="L105" s="148"/>
      <c r="M105" s="153"/>
      <c r="N105" s="154"/>
      <c r="O105" s="154"/>
      <c r="P105" s="155">
        <f>SUM(P106:P115)</f>
        <v>0</v>
      </c>
      <c r="Q105" s="154"/>
      <c r="R105" s="155">
        <f>SUM(R106:R115)</f>
        <v>0</v>
      </c>
      <c r="S105" s="154"/>
      <c r="T105" s="156">
        <f>SUM(T106:T115)</f>
        <v>0</v>
      </c>
      <c r="AR105" s="157" t="s">
        <v>135</v>
      </c>
      <c r="AT105" s="158" t="s">
        <v>68</v>
      </c>
      <c r="AU105" s="158" t="s">
        <v>69</v>
      </c>
      <c r="AY105" s="157" t="s">
        <v>130</v>
      </c>
      <c r="BK105" s="159">
        <f>SUM(BK106:BK115)</f>
        <v>0</v>
      </c>
    </row>
    <row r="106" spans="2:65" s="1" customFormat="1" ht="22.5" customHeight="1">
      <c r="B106" s="160"/>
      <c r="C106" s="161" t="s">
        <v>201</v>
      </c>
      <c r="D106" s="161" t="s">
        <v>131</v>
      </c>
      <c r="E106" s="162" t="s">
        <v>313</v>
      </c>
      <c r="F106" s="163" t="s">
        <v>314</v>
      </c>
      <c r="G106" s="164" t="s">
        <v>254</v>
      </c>
      <c r="H106" s="165">
        <v>184.986</v>
      </c>
      <c r="I106" s="166"/>
      <c r="J106" s="167">
        <f aca="true" t="shared" si="10" ref="J106:J115">ROUND(I106*H106,2)</f>
        <v>0</v>
      </c>
      <c r="K106" s="163" t="s">
        <v>5</v>
      </c>
      <c r="L106" s="36"/>
      <c r="M106" s="168" t="s">
        <v>5</v>
      </c>
      <c r="N106" s="169" t="s">
        <v>40</v>
      </c>
      <c r="O106" s="37"/>
      <c r="P106" s="170">
        <f aca="true" t="shared" si="11" ref="P106:P115">O106*H106</f>
        <v>0</v>
      </c>
      <c r="Q106" s="170">
        <v>0</v>
      </c>
      <c r="R106" s="170">
        <f aca="true" t="shared" si="12" ref="R106:R115">Q106*H106</f>
        <v>0</v>
      </c>
      <c r="S106" s="170">
        <v>0</v>
      </c>
      <c r="T106" s="171">
        <f aca="true" t="shared" si="13" ref="T106:T115">S106*H106</f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72">
        <f aca="true" t="shared" si="14" ref="BE106:BE115">IF(N106="základní",J106,0)</f>
        <v>0</v>
      </c>
      <c r="BF106" s="172">
        <f aca="true" t="shared" si="15" ref="BF106:BF115">IF(N106="snížená",J106,0)</f>
        <v>0</v>
      </c>
      <c r="BG106" s="172">
        <f aca="true" t="shared" si="16" ref="BG106:BG115">IF(N106="zákl. přenesená",J106,0)</f>
        <v>0</v>
      </c>
      <c r="BH106" s="172">
        <f aca="true" t="shared" si="17" ref="BH106:BH115">IF(N106="sníž. přenesená",J106,0)</f>
        <v>0</v>
      </c>
      <c r="BI106" s="172">
        <f aca="true" t="shared" si="18" ref="BI106:BI115">IF(N106="nulová",J106,0)</f>
        <v>0</v>
      </c>
      <c r="BJ106" s="19" t="s">
        <v>77</v>
      </c>
      <c r="BK106" s="172">
        <f aca="true" t="shared" si="19" ref="BK106:BK115">ROUND(I106*H106,2)</f>
        <v>0</v>
      </c>
      <c r="BL106" s="19" t="s">
        <v>135</v>
      </c>
      <c r="BM106" s="19" t="s">
        <v>315</v>
      </c>
    </row>
    <row r="107" spans="2:65" s="1" customFormat="1" ht="22.5" customHeight="1">
      <c r="B107" s="160"/>
      <c r="C107" s="161" t="s">
        <v>207</v>
      </c>
      <c r="D107" s="161" t="s">
        <v>131</v>
      </c>
      <c r="E107" s="162" t="s">
        <v>316</v>
      </c>
      <c r="F107" s="163" t="s">
        <v>317</v>
      </c>
      <c r="G107" s="164" t="s">
        <v>254</v>
      </c>
      <c r="H107" s="165">
        <v>951.0047</v>
      </c>
      <c r="I107" s="166"/>
      <c r="J107" s="167">
        <f t="shared" si="10"/>
        <v>0</v>
      </c>
      <c r="K107" s="163" t="s">
        <v>5</v>
      </c>
      <c r="L107" s="36"/>
      <c r="M107" s="168" t="s">
        <v>5</v>
      </c>
      <c r="N107" s="169" t="s">
        <v>40</v>
      </c>
      <c r="O107" s="37"/>
      <c r="P107" s="170">
        <f t="shared" si="11"/>
        <v>0</v>
      </c>
      <c r="Q107" s="170">
        <v>0</v>
      </c>
      <c r="R107" s="170">
        <f t="shared" si="12"/>
        <v>0</v>
      </c>
      <c r="S107" s="170">
        <v>0</v>
      </c>
      <c r="T107" s="171">
        <f t="shared" si="13"/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72">
        <f t="shared" si="14"/>
        <v>0</v>
      </c>
      <c r="BF107" s="172">
        <f t="shared" si="15"/>
        <v>0</v>
      </c>
      <c r="BG107" s="172">
        <f t="shared" si="16"/>
        <v>0</v>
      </c>
      <c r="BH107" s="172">
        <f t="shared" si="17"/>
        <v>0</v>
      </c>
      <c r="BI107" s="172">
        <f t="shared" si="18"/>
        <v>0</v>
      </c>
      <c r="BJ107" s="19" t="s">
        <v>77</v>
      </c>
      <c r="BK107" s="172">
        <f t="shared" si="19"/>
        <v>0</v>
      </c>
      <c r="BL107" s="19" t="s">
        <v>135</v>
      </c>
      <c r="BM107" s="19" t="s">
        <v>318</v>
      </c>
    </row>
    <row r="108" spans="2:65" s="1" customFormat="1" ht="22.5" customHeight="1">
      <c r="B108" s="160"/>
      <c r="C108" s="161" t="s">
        <v>11</v>
      </c>
      <c r="D108" s="161" t="s">
        <v>131</v>
      </c>
      <c r="E108" s="162" t="s">
        <v>319</v>
      </c>
      <c r="F108" s="163" t="s">
        <v>320</v>
      </c>
      <c r="G108" s="164" t="s">
        <v>189</v>
      </c>
      <c r="H108" s="165">
        <v>10</v>
      </c>
      <c r="I108" s="166"/>
      <c r="J108" s="167">
        <f t="shared" si="10"/>
        <v>0</v>
      </c>
      <c r="K108" s="163" t="s">
        <v>5</v>
      </c>
      <c r="L108" s="36"/>
      <c r="M108" s="168" t="s">
        <v>5</v>
      </c>
      <c r="N108" s="169" t="s">
        <v>40</v>
      </c>
      <c r="O108" s="37"/>
      <c r="P108" s="170">
        <f t="shared" si="11"/>
        <v>0</v>
      </c>
      <c r="Q108" s="170">
        <v>0</v>
      </c>
      <c r="R108" s="170">
        <f t="shared" si="12"/>
        <v>0</v>
      </c>
      <c r="S108" s="170">
        <v>0</v>
      </c>
      <c r="T108" s="171">
        <f t="shared" si="13"/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72">
        <f t="shared" si="14"/>
        <v>0</v>
      </c>
      <c r="BF108" s="172">
        <f t="shared" si="15"/>
        <v>0</v>
      </c>
      <c r="BG108" s="172">
        <f t="shared" si="16"/>
        <v>0</v>
      </c>
      <c r="BH108" s="172">
        <f t="shared" si="17"/>
        <v>0</v>
      </c>
      <c r="BI108" s="172">
        <f t="shared" si="18"/>
        <v>0</v>
      </c>
      <c r="BJ108" s="19" t="s">
        <v>77</v>
      </c>
      <c r="BK108" s="172">
        <f t="shared" si="19"/>
        <v>0</v>
      </c>
      <c r="BL108" s="19" t="s">
        <v>135</v>
      </c>
      <c r="BM108" s="19" t="s">
        <v>321</v>
      </c>
    </row>
    <row r="109" spans="2:65" s="1" customFormat="1" ht="22.5" customHeight="1">
      <c r="B109" s="160"/>
      <c r="C109" s="161" t="s">
        <v>214</v>
      </c>
      <c r="D109" s="161" t="s">
        <v>131</v>
      </c>
      <c r="E109" s="162" t="s">
        <v>322</v>
      </c>
      <c r="F109" s="163" t="s">
        <v>323</v>
      </c>
      <c r="G109" s="164" t="s">
        <v>250</v>
      </c>
      <c r="H109" s="165">
        <v>400.4145</v>
      </c>
      <c r="I109" s="166"/>
      <c r="J109" s="167">
        <f t="shared" si="10"/>
        <v>0</v>
      </c>
      <c r="K109" s="163" t="s">
        <v>5</v>
      </c>
      <c r="L109" s="36"/>
      <c r="M109" s="168" t="s">
        <v>5</v>
      </c>
      <c r="N109" s="169" t="s">
        <v>40</v>
      </c>
      <c r="O109" s="37"/>
      <c r="P109" s="170">
        <f t="shared" si="11"/>
        <v>0</v>
      </c>
      <c r="Q109" s="170">
        <v>0</v>
      </c>
      <c r="R109" s="170">
        <f t="shared" si="12"/>
        <v>0</v>
      </c>
      <c r="S109" s="170">
        <v>0</v>
      </c>
      <c r="T109" s="171">
        <f t="shared" si="13"/>
        <v>0</v>
      </c>
      <c r="AR109" s="19" t="s">
        <v>135</v>
      </c>
      <c r="AT109" s="19" t="s">
        <v>131</v>
      </c>
      <c r="AU109" s="19" t="s">
        <v>77</v>
      </c>
      <c r="AY109" s="19" t="s">
        <v>130</v>
      </c>
      <c r="BE109" s="172">
        <f t="shared" si="14"/>
        <v>0</v>
      </c>
      <c r="BF109" s="172">
        <f t="shared" si="15"/>
        <v>0</v>
      </c>
      <c r="BG109" s="172">
        <f t="shared" si="16"/>
        <v>0</v>
      </c>
      <c r="BH109" s="172">
        <f t="shared" si="17"/>
        <v>0</v>
      </c>
      <c r="BI109" s="172">
        <f t="shared" si="18"/>
        <v>0</v>
      </c>
      <c r="BJ109" s="19" t="s">
        <v>77</v>
      </c>
      <c r="BK109" s="172">
        <f t="shared" si="19"/>
        <v>0</v>
      </c>
      <c r="BL109" s="19" t="s">
        <v>135</v>
      </c>
      <c r="BM109" s="19" t="s">
        <v>324</v>
      </c>
    </row>
    <row r="110" spans="2:65" s="1" customFormat="1" ht="22.5" customHeight="1">
      <c r="B110" s="160"/>
      <c r="C110" s="161" t="s">
        <v>220</v>
      </c>
      <c r="D110" s="161" t="s">
        <v>131</v>
      </c>
      <c r="E110" s="162" t="s">
        <v>325</v>
      </c>
      <c r="F110" s="163" t="s">
        <v>326</v>
      </c>
      <c r="G110" s="164" t="s">
        <v>250</v>
      </c>
      <c r="H110" s="165">
        <v>123</v>
      </c>
      <c r="I110" s="166"/>
      <c r="J110" s="167">
        <f t="shared" si="10"/>
        <v>0</v>
      </c>
      <c r="K110" s="163" t="s">
        <v>5</v>
      </c>
      <c r="L110" s="36"/>
      <c r="M110" s="168" t="s">
        <v>5</v>
      </c>
      <c r="N110" s="169" t="s">
        <v>40</v>
      </c>
      <c r="O110" s="37"/>
      <c r="P110" s="170">
        <f t="shared" si="11"/>
        <v>0</v>
      </c>
      <c r="Q110" s="170">
        <v>0</v>
      </c>
      <c r="R110" s="170">
        <f t="shared" si="12"/>
        <v>0</v>
      </c>
      <c r="S110" s="170">
        <v>0</v>
      </c>
      <c r="T110" s="171">
        <f t="shared" si="13"/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72">
        <f t="shared" si="14"/>
        <v>0</v>
      </c>
      <c r="BF110" s="172">
        <f t="shared" si="15"/>
        <v>0</v>
      </c>
      <c r="BG110" s="172">
        <f t="shared" si="16"/>
        <v>0</v>
      </c>
      <c r="BH110" s="172">
        <f t="shared" si="17"/>
        <v>0</v>
      </c>
      <c r="BI110" s="172">
        <f t="shared" si="18"/>
        <v>0</v>
      </c>
      <c r="BJ110" s="19" t="s">
        <v>77</v>
      </c>
      <c r="BK110" s="172">
        <f t="shared" si="19"/>
        <v>0</v>
      </c>
      <c r="BL110" s="19" t="s">
        <v>135</v>
      </c>
      <c r="BM110" s="19" t="s">
        <v>327</v>
      </c>
    </row>
    <row r="111" spans="2:65" s="1" customFormat="1" ht="22.5" customHeight="1">
      <c r="B111" s="160"/>
      <c r="C111" s="161" t="s">
        <v>224</v>
      </c>
      <c r="D111" s="161" t="s">
        <v>131</v>
      </c>
      <c r="E111" s="162" t="s">
        <v>328</v>
      </c>
      <c r="F111" s="163" t="s">
        <v>329</v>
      </c>
      <c r="G111" s="164" t="s">
        <v>254</v>
      </c>
      <c r="H111" s="165">
        <v>36.9</v>
      </c>
      <c r="I111" s="166"/>
      <c r="J111" s="167">
        <f t="shared" si="10"/>
        <v>0</v>
      </c>
      <c r="K111" s="163" t="s">
        <v>5</v>
      </c>
      <c r="L111" s="36"/>
      <c r="M111" s="168" t="s">
        <v>5</v>
      </c>
      <c r="N111" s="169" t="s">
        <v>40</v>
      </c>
      <c r="O111" s="37"/>
      <c r="P111" s="170">
        <f t="shared" si="11"/>
        <v>0</v>
      </c>
      <c r="Q111" s="170">
        <v>0</v>
      </c>
      <c r="R111" s="170">
        <f t="shared" si="12"/>
        <v>0</v>
      </c>
      <c r="S111" s="170">
        <v>0</v>
      </c>
      <c r="T111" s="171">
        <f t="shared" si="13"/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72">
        <f t="shared" si="14"/>
        <v>0</v>
      </c>
      <c r="BF111" s="172">
        <f t="shared" si="15"/>
        <v>0</v>
      </c>
      <c r="BG111" s="172">
        <f t="shared" si="16"/>
        <v>0</v>
      </c>
      <c r="BH111" s="172">
        <f t="shared" si="17"/>
        <v>0</v>
      </c>
      <c r="BI111" s="172">
        <f t="shared" si="18"/>
        <v>0</v>
      </c>
      <c r="BJ111" s="19" t="s">
        <v>77</v>
      </c>
      <c r="BK111" s="172">
        <f t="shared" si="19"/>
        <v>0</v>
      </c>
      <c r="BL111" s="19" t="s">
        <v>135</v>
      </c>
      <c r="BM111" s="19" t="s">
        <v>330</v>
      </c>
    </row>
    <row r="112" spans="2:65" s="1" customFormat="1" ht="22.5" customHeight="1">
      <c r="B112" s="160"/>
      <c r="C112" s="161" t="s">
        <v>228</v>
      </c>
      <c r="D112" s="161" t="s">
        <v>131</v>
      </c>
      <c r="E112" s="162" t="s">
        <v>331</v>
      </c>
      <c r="F112" s="163" t="s">
        <v>332</v>
      </c>
      <c r="G112" s="164" t="s">
        <v>134</v>
      </c>
      <c r="H112" s="165">
        <v>1</v>
      </c>
      <c r="I112" s="166"/>
      <c r="J112" s="167">
        <f t="shared" si="10"/>
        <v>0</v>
      </c>
      <c r="K112" s="163" t="s">
        <v>5</v>
      </c>
      <c r="L112" s="36"/>
      <c r="M112" s="168" t="s">
        <v>5</v>
      </c>
      <c r="N112" s="169" t="s">
        <v>40</v>
      </c>
      <c r="O112" s="37"/>
      <c r="P112" s="170">
        <f t="shared" si="11"/>
        <v>0</v>
      </c>
      <c r="Q112" s="170">
        <v>0</v>
      </c>
      <c r="R112" s="170">
        <f t="shared" si="12"/>
        <v>0</v>
      </c>
      <c r="S112" s="170">
        <v>0</v>
      </c>
      <c r="T112" s="171">
        <f t="shared" si="13"/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72">
        <f t="shared" si="14"/>
        <v>0</v>
      </c>
      <c r="BF112" s="172">
        <f t="shared" si="15"/>
        <v>0</v>
      </c>
      <c r="BG112" s="172">
        <f t="shared" si="16"/>
        <v>0</v>
      </c>
      <c r="BH112" s="172">
        <f t="shared" si="17"/>
        <v>0</v>
      </c>
      <c r="BI112" s="172">
        <f t="shared" si="18"/>
        <v>0</v>
      </c>
      <c r="BJ112" s="19" t="s">
        <v>77</v>
      </c>
      <c r="BK112" s="172">
        <f t="shared" si="19"/>
        <v>0</v>
      </c>
      <c r="BL112" s="19" t="s">
        <v>135</v>
      </c>
      <c r="BM112" s="19" t="s">
        <v>333</v>
      </c>
    </row>
    <row r="113" spans="2:65" s="1" customFormat="1" ht="22.5" customHeight="1">
      <c r="B113" s="160"/>
      <c r="C113" s="161" t="s">
        <v>232</v>
      </c>
      <c r="D113" s="161" t="s">
        <v>131</v>
      </c>
      <c r="E113" s="162" t="s">
        <v>334</v>
      </c>
      <c r="F113" s="163" t="s">
        <v>335</v>
      </c>
      <c r="G113" s="164" t="s">
        <v>336</v>
      </c>
      <c r="H113" s="165">
        <v>81000</v>
      </c>
      <c r="I113" s="166"/>
      <c r="J113" s="167">
        <f t="shared" si="10"/>
        <v>0</v>
      </c>
      <c r="K113" s="163" t="s">
        <v>5</v>
      </c>
      <c r="L113" s="36"/>
      <c r="M113" s="168" t="s">
        <v>5</v>
      </c>
      <c r="N113" s="169" t="s">
        <v>40</v>
      </c>
      <c r="O113" s="37"/>
      <c r="P113" s="170">
        <f t="shared" si="11"/>
        <v>0</v>
      </c>
      <c r="Q113" s="170">
        <v>0</v>
      </c>
      <c r="R113" s="170">
        <f t="shared" si="12"/>
        <v>0</v>
      </c>
      <c r="S113" s="170">
        <v>0</v>
      </c>
      <c r="T113" s="171">
        <f t="shared" si="13"/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72">
        <f t="shared" si="14"/>
        <v>0</v>
      </c>
      <c r="BF113" s="172">
        <f t="shared" si="15"/>
        <v>0</v>
      </c>
      <c r="BG113" s="172">
        <f t="shared" si="16"/>
        <v>0</v>
      </c>
      <c r="BH113" s="172">
        <f t="shared" si="17"/>
        <v>0</v>
      </c>
      <c r="BI113" s="172">
        <f t="shared" si="18"/>
        <v>0</v>
      </c>
      <c r="BJ113" s="19" t="s">
        <v>77</v>
      </c>
      <c r="BK113" s="172">
        <f t="shared" si="19"/>
        <v>0</v>
      </c>
      <c r="BL113" s="19" t="s">
        <v>135</v>
      </c>
      <c r="BM113" s="19" t="s">
        <v>337</v>
      </c>
    </row>
    <row r="114" spans="2:65" s="1" customFormat="1" ht="22.5" customHeight="1">
      <c r="B114" s="160"/>
      <c r="C114" s="161" t="s">
        <v>10</v>
      </c>
      <c r="D114" s="161" t="s">
        <v>131</v>
      </c>
      <c r="E114" s="162" t="s">
        <v>338</v>
      </c>
      <c r="F114" s="163" t="s">
        <v>339</v>
      </c>
      <c r="G114" s="164" t="s">
        <v>189</v>
      </c>
      <c r="H114" s="165">
        <v>48</v>
      </c>
      <c r="I114" s="166"/>
      <c r="J114" s="167">
        <f t="shared" si="10"/>
        <v>0</v>
      </c>
      <c r="K114" s="163" t="s">
        <v>5</v>
      </c>
      <c r="L114" s="36"/>
      <c r="M114" s="168" t="s">
        <v>5</v>
      </c>
      <c r="N114" s="169" t="s">
        <v>40</v>
      </c>
      <c r="O114" s="37"/>
      <c r="P114" s="170">
        <f t="shared" si="11"/>
        <v>0</v>
      </c>
      <c r="Q114" s="170">
        <v>0</v>
      </c>
      <c r="R114" s="170">
        <f t="shared" si="12"/>
        <v>0</v>
      </c>
      <c r="S114" s="170">
        <v>0</v>
      </c>
      <c r="T114" s="171">
        <f t="shared" si="13"/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72">
        <f t="shared" si="14"/>
        <v>0</v>
      </c>
      <c r="BF114" s="172">
        <f t="shared" si="15"/>
        <v>0</v>
      </c>
      <c r="BG114" s="172">
        <f t="shared" si="16"/>
        <v>0</v>
      </c>
      <c r="BH114" s="172">
        <f t="shared" si="17"/>
        <v>0</v>
      </c>
      <c r="BI114" s="172">
        <f t="shared" si="18"/>
        <v>0</v>
      </c>
      <c r="BJ114" s="19" t="s">
        <v>77</v>
      </c>
      <c r="BK114" s="172">
        <f t="shared" si="19"/>
        <v>0</v>
      </c>
      <c r="BL114" s="19" t="s">
        <v>135</v>
      </c>
      <c r="BM114" s="19" t="s">
        <v>340</v>
      </c>
    </row>
    <row r="115" spans="2:65" s="1" customFormat="1" ht="22.5" customHeight="1">
      <c r="B115" s="160"/>
      <c r="C115" s="161" t="s">
        <v>341</v>
      </c>
      <c r="D115" s="161" t="s">
        <v>131</v>
      </c>
      <c r="E115" s="162" t="s">
        <v>342</v>
      </c>
      <c r="F115" s="163" t="s">
        <v>343</v>
      </c>
      <c r="G115" s="164" t="s">
        <v>134</v>
      </c>
      <c r="H115" s="165">
        <v>1</v>
      </c>
      <c r="I115" s="166"/>
      <c r="J115" s="167">
        <f t="shared" si="10"/>
        <v>0</v>
      </c>
      <c r="K115" s="163" t="s">
        <v>5</v>
      </c>
      <c r="L115" s="36"/>
      <c r="M115" s="168" t="s">
        <v>5</v>
      </c>
      <c r="N115" s="169" t="s">
        <v>40</v>
      </c>
      <c r="O115" s="37"/>
      <c r="P115" s="170">
        <f t="shared" si="11"/>
        <v>0</v>
      </c>
      <c r="Q115" s="170">
        <v>0</v>
      </c>
      <c r="R115" s="170">
        <f t="shared" si="12"/>
        <v>0</v>
      </c>
      <c r="S115" s="170">
        <v>0</v>
      </c>
      <c r="T115" s="171">
        <f t="shared" si="13"/>
        <v>0</v>
      </c>
      <c r="AR115" s="19" t="s">
        <v>135</v>
      </c>
      <c r="AT115" s="19" t="s">
        <v>131</v>
      </c>
      <c r="AU115" s="19" t="s">
        <v>77</v>
      </c>
      <c r="AY115" s="19" t="s">
        <v>130</v>
      </c>
      <c r="BE115" s="172">
        <f t="shared" si="14"/>
        <v>0</v>
      </c>
      <c r="BF115" s="172">
        <f t="shared" si="15"/>
        <v>0</v>
      </c>
      <c r="BG115" s="172">
        <f t="shared" si="16"/>
        <v>0</v>
      </c>
      <c r="BH115" s="172">
        <f t="shared" si="17"/>
        <v>0</v>
      </c>
      <c r="BI115" s="172">
        <f t="shared" si="18"/>
        <v>0</v>
      </c>
      <c r="BJ115" s="19" t="s">
        <v>77</v>
      </c>
      <c r="BK115" s="172">
        <f t="shared" si="19"/>
        <v>0</v>
      </c>
      <c r="BL115" s="19" t="s">
        <v>135</v>
      </c>
      <c r="BM115" s="19" t="s">
        <v>344</v>
      </c>
    </row>
    <row r="116" spans="2:63" s="9" customFormat="1" ht="37.35" customHeight="1">
      <c r="B116" s="148"/>
      <c r="D116" s="149" t="s">
        <v>68</v>
      </c>
      <c r="E116" s="150" t="s">
        <v>345</v>
      </c>
      <c r="F116" s="150" t="s">
        <v>346</v>
      </c>
      <c r="I116" s="151"/>
      <c r="J116" s="152">
        <f>BK116</f>
        <v>0</v>
      </c>
      <c r="L116" s="148"/>
      <c r="M116" s="153"/>
      <c r="N116" s="154"/>
      <c r="O116" s="154"/>
      <c r="P116" s="155">
        <f>SUM(P117:P120)</f>
        <v>0</v>
      </c>
      <c r="Q116" s="154"/>
      <c r="R116" s="155">
        <f>SUM(R117:R120)</f>
        <v>0</v>
      </c>
      <c r="S116" s="154"/>
      <c r="T116" s="156">
        <f>SUM(T117:T120)</f>
        <v>0</v>
      </c>
      <c r="AR116" s="157" t="s">
        <v>77</v>
      </c>
      <c r="AT116" s="158" t="s">
        <v>68</v>
      </c>
      <c r="AU116" s="158" t="s">
        <v>69</v>
      </c>
      <c r="AY116" s="157" t="s">
        <v>130</v>
      </c>
      <c r="BK116" s="159">
        <f>SUM(BK117:BK120)</f>
        <v>0</v>
      </c>
    </row>
    <row r="117" spans="2:65" s="1" customFormat="1" ht="22.5" customHeight="1">
      <c r="B117" s="160"/>
      <c r="C117" s="161" t="s">
        <v>347</v>
      </c>
      <c r="D117" s="161" t="s">
        <v>131</v>
      </c>
      <c r="E117" s="162" t="s">
        <v>348</v>
      </c>
      <c r="F117" s="163" t="s">
        <v>349</v>
      </c>
      <c r="G117" s="164" t="s">
        <v>276</v>
      </c>
      <c r="H117" s="165">
        <v>65951.2</v>
      </c>
      <c r="I117" s="166"/>
      <c r="J117" s="167">
        <f>ROUND(I117*H117,2)</f>
        <v>0</v>
      </c>
      <c r="K117" s="163" t="s">
        <v>5</v>
      </c>
      <c r="L117" s="36"/>
      <c r="M117" s="168" t="s">
        <v>5</v>
      </c>
      <c r="N117" s="169" t="s">
        <v>40</v>
      </c>
      <c r="O117" s="37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9" t="s">
        <v>77</v>
      </c>
      <c r="BK117" s="172">
        <f>ROUND(I117*H117,2)</f>
        <v>0</v>
      </c>
      <c r="BL117" s="19" t="s">
        <v>135</v>
      </c>
      <c r="BM117" s="19" t="s">
        <v>350</v>
      </c>
    </row>
    <row r="118" spans="2:65" s="1" customFormat="1" ht="22.5" customHeight="1">
      <c r="B118" s="160"/>
      <c r="C118" s="161" t="s">
        <v>351</v>
      </c>
      <c r="D118" s="161" t="s">
        <v>131</v>
      </c>
      <c r="E118" s="162" t="s">
        <v>352</v>
      </c>
      <c r="F118" s="163" t="s">
        <v>353</v>
      </c>
      <c r="G118" s="164" t="s">
        <v>276</v>
      </c>
      <c r="H118" s="165">
        <v>81</v>
      </c>
      <c r="I118" s="166"/>
      <c r="J118" s="167">
        <f>ROUND(I118*H118,2)</f>
        <v>0</v>
      </c>
      <c r="K118" s="163" t="s">
        <v>5</v>
      </c>
      <c r="L118" s="36"/>
      <c r="M118" s="168" t="s">
        <v>5</v>
      </c>
      <c r="N118" s="169" t="s">
        <v>40</v>
      </c>
      <c r="O118" s="37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9" t="s">
        <v>77</v>
      </c>
      <c r="BK118" s="172">
        <f>ROUND(I118*H118,2)</f>
        <v>0</v>
      </c>
      <c r="BL118" s="19" t="s">
        <v>135</v>
      </c>
      <c r="BM118" s="19" t="s">
        <v>354</v>
      </c>
    </row>
    <row r="119" spans="2:65" s="1" customFormat="1" ht="22.5" customHeight="1">
      <c r="B119" s="160"/>
      <c r="C119" s="161" t="s">
        <v>355</v>
      </c>
      <c r="D119" s="161" t="s">
        <v>131</v>
      </c>
      <c r="E119" s="162" t="s">
        <v>356</v>
      </c>
      <c r="F119" s="163" t="s">
        <v>357</v>
      </c>
      <c r="G119" s="164" t="s">
        <v>276</v>
      </c>
      <c r="H119" s="165">
        <v>3297.56</v>
      </c>
      <c r="I119" s="166"/>
      <c r="J119" s="167">
        <f>ROUND(I119*H119,2)</f>
        <v>0</v>
      </c>
      <c r="K119" s="163" t="s">
        <v>5</v>
      </c>
      <c r="L119" s="36"/>
      <c r="M119" s="168" t="s">
        <v>5</v>
      </c>
      <c r="N119" s="169" t="s">
        <v>40</v>
      </c>
      <c r="O119" s="37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9" t="s">
        <v>77</v>
      </c>
      <c r="BK119" s="172">
        <f>ROUND(I119*H119,2)</f>
        <v>0</v>
      </c>
      <c r="BL119" s="19" t="s">
        <v>135</v>
      </c>
      <c r="BM119" s="19" t="s">
        <v>358</v>
      </c>
    </row>
    <row r="120" spans="2:65" s="1" customFormat="1" ht="22.5" customHeight="1">
      <c r="B120" s="160"/>
      <c r="C120" s="161" t="s">
        <v>359</v>
      </c>
      <c r="D120" s="161" t="s">
        <v>131</v>
      </c>
      <c r="E120" s="162" t="s">
        <v>360</v>
      </c>
      <c r="F120" s="163" t="s">
        <v>361</v>
      </c>
      <c r="G120" s="164" t="s">
        <v>276</v>
      </c>
      <c r="H120" s="165">
        <v>3297.5643</v>
      </c>
      <c r="I120" s="166"/>
      <c r="J120" s="167">
        <f>ROUND(I120*H120,2)</f>
        <v>0</v>
      </c>
      <c r="K120" s="163" t="s">
        <v>5</v>
      </c>
      <c r="L120" s="36"/>
      <c r="M120" s="168" t="s">
        <v>5</v>
      </c>
      <c r="N120" s="173" t="s">
        <v>40</v>
      </c>
      <c r="O120" s="174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AR120" s="19" t="s">
        <v>135</v>
      </c>
      <c r="AT120" s="19" t="s">
        <v>131</v>
      </c>
      <c r="AU120" s="19" t="s">
        <v>77</v>
      </c>
      <c r="AY120" s="19" t="s">
        <v>130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9" t="s">
        <v>77</v>
      </c>
      <c r="BK120" s="172">
        <f>ROUND(I120*H120,2)</f>
        <v>0</v>
      </c>
      <c r="BL120" s="19" t="s">
        <v>135</v>
      </c>
      <c r="BM120" s="19" t="s">
        <v>362</v>
      </c>
    </row>
    <row r="121" spans="2:12" s="1" customFormat="1" ht="6.95" customHeight="1">
      <c r="B121" s="51"/>
      <c r="C121" s="52"/>
      <c r="D121" s="52"/>
      <c r="E121" s="52"/>
      <c r="F121" s="52"/>
      <c r="G121" s="52"/>
      <c r="H121" s="52"/>
      <c r="I121" s="122"/>
      <c r="J121" s="52"/>
      <c r="K121" s="52"/>
      <c r="L121" s="36"/>
    </row>
  </sheetData>
  <autoFilter ref="C82:K120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88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363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ROUND(J85,2)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ROUND(SUM(BE85:BE153),2)</f>
        <v>0</v>
      </c>
      <c r="G30" s="37"/>
      <c r="H30" s="37"/>
      <c r="I30" s="114">
        <v>0.21</v>
      </c>
      <c r="J30" s="113">
        <f>ROUND(ROUND((SUM(BE85:BE153)),2)*I30,2)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ROUND(SUM(BF85:BF153),2)</f>
        <v>0</v>
      </c>
      <c r="G31" s="37"/>
      <c r="H31" s="37"/>
      <c r="I31" s="114">
        <v>0.15</v>
      </c>
      <c r="J31" s="113">
        <f>ROUND(ROUND((SUM(BF85:BF153)),2)*I31,2)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ROUND(SUM(BG85:BG153),2)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ROUND(SUM(BH85:BH153),2)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ROUND(SUM(BI85:BI153),2)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:.4 - SO 02 Měrný objekt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J85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240</v>
      </c>
      <c r="E57" s="133"/>
      <c r="F57" s="133"/>
      <c r="G57" s="133"/>
      <c r="H57" s="133"/>
      <c r="I57" s="134"/>
      <c r="J57" s="135">
        <f>J86</f>
        <v>0</v>
      </c>
      <c r="K57" s="136"/>
    </row>
    <row r="58" spans="2:11" s="7" customFormat="1" ht="24.95" customHeight="1">
      <c r="B58" s="130"/>
      <c r="C58" s="131"/>
      <c r="D58" s="132" t="s">
        <v>241</v>
      </c>
      <c r="E58" s="133"/>
      <c r="F58" s="133"/>
      <c r="G58" s="133"/>
      <c r="H58" s="133"/>
      <c r="I58" s="134"/>
      <c r="J58" s="135">
        <f>J115</f>
        <v>0</v>
      </c>
      <c r="K58" s="136"/>
    </row>
    <row r="59" spans="2:11" s="7" customFormat="1" ht="24.95" customHeight="1">
      <c r="B59" s="130"/>
      <c r="C59" s="131"/>
      <c r="D59" s="132" t="s">
        <v>364</v>
      </c>
      <c r="E59" s="133"/>
      <c r="F59" s="133"/>
      <c r="G59" s="133"/>
      <c r="H59" s="133"/>
      <c r="I59" s="134"/>
      <c r="J59" s="135">
        <f>J123</f>
        <v>0</v>
      </c>
      <c r="K59" s="136"/>
    </row>
    <row r="60" spans="2:11" s="7" customFormat="1" ht="24.95" customHeight="1">
      <c r="B60" s="130"/>
      <c r="C60" s="131"/>
      <c r="D60" s="132" t="s">
        <v>365</v>
      </c>
      <c r="E60" s="133"/>
      <c r="F60" s="133"/>
      <c r="G60" s="133"/>
      <c r="H60" s="133"/>
      <c r="I60" s="134"/>
      <c r="J60" s="135">
        <f>J128</f>
        <v>0</v>
      </c>
      <c r="K60" s="136"/>
    </row>
    <row r="61" spans="2:11" s="7" customFormat="1" ht="24.95" customHeight="1">
      <c r="B61" s="130"/>
      <c r="C61" s="131"/>
      <c r="D61" s="132" t="s">
        <v>366</v>
      </c>
      <c r="E61" s="133"/>
      <c r="F61" s="133"/>
      <c r="G61" s="133"/>
      <c r="H61" s="133"/>
      <c r="I61" s="134"/>
      <c r="J61" s="135">
        <f>J134</f>
        <v>0</v>
      </c>
      <c r="K61" s="136"/>
    </row>
    <row r="62" spans="2:11" s="7" customFormat="1" ht="24.95" customHeight="1">
      <c r="B62" s="130"/>
      <c r="C62" s="131"/>
      <c r="D62" s="132" t="s">
        <v>367</v>
      </c>
      <c r="E62" s="133"/>
      <c r="F62" s="133"/>
      <c r="G62" s="133"/>
      <c r="H62" s="133"/>
      <c r="I62" s="134"/>
      <c r="J62" s="135">
        <f>J138</f>
        <v>0</v>
      </c>
      <c r="K62" s="136"/>
    </row>
    <row r="63" spans="2:11" s="7" customFormat="1" ht="24.95" customHeight="1">
      <c r="B63" s="130"/>
      <c r="C63" s="131"/>
      <c r="D63" s="132" t="s">
        <v>368</v>
      </c>
      <c r="E63" s="133"/>
      <c r="F63" s="133"/>
      <c r="G63" s="133"/>
      <c r="H63" s="133"/>
      <c r="I63" s="134"/>
      <c r="J63" s="135">
        <f>J148</f>
        <v>0</v>
      </c>
      <c r="K63" s="136"/>
    </row>
    <row r="64" spans="2:11" s="7" customFormat="1" ht="24.95" customHeight="1">
      <c r="B64" s="130"/>
      <c r="C64" s="131"/>
      <c r="D64" s="132" t="s">
        <v>369</v>
      </c>
      <c r="E64" s="133"/>
      <c r="F64" s="133"/>
      <c r="G64" s="133"/>
      <c r="H64" s="133"/>
      <c r="I64" s="134"/>
      <c r="J64" s="135">
        <f>J150</f>
        <v>0</v>
      </c>
      <c r="K64" s="136"/>
    </row>
    <row r="65" spans="2:11" s="7" customFormat="1" ht="24.95" customHeight="1">
      <c r="B65" s="130"/>
      <c r="C65" s="131"/>
      <c r="D65" s="132" t="s">
        <v>370</v>
      </c>
      <c r="E65" s="133"/>
      <c r="F65" s="133"/>
      <c r="G65" s="133"/>
      <c r="H65" s="133"/>
      <c r="I65" s="134"/>
      <c r="J65" s="135">
        <f>J152</f>
        <v>0</v>
      </c>
      <c r="K65" s="136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101"/>
      <c r="J66" s="37"/>
      <c r="K66" s="40"/>
    </row>
    <row r="67" spans="2:11" s="1" customFormat="1" ht="6.95" customHeight="1">
      <c r="B67" s="51"/>
      <c r="C67" s="52"/>
      <c r="D67" s="52"/>
      <c r="E67" s="52"/>
      <c r="F67" s="52"/>
      <c r="G67" s="52"/>
      <c r="H67" s="52"/>
      <c r="I67" s="122"/>
      <c r="J67" s="52"/>
      <c r="K67" s="53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23"/>
      <c r="J71" s="55"/>
      <c r="K71" s="55"/>
      <c r="L71" s="36"/>
    </row>
    <row r="72" spans="2:12" s="1" customFormat="1" ht="36.95" customHeight="1">
      <c r="B72" s="36"/>
      <c r="C72" s="56" t="s">
        <v>114</v>
      </c>
      <c r="L72" s="36"/>
    </row>
    <row r="73" spans="2:12" s="1" customFormat="1" ht="6.95" customHeight="1">
      <c r="B73" s="36"/>
      <c r="L73" s="36"/>
    </row>
    <row r="74" spans="2:12" s="1" customFormat="1" ht="14.45" customHeight="1">
      <c r="B74" s="36"/>
      <c r="C74" s="58" t="s">
        <v>19</v>
      </c>
      <c r="L74" s="36"/>
    </row>
    <row r="75" spans="2:12" s="1" customFormat="1" ht="22.5" customHeight="1">
      <c r="B75" s="36"/>
      <c r="E75" s="296" t="str">
        <f>E7</f>
        <v>ČS Polešovický potok - odstranění technologie</v>
      </c>
      <c r="F75" s="297"/>
      <c r="G75" s="297"/>
      <c r="H75" s="297"/>
      <c r="L75" s="36"/>
    </row>
    <row r="76" spans="2:12" s="1" customFormat="1" ht="14.45" customHeight="1">
      <c r="B76" s="36"/>
      <c r="C76" s="58" t="s">
        <v>107</v>
      </c>
      <c r="L76" s="36"/>
    </row>
    <row r="77" spans="2:12" s="1" customFormat="1" ht="23.25" customHeight="1">
      <c r="B77" s="36"/>
      <c r="E77" s="273" t="str">
        <f>E9</f>
        <v>Objekt :.4 - SO 02 Měrný objekt</v>
      </c>
      <c r="F77" s="298"/>
      <c r="G77" s="298"/>
      <c r="H77" s="298"/>
      <c r="L77" s="36"/>
    </row>
    <row r="78" spans="2:12" s="1" customFormat="1" ht="6.95" customHeight="1">
      <c r="B78" s="36"/>
      <c r="L78" s="36"/>
    </row>
    <row r="79" spans="2:12" s="1" customFormat="1" ht="18" customHeight="1">
      <c r="B79" s="36"/>
      <c r="C79" s="58" t="s">
        <v>23</v>
      </c>
      <c r="F79" s="137" t="str">
        <f>F12</f>
        <v xml:space="preserve"> </v>
      </c>
      <c r="I79" s="138" t="s">
        <v>25</v>
      </c>
      <c r="J79" s="62" t="str">
        <f>IF(J12="","",J12)</f>
        <v>7. 9. 2017</v>
      </c>
      <c r="L79" s="36"/>
    </row>
    <row r="80" spans="2:12" s="1" customFormat="1" ht="6.95" customHeight="1">
      <c r="B80" s="36"/>
      <c r="L80" s="36"/>
    </row>
    <row r="81" spans="2:12" s="1" customFormat="1" ht="13.5">
      <c r="B81" s="36"/>
      <c r="C81" s="58" t="s">
        <v>27</v>
      </c>
      <c r="F81" s="137" t="str">
        <f>E15</f>
        <v xml:space="preserve"> </v>
      </c>
      <c r="I81" s="138" t="s">
        <v>32</v>
      </c>
      <c r="J81" s="137" t="str">
        <f>E21</f>
        <v xml:space="preserve"> </v>
      </c>
      <c r="L81" s="36"/>
    </row>
    <row r="82" spans="2:12" s="1" customFormat="1" ht="14.45" customHeight="1">
      <c r="B82" s="36"/>
      <c r="C82" s="58" t="s">
        <v>30</v>
      </c>
      <c r="F82" s="137" t="str">
        <f>IF(E18="","",E18)</f>
        <v/>
      </c>
      <c r="L82" s="36"/>
    </row>
    <row r="83" spans="2:12" s="1" customFormat="1" ht="10.35" customHeight="1">
      <c r="B83" s="36"/>
      <c r="L83" s="36"/>
    </row>
    <row r="84" spans="2:20" s="8" customFormat="1" ht="29.25" customHeight="1">
      <c r="B84" s="139"/>
      <c r="C84" s="140" t="s">
        <v>115</v>
      </c>
      <c r="D84" s="141" t="s">
        <v>54</v>
      </c>
      <c r="E84" s="141" t="s">
        <v>50</v>
      </c>
      <c r="F84" s="141" t="s">
        <v>116</v>
      </c>
      <c r="G84" s="141" t="s">
        <v>117</v>
      </c>
      <c r="H84" s="141" t="s">
        <v>118</v>
      </c>
      <c r="I84" s="142" t="s">
        <v>119</v>
      </c>
      <c r="J84" s="141" t="s">
        <v>111</v>
      </c>
      <c r="K84" s="143" t="s">
        <v>120</v>
      </c>
      <c r="L84" s="139"/>
      <c r="M84" s="68" t="s">
        <v>121</v>
      </c>
      <c r="N84" s="69" t="s">
        <v>39</v>
      </c>
      <c r="O84" s="69" t="s">
        <v>122</v>
      </c>
      <c r="P84" s="69" t="s">
        <v>123</v>
      </c>
      <c r="Q84" s="69" t="s">
        <v>124</v>
      </c>
      <c r="R84" s="69" t="s">
        <v>125</v>
      </c>
      <c r="S84" s="69" t="s">
        <v>126</v>
      </c>
      <c r="T84" s="70" t="s">
        <v>127</v>
      </c>
    </row>
    <row r="85" spans="2:63" s="1" customFormat="1" ht="29.25" customHeight="1">
      <c r="B85" s="36"/>
      <c r="C85" s="72" t="s">
        <v>112</v>
      </c>
      <c r="J85" s="144">
        <f>BK85</f>
        <v>0</v>
      </c>
      <c r="L85" s="36"/>
      <c r="M85" s="71"/>
      <c r="N85" s="63"/>
      <c r="O85" s="63"/>
      <c r="P85" s="145">
        <f>P86+P115+P123+P128+P134+P138+P148+P150+P152</f>
        <v>0</v>
      </c>
      <c r="Q85" s="63"/>
      <c r="R85" s="145">
        <f>R86+R115+R123+R128+R134+R138+R148+R150+R152</f>
        <v>0</v>
      </c>
      <c r="S85" s="63"/>
      <c r="T85" s="146">
        <f>T86+T115+T123+T128+T134+T138+T148+T150+T152</f>
        <v>0</v>
      </c>
      <c r="AT85" s="19" t="s">
        <v>68</v>
      </c>
      <c r="AU85" s="19" t="s">
        <v>79</v>
      </c>
      <c r="BK85" s="147">
        <f>BK86+BK115+BK123+BK128+BK134+BK138+BK148+BK150+BK152</f>
        <v>0</v>
      </c>
    </row>
    <row r="86" spans="2:63" s="9" customFormat="1" ht="37.35" customHeight="1">
      <c r="B86" s="148"/>
      <c r="D86" s="149" t="s">
        <v>68</v>
      </c>
      <c r="E86" s="150" t="s">
        <v>77</v>
      </c>
      <c r="F86" s="150" t="s">
        <v>247</v>
      </c>
      <c r="I86" s="151"/>
      <c r="J86" s="152">
        <f>BK86</f>
        <v>0</v>
      </c>
      <c r="L86" s="148"/>
      <c r="M86" s="153"/>
      <c r="N86" s="154"/>
      <c r="O86" s="154"/>
      <c r="P86" s="155">
        <f>SUM(P87:P114)</f>
        <v>0</v>
      </c>
      <c r="Q86" s="154"/>
      <c r="R86" s="155">
        <f>SUM(R87:R114)</f>
        <v>0</v>
      </c>
      <c r="S86" s="154"/>
      <c r="T86" s="156">
        <f>SUM(T87:T114)</f>
        <v>0</v>
      </c>
      <c r="AR86" s="157" t="s">
        <v>77</v>
      </c>
      <c r="AT86" s="158" t="s">
        <v>68</v>
      </c>
      <c r="AU86" s="158" t="s">
        <v>69</v>
      </c>
      <c r="AY86" s="157" t="s">
        <v>130</v>
      </c>
      <c r="BK86" s="159">
        <f>SUM(BK87:BK114)</f>
        <v>0</v>
      </c>
    </row>
    <row r="87" spans="2:65" s="1" customFormat="1" ht="22.5" customHeight="1">
      <c r="B87" s="160"/>
      <c r="C87" s="161" t="s">
        <v>77</v>
      </c>
      <c r="D87" s="161" t="s">
        <v>131</v>
      </c>
      <c r="E87" s="162" t="s">
        <v>248</v>
      </c>
      <c r="F87" s="163" t="s">
        <v>249</v>
      </c>
      <c r="G87" s="164" t="s">
        <v>250</v>
      </c>
      <c r="H87" s="165">
        <v>25</v>
      </c>
      <c r="I87" s="166"/>
      <c r="J87" s="167">
        <f aca="true" t="shared" si="0" ref="J87:J114">ROUND(I87*H87,2)</f>
        <v>0</v>
      </c>
      <c r="K87" s="163" t="s">
        <v>5</v>
      </c>
      <c r="L87" s="36"/>
      <c r="M87" s="168" t="s">
        <v>5</v>
      </c>
      <c r="N87" s="169" t="s">
        <v>40</v>
      </c>
      <c r="O87" s="37"/>
      <c r="P87" s="170">
        <f aca="true" t="shared" si="1" ref="P87:P114">O87*H87</f>
        <v>0</v>
      </c>
      <c r="Q87" s="170">
        <v>0</v>
      </c>
      <c r="R87" s="170">
        <f aca="true" t="shared" si="2" ref="R87:R114">Q87*H87</f>
        <v>0</v>
      </c>
      <c r="S87" s="170">
        <v>0</v>
      </c>
      <c r="T87" s="171">
        <f aca="true" t="shared" si="3" ref="T87:T114">S87*H87</f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72">
        <f aca="true" t="shared" si="4" ref="BE87:BE114">IF(N87="základní",J87,0)</f>
        <v>0</v>
      </c>
      <c r="BF87" s="172">
        <f aca="true" t="shared" si="5" ref="BF87:BF114">IF(N87="snížená",J87,0)</f>
        <v>0</v>
      </c>
      <c r="BG87" s="172">
        <f aca="true" t="shared" si="6" ref="BG87:BG114">IF(N87="zákl. přenesená",J87,0)</f>
        <v>0</v>
      </c>
      <c r="BH87" s="172">
        <f aca="true" t="shared" si="7" ref="BH87:BH114">IF(N87="sníž. přenesená",J87,0)</f>
        <v>0</v>
      </c>
      <c r="BI87" s="172">
        <f aca="true" t="shared" si="8" ref="BI87:BI114">IF(N87="nulová",J87,0)</f>
        <v>0</v>
      </c>
      <c r="BJ87" s="19" t="s">
        <v>77</v>
      </c>
      <c r="BK87" s="172">
        <f aca="true" t="shared" si="9" ref="BK87:BK114">ROUND(I87*H87,2)</f>
        <v>0</v>
      </c>
      <c r="BL87" s="19" t="s">
        <v>135</v>
      </c>
      <c r="BM87" s="19" t="s">
        <v>371</v>
      </c>
    </row>
    <row r="88" spans="2:65" s="1" customFormat="1" ht="22.5" customHeight="1">
      <c r="B88" s="160"/>
      <c r="C88" s="161" t="s">
        <v>137</v>
      </c>
      <c r="D88" s="161" t="s">
        <v>131</v>
      </c>
      <c r="E88" s="162" t="s">
        <v>372</v>
      </c>
      <c r="F88" s="163" t="s">
        <v>373</v>
      </c>
      <c r="G88" s="164" t="s">
        <v>254</v>
      </c>
      <c r="H88" s="165">
        <v>5.28</v>
      </c>
      <c r="I88" s="166"/>
      <c r="J88" s="167">
        <f t="shared" si="0"/>
        <v>0</v>
      </c>
      <c r="K88" s="163" t="s">
        <v>5</v>
      </c>
      <c r="L88" s="36"/>
      <c r="M88" s="168" t="s">
        <v>5</v>
      </c>
      <c r="N88" s="169" t="s">
        <v>40</v>
      </c>
      <c r="O88" s="37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19" t="s">
        <v>77</v>
      </c>
      <c r="BK88" s="172">
        <f t="shared" si="9"/>
        <v>0</v>
      </c>
      <c r="BL88" s="19" t="s">
        <v>135</v>
      </c>
      <c r="BM88" s="19" t="s">
        <v>374</v>
      </c>
    </row>
    <row r="89" spans="2:65" s="1" customFormat="1" ht="22.5" customHeight="1">
      <c r="B89" s="160"/>
      <c r="C89" s="161" t="s">
        <v>159</v>
      </c>
      <c r="D89" s="161" t="s">
        <v>131</v>
      </c>
      <c r="E89" s="162" t="s">
        <v>375</v>
      </c>
      <c r="F89" s="163" t="s">
        <v>376</v>
      </c>
      <c r="G89" s="164" t="s">
        <v>377</v>
      </c>
      <c r="H89" s="165">
        <v>30</v>
      </c>
      <c r="I89" s="166"/>
      <c r="J89" s="167">
        <f t="shared" si="0"/>
        <v>0</v>
      </c>
      <c r="K89" s="163" t="s">
        <v>5</v>
      </c>
      <c r="L89" s="36"/>
      <c r="M89" s="168" t="s">
        <v>5</v>
      </c>
      <c r="N89" s="169" t="s">
        <v>40</v>
      </c>
      <c r="O89" s="37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9" t="s">
        <v>77</v>
      </c>
      <c r="BK89" s="172">
        <f t="shared" si="9"/>
        <v>0</v>
      </c>
      <c r="BL89" s="19" t="s">
        <v>135</v>
      </c>
      <c r="BM89" s="19" t="s">
        <v>378</v>
      </c>
    </row>
    <row r="90" spans="2:65" s="1" customFormat="1" ht="22.5" customHeight="1">
      <c r="B90" s="160"/>
      <c r="C90" s="161" t="s">
        <v>135</v>
      </c>
      <c r="D90" s="161" t="s">
        <v>131</v>
      </c>
      <c r="E90" s="162" t="s">
        <v>379</v>
      </c>
      <c r="F90" s="163" t="s">
        <v>380</v>
      </c>
      <c r="G90" s="164" t="s">
        <v>381</v>
      </c>
      <c r="H90" s="165">
        <v>20</v>
      </c>
      <c r="I90" s="166"/>
      <c r="J90" s="167">
        <f t="shared" si="0"/>
        <v>0</v>
      </c>
      <c r="K90" s="163" t="s">
        <v>5</v>
      </c>
      <c r="L90" s="36"/>
      <c r="M90" s="168" t="s">
        <v>5</v>
      </c>
      <c r="N90" s="169" t="s">
        <v>40</v>
      </c>
      <c r="O90" s="37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19" t="s">
        <v>77</v>
      </c>
      <c r="BK90" s="172">
        <f t="shared" si="9"/>
        <v>0</v>
      </c>
      <c r="BL90" s="19" t="s">
        <v>135</v>
      </c>
      <c r="BM90" s="19" t="s">
        <v>382</v>
      </c>
    </row>
    <row r="91" spans="2:65" s="1" customFormat="1" ht="22.5" customHeight="1">
      <c r="B91" s="160"/>
      <c r="C91" s="161" t="s">
        <v>166</v>
      </c>
      <c r="D91" s="161" t="s">
        <v>131</v>
      </c>
      <c r="E91" s="162" t="s">
        <v>252</v>
      </c>
      <c r="F91" s="163" t="s">
        <v>253</v>
      </c>
      <c r="G91" s="164" t="s">
        <v>254</v>
      </c>
      <c r="H91" s="165">
        <v>8.96</v>
      </c>
      <c r="I91" s="166"/>
      <c r="J91" s="167">
        <f t="shared" si="0"/>
        <v>0</v>
      </c>
      <c r="K91" s="163" t="s">
        <v>5</v>
      </c>
      <c r="L91" s="36"/>
      <c r="M91" s="168" t="s">
        <v>5</v>
      </c>
      <c r="N91" s="169" t="s">
        <v>40</v>
      </c>
      <c r="O91" s="37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19" t="s">
        <v>77</v>
      </c>
      <c r="BK91" s="172">
        <f t="shared" si="9"/>
        <v>0</v>
      </c>
      <c r="BL91" s="19" t="s">
        <v>135</v>
      </c>
      <c r="BM91" s="19" t="s">
        <v>383</v>
      </c>
    </row>
    <row r="92" spans="2:65" s="1" customFormat="1" ht="22.5" customHeight="1">
      <c r="B92" s="160"/>
      <c r="C92" s="161" t="s">
        <v>170</v>
      </c>
      <c r="D92" s="161" t="s">
        <v>131</v>
      </c>
      <c r="E92" s="162" t="s">
        <v>384</v>
      </c>
      <c r="F92" s="163" t="s">
        <v>385</v>
      </c>
      <c r="G92" s="164" t="s">
        <v>254</v>
      </c>
      <c r="H92" s="165">
        <v>11.2</v>
      </c>
      <c r="I92" s="166"/>
      <c r="J92" s="167">
        <f t="shared" si="0"/>
        <v>0</v>
      </c>
      <c r="K92" s="163" t="s">
        <v>5</v>
      </c>
      <c r="L92" s="36"/>
      <c r="M92" s="168" t="s">
        <v>5</v>
      </c>
      <c r="N92" s="169" t="s">
        <v>40</v>
      </c>
      <c r="O92" s="37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9" t="s">
        <v>77</v>
      </c>
      <c r="BK92" s="172">
        <f t="shared" si="9"/>
        <v>0</v>
      </c>
      <c r="BL92" s="19" t="s">
        <v>135</v>
      </c>
      <c r="BM92" s="19" t="s">
        <v>386</v>
      </c>
    </row>
    <row r="93" spans="2:65" s="1" customFormat="1" ht="22.5" customHeight="1">
      <c r="B93" s="160"/>
      <c r="C93" s="161" t="s">
        <v>174</v>
      </c>
      <c r="D93" s="161" t="s">
        <v>131</v>
      </c>
      <c r="E93" s="162" t="s">
        <v>387</v>
      </c>
      <c r="F93" s="163" t="s">
        <v>388</v>
      </c>
      <c r="G93" s="164" t="s">
        <v>254</v>
      </c>
      <c r="H93" s="165">
        <v>11.2</v>
      </c>
      <c r="I93" s="166"/>
      <c r="J93" s="167">
        <f t="shared" si="0"/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9" t="s">
        <v>77</v>
      </c>
      <c r="BK93" s="172">
        <f t="shared" si="9"/>
        <v>0</v>
      </c>
      <c r="BL93" s="19" t="s">
        <v>135</v>
      </c>
      <c r="BM93" s="19" t="s">
        <v>389</v>
      </c>
    </row>
    <row r="94" spans="2:65" s="1" customFormat="1" ht="22.5" customHeight="1">
      <c r="B94" s="160"/>
      <c r="C94" s="161" t="s">
        <v>178</v>
      </c>
      <c r="D94" s="161" t="s">
        <v>131</v>
      </c>
      <c r="E94" s="162" t="s">
        <v>390</v>
      </c>
      <c r="F94" s="163" t="s">
        <v>391</v>
      </c>
      <c r="G94" s="164" t="s">
        <v>254</v>
      </c>
      <c r="H94" s="165">
        <v>73.7811</v>
      </c>
      <c r="I94" s="166"/>
      <c r="J94" s="167">
        <f t="shared" si="0"/>
        <v>0</v>
      </c>
      <c r="K94" s="163" t="s">
        <v>5</v>
      </c>
      <c r="L94" s="36"/>
      <c r="M94" s="168" t="s">
        <v>5</v>
      </c>
      <c r="N94" s="169" t="s">
        <v>40</v>
      </c>
      <c r="O94" s="37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72">
        <f t="shared" si="4"/>
        <v>0</v>
      </c>
      <c r="BF94" s="172">
        <f t="shared" si="5"/>
        <v>0</v>
      </c>
      <c r="BG94" s="172">
        <f t="shared" si="6"/>
        <v>0</v>
      </c>
      <c r="BH94" s="172">
        <f t="shared" si="7"/>
        <v>0</v>
      </c>
      <c r="BI94" s="172">
        <f t="shared" si="8"/>
        <v>0</v>
      </c>
      <c r="BJ94" s="19" t="s">
        <v>77</v>
      </c>
      <c r="BK94" s="172">
        <f t="shared" si="9"/>
        <v>0</v>
      </c>
      <c r="BL94" s="19" t="s">
        <v>135</v>
      </c>
      <c r="BM94" s="19" t="s">
        <v>392</v>
      </c>
    </row>
    <row r="95" spans="2:65" s="1" customFormat="1" ht="22.5" customHeight="1">
      <c r="B95" s="160"/>
      <c r="C95" s="161" t="s">
        <v>182</v>
      </c>
      <c r="D95" s="161" t="s">
        <v>131</v>
      </c>
      <c r="E95" s="162" t="s">
        <v>393</v>
      </c>
      <c r="F95" s="163" t="s">
        <v>394</v>
      </c>
      <c r="G95" s="164" t="s">
        <v>254</v>
      </c>
      <c r="H95" s="165">
        <v>21.7854</v>
      </c>
      <c r="I95" s="166"/>
      <c r="J95" s="167">
        <f t="shared" si="0"/>
        <v>0</v>
      </c>
      <c r="K95" s="163" t="s">
        <v>5</v>
      </c>
      <c r="L95" s="36"/>
      <c r="M95" s="168" t="s">
        <v>5</v>
      </c>
      <c r="N95" s="169" t="s">
        <v>40</v>
      </c>
      <c r="O95" s="37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72">
        <f t="shared" si="4"/>
        <v>0</v>
      </c>
      <c r="BF95" s="172">
        <f t="shared" si="5"/>
        <v>0</v>
      </c>
      <c r="BG95" s="172">
        <f t="shared" si="6"/>
        <v>0</v>
      </c>
      <c r="BH95" s="172">
        <f t="shared" si="7"/>
        <v>0</v>
      </c>
      <c r="BI95" s="172">
        <f t="shared" si="8"/>
        <v>0</v>
      </c>
      <c r="BJ95" s="19" t="s">
        <v>77</v>
      </c>
      <c r="BK95" s="172">
        <f t="shared" si="9"/>
        <v>0</v>
      </c>
      <c r="BL95" s="19" t="s">
        <v>135</v>
      </c>
      <c r="BM95" s="19" t="s">
        <v>395</v>
      </c>
    </row>
    <row r="96" spans="2:65" s="1" customFormat="1" ht="22.5" customHeight="1">
      <c r="B96" s="160"/>
      <c r="C96" s="161" t="s">
        <v>186</v>
      </c>
      <c r="D96" s="161" t="s">
        <v>131</v>
      </c>
      <c r="E96" s="162" t="s">
        <v>396</v>
      </c>
      <c r="F96" s="163" t="s">
        <v>397</v>
      </c>
      <c r="G96" s="164" t="s">
        <v>254</v>
      </c>
      <c r="H96" s="165">
        <v>21.7854</v>
      </c>
      <c r="I96" s="166"/>
      <c r="J96" s="167">
        <f t="shared" si="0"/>
        <v>0</v>
      </c>
      <c r="K96" s="163" t="s">
        <v>5</v>
      </c>
      <c r="L96" s="36"/>
      <c r="M96" s="168" t="s">
        <v>5</v>
      </c>
      <c r="N96" s="169" t="s">
        <v>40</v>
      </c>
      <c r="O96" s="37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72">
        <f t="shared" si="4"/>
        <v>0</v>
      </c>
      <c r="BF96" s="172">
        <f t="shared" si="5"/>
        <v>0</v>
      </c>
      <c r="BG96" s="172">
        <f t="shared" si="6"/>
        <v>0</v>
      </c>
      <c r="BH96" s="172">
        <f t="shared" si="7"/>
        <v>0</v>
      </c>
      <c r="BI96" s="172">
        <f t="shared" si="8"/>
        <v>0</v>
      </c>
      <c r="BJ96" s="19" t="s">
        <v>77</v>
      </c>
      <c r="BK96" s="172">
        <f t="shared" si="9"/>
        <v>0</v>
      </c>
      <c r="BL96" s="19" t="s">
        <v>135</v>
      </c>
      <c r="BM96" s="19" t="s">
        <v>398</v>
      </c>
    </row>
    <row r="97" spans="2:65" s="1" customFormat="1" ht="22.5" customHeight="1">
      <c r="B97" s="160"/>
      <c r="C97" s="161" t="s">
        <v>193</v>
      </c>
      <c r="D97" s="161" t="s">
        <v>131</v>
      </c>
      <c r="E97" s="162" t="s">
        <v>399</v>
      </c>
      <c r="F97" s="163" t="s">
        <v>400</v>
      </c>
      <c r="G97" s="164" t="s">
        <v>250</v>
      </c>
      <c r="H97" s="165">
        <v>64.16</v>
      </c>
      <c r="I97" s="166"/>
      <c r="J97" s="167">
        <f t="shared" si="0"/>
        <v>0</v>
      </c>
      <c r="K97" s="163" t="s">
        <v>5</v>
      </c>
      <c r="L97" s="36"/>
      <c r="M97" s="168" t="s">
        <v>5</v>
      </c>
      <c r="N97" s="169" t="s">
        <v>40</v>
      </c>
      <c r="O97" s="37"/>
      <c r="P97" s="170">
        <f t="shared" si="1"/>
        <v>0</v>
      </c>
      <c r="Q97" s="170">
        <v>0</v>
      </c>
      <c r="R97" s="170">
        <f t="shared" si="2"/>
        <v>0</v>
      </c>
      <c r="S97" s="170">
        <v>0</v>
      </c>
      <c r="T97" s="171">
        <f t="shared" si="3"/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72">
        <f t="shared" si="4"/>
        <v>0</v>
      </c>
      <c r="BF97" s="172">
        <f t="shared" si="5"/>
        <v>0</v>
      </c>
      <c r="BG97" s="172">
        <f t="shared" si="6"/>
        <v>0</v>
      </c>
      <c r="BH97" s="172">
        <f t="shared" si="7"/>
        <v>0</v>
      </c>
      <c r="BI97" s="172">
        <f t="shared" si="8"/>
        <v>0</v>
      </c>
      <c r="BJ97" s="19" t="s">
        <v>77</v>
      </c>
      <c r="BK97" s="172">
        <f t="shared" si="9"/>
        <v>0</v>
      </c>
      <c r="BL97" s="19" t="s">
        <v>135</v>
      </c>
      <c r="BM97" s="19" t="s">
        <v>401</v>
      </c>
    </row>
    <row r="98" spans="2:65" s="1" customFormat="1" ht="22.5" customHeight="1">
      <c r="B98" s="160"/>
      <c r="C98" s="161" t="s">
        <v>197</v>
      </c>
      <c r="D98" s="161" t="s">
        <v>131</v>
      </c>
      <c r="E98" s="162" t="s">
        <v>402</v>
      </c>
      <c r="F98" s="163" t="s">
        <v>403</v>
      </c>
      <c r="G98" s="164" t="s">
        <v>250</v>
      </c>
      <c r="H98" s="165">
        <v>64.16</v>
      </c>
      <c r="I98" s="166"/>
      <c r="J98" s="167">
        <f t="shared" si="0"/>
        <v>0</v>
      </c>
      <c r="K98" s="163" t="s">
        <v>5</v>
      </c>
      <c r="L98" s="36"/>
      <c r="M98" s="168" t="s">
        <v>5</v>
      </c>
      <c r="N98" s="169" t="s">
        <v>40</v>
      </c>
      <c r="O98" s="37"/>
      <c r="P98" s="170">
        <f t="shared" si="1"/>
        <v>0</v>
      </c>
      <c r="Q98" s="170">
        <v>0</v>
      </c>
      <c r="R98" s="170">
        <f t="shared" si="2"/>
        <v>0</v>
      </c>
      <c r="S98" s="170">
        <v>0</v>
      </c>
      <c r="T98" s="171">
        <f t="shared" si="3"/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72">
        <f t="shared" si="4"/>
        <v>0</v>
      </c>
      <c r="BF98" s="172">
        <f t="shared" si="5"/>
        <v>0</v>
      </c>
      <c r="BG98" s="172">
        <f t="shared" si="6"/>
        <v>0</v>
      </c>
      <c r="BH98" s="172">
        <f t="shared" si="7"/>
        <v>0</v>
      </c>
      <c r="BI98" s="172">
        <f t="shared" si="8"/>
        <v>0</v>
      </c>
      <c r="BJ98" s="19" t="s">
        <v>77</v>
      </c>
      <c r="BK98" s="172">
        <f t="shared" si="9"/>
        <v>0</v>
      </c>
      <c r="BL98" s="19" t="s">
        <v>135</v>
      </c>
      <c r="BM98" s="19" t="s">
        <v>404</v>
      </c>
    </row>
    <row r="99" spans="2:65" s="1" customFormat="1" ht="22.5" customHeight="1">
      <c r="B99" s="160"/>
      <c r="C99" s="161" t="s">
        <v>201</v>
      </c>
      <c r="D99" s="161" t="s">
        <v>131</v>
      </c>
      <c r="E99" s="162" t="s">
        <v>405</v>
      </c>
      <c r="F99" s="163" t="s">
        <v>406</v>
      </c>
      <c r="G99" s="164" t="s">
        <v>309</v>
      </c>
      <c r="H99" s="165">
        <v>3</v>
      </c>
      <c r="I99" s="166"/>
      <c r="J99" s="167">
        <f t="shared" si="0"/>
        <v>0</v>
      </c>
      <c r="K99" s="163" t="s">
        <v>5</v>
      </c>
      <c r="L99" s="36"/>
      <c r="M99" s="168" t="s">
        <v>5</v>
      </c>
      <c r="N99" s="169" t="s">
        <v>40</v>
      </c>
      <c r="O99" s="37"/>
      <c r="P99" s="170">
        <f t="shared" si="1"/>
        <v>0</v>
      </c>
      <c r="Q99" s="170">
        <v>0</v>
      </c>
      <c r="R99" s="170">
        <f t="shared" si="2"/>
        <v>0</v>
      </c>
      <c r="S99" s="170">
        <v>0</v>
      </c>
      <c r="T99" s="171">
        <f t="shared" si="3"/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72">
        <f t="shared" si="4"/>
        <v>0</v>
      </c>
      <c r="BF99" s="172">
        <f t="shared" si="5"/>
        <v>0</v>
      </c>
      <c r="BG99" s="172">
        <f t="shared" si="6"/>
        <v>0</v>
      </c>
      <c r="BH99" s="172">
        <f t="shared" si="7"/>
        <v>0</v>
      </c>
      <c r="BI99" s="172">
        <f t="shared" si="8"/>
        <v>0</v>
      </c>
      <c r="BJ99" s="19" t="s">
        <v>77</v>
      </c>
      <c r="BK99" s="172">
        <f t="shared" si="9"/>
        <v>0</v>
      </c>
      <c r="BL99" s="19" t="s">
        <v>135</v>
      </c>
      <c r="BM99" s="19" t="s">
        <v>407</v>
      </c>
    </row>
    <row r="100" spans="2:65" s="1" customFormat="1" ht="22.5" customHeight="1">
      <c r="B100" s="160"/>
      <c r="C100" s="161" t="s">
        <v>207</v>
      </c>
      <c r="D100" s="161" t="s">
        <v>131</v>
      </c>
      <c r="E100" s="162" t="s">
        <v>408</v>
      </c>
      <c r="F100" s="163" t="s">
        <v>409</v>
      </c>
      <c r="G100" s="164" t="s">
        <v>381</v>
      </c>
      <c r="H100" s="165">
        <v>30</v>
      </c>
      <c r="I100" s="166"/>
      <c r="J100" s="167">
        <f t="shared" si="0"/>
        <v>0</v>
      </c>
      <c r="K100" s="163" t="s">
        <v>5</v>
      </c>
      <c r="L100" s="36"/>
      <c r="M100" s="168" t="s">
        <v>5</v>
      </c>
      <c r="N100" s="169" t="s">
        <v>40</v>
      </c>
      <c r="O100" s="37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72">
        <f t="shared" si="4"/>
        <v>0</v>
      </c>
      <c r="BF100" s="172">
        <f t="shared" si="5"/>
        <v>0</v>
      </c>
      <c r="BG100" s="172">
        <f t="shared" si="6"/>
        <v>0</v>
      </c>
      <c r="BH100" s="172">
        <f t="shared" si="7"/>
        <v>0</v>
      </c>
      <c r="BI100" s="172">
        <f t="shared" si="8"/>
        <v>0</v>
      </c>
      <c r="BJ100" s="19" t="s">
        <v>77</v>
      </c>
      <c r="BK100" s="172">
        <f t="shared" si="9"/>
        <v>0</v>
      </c>
      <c r="BL100" s="19" t="s">
        <v>135</v>
      </c>
      <c r="BM100" s="19" t="s">
        <v>410</v>
      </c>
    </row>
    <row r="101" spans="2:65" s="1" customFormat="1" ht="22.5" customHeight="1">
      <c r="B101" s="160"/>
      <c r="C101" s="161" t="s">
        <v>11</v>
      </c>
      <c r="D101" s="161" t="s">
        <v>131</v>
      </c>
      <c r="E101" s="162" t="s">
        <v>411</v>
      </c>
      <c r="F101" s="163" t="s">
        <v>412</v>
      </c>
      <c r="G101" s="164" t="s">
        <v>309</v>
      </c>
      <c r="H101" s="165">
        <v>3</v>
      </c>
      <c r="I101" s="166"/>
      <c r="J101" s="167">
        <f t="shared" si="0"/>
        <v>0</v>
      </c>
      <c r="K101" s="163" t="s">
        <v>5</v>
      </c>
      <c r="L101" s="36"/>
      <c r="M101" s="168" t="s">
        <v>5</v>
      </c>
      <c r="N101" s="169" t="s">
        <v>40</v>
      </c>
      <c r="O101" s="37"/>
      <c r="P101" s="170">
        <f t="shared" si="1"/>
        <v>0</v>
      </c>
      <c r="Q101" s="170">
        <v>0</v>
      </c>
      <c r="R101" s="170">
        <f t="shared" si="2"/>
        <v>0</v>
      </c>
      <c r="S101" s="170">
        <v>0</v>
      </c>
      <c r="T101" s="171">
        <f t="shared" si="3"/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72">
        <f t="shared" si="4"/>
        <v>0</v>
      </c>
      <c r="BF101" s="172">
        <f t="shared" si="5"/>
        <v>0</v>
      </c>
      <c r="BG101" s="172">
        <f t="shared" si="6"/>
        <v>0</v>
      </c>
      <c r="BH101" s="172">
        <f t="shared" si="7"/>
        <v>0</v>
      </c>
      <c r="BI101" s="172">
        <f t="shared" si="8"/>
        <v>0</v>
      </c>
      <c r="BJ101" s="19" t="s">
        <v>77</v>
      </c>
      <c r="BK101" s="172">
        <f t="shared" si="9"/>
        <v>0</v>
      </c>
      <c r="BL101" s="19" t="s">
        <v>135</v>
      </c>
      <c r="BM101" s="19" t="s">
        <v>413</v>
      </c>
    </row>
    <row r="102" spans="2:65" s="1" customFormat="1" ht="22.5" customHeight="1">
      <c r="B102" s="160"/>
      <c r="C102" s="161" t="s">
        <v>214</v>
      </c>
      <c r="D102" s="161" t="s">
        <v>131</v>
      </c>
      <c r="E102" s="162" t="s">
        <v>414</v>
      </c>
      <c r="F102" s="163" t="s">
        <v>415</v>
      </c>
      <c r="G102" s="164" t="s">
        <v>254</v>
      </c>
      <c r="H102" s="165">
        <v>106.7665</v>
      </c>
      <c r="I102" s="166"/>
      <c r="J102" s="167">
        <f t="shared" si="0"/>
        <v>0</v>
      </c>
      <c r="K102" s="163" t="s">
        <v>5</v>
      </c>
      <c r="L102" s="36"/>
      <c r="M102" s="168" t="s">
        <v>5</v>
      </c>
      <c r="N102" s="169" t="s">
        <v>40</v>
      </c>
      <c r="O102" s="37"/>
      <c r="P102" s="170">
        <f t="shared" si="1"/>
        <v>0</v>
      </c>
      <c r="Q102" s="170">
        <v>0</v>
      </c>
      <c r="R102" s="170">
        <f t="shared" si="2"/>
        <v>0</v>
      </c>
      <c r="S102" s="170">
        <v>0</v>
      </c>
      <c r="T102" s="171">
        <f t="shared" si="3"/>
        <v>0</v>
      </c>
      <c r="AR102" s="19" t="s">
        <v>135</v>
      </c>
      <c r="AT102" s="19" t="s">
        <v>131</v>
      </c>
      <c r="AU102" s="19" t="s">
        <v>77</v>
      </c>
      <c r="AY102" s="19" t="s">
        <v>130</v>
      </c>
      <c r="BE102" s="172">
        <f t="shared" si="4"/>
        <v>0</v>
      </c>
      <c r="BF102" s="172">
        <f t="shared" si="5"/>
        <v>0</v>
      </c>
      <c r="BG102" s="172">
        <f t="shared" si="6"/>
        <v>0</v>
      </c>
      <c r="BH102" s="172">
        <f t="shared" si="7"/>
        <v>0</v>
      </c>
      <c r="BI102" s="172">
        <f t="shared" si="8"/>
        <v>0</v>
      </c>
      <c r="BJ102" s="19" t="s">
        <v>77</v>
      </c>
      <c r="BK102" s="172">
        <f t="shared" si="9"/>
        <v>0</v>
      </c>
      <c r="BL102" s="19" t="s">
        <v>135</v>
      </c>
      <c r="BM102" s="19" t="s">
        <v>416</v>
      </c>
    </row>
    <row r="103" spans="2:65" s="1" customFormat="1" ht="22.5" customHeight="1">
      <c r="B103" s="160"/>
      <c r="C103" s="161" t="s">
        <v>220</v>
      </c>
      <c r="D103" s="161" t="s">
        <v>131</v>
      </c>
      <c r="E103" s="162" t="s">
        <v>417</v>
      </c>
      <c r="F103" s="163" t="s">
        <v>418</v>
      </c>
      <c r="G103" s="164" t="s">
        <v>254</v>
      </c>
      <c r="H103" s="165">
        <v>8.96</v>
      </c>
      <c r="I103" s="166"/>
      <c r="J103" s="167">
        <f t="shared" si="0"/>
        <v>0</v>
      </c>
      <c r="K103" s="163" t="s">
        <v>5</v>
      </c>
      <c r="L103" s="36"/>
      <c r="M103" s="168" t="s">
        <v>5</v>
      </c>
      <c r="N103" s="169" t="s">
        <v>40</v>
      </c>
      <c r="O103" s="37"/>
      <c r="P103" s="170">
        <f t="shared" si="1"/>
        <v>0</v>
      </c>
      <c r="Q103" s="170">
        <v>0</v>
      </c>
      <c r="R103" s="170">
        <f t="shared" si="2"/>
        <v>0</v>
      </c>
      <c r="S103" s="170">
        <v>0</v>
      </c>
      <c r="T103" s="171">
        <f t="shared" si="3"/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72">
        <f t="shared" si="4"/>
        <v>0</v>
      </c>
      <c r="BF103" s="172">
        <f t="shared" si="5"/>
        <v>0</v>
      </c>
      <c r="BG103" s="172">
        <f t="shared" si="6"/>
        <v>0</v>
      </c>
      <c r="BH103" s="172">
        <f t="shared" si="7"/>
        <v>0</v>
      </c>
      <c r="BI103" s="172">
        <f t="shared" si="8"/>
        <v>0</v>
      </c>
      <c r="BJ103" s="19" t="s">
        <v>77</v>
      </c>
      <c r="BK103" s="172">
        <f t="shared" si="9"/>
        <v>0</v>
      </c>
      <c r="BL103" s="19" t="s">
        <v>135</v>
      </c>
      <c r="BM103" s="19" t="s">
        <v>419</v>
      </c>
    </row>
    <row r="104" spans="2:65" s="1" customFormat="1" ht="22.5" customHeight="1">
      <c r="B104" s="160"/>
      <c r="C104" s="161" t="s">
        <v>224</v>
      </c>
      <c r="D104" s="161" t="s">
        <v>131</v>
      </c>
      <c r="E104" s="162" t="s">
        <v>420</v>
      </c>
      <c r="F104" s="163" t="s">
        <v>421</v>
      </c>
      <c r="G104" s="164" t="s">
        <v>254</v>
      </c>
      <c r="H104" s="165">
        <v>37.924</v>
      </c>
      <c r="I104" s="166"/>
      <c r="J104" s="167">
        <f t="shared" si="0"/>
        <v>0</v>
      </c>
      <c r="K104" s="163" t="s">
        <v>5</v>
      </c>
      <c r="L104" s="36"/>
      <c r="M104" s="168" t="s">
        <v>5</v>
      </c>
      <c r="N104" s="169" t="s">
        <v>40</v>
      </c>
      <c r="O104" s="37"/>
      <c r="P104" s="170">
        <f t="shared" si="1"/>
        <v>0</v>
      </c>
      <c r="Q104" s="170">
        <v>0</v>
      </c>
      <c r="R104" s="170">
        <f t="shared" si="2"/>
        <v>0</v>
      </c>
      <c r="S104" s="170">
        <v>0</v>
      </c>
      <c r="T104" s="171">
        <f t="shared" si="3"/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72">
        <f t="shared" si="4"/>
        <v>0</v>
      </c>
      <c r="BF104" s="172">
        <f t="shared" si="5"/>
        <v>0</v>
      </c>
      <c r="BG104" s="172">
        <f t="shared" si="6"/>
        <v>0</v>
      </c>
      <c r="BH104" s="172">
        <f t="shared" si="7"/>
        <v>0</v>
      </c>
      <c r="BI104" s="172">
        <f t="shared" si="8"/>
        <v>0</v>
      </c>
      <c r="BJ104" s="19" t="s">
        <v>77</v>
      </c>
      <c r="BK104" s="172">
        <f t="shared" si="9"/>
        <v>0</v>
      </c>
      <c r="BL104" s="19" t="s">
        <v>135</v>
      </c>
      <c r="BM104" s="19" t="s">
        <v>422</v>
      </c>
    </row>
    <row r="105" spans="2:65" s="1" customFormat="1" ht="22.5" customHeight="1">
      <c r="B105" s="160"/>
      <c r="C105" s="161" t="s">
        <v>228</v>
      </c>
      <c r="D105" s="161" t="s">
        <v>131</v>
      </c>
      <c r="E105" s="162" t="s">
        <v>423</v>
      </c>
      <c r="F105" s="163" t="s">
        <v>424</v>
      </c>
      <c r="G105" s="164" t="s">
        <v>254</v>
      </c>
      <c r="H105" s="165">
        <v>68.85</v>
      </c>
      <c r="I105" s="166"/>
      <c r="J105" s="167">
        <f t="shared" si="0"/>
        <v>0</v>
      </c>
      <c r="K105" s="163" t="s">
        <v>5</v>
      </c>
      <c r="L105" s="36"/>
      <c r="M105" s="168" t="s">
        <v>5</v>
      </c>
      <c r="N105" s="169" t="s">
        <v>40</v>
      </c>
      <c r="O105" s="37"/>
      <c r="P105" s="170">
        <f t="shared" si="1"/>
        <v>0</v>
      </c>
      <c r="Q105" s="170">
        <v>0</v>
      </c>
      <c r="R105" s="170">
        <f t="shared" si="2"/>
        <v>0</v>
      </c>
      <c r="S105" s="170">
        <v>0</v>
      </c>
      <c r="T105" s="171">
        <f t="shared" si="3"/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72">
        <f t="shared" si="4"/>
        <v>0</v>
      </c>
      <c r="BF105" s="172">
        <f t="shared" si="5"/>
        <v>0</v>
      </c>
      <c r="BG105" s="172">
        <f t="shared" si="6"/>
        <v>0</v>
      </c>
      <c r="BH105" s="172">
        <f t="shared" si="7"/>
        <v>0</v>
      </c>
      <c r="BI105" s="172">
        <f t="shared" si="8"/>
        <v>0</v>
      </c>
      <c r="BJ105" s="19" t="s">
        <v>77</v>
      </c>
      <c r="BK105" s="172">
        <f t="shared" si="9"/>
        <v>0</v>
      </c>
      <c r="BL105" s="19" t="s">
        <v>135</v>
      </c>
      <c r="BM105" s="19" t="s">
        <v>425</v>
      </c>
    </row>
    <row r="106" spans="2:65" s="1" customFormat="1" ht="22.5" customHeight="1">
      <c r="B106" s="160"/>
      <c r="C106" s="161" t="s">
        <v>232</v>
      </c>
      <c r="D106" s="161" t="s">
        <v>131</v>
      </c>
      <c r="E106" s="162" t="s">
        <v>426</v>
      </c>
      <c r="F106" s="163" t="s">
        <v>427</v>
      </c>
      <c r="G106" s="164" t="s">
        <v>254</v>
      </c>
      <c r="H106" s="165">
        <v>1032.75</v>
      </c>
      <c r="I106" s="166"/>
      <c r="J106" s="167">
        <f t="shared" si="0"/>
        <v>0</v>
      </c>
      <c r="K106" s="163" t="s">
        <v>5</v>
      </c>
      <c r="L106" s="36"/>
      <c r="M106" s="168" t="s">
        <v>5</v>
      </c>
      <c r="N106" s="169" t="s">
        <v>40</v>
      </c>
      <c r="O106" s="37"/>
      <c r="P106" s="170">
        <f t="shared" si="1"/>
        <v>0</v>
      </c>
      <c r="Q106" s="170">
        <v>0</v>
      </c>
      <c r="R106" s="170">
        <f t="shared" si="2"/>
        <v>0</v>
      </c>
      <c r="S106" s="170">
        <v>0</v>
      </c>
      <c r="T106" s="171">
        <f t="shared" si="3"/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72">
        <f t="shared" si="4"/>
        <v>0</v>
      </c>
      <c r="BF106" s="172">
        <f t="shared" si="5"/>
        <v>0</v>
      </c>
      <c r="BG106" s="172">
        <f t="shared" si="6"/>
        <v>0</v>
      </c>
      <c r="BH106" s="172">
        <f t="shared" si="7"/>
        <v>0</v>
      </c>
      <c r="BI106" s="172">
        <f t="shared" si="8"/>
        <v>0</v>
      </c>
      <c r="BJ106" s="19" t="s">
        <v>77</v>
      </c>
      <c r="BK106" s="172">
        <f t="shared" si="9"/>
        <v>0</v>
      </c>
      <c r="BL106" s="19" t="s">
        <v>135</v>
      </c>
      <c r="BM106" s="19" t="s">
        <v>428</v>
      </c>
    </row>
    <row r="107" spans="2:65" s="1" customFormat="1" ht="22.5" customHeight="1">
      <c r="B107" s="160"/>
      <c r="C107" s="161" t="s">
        <v>10</v>
      </c>
      <c r="D107" s="161" t="s">
        <v>131</v>
      </c>
      <c r="E107" s="162" t="s">
        <v>429</v>
      </c>
      <c r="F107" s="163" t="s">
        <v>430</v>
      </c>
      <c r="G107" s="164" t="s">
        <v>254</v>
      </c>
      <c r="H107" s="165">
        <v>46.884</v>
      </c>
      <c r="I107" s="166"/>
      <c r="J107" s="167">
        <f t="shared" si="0"/>
        <v>0</v>
      </c>
      <c r="K107" s="163" t="s">
        <v>5</v>
      </c>
      <c r="L107" s="36"/>
      <c r="M107" s="168" t="s">
        <v>5</v>
      </c>
      <c r="N107" s="169" t="s">
        <v>40</v>
      </c>
      <c r="O107" s="37"/>
      <c r="P107" s="170">
        <f t="shared" si="1"/>
        <v>0</v>
      </c>
      <c r="Q107" s="170">
        <v>0</v>
      </c>
      <c r="R107" s="170">
        <f t="shared" si="2"/>
        <v>0</v>
      </c>
      <c r="S107" s="170">
        <v>0</v>
      </c>
      <c r="T107" s="171">
        <f t="shared" si="3"/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72">
        <f t="shared" si="4"/>
        <v>0</v>
      </c>
      <c r="BF107" s="172">
        <f t="shared" si="5"/>
        <v>0</v>
      </c>
      <c r="BG107" s="172">
        <f t="shared" si="6"/>
        <v>0</v>
      </c>
      <c r="BH107" s="172">
        <f t="shared" si="7"/>
        <v>0</v>
      </c>
      <c r="BI107" s="172">
        <f t="shared" si="8"/>
        <v>0</v>
      </c>
      <c r="BJ107" s="19" t="s">
        <v>77</v>
      </c>
      <c r="BK107" s="172">
        <f t="shared" si="9"/>
        <v>0</v>
      </c>
      <c r="BL107" s="19" t="s">
        <v>135</v>
      </c>
      <c r="BM107" s="19" t="s">
        <v>431</v>
      </c>
    </row>
    <row r="108" spans="2:65" s="1" customFormat="1" ht="22.5" customHeight="1">
      <c r="B108" s="160"/>
      <c r="C108" s="161" t="s">
        <v>341</v>
      </c>
      <c r="D108" s="161" t="s">
        <v>131</v>
      </c>
      <c r="E108" s="162" t="s">
        <v>271</v>
      </c>
      <c r="F108" s="163" t="s">
        <v>272</v>
      </c>
      <c r="G108" s="164" t="s">
        <v>254</v>
      </c>
      <c r="H108" s="165">
        <v>68.8425</v>
      </c>
      <c r="I108" s="166"/>
      <c r="J108" s="167">
        <f t="shared" si="0"/>
        <v>0</v>
      </c>
      <c r="K108" s="163" t="s">
        <v>5</v>
      </c>
      <c r="L108" s="36"/>
      <c r="M108" s="168" t="s">
        <v>5</v>
      </c>
      <c r="N108" s="169" t="s">
        <v>40</v>
      </c>
      <c r="O108" s="37"/>
      <c r="P108" s="170">
        <f t="shared" si="1"/>
        <v>0</v>
      </c>
      <c r="Q108" s="170">
        <v>0</v>
      </c>
      <c r="R108" s="170">
        <f t="shared" si="2"/>
        <v>0</v>
      </c>
      <c r="S108" s="170">
        <v>0</v>
      </c>
      <c r="T108" s="171">
        <f t="shared" si="3"/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72">
        <f t="shared" si="4"/>
        <v>0</v>
      </c>
      <c r="BF108" s="172">
        <f t="shared" si="5"/>
        <v>0</v>
      </c>
      <c r="BG108" s="172">
        <f t="shared" si="6"/>
        <v>0</v>
      </c>
      <c r="BH108" s="172">
        <f t="shared" si="7"/>
        <v>0</v>
      </c>
      <c r="BI108" s="172">
        <f t="shared" si="8"/>
        <v>0</v>
      </c>
      <c r="BJ108" s="19" t="s">
        <v>77</v>
      </c>
      <c r="BK108" s="172">
        <f t="shared" si="9"/>
        <v>0</v>
      </c>
      <c r="BL108" s="19" t="s">
        <v>135</v>
      </c>
      <c r="BM108" s="19" t="s">
        <v>432</v>
      </c>
    </row>
    <row r="109" spans="2:65" s="1" customFormat="1" ht="22.5" customHeight="1">
      <c r="B109" s="160"/>
      <c r="C109" s="161" t="s">
        <v>290</v>
      </c>
      <c r="D109" s="161" t="s">
        <v>131</v>
      </c>
      <c r="E109" s="162" t="s">
        <v>433</v>
      </c>
      <c r="F109" s="163" t="s">
        <v>434</v>
      </c>
      <c r="G109" s="164" t="s">
        <v>250</v>
      </c>
      <c r="H109" s="165">
        <v>30.8</v>
      </c>
      <c r="I109" s="166"/>
      <c r="J109" s="167">
        <f t="shared" si="0"/>
        <v>0</v>
      </c>
      <c r="K109" s="163" t="s">
        <v>5</v>
      </c>
      <c r="L109" s="36"/>
      <c r="M109" s="168" t="s">
        <v>5</v>
      </c>
      <c r="N109" s="169" t="s">
        <v>40</v>
      </c>
      <c r="O109" s="37"/>
      <c r="P109" s="170">
        <f t="shared" si="1"/>
        <v>0</v>
      </c>
      <c r="Q109" s="170">
        <v>0</v>
      </c>
      <c r="R109" s="170">
        <f t="shared" si="2"/>
        <v>0</v>
      </c>
      <c r="S109" s="170">
        <v>0</v>
      </c>
      <c r="T109" s="171">
        <f t="shared" si="3"/>
        <v>0</v>
      </c>
      <c r="AR109" s="19" t="s">
        <v>135</v>
      </c>
      <c r="AT109" s="19" t="s">
        <v>131</v>
      </c>
      <c r="AU109" s="19" t="s">
        <v>77</v>
      </c>
      <c r="AY109" s="19" t="s">
        <v>130</v>
      </c>
      <c r="BE109" s="172">
        <f t="shared" si="4"/>
        <v>0</v>
      </c>
      <c r="BF109" s="172">
        <f t="shared" si="5"/>
        <v>0</v>
      </c>
      <c r="BG109" s="172">
        <f t="shared" si="6"/>
        <v>0</v>
      </c>
      <c r="BH109" s="172">
        <f t="shared" si="7"/>
        <v>0</v>
      </c>
      <c r="BI109" s="172">
        <f t="shared" si="8"/>
        <v>0</v>
      </c>
      <c r="BJ109" s="19" t="s">
        <v>77</v>
      </c>
      <c r="BK109" s="172">
        <f t="shared" si="9"/>
        <v>0</v>
      </c>
      <c r="BL109" s="19" t="s">
        <v>135</v>
      </c>
      <c r="BM109" s="19" t="s">
        <v>435</v>
      </c>
    </row>
    <row r="110" spans="2:65" s="1" customFormat="1" ht="22.5" customHeight="1">
      <c r="B110" s="160"/>
      <c r="C110" s="161" t="s">
        <v>296</v>
      </c>
      <c r="D110" s="161" t="s">
        <v>131</v>
      </c>
      <c r="E110" s="162" t="s">
        <v>436</v>
      </c>
      <c r="F110" s="163" t="s">
        <v>437</v>
      </c>
      <c r="G110" s="164" t="s">
        <v>250</v>
      </c>
      <c r="H110" s="165">
        <v>33.83</v>
      </c>
      <c r="I110" s="166"/>
      <c r="J110" s="167">
        <f t="shared" si="0"/>
        <v>0</v>
      </c>
      <c r="K110" s="163" t="s">
        <v>5</v>
      </c>
      <c r="L110" s="36"/>
      <c r="M110" s="168" t="s">
        <v>5</v>
      </c>
      <c r="N110" s="169" t="s">
        <v>40</v>
      </c>
      <c r="O110" s="37"/>
      <c r="P110" s="170">
        <f t="shared" si="1"/>
        <v>0</v>
      </c>
      <c r="Q110" s="170">
        <v>0</v>
      </c>
      <c r="R110" s="170">
        <f t="shared" si="2"/>
        <v>0</v>
      </c>
      <c r="S110" s="170">
        <v>0</v>
      </c>
      <c r="T110" s="171">
        <f t="shared" si="3"/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72">
        <f t="shared" si="4"/>
        <v>0</v>
      </c>
      <c r="BF110" s="172">
        <f t="shared" si="5"/>
        <v>0</v>
      </c>
      <c r="BG110" s="172">
        <f t="shared" si="6"/>
        <v>0</v>
      </c>
      <c r="BH110" s="172">
        <f t="shared" si="7"/>
        <v>0</v>
      </c>
      <c r="BI110" s="172">
        <f t="shared" si="8"/>
        <v>0</v>
      </c>
      <c r="BJ110" s="19" t="s">
        <v>77</v>
      </c>
      <c r="BK110" s="172">
        <f t="shared" si="9"/>
        <v>0</v>
      </c>
      <c r="BL110" s="19" t="s">
        <v>135</v>
      </c>
      <c r="BM110" s="19" t="s">
        <v>438</v>
      </c>
    </row>
    <row r="111" spans="2:65" s="1" customFormat="1" ht="22.5" customHeight="1">
      <c r="B111" s="160"/>
      <c r="C111" s="161" t="s">
        <v>302</v>
      </c>
      <c r="D111" s="161" t="s">
        <v>131</v>
      </c>
      <c r="E111" s="162" t="s">
        <v>439</v>
      </c>
      <c r="F111" s="163" t="s">
        <v>440</v>
      </c>
      <c r="G111" s="164" t="s">
        <v>250</v>
      </c>
      <c r="H111" s="165">
        <v>44.8</v>
      </c>
      <c r="I111" s="166"/>
      <c r="J111" s="167">
        <f t="shared" si="0"/>
        <v>0</v>
      </c>
      <c r="K111" s="163" t="s">
        <v>5</v>
      </c>
      <c r="L111" s="36"/>
      <c r="M111" s="168" t="s">
        <v>5</v>
      </c>
      <c r="N111" s="169" t="s">
        <v>40</v>
      </c>
      <c r="O111" s="37"/>
      <c r="P111" s="170">
        <f t="shared" si="1"/>
        <v>0</v>
      </c>
      <c r="Q111" s="170">
        <v>0</v>
      </c>
      <c r="R111" s="170">
        <f t="shared" si="2"/>
        <v>0</v>
      </c>
      <c r="S111" s="170">
        <v>0</v>
      </c>
      <c r="T111" s="171">
        <f t="shared" si="3"/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72">
        <f t="shared" si="4"/>
        <v>0</v>
      </c>
      <c r="BF111" s="172">
        <f t="shared" si="5"/>
        <v>0</v>
      </c>
      <c r="BG111" s="172">
        <f t="shared" si="6"/>
        <v>0</v>
      </c>
      <c r="BH111" s="172">
        <f t="shared" si="7"/>
        <v>0</v>
      </c>
      <c r="BI111" s="172">
        <f t="shared" si="8"/>
        <v>0</v>
      </c>
      <c r="BJ111" s="19" t="s">
        <v>77</v>
      </c>
      <c r="BK111" s="172">
        <f t="shared" si="9"/>
        <v>0</v>
      </c>
      <c r="BL111" s="19" t="s">
        <v>135</v>
      </c>
      <c r="BM111" s="19" t="s">
        <v>441</v>
      </c>
    </row>
    <row r="112" spans="2:65" s="1" customFormat="1" ht="22.5" customHeight="1">
      <c r="B112" s="160"/>
      <c r="C112" s="161" t="s">
        <v>306</v>
      </c>
      <c r="D112" s="161" t="s">
        <v>131</v>
      </c>
      <c r="E112" s="162" t="s">
        <v>442</v>
      </c>
      <c r="F112" s="163" t="s">
        <v>443</v>
      </c>
      <c r="G112" s="164" t="s">
        <v>276</v>
      </c>
      <c r="H112" s="165">
        <v>64.4708</v>
      </c>
      <c r="I112" s="166"/>
      <c r="J112" s="167">
        <f t="shared" si="0"/>
        <v>0</v>
      </c>
      <c r="K112" s="163" t="s">
        <v>5</v>
      </c>
      <c r="L112" s="36"/>
      <c r="M112" s="168" t="s">
        <v>5</v>
      </c>
      <c r="N112" s="169" t="s">
        <v>40</v>
      </c>
      <c r="O112" s="37"/>
      <c r="P112" s="170">
        <f t="shared" si="1"/>
        <v>0</v>
      </c>
      <c r="Q112" s="170">
        <v>0</v>
      </c>
      <c r="R112" s="170">
        <f t="shared" si="2"/>
        <v>0</v>
      </c>
      <c r="S112" s="170">
        <v>0</v>
      </c>
      <c r="T112" s="171">
        <f t="shared" si="3"/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72">
        <f t="shared" si="4"/>
        <v>0</v>
      </c>
      <c r="BF112" s="172">
        <f t="shared" si="5"/>
        <v>0</v>
      </c>
      <c r="BG112" s="172">
        <f t="shared" si="6"/>
        <v>0</v>
      </c>
      <c r="BH112" s="172">
        <f t="shared" si="7"/>
        <v>0</v>
      </c>
      <c r="BI112" s="172">
        <f t="shared" si="8"/>
        <v>0</v>
      </c>
      <c r="BJ112" s="19" t="s">
        <v>77</v>
      </c>
      <c r="BK112" s="172">
        <f t="shared" si="9"/>
        <v>0</v>
      </c>
      <c r="BL112" s="19" t="s">
        <v>135</v>
      </c>
      <c r="BM112" s="19" t="s">
        <v>444</v>
      </c>
    </row>
    <row r="113" spans="2:65" s="1" customFormat="1" ht="22.5" customHeight="1">
      <c r="B113" s="160"/>
      <c r="C113" s="161" t="s">
        <v>347</v>
      </c>
      <c r="D113" s="161" t="s">
        <v>131</v>
      </c>
      <c r="E113" s="162" t="s">
        <v>445</v>
      </c>
      <c r="F113" s="163" t="s">
        <v>446</v>
      </c>
      <c r="G113" s="164" t="s">
        <v>336</v>
      </c>
      <c r="H113" s="165">
        <v>1.792</v>
      </c>
      <c r="I113" s="166"/>
      <c r="J113" s="167">
        <f t="shared" si="0"/>
        <v>0</v>
      </c>
      <c r="K113" s="163" t="s">
        <v>5</v>
      </c>
      <c r="L113" s="36"/>
      <c r="M113" s="168" t="s">
        <v>5</v>
      </c>
      <c r="N113" s="169" t="s">
        <v>40</v>
      </c>
      <c r="O113" s="37"/>
      <c r="P113" s="170">
        <f t="shared" si="1"/>
        <v>0</v>
      </c>
      <c r="Q113" s="170">
        <v>0</v>
      </c>
      <c r="R113" s="170">
        <f t="shared" si="2"/>
        <v>0</v>
      </c>
      <c r="S113" s="170">
        <v>0</v>
      </c>
      <c r="T113" s="171">
        <f t="shared" si="3"/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72">
        <f t="shared" si="4"/>
        <v>0</v>
      </c>
      <c r="BF113" s="172">
        <f t="shared" si="5"/>
        <v>0</v>
      </c>
      <c r="BG113" s="172">
        <f t="shared" si="6"/>
        <v>0</v>
      </c>
      <c r="BH113" s="172">
        <f t="shared" si="7"/>
        <v>0</v>
      </c>
      <c r="BI113" s="172">
        <f t="shared" si="8"/>
        <v>0</v>
      </c>
      <c r="BJ113" s="19" t="s">
        <v>77</v>
      </c>
      <c r="BK113" s="172">
        <f t="shared" si="9"/>
        <v>0</v>
      </c>
      <c r="BL113" s="19" t="s">
        <v>135</v>
      </c>
      <c r="BM113" s="19" t="s">
        <v>447</v>
      </c>
    </row>
    <row r="114" spans="2:65" s="1" customFormat="1" ht="22.5" customHeight="1">
      <c r="B114" s="160"/>
      <c r="C114" s="161" t="s">
        <v>351</v>
      </c>
      <c r="D114" s="161" t="s">
        <v>131</v>
      </c>
      <c r="E114" s="162" t="s">
        <v>448</v>
      </c>
      <c r="F114" s="163" t="s">
        <v>449</v>
      </c>
      <c r="G114" s="164" t="s">
        <v>276</v>
      </c>
      <c r="H114" s="165">
        <v>117.045</v>
      </c>
      <c r="I114" s="166"/>
      <c r="J114" s="167">
        <f t="shared" si="0"/>
        <v>0</v>
      </c>
      <c r="K114" s="163" t="s">
        <v>5</v>
      </c>
      <c r="L114" s="36"/>
      <c r="M114" s="168" t="s">
        <v>5</v>
      </c>
      <c r="N114" s="169" t="s">
        <v>40</v>
      </c>
      <c r="O114" s="37"/>
      <c r="P114" s="170">
        <f t="shared" si="1"/>
        <v>0</v>
      </c>
      <c r="Q114" s="170">
        <v>0</v>
      </c>
      <c r="R114" s="170">
        <f t="shared" si="2"/>
        <v>0</v>
      </c>
      <c r="S114" s="170">
        <v>0</v>
      </c>
      <c r="T114" s="171">
        <f t="shared" si="3"/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72">
        <f t="shared" si="4"/>
        <v>0</v>
      </c>
      <c r="BF114" s="172">
        <f t="shared" si="5"/>
        <v>0</v>
      </c>
      <c r="BG114" s="172">
        <f t="shared" si="6"/>
        <v>0</v>
      </c>
      <c r="BH114" s="172">
        <f t="shared" si="7"/>
        <v>0</v>
      </c>
      <c r="BI114" s="172">
        <f t="shared" si="8"/>
        <v>0</v>
      </c>
      <c r="BJ114" s="19" t="s">
        <v>77</v>
      </c>
      <c r="BK114" s="172">
        <f t="shared" si="9"/>
        <v>0</v>
      </c>
      <c r="BL114" s="19" t="s">
        <v>135</v>
      </c>
      <c r="BM114" s="19" t="s">
        <v>450</v>
      </c>
    </row>
    <row r="115" spans="2:63" s="9" customFormat="1" ht="37.35" customHeight="1">
      <c r="B115" s="148"/>
      <c r="D115" s="149" t="s">
        <v>68</v>
      </c>
      <c r="E115" s="150" t="s">
        <v>137</v>
      </c>
      <c r="F115" s="150" t="s">
        <v>278</v>
      </c>
      <c r="I115" s="151"/>
      <c r="J115" s="152">
        <f>BK115</f>
        <v>0</v>
      </c>
      <c r="L115" s="148"/>
      <c r="M115" s="153"/>
      <c r="N115" s="154"/>
      <c r="O115" s="154"/>
      <c r="P115" s="155">
        <f>SUM(P116:P122)</f>
        <v>0</v>
      </c>
      <c r="Q115" s="154"/>
      <c r="R115" s="155">
        <f>SUM(R116:R122)</f>
        <v>0</v>
      </c>
      <c r="S115" s="154"/>
      <c r="T115" s="156">
        <f>SUM(T116:T122)</f>
        <v>0</v>
      </c>
      <c r="AR115" s="157" t="s">
        <v>77</v>
      </c>
      <c r="AT115" s="158" t="s">
        <v>68</v>
      </c>
      <c r="AU115" s="158" t="s">
        <v>69</v>
      </c>
      <c r="AY115" s="157" t="s">
        <v>130</v>
      </c>
      <c r="BK115" s="159">
        <f>SUM(BK116:BK122)</f>
        <v>0</v>
      </c>
    </row>
    <row r="116" spans="2:65" s="1" customFormat="1" ht="22.5" customHeight="1">
      <c r="B116" s="160"/>
      <c r="C116" s="161" t="s">
        <v>355</v>
      </c>
      <c r="D116" s="161" t="s">
        <v>131</v>
      </c>
      <c r="E116" s="162" t="s">
        <v>279</v>
      </c>
      <c r="F116" s="163" t="s">
        <v>280</v>
      </c>
      <c r="G116" s="164" t="s">
        <v>254</v>
      </c>
      <c r="H116" s="165">
        <v>38.4</v>
      </c>
      <c r="I116" s="166"/>
      <c r="J116" s="167">
        <f aca="true" t="shared" si="10" ref="J116:J122">ROUND(I116*H116,2)</f>
        <v>0</v>
      </c>
      <c r="K116" s="163" t="s">
        <v>5</v>
      </c>
      <c r="L116" s="36"/>
      <c r="M116" s="168" t="s">
        <v>5</v>
      </c>
      <c r="N116" s="169" t="s">
        <v>40</v>
      </c>
      <c r="O116" s="37"/>
      <c r="P116" s="170">
        <f aca="true" t="shared" si="11" ref="P116:P122">O116*H116</f>
        <v>0</v>
      </c>
      <c r="Q116" s="170">
        <v>0</v>
      </c>
      <c r="R116" s="170">
        <f aca="true" t="shared" si="12" ref="R116:R122">Q116*H116</f>
        <v>0</v>
      </c>
      <c r="S116" s="170">
        <v>0</v>
      </c>
      <c r="T116" s="171">
        <f aca="true" t="shared" si="13" ref="T116:T122">S116*H116</f>
        <v>0</v>
      </c>
      <c r="AR116" s="19" t="s">
        <v>135</v>
      </c>
      <c r="AT116" s="19" t="s">
        <v>131</v>
      </c>
      <c r="AU116" s="19" t="s">
        <v>77</v>
      </c>
      <c r="AY116" s="19" t="s">
        <v>130</v>
      </c>
      <c r="BE116" s="172">
        <f aca="true" t="shared" si="14" ref="BE116:BE122">IF(N116="základní",J116,0)</f>
        <v>0</v>
      </c>
      <c r="BF116" s="172">
        <f aca="true" t="shared" si="15" ref="BF116:BF122">IF(N116="snížená",J116,0)</f>
        <v>0</v>
      </c>
      <c r="BG116" s="172">
        <f aca="true" t="shared" si="16" ref="BG116:BG122">IF(N116="zákl. přenesená",J116,0)</f>
        <v>0</v>
      </c>
      <c r="BH116" s="172">
        <f aca="true" t="shared" si="17" ref="BH116:BH122">IF(N116="sníž. přenesená",J116,0)</f>
        <v>0</v>
      </c>
      <c r="BI116" s="172">
        <f aca="true" t="shared" si="18" ref="BI116:BI122">IF(N116="nulová",J116,0)</f>
        <v>0</v>
      </c>
      <c r="BJ116" s="19" t="s">
        <v>77</v>
      </c>
      <c r="BK116" s="172">
        <f aca="true" t="shared" si="19" ref="BK116:BK122">ROUND(I116*H116,2)</f>
        <v>0</v>
      </c>
      <c r="BL116" s="19" t="s">
        <v>135</v>
      </c>
      <c r="BM116" s="19" t="s">
        <v>451</v>
      </c>
    </row>
    <row r="117" spans="2:65" s="1" customFormat="1" ht="22.5" customHeight="1">
      <c r="B117" s="160"/>
      <c r="C117" s="161" t="s">
        <v>359</v>
      </c>
      <c r="D117" s="161" t="s">
        <v>131</v>
      </c>
      <c r="E117" s="162" t="s">
        <v>282</v>
      </c>
      <c r="F117" s="163" t="s">
        <v>283</v>
      </c>
      <c r="G117" s="164" t="s">
        <v>254</v>
      </c>
      <c r="H117" s="165">
        <v>38.4</v>
      </c>
      <c r="I117" s="166"/>
      <c r="J117" s="167">
        <f t="shared" si="10"/>
        <v>0</v>
      </c>
      <c r="K117" s="163" t="s">
        <v>5</v>
      </c>
      <c r="L117" s="36"/>
      <c r="M117" s="168" t="s">
        <v>5</v>
      </c>
      <c r="N117" s="169" t="s">
        <v>40</v>
      </c>
      <c r="O117" s="37"/>
      <c r="P117" s="170">
        <f t="shared" si="11"/>
        <v>0</v>
      </c>
      <c r="Q117" s="170">
        <v>0</v>
      </c>
      <c r="R117" s="170">
        <f t="shared" si="12"/>
        <v>0</v>
      </c>
      <c r="S117" s="170">
        <v>0</v>
      </c>
      <c r="T117" s="171">
        <f t="shared" si="13"/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72">
        <f t="shared" si="14"/>
        <v>0</v>
      </c>
      <c r="BF117" s="172">
        <f t="shared" si="15"/>
        <v>0</v>
      </c>
      <c r="BG117" s="172">
        <f t="shared" si="16"/>
        <v>0</v>
      </c>
      <c r="BH117" s="172">
        <f t="shared" si="17"/>
        <v>0</v>
      </c>
      <c r="BI117" s="172">
        <f t="shared" si="18"/>
        <v>0</v>
      </c>
      <c r="BJ117" s="19" t="s">
        <v>77</v>
      </c>
      <c r="BK117" s="172">
        <f t="shared" si="19"/>
        <v>0</v>
      </c>
      <c r="BL117" s="19" t="s">
        <v>135</v>
      </c>
      <c r="BM117" s="19" t="s">
        <v>452</v>
      </c>
    </row>
    <row r="118" spans="2:65" s="1" customFormat="1" ht="22.5" customHeight="1">
      <c r="B118" s="160"/>
      <c r="C118" s="161" t="s">
        <v>453</v>
      </c>
      <c r="D118" s="161" t="s">
        <v>131</v>
      </c>
      <c r="E118" s="162" t="s">
        <v>454</v>
      </c>
      <c r="F118" s="163" t="s">
        <v>455</v>
      </c>
      <c r="G118" s="164" t="s">
        <v>254</v>
      </c>
      <c r="H118" s="165">
        <v>3.9445</v>
      </c>
      <c r="I118" s="166"/>
      <c r="J118" s="167">
        <f t="shared" si="10"/>
        <v>0</v>
      </c>
      <c r="K118" s="163" t="s">
        <v>5</v>
      </c>
      <c r="L118" s="36"/>
      <c r="M118" s="168" t="s">
        <v>5</v>
      </c>
      <c r="N118" s="169" t="s">
        <v>40</v>
      </c>
      <c r="O118" s="37"/>
      <c r="P118" s="170">
        <f t="shared" si="11"/>
        <v>0</v>
      </c>
      <c r="Q118" s="170">
        <v>0</v>
      </c>
      <c r="R118" s="170">
        <f t="shared" si="12"/>
        <v>0</v>
      </c>
      <c r="S118" s="170">
        <v>0</v>
      </c>
      <c r="T118" s="171">
        <f t="shared" si="13"/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72">
        <f t="shared" si="14"/>
        <v>0</v>
      </c>
      <c r="BF118" s="172">
        <f t="shared" si="15"/>
        <v>0</v>
      </c>
      <c r="BG118" s="172">
        <f t="shared" si="16"/>
        <v>0</v>
      </c>
      <c r="BH118" s="172">
        <f t="shared" si="17"/>
        <v>0</v>
      </c>
      <c r="BI118" s="172">
        <f t="shared" si="18"/>
        <v>0</v>
      </c>
      <c r="BJ118" s="19" t="s">
        <v>77</v>
      </c>
      <c r="BK118" s="172">
        <f t="shared" si="19"/>
        <v>0</v>
      </c>
      <c r="BL118" s="19" t="s">
        <v>135</v>
      </c>
      <c r="BM118" s="19" t="s">
        <v>456</v>
      </c>
    </row>
    <row r="119" spans="2:65" s="1" customFormat="1" ht="22.5" customHeight="1">
      <c r="B119" s="160"/>
      <c r="C119" s="161" t="s">
        <v>457</v>
      </c>
      <c r="D119" s="161" t="s">
        <v>131</v>
      </c>
      <c r="E119" s="162" t="s">
        <v>458</v>
      </c>
      <c r="F119" s="163" t="s">
        <v>459</v>
      </c>
      <c r="G119" s="164" t="s">
        <v>254</v>
      </c>
      <c r="H119" s="165">
        <v>0.1</v>
      </c>
      <c r="I119" s="166"/>
      <c r="J119" s="167">
        <f t="shared" si="10"/>
        <v>0</v>
      </c>
      <c r="K119" s="163" t="s">
        <v>5</v>
      </c>
      <c r="L119" s="36"/>
      <c r="M119" s="168" t="s">
        <v>5</v>
      </c>
      <c r="N119" s="169" t="s">
        <v>40</v>
      </c>
      <c r="O119" s="37"/>
      <c r="P119" s="170">
        <f t="shared" si="11"/>
        <v>0</v>
      </c>
      <c r="Q119" s="170">
        <v>0</v>
      </c>
      <c r="R119" s="170">
        <f t="shared" si="12"/>
        <v>0</v>
      </c>
      <c r="S119" s="170">
        <v>0</v>
      </c>
      <c r="T119" s="171">
        <f t="shared" si="13"/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72">
        <f t="shared" si="14"/>
        <v>0</v>
      </c>
      <c r="BF119" s="172">
        <f t="shared" si="15"/>
        <v>0</v>
      </c>
      <c r="BG119" s="172">
        <f t="shared" si="16"/>
        <v>0</v>
      </c>
      <c r="BH119" s="172">
        <f t="shared" si="17"/>
        <v>0</v>
      </c>
      <c r="BI119" s="172">
        <f t="shared" si="18"/>
        <v>0</v>
      </c>
      <c r="BJ119" s="19" t="s">
        <v>77</v>
      </c>
      <c r="BK119" s="172">
        <f t="shared" si="19"/>
        <v>0</v>
      </c>
      <c r="BL119" s="19" t="s">
        <v>135</v>
      </c>
      <c r="BM119" s="19" t="s">
        <v>460</v>
      </c>
    </row>
    <row r="120" spans="2:65" s="1" customFormat="1" ht="22.5" customHeight="1">
      <c r="B120" s="160"/>
      <c r="C120" s="161" t="s">
        <v>461</v>
      </c>
      <c r="D120" s="161" t="s">
        <v>131</v>
      </c>
      <c r="E120" s="162" t="s">
        <v>462</v>
      </c>
      <c r="F120" s="163" t="s">
        <v>463</v>
      </c>
      <c r="G120" s="164" t="s">
        <v>254</v>
      </c>
      <c r="H120" s="165">
        <v>9.9965</v>
      </c>
      <c r="I120" s="166"/>
      <c r="J120" s="167">
        <f t="shared" si="10"/>
        <v>0</v>
      </c>
      <c r="K120" s="163" t="s">
        <v>5</v>
      </c>
      <c r="L120" s="36"/>
      <c r="M120" s="168" t="s">
        <v>5</v>
      </c>
      <c r="N120" s="169" t="s">
        <v>40</v>
      </c>
      <c r="O120" s="37"/>
      <c r="P120" s="170">
        <f t="shared" si="11"/>
        <v>0</v>
      </c>
      <c r="Q120" s="170">
        <v>0</v>
      </c>
      <c r="R120" s="170">
        <f t="shared" si="12"/>
        <v>0</v>
      </c>
      <c r="S120" s="170">
        <v>0</v>
      </c>
      <c r="T120" s="171">
        <f t="shared" si="13"/>
        <v>0</v>
      </c>
      <c r="AR120" s="19" t="s">
        <v>135</v>
      </c>
      <c r="AT120" s="19" t="s">
        <v>131</v>
      </c>
      <c r="AU120" s="19" t="s">
        <v>77</v>
      </c>
      <c r="AY120" s="19" t="s">
        <v>130</v>
      </c>
      <c r="BE120" s="172">
        <f t="shared" si="14"/>
        <v>0</v>
      </c>
      <c r="BF120" s="172">
        <f t="shared" si="15"/>
        <v>0</v>
      </c>
      <c r="BG120" s="172">
        <f t="shared" si="16"/>
        <v>0</v>
      </c>
      <c r="BH120" s="172">
        <f t="shared" si="17"/>
        <v>0</v>
      </c>
      <c r="BI120" s="172">
        <f t="shared" si="18"/>
        <v>0</v>
      </c>
      <c r="BJ120" s="19" t="s">
        <v>77</v>
      </c>
      <c r="BK120" s="172">
        <f t="shared" si="19"/>
        <v>0</v>
      </c>
      <c r="BL120" s="19" t="s">
        <v>135</v>
      </c>
      <c r="BM120" s="19" t="s">
        <v>464</v>
      </c>
    </row>
    <row r="121" spans="2:65" s="1" customFormat="1" ht="22.5" customHeight="1">
      <c r="B121" s="160"/>
      <c r="C121" s="161" t="s">
        <v>465</v>
      </c>
      <c r="D121" s="161" t="s">
        <v>131</v>
      </c>
      <c r="E121" s="162" t="s">
        <v>466</v>
      </c>
      <c r="F121" s="163" t="s">
        <v>467</v>
      </c>
      <c r="G121" s="164" t="s">
        <v>250</v>
      </c>
      <c r="H121" s="165">
        <v>1.5</v>
      </c>
      <c r="I121" s="166"/>
      <c r="J121" s="167">
        <f t="shared" si="10"/>
        <v>0</v>
      </c>
      <c r="K121" s="163" t="s">
        <v>5</v>
      </c>
      <c r="L121" s="36"/>
      <c r="M121" s="168" t="s">
        <v>5</v>
      </c>
      <c r="N121" s="169" t="s">
        <v>40</v>
      </c>
      <c r="O121" s="37"/>
      <c r="P121" s="170">
        <f t="shared" si="11"/>
        <v>0</v>
      </c>
      <c r="Q121" s="170">
        <v>0</v>
      </c>
      <c r="R121" s="170">
        <f t="shared" si="12"/>
        <v>0</v>
      </c>
      <c r="S121" s="170">
        <v>0</v>
      </c>
      <c r="T121" s="171">
        <f t="shared" si="13"/>
        <v>0</v>
      </c>
      <c r="AR121" s="19" t="s">
        <v>135</v>
      </c>
      <c r="AT121" s="19" t="s">
        <v>131</v>
      </c>
      <c r="AU121" s="19" t="s">
        <v>77</v>
      </c>
      <c r="AY121" s="19" t="s">
        <v>130</v>
      </c>
      <c r="BE121" s="172">
        <f t="shared" si="14"/>
        <v>0</v>
      </c>
      <c r="BF121" s="172">
        <f t="shared" si="15"/>
        <v>0</v>
      </c>
      <c r="BG121" s="172">
        <f t="shared" si="16"/>
        <v>0</v>
      </c>
      <c r="BH121" s="172">
        <f t="shared" si="17"/>
        <v>0</v>
      </c>
      <c r="BI121" s="172">
        <f t="shared" si="18"/>
        <v>0</v>
      </c>
      <c r="BJ121" s="19" t="s">
        <v>77</v>
      </c>
      <c r="BK121" s="172">
        <f t="shared" si="19"/>
        <v>0</v>
      </c>
      <c r="BL121" s="19" t="s">
        <v>135</v>
      </c>
      <c r="BM121" s="19" t="s">
        <v>468</v>
      </c>
    </row>
    <row r="122" spans="2:65" s="1" customFormat="1" ht="22.5" customHeight="1">
      <c r="B122" s="160"/>
      <c r="C122" s="161" t="s">
        <v>469</v>
      </c>
      <c r="D122" s="161" t="s">
        <v>131</v>
      </c>
      <c r="E122" s="162" t="s">
        <v>470</v>
      </c>
      <c r="F122" s="163" t="s">
        <v>471</v>
      </c>
      <c r="G122" s="164" t="s">
        <v>250</v>
      </c>
      <c r="H122" s="165">
        <v>1.5</v>
      </c>
      <c r="I122" s="166"/>
      <c r="J122" s="167">
        <f t="shared" si="10"/>
        <v>0</v>
      </c>
      <c r="K122" s="163" t="s">
        <v>5</v>
      </c>
      <c r="L122" s="36"/>
      <c r="M122" s="168" t="s">
        <v>5</v>
      </c>
      <c r="N122" s="169" t="s">
        <v>40</v>
      </c>
      <c r="O122" s="37"/>
      <c r="P122" s="170">
        <f t="shared" si="11"/>
        <v>0</v>
      </c>
      <c r="Q122" s="170">
        <v>0</v>
      </c>
      <c r="R122" s="170">
        <f t="shared" si="12"/>
        <v>0</v>
      </c>
      <c r="S122" s="170">
        <v>0</v>
      </c>
      <c r="T122" s="171">
        <f t="shared" si="13"/>
        <v>0</v>
      </c>
      <c r="AR122" s="19" t="s">
        <v>135</v>
      </c>
      <c r="AT122" s="19" t="s">
        <v>131</v>
      </c>
      <c r="AU122" s="19" t="s">
        <v>77</v>
      </c>
      <c r="AY122" s="19" t="s">
        <v>130</v>
      </c>
      <c r="BE122" s="172">
        <f t="shared" si="14"/>
        <v>0</v>
      </c>
      <c r="BF122" s="172">
        <f t="shared" si="15"/>
        <v>0</v>
      </c>
      <c r="BG122" s="172">
        <f t="shared" si="16"/>
        <v>0</v>
      </c>
      <c r="BH122" s="172">
        <f t="shared" si="17"/>
        <v>0</v>
      </c>
      <c r="BI122" s="172">
        <f t="shared" si="18"/>
        <v>0</v>
      </c>
      <c r="BJ122" s="19" t="s">
        <v>77</v>
      </c>
      <c r="BK122" s="172">
        <f t="shared" si="19"/>
        <v>0</v>
      </c>
      <c r="BL122" s="19" t="s">
        <v>135</v>
      </c>
      <c r="BM122" s="19" t="s">
        <v>472</v>
      </c>
    </row>
    <row r="123" spans="2:63" s="9" customFormat="1" ht="37.35" customHeight="1">
      <c r="B123" s="148"/>
      <c r="D123" s="149" t="s">
        <v>68</v>
      </c>
      <c r="E123" s="150" t="s">
        <v>159</v>
      </c>
      <c r="F123" s="150" t="s">
        <v>473</v>
      </c>
      <c r="I123" s="151"/>
      <c r="J123" s="152">
        <f>BK123</f>
        <v>0</v>
      </c>
      <c r="L123" s="148"/>
      <c r="M123" s="153"/>
      <c r="N123" s="154"/>
      <c r="O123" s="154"/>
      <c r="P123" s="155">
        <f>SUM(P124:P127)</f>
        <v>0</v>
      </c>
      <c r="Q123" s="154"/>
      <c r="R123" s="155">
        <f>SUM(R124:R127)</f>
        <v>0</v>
      </c>
      <c r="S123" s="154"/>
      <c r="T123" s="156">
        <f>SUM(T124:T127)</f>
        <v>0</v>
      </c>
      <c r="AR123" s="157" t="s">
        <v>77</v>
      </c>
      <c r="AT123" s="158" t="s">
        <v>68</v>
      </c>
      <c r="AU123" s="158" t="s">
        <v>69</v>
      </c>
      <c r="AY123" s="157" t="s">
        <v>130</v>
      </c>
      <c r="BK123" s="159">
        <f>SUM(BK124:BK127)</f>
        <v>0</v>
      </c>
    </row>
    <row r="124" spans="2:65" s="1" customFormat="1" ht="22.5" customHeight="1">
      <c r="B124" s="160"/>
      <c r="C124" s="161" t="s">
        <v>474</v>
      </c>
      <c r="D124" s="161" t="s">
        <v>131</v>
      </c>
      <c r="E124" s="162" t="s">
        <v>475</v>
      </c>
      <c r="F124" s="163" t="s">
        <v>476</v>
      </c>
      <c r="G124" s="164" t="s">
        <v>254</v>
      </c>
      <c r="H124" s="165">
        <v>5.115</v>
      </c>
      <c r="I124" s="166"/>
      <c r="J124" s="167">
        <f>ROUND(I124*H124,2)</f>
        <v>0</v>
      </c>
      <c r="K124" s="163" t="s">
        <v>5</v>
      </c>
      <c r="L124" s="36"/>
      <c r="M124" s="168" t="s">
        <v>5</v>
      </c>
      <c r="N124" s="169" t="s">
        <v>40</v>
      </c>
      <c r="O124" s="37"/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AR124" s="19" t="s">
        <v>135</v>
      </c>
      <c r="AT124" s="19" t="s">
        <v>131</v>
      </c>
      <c r="AU124" s="19" t="s">
        <v>77</v>
      </c>
      <c r="AY124" s="19" t="s">
        <v>130</v>
      </c>
      <c r="BE124" s="172">
        <f>IF(N124="základní",J124,0)</f>
        <v>0</v>
      </c>
      <c r="BF124" s="172">
        <f>IF(N124="snížená",J124,0)</f>
        <v>0</v>
      </c>
      <c r="BG124" s="172">
        <f>IF(N124="zákl. přenesená",J124,0)</f>
        <v>0</v>
      </c>
      <c r="BH124" s="172">
        <f>IF(N124="sníž. přenesená",J124,0)</f>
        <v>0</v>
      </c>
      <c r="BI124" s="172">
        <f>IF(N124="nulová",J124,0)</f>
        <v>0</v>
      </c>
      <c r="BJ124" s="19" t="s">
        <v>77</v>
      </c>
      <c r="BK124" s="172">
        <f>ROUND(I124*H124,2)</f>
        <v>0</v>
      </c>
      <c r="BL124" s="19" t="s">
        <v>135</v>
      </c>
      <c r="BM124" s="19" t="s">
        <v>477</v>
      </c>
    </row>
    <row r="125" spans="2:65" s="1" customFormat="1" ht="22.5" customHeight="1">
      <c r="B125" s="160"/>
      <c r="C125" s="161" t="s">
        <v>478</v>
      </c>
      <c r="D125" s="161" t="s">
        <v>131</v>
      </c>
      <c r="E125" s="162" t="s">
        <v>479</v>
      </c>
      <c r="F125" s="163" t="s">
        <v>480</v>
      </c>
      <c r="G125" s="164" t="s">
        <v>250</v>
      </c>
      <c r="H125" s="165">
        <v>20.46</v>
      </c>
      <c r="I125" s="166"/>
      <c r="J125" s="167">
        <f>ROUND(I125*H125,2)</f>
        <v>0</v>
      </c>
      <c r="K125" s="163" t="s">
        <v>5</v>
      </c>
      <c r="L125" s="36"/>
      <c r="M125" s="168" t="s">
        <v>5</v>
      </c>
      <c r="N125" s="169" t="s">
        <v>40</v>
      </c>
      <c r="O125" s="37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AR125" s="19" t="s">
        <v>135</v>
      </c>
      <c r="AT125" s="19" t="s">
        <v>131</v>
      </c>
      <c r="AU125" s="19" t="s">
        <v>77</v>
      </c>
      <c r="AY125" s="19" t="s">
        <v>130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9" t="s">
        <v>77</v>
      </c>
      <c r="BK125" s="172">
        <f>ROUND(I125*H125,2)</f>
        <v>0</v>
      </c>
      <c r="BL125" s="19" t="s">
        <v>135</v>
      </c>
      <c r="BM125" s="19" t="s">
        <v>481</v>
      </c>
    </row>
    <row r="126" spans="2:65" s="1" customFormat="1" ht="22.5" customHeight="1">
      <c r="B126" s="160"/>
      <c r="C126" s="161" t="s">
        <v>482</v>
      </c>
      <c r="D126" s="161" t="s">
        <v>131</v>
      </c>
      <c r="E126" s="162" t="s">
        <v>483</v>
      </c>
      <c r="F126" s="163" t="s">
        <v>484</v>
      </c>
      <c r="G126" s="164" t="s">
        <v>250</v>
      </c>
      <c r="H126" s="165">
        <v>20.46</v>
      </c>
      <c r="I126" s="166"/>
      <c r="J126" s="167">
        <f>ROUND(I126*H126,2)</f>
        <v>0</v>
      </c>
      <c r="K126" s="163" t="s">
        <v>5</v>
      </c>
      <c r="L126" s="36"/>
      <c r="M126" s="168" t="s">
        <v>5</v>
      </c>
      <c r="N126" s="169" t="s">
        <v>40</v>
      </c>
      <c r="O126" s="37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AR126" s="19" t="s">
        <v>135</v>
      </c>
      <c r="AT126" s="19" t="s">
        <v>131</v>
      </c>
      <c r="AU126" s="19" t="s">
        <v>77</v>
      </c>
      <c r="AY126" s="19" t="s">
        <v>130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19" t="s">
        <v>77</v>
      </c>
      <c r="BK126" s="172">
        <f>ROUND(I126*H126,2)</f>
        <v>0</v>
      </c>
      <c r="BL126" s="19" t="s">
        <v>135</v>
      </c>
      <c r="BM126" s="19" t="s">
        <v>485</v>
      </c>
    </row>
    <row r="127" spans="2:65" s="1" customFormat="1" ht="22.5" customHeight="1">
      <c r="B127" s="160"/>
      <c r="C127" s="161" t="s">
        <v>486</v>
      </c>
      <c r="D127" s="161" t="s">
        <v>131</v>
      </c>
      <c r="E127" s="162" t="s">
        <v>487</v>
      </c>
      <c r="F127" s="163" t="s">
        <v>488</v>
      </c>
      <c r="G127" s="164" t="s">
        <v>276</v>
      </c>
      <c r="H127" s="165">
        <v>0.3513</v>
      </c>
      <c r="I127" s="166"/>
      <c r="J127" s="167">
        <f>ROUND(I127*H127,2)</f>
        <v>0</v>
      </c>
      <c r="K127" s="163" t="s">
        <v>5</v>
      </c>
      <c r="L127" s="36"/>
      <c r="M127" s="168" t="s">
        <v>5</v>
      </c>
      <c r="N127" s="169" t="s">
        <v>40</v>
      </c>
      <c r="O127" s="37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AR127" s="19" t="s">
        <v>135</v>
      </c>
      <c r="AT127" s="19" t="s">
        <v>131</v>
      </c>
      <c r="AU127" s="19" t="s">
        <v>77</v>
      </c>
      <c r="AY127" s="19" t="s">
        <v>130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9" t="s">
        <v>77</v>
      </c>
      <c r="BK127" s="172">
        <f>ROUND(I127*H127,2)</f>
        <v>0</v>
      </c>
      <c r="BL127" s="19" t="s">
        <v>135</v>
      </c>
      <c r="BM127" s="19" t="s">
        <v>489</v>
      </c>
    </row>
    <row r="128" spans="2:63" s="9" customFormat="1" ht="37.35" customHeight="1">
      <c r="B128" s="148"/>
      <c r="D128" s="149" t="s">
        <v>68</v>
      </c>
      <c r="E128" s="150" t="s">
        <v>135</v>
      </c>
      <c r="F128" s="150" t="s">
        <v>490</v>
      </c>
      <c r="I128" s="151"/>
      <c r="J128" s="152">
        <f>BK128</f>
        <v>0</v>
      </c>
      <c r="L128" s="148"/>
      <c r="M128" s="153"/>
      <c r="N128" s="154"/>
      <c r="O128" s="154"/>
      <c r="P128" s="155">
        <f>SUM(P129:P133)</f>
        <v>0</v>
      </c>
      <c r="Q128" s="154"/>
      <c r="R128" s="155">
        <f>SUM(R129:R133)</f>
        <v>0</v>
      </c>
      <c r="S128" s="154"/>
      <c r="T128" s="156">
        <f>SUM(T129:T133)</f>
        <v>0</v>
      </c>
      <c r="AR128" s="157" t="s">
        <v>77</v>
      </c>
      <c r="AT128" s="158" t="s">
        <v>68</v>
      </c>
      <c r="AU128" s="158" t="s">
        <v>69</v>
      </c>
      <c r="AY128" s="157" t="s">
        <v>130</v>
      </c>
      <c r="BK128" s="159">
        <f>SUM(BK129:BK133)</f>
        <v>0</v>
      </c>
    </row>
    <row r="129" spans="2:65" s="1" customFormat="1" ht="22.5" customHeight="1">
      <c r="B129" s="160"/>
      <c r="C129" s="161" t="s">
        <v>491</v>
      </c>
      <c r="D129" s="161" t="s">
        <v>131</v>
      </c>
      <c r="E129" s="162" t="s">
        <v>492</v>
      </c>
      <c r="F129" s="163" t="s">
        <v>493</v>
      </c>
      <c r="G129" s="164" t="s">
        <v>254</v>
      </c>
      <c r="H129" s="165">
        <v>0.4725</v>
      </c>
      <c r="I129" s="166"/>
      <c r="J129" s="167">
        <f>ROUND(I129*H129,2)</f>
        <v>0</v>
      </c>
      <c r="K129" s="163" t="s">
        <v>5</v>
      </c>
      <c r="L129" s="36"/>
      <c r="M129" s="168" t="s">
        <v>5</v>
      </c>
      <c r="N129" s="169" t="s">
        <v>40</v>
      </c>
      <c r="O129" s="37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9" t="s">
        <v>135</v>
      </c>
      <c r="AT129" s="19" t="s">
        <v>131</v>
      </c>
      <c r="AU129" s="19" t="s">
        <v>77</v>
      </c>
      <c r="AY129" s="19" t="s">
        <v>130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9" t="s">
        <v>77</v>
      </c>
      <c r="BK129" s="172">
        <f>ROUND(I129*H129,2)</f>
        <v>0</v>
      </c>
      <c r="BL129" s="19" t="s">
        <v>135</v>
      </c>
      <c r="BM129" s="19" t="s">
        <v>494</v>
      </c>
    </row>
    <row r="130" spans="2:65" s="1" customFormat="1" ht="31.5" customHeight="1">
      <c r="B130" s="160"/>
      <c r="C130" s="161" t="s">
        <v>495</v>
      </c>
      <c r="D130" s="161" t="s">
        <v>131</v>
      </c>
      <c r="E130" s="162" t="s">
        <v>496</v>
      </c>
      <c r="F130" s="163" t="s">
        <v>497</v>
      </c>
      <c r="G130" s="164" t="s">
        <v>250</v>
      </c>
      <c r="H130" s="165">
        <v>1</v>
      </c>
      <c r="I130" s="166"/>
      <c r="J130" s="167">
        <f>ROUND(I130*H130,2)</f>
        <v>0</v>
      </c>
      <c r="K130" s="163" t="s">
        <v>5</v>
      </c>
      <c r="L130" s="36"/>
      <c r="M130" s="168" t="s">
        <v>5</v>
      </c>
      <c r="N130" s="169" t="s">
        <v>40</v>
      </c>
      <c r="O130" s="37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AR130" s="19" t="s">
        <v>135</v>
      </c>
      <c r="AT130" s="19" t="s">
        <v>131</v>
      </c>
      <c r="AU130" s="19" t="s">
        <v>77</v>
      </c>
      <c r="AY130" s="19" t="s">
        <v>130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19" t="s">
        <v>77</v>
      </c>
      <c r="BK130" s="172">
        <f>ROUND(I130*H130,2)</f>
        <v>0</v>
      </c>
      <c r="BL130" s="19" t="s">
        <v>135</v>
      </c>
      <c r="BM130" s="19" t="s">
        <v>498</v>
      </c>
    </row>
    <row r="131" spans="2:65" s="1" customFormat="1" ht="22.5" customHeight="1">
      <c r="B131" s="160"/>
      <c r="C131" s="161" t="s">
        <v>499</v>
      </c>
      <c r="D131" s="161" t="s">
        <v>131</v>
      </c>
      <c r="E131" s="162" t="s">
        <v>500</v>
      </c>
      <c r="F131" s="163" t="s">
        <v>501</v>
      </c>
      <c r="G131" s="164" t="s">
        <v>250</v>
      </c>
      <c r="H131" s="165">
        <v>1</v>
      </c>
      <c r="I131" s="166"/>
      <c r="J131" s="167">
        <f>ROUND(I131*H131,2)</f>
        <v>0</v>
      </c>
      <c r="K131" s="163" t="s">
        <v>5</v>
      </c>
      <c r="L131" s="36"/>
      <c r="M131" s="168" t="s">
        <v>5</v>
      </c>
      <c r="N131" s="169" t="s">
        <v>40</v>
      </c>
      <c r="O131" s="37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AR131" s="19" t="s">
        <v>135</v>
      </c>
      <c r="AT131" s="19" t="s">
        <v>131</v>
      </c>
      <c r="AU131" s="19" t="s">
        <v>77</v>
      </c>
      <c r="AY131" s="19" t="s">
        <v>130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19" t="s">
        <v>77</v>
      </c>
      <c r="BK131" s="172">
        <f>ROUND(I131*H131,2)</f>
        <v>0</v>
      </c>
      <c r="BL131" s="19" t="s">
        <v>135</v>
      </c>
      <c r="BM131" s="19" t="s">
        <v>502</v>
      </c>
    </row>
    <row r="132" spans="2:65" s="1" customFormat="1" ht="22.5" customHeight="1">
      <c r="B132" s="160"/>
      <c r="C132" s="161" t="s">
        <v>503</v>
      </c>
      <c r="D132" s="161" t="s">
        <v>131</v>
      </c>
      <c r="E132" s="162" t="s">
        <v>504</v>
      </c>
      <c r="F132" s="163" t="s">
        <v>505</v>
      </c>
      <c r="G132" s="164" t="s">
        <v>254</v>
      </c>
      <c r="H132" s="165">
        <v>3.1085</v>
      </c>
      <c r="I132" s="166"/>
      <c r="J132" s="167">
        <f>ROUND(I132*H132,2)</f>
        <v>0</v>
      </c>
      <c r="K132" s="163" t="s">
        <v>5</v>
      </c>
      <c r="L132" s="36"/>
      <c r="M132" s="168" t="s">
        <v>5</v>
      </c>
      <c r="N132" s="169" t="s">
        <v>40</v>
      </c>
      <c r="O132" s="37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9" t="s">
        <v>135</v>
      </c>
      <c r="AT132" s="19" t="s">
        <v>131</v>
      </c>
      <c r="AU132" s="19" t="s">
        <v>77</v>
      </c>
      <c r="AY132" s="19" t="s">
        <v>130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9" t="s">
        <v>77</v>
      </c>
      <c r="BK132" s="172">
        <f>ROUND(I132*H132,2)</f>
        <v>0</v>
      </c>
      <c r="BL132" s="19" t="s">
        <v>135</v>
      </c>
      <c r="BM132" s="19" t="s">
        <v>506</v>
      </c>
    </row>
    <row r="133" spans="2:65" s="1" customFormat="1" ht="22.5" customHeight="1">
      <c r="B133" s="160"/>
      <c r="C133" s="161" t="s">
        <v>507</v>
      </c>
      <c r="D133" s="161" t="s">
        <v>131</v>
      </c>
      <c r="E133" s="162" t="s">
        <v>508</v>
      </c>
      <c r="F133" s="163" t="s">
        <v>509</v>
      </c>
      <c r="G133" s="164" t="s">
        <v>254</v>
      </c>
      <c r="H133" s="165">
        <v>1.1424</v>
      </c>
      <c r="I133" s="166"/>
      <c r="J133" s="167">
        <f>ROUND(I133*H133,2)</f>
        <v>0</v>
      </c>
      <c r="K133" s="163" t="s">
        <v>5</v>
      </c>
      <c r="L133" s="36"/>
      <c r="M133" s="168" t="s">
        <v>5</v>
      </c>
      <c r="N133" s="169" t="s">
        <v>40</v>
      </c>
      <c r="O133" s="37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9" t="s">
        <v>135</v>
      </c>
      <c r="AT133" s="19" t="s">
        <v>131</v>
      </c>
      <c r="AU133" s="19" t="s">
        <v>77</v>
      </c>
      <c r="AY133" s="19" t="s">
        <v>130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9" t="s">
        <v>77</v>
      </c>
      <c r="BK133" s="172">
        <f>ROUND(I133*H133,2)</f>
        <v>0</v>
      </c>
      <c r="BL133" s="19" t="s">
        <v>135</v>
      </c>
      <c r="BM133" s="19" t="s">
        <v>510</v>
      </c>
    </row>
    <row r="134" spans="2:63" s="9" customFormat="1" ht="37.35" customHeight="1">
      <c r="B134" s="148"/>
      <c r="D134" s="149" t="s">
        <v>68</v>
      </c>
      <c r="E134" s="150" t="s">
        <v>511</v>
      </c>
      <c r="F134" s="150" t="s">
        <v>512</v>
      </c>
      <c r="I134" s="151"/>
      <c r="J134" s="152">
        <f>BK134</f>
        <v>0</v>
      </c>
      <c r="L134" s="148"/>
      <c r="M134" s="153"/>
      <c r="N134" s="154"/>
      <c r="O134" s="154"/>
      <c r="P134" s="155">
        <f>SUM(P135:P137)</f>
        <v>0</v>
      </c>
      <c r="Q134" s="154"/>
      <c r="R134" s="155">
        <f>SUM(R135:R137)</f>
        <v>0</v>
      </c>
      <c r="S134" s="154"/>
      <c r="T134" s="156">
        <f>SUM(T135:T137)</f>
        <v>0</v>
      </c>
      <c r="AR134" s="157" t="s">
        <v>135</v>
      </c>
      <c r="AT134" s="158" t="s">
        <v>68</v>
      </c>
      <c r="AU134" s="158" t="s">
        <v>69</v>
      </c>
      <c r="AY134" s="157" t="s">
        <v>130</v>
      </c>
      <c r="BK134" s="159">
        <f>SUM(BK135:BK137)</f>
        <v>0</v>
      </c>
    </row>
    <row r="135" spans="2:65" s="1" customFormat="1" ht="22.5" customHeight="1">
      <c r="B135" s="160"/>
      <c r="C135" s="161" t="s">
        <v>513</v>
      </c>
      <c r="D135" s="161" t="s">
        <v>131</v>
      </c>
      <c r="E135" s="162" t="s">
        <v>514</v>
      </c>
      <c r="F135" s="163" t="s">
        <v>515</v>
      </c>
      <c r="G135" s="164" t="s">
        <v>250</v>
      </c>
      <c r="H135" s="165">
        <v>4</v>
      </c>
      <c r="I135" s="166"/>
      <c r="J135" s="167">
        <f>ROUND(I135*H135,2)</f>
        <v>0</v>
      </c>
      <c r="K135" s="163" t="s">
        <v>5</v>
      </c>
      <c r="L135" s="36"/>
      <c r="M135" s="168" t="s">
        <v>5</v>
      </c>
      <c r="N135" s="169" t="s">
        <v>40</v>
      </c>
      <c r="O135" s="37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AR135" s="19" t="s">
        <v>214</v>
      </c>
      <c r="AT135" s="19" t="s">
        <v>131</v>
      </c>
      <c r="AU135" s="19" t="s">
        <v>77</v>
      </c>
      <c r="AY135" s="19" t="s">
        <v>130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9" t="s">
        <v>77</v>
      </c>
      <c r="BK135" s="172">
        <f>ROUND(I135*H135,2)</f>
        <v>0</v>
      </c>
      <c r="BL135" s="19" t="s">
        <v>214</v>
      </c>
      <c r="BM135" s="19" t="s">
        <v>516</v>
      </c>
    </row>
    <row r="136" spans="2:65" s="1" customFormat="1" ht="22.5" customHeight="1">
      <c r="B136" s="160"/>
      <c r="C136" s="161" t="s">
        <v>517</v>
      </c>
      <c r="D136" s="161" t="s">
        <v>131</v>
      </c>
      <c r="E136" s="162" t="s">
        <v>518</v>
      </c>
      <c r="F136" s="163" t="s">
        <v>519</v>
      </c>
      <c r="G136" s="164" t="s">
        <v>250</v>
      </c>
      <c r="H136" s="165">
        <v>4.4</v>
      </c>
      <c r="I136" s="166"/>
      <c r="J136" s="167">
        <f>ROUND(I136*H136,2)</f>
        <v>0</v>
      </c>
      <c r="K136" s="163" t="s">
        <v>5</v>
      </c>
      <c r="L136" s="36"/>
      <c r="M136" s="168" t="s">
        <v>5</v>
      </c>
      <c r="N136" s="169" t="s">
        <v>40</v>
      </c>
      <c r="O136" s="37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AR136" s="19" t="s">
        <v>214</v>
      </c>
      <c r="AT136" s="19" t="s">
        <v>131</v>
      </c>
      <c r="AU136" s="19" t="s">
        <v>77</v>
      </c>
      <c r="AY136" s="19" t="s">
        <v>130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9" t="s">
        <v>77</v>
      </c>
      <c r="BK136" s="172">
        <f>ROUND(I136*H136,2)</f>
        <v>0</v>
      </c>
      <c r="BL136" s="19" t="s">
        <v>214</v>
      </c>
      <c r="BM136" s="19" t="s">
        <v>520</v>
      </c>
    </row>
    <row r="137" spans="2:65" s="1" customFormat="1" ht="22.5" customHeight="1">
      <c r="B137" s="160"/>
      <c r="C137" s="161" t="s">
        <v>521</v>
      </c>
      <c r="D137" s="161" t="s">
        <v>131</v>
      </c>
      <c r="E137" s="162" t="s">
        <v>522</v>
      </c>
      <c r="F137" s="163" t="s">
        <v>523</v>
      </c>
      <c r="G137" s="164" t="s">
        <v>276</v>
      </c>
      <c r="H137" s="165">
        <v>0.0044</v>
      </c>
      <c r="I137" s="166"/>
      <c r="J137" s="167">
        <f>ROUND(I137*H137,2)</f>
        <v>0</v>
      </c>
      <c r="K137" s="163" t="s">
        <v>5</v>
      </c>
      <c r="L137" s="36"/>
      <c r="M137" s="168" t="s">
        <v>5</v>
      </c>
      <c r="N137" s="169" t="s">
        <v>40</v>
      </c>
      <c r="O137" s="37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9" t="s">
        <v>214</v>
      </c>
      <c r="AT137" s="19" t="s">
        <v>131</v>
      </c>
      <c r="AU137" s="19" t="s">
        <v>77</v>
      </c>
      <c r="AY137" s="19" t="s">
        <v>130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9" t="s">
        <v>77</v>
      </c>
      <c r="BK137" s="172">
        <f>ROUND(I137*H137,2)</f>
        <v>0</v>
      </c>
      <c r="BL137" s="19" t="s">
        <v>214</v>
      </c>
      <c r="BM137" s="19" t="s">
        <v>524</v>
      </c>
    </row>
    <row r="138" spans="2:63" s="9" customFormat="1" ht="37.35" customHeight="1">
      <c r="B138" s="148"/>
      <c r="D138" s="149" t="s">
        <v>68</v>
      </c>
      <c r="E138" s="150" t="s">
        <v>178</v>
      </c>
      <c r="F138" s="150" t="s">
        <v>525</v>
      </c>
      <c r="I138" s="151"/>
      <c r="J138" s="152">
        <f>BK138</f>
        <v>0</v>
      </c>
      <c r="L138" s="148"/>
      <c r="M138" s="153"/>
      <c r="N138" s="154"/>
      <c r="O138" s="154"/>
      <c r="P138" s="155">
        <f>SUM(P139:P147)</f>
        <v>0</v>
      </c>
      <c r="Q138" s="154"/>
      <c r="R138" s="155">
        <f>SUM(R139:R147)</f>
        <v>0</v>
      </c>
      <c r="S138" s="154"/>
      <c r="T138" s="156">
        <f>SUM(T139:T147)</f>
        <v>0</v>
      </c>
      <c r="AR138" s="157" t="s">
        <v>77</v>
      </c>
      <c r="AT138" s="158" t="s">
        <v>68</v>
      </c>
      <c r="AU138" s="158" t="s">
        <v>69</v>
      </c>
      <c r="AY138" s="157" t="s">
        <v>130</v>
      </c>
      <c r="BK138" s="159">
        <f>SUM(BK139:BK147)</f>
        <v>0</v>
      </c>
    </row>
    <row r="139" spans="2:65" s="1" customFormat="1" ht="22.5" customHeight="1">
      <c r="B139" s="160"/>
      <c r="C139" s="161" t="s">
        <v>526</v>
      </c>
      <c r="D139" s="161" t="s">
        <v>131</v>
      </c>
      <c r="E139" s="162" t="s">
        <v>527</v>
      </c>
      <c r="F139" s="163" t="s">
        <v>528</v>
      </c>
      <c r="G139" s="164" t="s">
        <v>189</v>
      </c>
      <c r="H139" s="165">
        <v>9.3</v>
      </c>
      <c r="I139" s="166"/>
      <c r="J139" s="167">
        <f aca="true" t="shared" si="20" ref="J139:J147">ROUND(I139*H139,2)</f>
        <v>0</v>
      </c>
      <c r="K139" s="163" t="s">
        <v>5</v>
      </c>
      <c r="L139" s="36"/>
      <c r="M139" s="168" t="s">
        <v>5</v>
      </c>
      <c r="N139" s="169" t="s">
        <v>40</v>
      </c>
      <c r="O139" s="37"/>
      <c r="P139" s="170">
        <f aca="true" t="shared" si="21" ref="P139:P147">O139*H139</f>
        <v>0</v>
      </c>
      <c r="Q139" s="170">
        <v>0</v>
      </c>
      <c r="R139" s="170">
        <f aca="true" t="shared" si="22" ref="R139:R147">Q139*H139</f>
        <v>0</v>
      </c>
      <c r="S139" s="170">
        <v>0</v>
      </c>
      <c r="T139" s="171">
        <f aca="true" t="shared" si="23" ref="T139:T147">S139*H139</f>
        <v>0</v>
      </c>
      <c r="AR139" s="19" t="s">
        <v>135</v>
      </c>
      <c r="AT139" s="19" t="s">
        <v>131</v>
      </c>
      <c r="AU139" s="19" t="s">
        <v>77</v>
      </c>
      <c r="AY139" s="19" t="s">
        <v>130</v>
      </c>
      <c r="BE139" s="172">
        <f aca="true" t="shared" si="24" ref="BE139:BE147">IF(N139="základní",J139,0)</f>
        <v>0</v>
      </c>
      <c r="BF139" s="172">
        <f aca="true" t="shared" si="25" ref="BF139:BF147">IF(N139="snížená",J139,0)</f>
        <v>0</v>
      </c>
      <c r="BG139" s="172">
        <f aca="true" t="shared" si="26" ref="BG139:BG147">IF(N139="zákl. přenesená",J139,0)</f>
        <v>0</v>
      </c>
      <c r="BH139" s="172">
        <f aca="true" t="shared" si="27" ref="BH139:BH147">IF(N139="sníž. přenesená",J139,0)</f>
        <v>0</v>
      </c>
      <c r="BI139" s="172">
        <f aca="true" t="shared" si="28" ref="BI139:BI147">IF(N139="nulová",J139,0)</f>
        <v>0</v>
      </c>
      <c r="BJ139" s="19" t="s">
        <v>77</v>
      </c>
      <c r="BK139" s="172">
        <f aca="true" t="shared" si="29" ref="BK139:BK147">ROUND(I139*H139,2)</f>
        <v>0</v>
      </c>
      <c r="BL139" s="19" t="s">
        <v>135</v>
      </c>
      <c r="BM139" s="19" t="s">
        <v>529</v>
      </c>
    </row>
    <row r="140" spans="2:65" s="1" customFormat="1" ht="22.5" customHeight="1">
      <c r="B140" s="160"/>
      <c r="C140" s="161" t="s">
        <v>530</v>
      </c>
      <c r="D140" s="161" t="s">
        <v>131</v>
      </c>
      <c r="E140" s="162" t="s">
        <v>531</v>
      </c>
      <c r="F140" s="163" t="s">
        <v>532</v>
      </c>
      <c r="G140" s="164" t="s">
        <v>189</v>
      </c>
      <c r="H140" s="165">
        <v>9.3</v>
      </c>
      <c r="I140" s="166"/>
      <c r="J140" s="167">
        <f t="shared" si="20"/>
        <v>0</v>
      </c>
      <c r="K140" s="163" t="s">
        <v>5</v>
      </c>
      <c r="L140" s="36"/>
      <c r="M140" s="168" t="s">
        <v>5</v>
      </c>
      <c r="N140" s="169" t="s">
        <v>40</v>
      </c>
      <c r="O140" s="37"/>
      <c r="P140" s="170">
        <f t="shared" si="21"/>
        <v>0</v>
      </c>
      <c r="Q140" s="170">
        <v>0</v>
      </c>
      <c r="R140" s="170">
        <f t="shared" si="22"/>
        <v>0</v>
      </c>
      <c r="S140" s="170">
        <v>0</v>
      </c>
      <c r="T140" s="171">
        <f t="shared" si="23"/>
        <v>0</v>
      </c>
      <c r="AR140" s="19" t="s">
        <v>135</v>
      </c>
      <c r="AT140" s="19" t="s">
        <v>131</v>
      </c>
      <c r="AU140" s="19" t="s">
        <v>77</v>
      </c>
      <c r="AY140" s="19" t="s">
        <v>130</v>
      </c>
      <c r="BE140" s="172">
        <f t="shared" si="24"/>
        <v>0</v>
      </c>
      <c r="BF140" s="172">
        <f t="shared" si="25"/>
        <v>0</v>
      </c>
      <c r="BG140" s="172">
        <f t="shared" si="26"/>
        <v>0</v>
      </c>
      <c r="BH140" s="172">
        <f t="shared" si="27"/>
        <v>0</v>
      </c>
      <c r="BI140" s="172">
        <f t="shared" si="28"/>
        <v>0</v>
      </c>
      <c r="BJ140" s="19" t="s">
        <v>77</v>
      </c>
      <c r="BK140" s="172">
        <f t="shared" si="29"/>
        <v>0</v>
      </c>
      <c r="BL140" s="19" t="s">
        <v>135</v>
      </c>
      <c r="BM140" s="19" t="s">
        <v>533</v>
      </c>
    </row>
    <row r="141" spans="2:65" s="1" customFormat="1" ht="22.5" customHeight="1">
      <c r="B141" s="160"/>
      <c r="C141" s="161" t="s">
        <v>534</v>
      </c>
      <c r="D141" s="161" t="s">
        <v>131</v>
      </c>
      <c r="E141" s="162" t="s">
        <v>535</v>
      </c>
      <c r="F141" s="163" t="s">
        <v>536</v>
      </c>
      <c r="G141" s="164" t="s">
        <v>537</v>
      </c>
      <c r="H141" s="165">
        <v>1</v>
      </c>
      <c r="I141" s="166"/>
      <c r="J141" s="167">
        <f t="shared" si="20"/>
        <v>0</v>
      </c>
      <c r="K141" s="163" t="s">
        <v>5</v>
      </c>
      <c r="L141" s="36"/>
      <c r="M141" s="168" t="s">
        <v>5</v>
      </c>
      <c r="N141" s="169" t="s">
        <v>40</v>
      </c>
      <c r="O141" s="37"/>
      <c r="P141" s="170">
        <f t="shared" si="21"/>
        <v>0</v>
      </c>
      <c r="Q141" s="170">
        <v>0</v>
      </c>
      <c r="R141" s="170">
        <f t="shared" si="22"/>
        <v>0</v>
      </c>
      <c r="S141" s="170">
        <v>0</v>
      </c>
      <c r="T141" s="171">
        <f t="shared" si="23"/>
        <v>0</v>
      </c>
      <c r="AR141" s="19" t="s">
        <v>135</v>
      </c>
      <c r="AT141" s="19" t="s">
        <v>131</v>
      </c>
      <c r="AU141" s="19" t="s">
        <v>77</v>
      </c>
      <c r="AY141" s="19" t="s">
        <v>130</v>
      </c>
      <c r="BE141" s="172">
        <f t="shared" si="24"/>
        <v>0</v>
      </c>
      <c r="BF141" s="172">
        <f t="shared" si="25"/>
        <v>0</v>
      </c>
      <c r="BG141" s="172">
        <f t="shared" si="26"/>
        <v>0</v>
      </c>
      <c r="BH141" s="172">
        <f t="shared" si="27"/>
        <v>0</v>
      </c>
      <c r="BI141" s="172">
        <f t="shared" si="28"/>
        <v>0</v>
      </c>
      <c r="BJ141" s="19" t="s">
        <v>77</v>
      </c>
      <c r="BK141" s="172">
        <f t="shared" si="29"/>
        <v>0</v>
      </c>
      <c r="BL141" s="19" t="s">
        <v>135</v>
      </c>
      <c r="BM141" s="19" t="s">
        <v>538</v>
      </c>
    </row>
    <row r="142" spans="2:65" s="1" customFormat="1" ht="22.5" customHeight="1">
      <c r="B142" s="160"/>
      <c r="C142" s="161" t="s">
        <v>539</v>
      </c>
      <c r="D142" s="161" t="s">
        <v>131</v>
      </c>
      <c r="E142" s="162" t="s">
        <v>540</v>
      </c>
      <c r="F142" s="163" t="s">
        <v>541</v>
      </c>
      <c r="G142" s="164" t="s">
        <v>309</v>
      </c>
      <c r="H142" s="165">
        <v>1</v>
      </c>
      <c r="I142" s="166"/>
      <c r="J142" s="167">
        <f t="shared" si="20"/>
        <v>0</v>
      </c>
      <c r="K142" s="163" t="s">
        <v>5</v>
      </c>
      <c r="L142" s="36"/>
      <c r="M142" s="168" t="s">
        <v>5</v>
      </c>
      <c r="N142" s="169" t="s">
        <v>40</v>
      </c>
      <c r="O142" s="37"/>
      <c r="P142" s="170">
        <f t="shared" si="21"/>
        <v>0</v>
      </c>
      <c r="Q142" s="170">
        <v>0</v>
      </c>
      <c r="R142" s="170">
        <f t="shared" si="22"/>
        <v>0</v>
      </c>
      <c r="S142" s="170">
        <v>0</v>
      </c>
      <c r="T142" s="171">
        <f t="shared" si="23"/>
        <v>0</v>
      </c>
      <c r="AR142" s="19" t="s">
        <v>135</v>
      </c>
      <c r="AT142" s="19" t="s">
        <v>131</v>
      </c>
      <c r="AU142" s="19" t="s">
        <v>77</v>
      </c>
      <c r="AY142" s="19" t="s">
        <v>130</v>
      </c>
      <c r="BE142" s="172">
        <f t="shared" si="24"/>
        <v>0</v>
      </c>
      <c r="BF142" s="172">
        <f t="shared" si="25"/>
        <v>0</v>
      </c>
      <c r="BG142" s="172">
        <f t="shared" si="26"/>
        <v>0</v>
      </c>
      <c r="BH142" s="172">
        <f t="shared" si="27"/>
        <v>0</v>
      </c>
      <c r="BI142" s="172">
        <f t="shared" si="28"/>
        <v>0</v>
      </c>
      <c r="BJ142" s="19" t="s">
        <v>77</v>
      </c>
      <c r="BK142" s="172">
        <f t="shared" si="29"/>
        <v>0</v>
      </c>
      <c r="BL142" s="19" t="s">
        <v>135</v>
      </c>
      <c r="BM142" s="19" t="s">
        <v>542</v>
      </c>
    </row>
    <row r="143" spans="2:65" s="1" customFormat="1" ht="22.5" customHeight="1">
      <c r="B143" s="160"/>
      <c r="C143" s="161" t="s">
        <v>543</v>
      </c>
      <c r="D143" s="161" t="s">
        <v>131</v>
      </c>
      <c r="E143" s="162" t="s">
        <v>544</v>
      </c>
      <c r="F143" s="163" t="s">
        <v>545</v>
      </c>
      <c r="G143" s="164" t="s">
        <v>309</v>
      </c>
      <c r="H143" s="165">
        <v>13</v>
      </c>
      <c r="I143" s="166"/>
      <c r="J143" s="167">
        <f t="shared" si="20"/>
        <v>0</v>
      </c>
      <c r="K143" s="163" t="s">
        <v>5</v>
      </c>
      <c r="L143" s="36"/>
      <c r="M143" s="168" t="s">
        <v>5</v>
      </c>
      <c r="N143" s="169" t="s">
        <v>40</v>
      </c>
      <c r="O143" s="37"/>
      <c r="P143" s="170">
        <f t="shared" si="21"/>
        <v>0</v>
      </c>
      <c r="Q143" s="170">
        <v>0</v>
      </c>
      <c r="R143" s="170">
        <f t="shared" si="22"/>
        <v>0</v>
      </c>
      <c r="S143" s="170">
        <v>0</v>
      </c>
      <c r="T143" s="171">
        <f t="shared" si="23"/>
        <v>0</v>
      </c>
      <c r="AR143" s="19" t="s">
        <v>135</v>
      </c>
      <c r="AT143" s="19" t="s">
        <v>131</v>
      </c>
      <c r="AU143" s="19" t="s">
        <v>77</v>
      </c>
      <c r="AY143" s="19" t="s">
        <v>130</v>
      </c>
      <c r="BE143" s="172">
        <f t="shared" si="24"/>
        <v>0</v>
      </c>
      <c r="BF143" s="172">
        <f t="shared" si="25"/>
        <v>0</v>
      </c>
      <c r="BG143" s="172">
        <f t="shared" si="26"/>
        <v>0</v>
      </c>
      <c r="BH143" s="172">
        <f t="shared" si="27"/>
        <v>0</v>
      </c>
      <c r="BI143" s="172">
        <f t="shared" si="28"/>
        <v>0</v>
      </c>
      <c r="BJ143" s="19" t="s">
        <v>77</v>
      </c>
      <c r="BK143" s="172">
        <f t="shared" si="29"/>
        <v>0</v>
      </c>
      <c r="BL143" s="19" t="s">
        <v>135</v>
      </c>
      <c r="BM143" s="19" t="s">
        <v>546</v>
      </c>
    </row>
    <row r="144" spans="2:65" s="1" customFormat="1" ht="22.5" customHeight="1">
      <c r="B144" s="160"/>
      <c r="C144" s="161" t="s">
        <v>547</v>
      </c>
      <c r="D144" s="161" t="s">
        <v>131</v>
      </c>
      <c r="E144" s="162" t="s">
        <v>548</v>
      </c>
      <c r="F144" s="163" t="s">
        <v>549</v>
      </c>
      <c r="G144" s="164" t="s">
        <v>254</v>
      </c>
      <c r="H144" s="165">
        <v>2.4308</v>
      </c>
      <c r="I144" s="166"/>
      <c r="J144" s="167">
        <f t="shared" si="20"/>
        <v>0</v>
      </c>
      <c r="K144" s="163" t="s">
        <v>5</v>
      </c>
      <c r="L144" s="36"/>
      <c r="M144" s="168" t="s">
        <v>5</v>
      </c>
      <c r="N144" s="169" t="s">
        <v>40</v>
      </c>
      <c r="O144" s="37"/>
      <c r="P144" s="170">
        <f t="shared" si="21"/>
        <v>0</v>
      </c>
      <c r="Q144" s="170">
        <v>0</v>
      </c>
      <c r="R144" s="170">
        <f t="shared" si="22"/>
        <v>0</v>
      </c>
      <c r="S144" s="170">
        <v>0</v>
      </c>
      <c r="T144" s="171">
        <f t="shared" si="23"/>
        <v>0</v>
      </c>
      <c r="AR144" s="19" t="s">
        <v>135</v>
      </c>
      <c r="AT144" s="19" t="s">
        <v>131</v>
      </c>
      <c r="AU144" s="19" t="s">
        <v>77</v>
      </c>
      <c r="AY144" s="19" t="s">
        <v>130</v>
      </c>
      <c r="BE144" s="172">
        <f t="shared" si="24"/>
        <v>0</v>
      </c>
      <c r="BF144" s="172">
        <f t="shared" si="25"/>
        <v>0</v>
      </c>
      <c r="BG144" s="172">
        <f t="shared" si="26"/>
        <v>0</v>
      </c>
      <c r="BH144" s="172">
        <f t="shared" si="27"/>
        <v>0</v>
      </c>
      <c r="BI144" s="172">
        <f t="shared" si="28"/>
        <v>0</v>
      </c>
      <c r="BJ144" s="19" t="s">
        <v>77</v>
      </c>
      <c r="BK144" s="172">
        <f t="shared" si="29"/>
        <v>0</v>
      </c>
      <c r="BL144" s="19" t="s">
        <v>135</v>
      </c>
      <c r="BM144" s="19" t="s">
        <v>550</v>
      </c>
    </row>
    <row r="145" spans="2:65" s="1" customFormat="1" ht="22.5" customHeight="1">
      <c r="B145" s="160"/>
      <c r="C145" s="161" t="s">
        <v>551</v>
      </c>
      <c r="D145" s="161" t="s">
        <v>131</v>
      </c>
      <c r="E145" s="162" t="s">
        <v>552</v>
      </c>
      <c r="F145" s="163" t="s">
        <v>553</v>
      </c>
      <c r="G145" s="164" t="s">
        <v>189</v>
      </c>
      <c r="H145" s="165">
        <v>10.23</v>
      </c>
      <c r="I145" s="166"/>
      <c r="J145" s="167">
        <f t="shared" si="20"/>
        <v>0</v>
      </c>
      <c r="K145" s="163" t="s">
        <v>5</v>
      </c>
      <c r="L145" s="36"/>
      <c r="M145" s="168" t="s">
        <v>5</v>
      </c>
      <c r="N145" s="169" t="s">
        <v>40</v>
      </c>
      <c r="O145" s="37"/>
      <c r="P145" s="170">
        <f t="shared" si="21"/>
        <v>0</v>
      </c>
      <c r="Q145" s="170">
        <v>0</v>
      </c>
      <c r="R145" s="170">
        <f t="shared" si="22"/>
        <v>0</v>
      </c>
      <c r="S145" s="170">
        <v>0</v>
      </c>
      <c r="T145" s="171">
        <f t="shared" si="23"/>
        <v>0</v>
      </c>
      <c r="AR145" s="19" t="s">
        <v>135</v>
      </c>
      <c r="AT145" s="19" t="s">
        <v>131</v>
      </c>
      <c r="AU145" s="19" t="s">
        <v>77</v>
      </c>
      <c r="AY145" s="19" t="s">
        <v>130</v>
      </c>
      <c r="BE145" s="172">
        <f t="shared" si="24"/>
        <v>0</v>
      </c>
      <c r="BF145" s="172">
        <f t="shared" si="25"/>
        <v>0</v>
      </c>
      <c r="BG145" s="172">
        <f t="shared" si="26"/>
        <v>0</v>
      </c>
      <c r="BH145" s="172">
        <f t="shared" si="27"/>
        <v>0</v>
      </c>
      <c r="BI145" s="172">
        <f t="shared" si="28"/>
        <v>0</v>
      </c>
      <c r="BJ145" s="19" t="s">
        <v>77</v>
      </c>
      <c r="BK145" s="172">
        <f t="shared" si="29"/>
        <v>0</v>
      </c>
      <c r="BL145" s="19" t="s">
        <v>135</v>
      </c>
      <c r="BM145" s="19" t="s">
        <v>554</v>
      </c>
    </row>
    <row r="146" spans="2:65" s="1" customFormat="1" ht="22.5" customHeight="1">
      <c r="B146" s="160"/>
      <c r="C146" s="161" t="s">
        <v>555</v>
      </c>
      <c r="D146" s="161" t="s">
        <v>131</v>
      </c>
      <c r="E146" s="162" t="s">
        <v>556</v>
      </c>
      <c r="F146" s="163" t="s">
        <v>557</v>
      </c>
      <c r="G146" s="164" t="s">
        <v>157</v>
      </c>
      <c r="H146" s="165">
        <v>1</v>
      </c>
      <c r="I146" s="166"/>
      <c r="J146" s="167">
        <f t="shared" si="20"/>
        <v>0</v>
      </c>
      <c r="K146" s="163" t="s">
        <v>5</v>
      </c>
      <c r="L146" s="36"/>
      <c r="M146" s="168" t="s">
        <v>5</v>
      </c>
      <c r="N146" s="169" t="s">
        <v>40</v>
      </c>
      <c r="O146" s="37"/>
      <c r="P146" s="170">
        <f t="shared" si="21"/>
        <v>0</v>
      </c>
      <c r="Q146" s="170">
        <v>0</v>
      </c>
      <c r="R146" s="170">
        <f t="shared" si="22"/>
        <v>0</v>
      </c>
      <c r="S146" s="170">
        <v>0</v>
      </c>
      <c r="T146" s="171">
        <f t="shared" si="23"/>
        <v>0</v>
      </c>
      <c r="AR146" s="19" t="s">
        <v>135</v>
      </c>
      <c r="AT146" s="19" t="s">
        <v>131</v>
      </c>
      <c r="AU146" s="19" t="s">
        <v>77</v>
      </c>
      <c r="AY146" s="19" t="s">
        <v>130</v>
      </c>
      <c r="BE146" s="172">
        <f t="shared" si="24"/>
        <v>0</v>
      </c>
      <c r="BF146" s="172">
        <f t="shared" si="25"/>
        <v>0</v>
      </c>
      <c r="BG146" s="172">
        <f t="shared" si="26"/>
        <v>0</v>
      </c>
      <c r="BH146" s="172">
        <f t="shared" si="27"/>
        <v>0</v>
      </c>
      <c r="BI146" s="172">
        <f t="shared" si="28"/>
        <v>0</v>
      </c>
      <c r="BJ146" s="19" t="s">
        <v>77</v>
      </c>
      <c r="BK146" s="172">
        <f t="shared" si="29"/>
        <v>0</v>
      </c>
      <c r="BL146" s="19" t="s">
        <v>135</v>
      </c>
      <c r="BM146" s="19" t="s">
        <v>558</v>
      </c>
    </row>
    <row r="147" spans="2:65" s="1" customFormat="1" ht="22.5" customHeight="1">
      <c r="B147" s="160"/>
      <c r="C147" s="161" t="s">
        <v>559</v>
      </c>
      <c r="D147" s="161" t="s">
        <v>131</v>
      </c>
      <c r="E147" s="162" t="s">
        <v>560</v>
      </c>
      <c r="F147" s="163" t="s">
        <v>561</v>
      </c>
      <c r="G147" s="164" t="s">
        <v>309</v>
      </c>
      <c r="H147" s="165">
        <v>13</v>
      </c>
      <c r="I147" s="166"/>
      <c r="J147" s="167">
        <f t="shared" si="20"/>
        <v>0</v>
      </c>
      <c r="K147" s="163" t="s">
        <v>5</v>
      </c>
      <c r="L147" s="36"/>
      <c r="M147" s="168" t="s">
        <v>5</v>
      </c>
      <c r="N147" s="169" t="s">
        <v>40</v>
      </c>
      <c r="O147" s="37"/>
      <c r="P147" s="170">
        <f t="shared" si="21"/>
        <v>0</v>
      </c>
      <c r="Q147" s="170">
        <v>0</v>
      </c>
      <c r="R147" s="170">
        <f t="shared" si="22"/>
        <v>0</v>
      </c>
      <c r="S147" s="170">
        <v>0</v>
      </c>
      <c r="T147" s="171">
        <f t="shared" si="23"/>
        <v>0</v>
      </c>
      <c r="AR147" s="19" t="s">
        <v>135</v>
      </c>
      <c r="AT147" s="19" t="s">
        <v>131</v>
      </c>
      <c r="AU147" s="19" t="s">
        <v>77</v>
      </c>
      <c r="AY147" s="19" t="s">
        <v>130</v>
      </c>
      <c r="BE147" s="172">
        <f t="shared" si="24"/>
        <v>0</v>
      </c>
      <c r="BF147" s="172">
        <f t="shared" si="25"/>
        <v>0</v>
      </c>
      <c r="BG147" s="172">
        <f t="shared" si="26"/>
        <v>0</v>
      </c>
      <c r="BH147" s="172">
        <f t="shared" si="27"/>
        <v>0</v>
      </c>
      <c r="BI147" s="172">
        <f t="shared" si="28"/>
        <v>0</v>
      </c>
      <c r="BJ147" s="19" t="s">
        <v>77</v>
      </c>
      <c r="BK147" s="172">
        <f t="shared" si="29"/>
        <v>0</v>
      </c>
      <c r="BL147" s="19" t="s">
        <v>135</v>
      </c>
      <c r="BM147" s="19" t="s">
        <v>562</v>
      </c>
    </row>
    <row r="148" spans="2:63" s="9" customFormat="1" ht="37.35" customHeight="1">
      <c r="B148" s="148"/>
      <c r="D148" s="149" t="s">
        <v>68</v>
      </c>
      <c r="E148" s="150" t="s">
        <v>563</v>
      </c>
      <c r="F148" s="150" t="s">
        <v>564</v>
      </c>
      <c r="I148" s="151"/>
      <c r="J148" s="152">
        <f>BK148</f>
        <v>0</v>
      </c>
      <c r="L148" s="148"/>
      <c r="M148" s="153"/>
      <c r="N148" s="154"/>
      <c r="O148" s="154"/>
      <c r="P148" s="155">
        <f>P149</f>
        <v>0</v>
      </c>
      <c r="Q148" s="154"/>
      <c r="R148" s="155">
        <f>R149</f>
        <v>0</v>
      </c>
      <c r="S148" s="154"/>
      <c r="T148" s="156">
        <f>T149</f>
        <v>0</v>
      </c>
      <c r="AR148" s="157" t="s">
        <v>77</v>
      </c>
      <c r="AT148" s="158" t="s">
        <v>68</v>
      </c>
      <c r="AU148" s="158" t="s">
        <v>69</v>
      </c>
      <c r="AY148" s="157" t="s">
        <v>130</v>
      </c>
      <c r="BK148" s="159">
        <f>BK149</f>
        <v>0</v>
      </c>
    </row>
    <row r="149" spans="2:65" s="1" customFormat="1" ht="22.5" customHeight="1">
      <c r="B149" s="160"/>
      <c r="C149" s="161" t="s">
        <v>565</v>
      </c>
      <c r="D149" s="161" t="s">
        <v>131</v>
      </c>
      <c r="E149" s="162" t="s">
        <v>566</v>
      </c>
      <c r="F149" s="163" t="s">
        <v>567</v>
      </c>
      <c r="G149" s="164" t="s">
        <v>189</v>
      </c>
      <c r="H149" s="165">
        <v>6.6</v>
      </c>
      <c r="I149" s="166"/>
      <c r="J149" s="167">
        <f>ROUND(I149*H149,2)</f>
        <v>0</v>
      </c>
      <c r="K149" s="163" t="s">
        <v>5</v>
      </c>
      <c r="L149" s="36"/>
      <c r="M149" s="168" t="s">
        <v>5</v>
      </c>
      <c r="N149" s="169" t="s">
        <v>40</v>
      </c>
      <c r="O149" s="37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9" t="s">
        <v>135</v>
      </c>
      <c r="AT149" s="19" t="s">
        <v>131</v>
      </c>
      <c r="AU149" s="19" t="s">
        <v>77</v>
      </c>
      <c r="AY149" s="19" t="s">
        <v>130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9" t="s">
        <v>77</v>
      </c>
      <c r="BK149" s="172">
        <f>ROUND(I149*H149,2)</f>
        <v>0</v>
      </c>
      <c r="BL149" s="19" t="s">
        <v>135</v>
      </c>
      <c r="BM149" s="19" t="s">
        <v>568</v>
      </c>
    </row>
    <row r="150" spans="2:63" s="9" customFormat="1" ht="37.35" customHeight="1">
      <c r="B150" s="148"/>
      <c r="D150" s="149" t="s">
        <v>68</v>
      </c>
      <c r="E150" s="150" t="s">
        <v>569</v>
      </c>
      <c r="F150" s="150" t="s">
        <v>570</v>
      </c>
      <c r="I150" s="151"/>
      <c r="J150" s="152">
        <f>BK150</f>
        <v>0</v>
      </c>
      <c r="L150" s="148"/>
      <c r="M150" s="153"/>
      <c r="N150" s="154"/>
      <c r="O150" s="154"/>
      <c r="P150" s="155">
        <f>P151</f>
        <v>0</v>
      </c>
      <c r="Q150" s="154"/>
      <c r="R150" s="155">
        <f>R151</f>
        <v>0</v>
      </c>
      <c r="S150" s="154"/>
      <c r="T150" s="156">
        <f>T151</f>
        <v>0</v>
      </c>
      <c r="AR150" s="157" t="s">
        <v>77</v>
      </c>
      <c r="AT150" s="158" t="s">
        <v>68</v>
      </c>
      <c r="AU150" s="158" t="s">
        <v>69</v>
      </c>
      <c r="AY150" s="157" t="s">
        <v>130</v>
      </c>
      <c r="BK150" s="159">
        <f>BK151</f>
        <v>0</v>
      </c>
    </row>
    <row r="151" spans="2:65" s="1" customFormat="1" ht="22.5" customHeight="1">
      <c r="B151" s="160"/>
      <c r="C151" s="161" t="s">
        <v>571</v>
      </c>
      <c r="D151" s="161" t="s">
        <v>131</v>
      </c>
      <c r="E151" s="162" t="s">
        <v>572</v>
      </c>
      <c r="F151" s="163" t="s">
        <v>573</v>
      </c>
      <c r="G151" s="164" t="s">
        <v>276</v>
      </c>
      <c r="H151" s="165">
        <v>69.5116</v>
      </c>
      <c r="I151" s="166"/>
      <c r="J151" s="167">
        <f>ROUND(I151*H151,2)</f>
        <v>0</v>
      </c>
      <c r="K151" s="163" t="s">
        <v>5</v>
      </c>
      <c r="L151" s="36"/>
      <c r="M151" s="168" t="s">
        <v>5</v>
      </c>
      <c r="N151" s="169" t="s">
        <v>40</v>
      </c>
      <c r="O151" s="37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AR151" s="19" t="s">
        <v>135</v>
      </c>
      <c r="AT151" s="19" t="s">
        <v>131</v>
      </c>
      <c r="AU151" s="19" t="s">
        <v>77</v>
      </c>
      <c r="AY151" s="19" t="s">
        <v>130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9" t="s">
        <v>77</v>
      </c>
      <c r="BK151" s="172">
        <f>ROUND(I151*H151,2)</f>
        <v>0</v>
      </c>
      <c r="BL151" s="19" t="s">
        <v>135</v>
      </c>
      <c r="BM151" s="19" t="s">
        <v>574</v>
      </c>
    </row>
    <row r="152" spans="2:63" s="9" customFormat="1" ht="37.35" customHeight="1">
      <c r="B152" s="148"/>
      <c r="D152" s="149" t="s">
        <v>68</v>
      </c>
      <c r="E152" s="150" t="s">
        <v>575</v>
      </c>
      <c r="F152" s="150" t="s">
        <v>576</v>
      </c>
      <c r="I152" s="151"/>
      <c r="J152" s="152">
        <f>BK152</f>
        <v>0</v>
      </c>
      <c r="L152" s="148"/>
      <c r="M152" s="153"/>
      <c r="N152" s="154"/>
      <c r="O152" s="154"/>
      <c r="P152" s="155">
        <f>P153</f>
        <v>0</v>
      </c>
      <c r="Q152" s="154"/>
      <c r="R152" s="155">
        <f>R153</f>
        <v>0</v>
      </c>
      <c r="S152" s="154"/>
      <c r="T152" s="156">
        <f>T153</f>
        <v>0</v>
      </c>
      <c r="AR152" s="157" t="s">
        <v>135</v>
      </c>
      <c r="AT152" s="158" t="s">
        <v>68</v>
      </c>
      <c r="AU152" s="158" t="s">
        <v>69</v>
      </c>
      <c r="AY152" s="157" t="s">
        <v>130</v>
      </c>
      <c r="BK152" s="159">
        <f>BK153</f>
        <v>0</v>
      </c>
    </row>
    <row r="153" spans="2:65" s="1" customFormat="1" ht="22.5" customHeight="1">
      <c r="B153" s="160"/>
      <c r="C153" s="161" t="s">
        <v>577</v>
      </c>
      <c r="D153" s="161" t="s">
        <v>131</v>
      </c>
      <c r="E153" s="162" t="s">
        <v>578</v>
      </c>
      <c r="F153" s="163" t="s">
        <v>579</v>
      </c>
      <c r="G153" s="164" t="s">
        <v>189</v>
      </c>
      <c r="H153" s="165">
        <v>10.45</v>
      </c>
      <c r="I153" s="166"/>
      <c r="J153" s="167">
        <f>ROUND(I153*H153,2)</f>
        <v>0</v>
      </c>
      <c r="K153" s="163" t="s">
        <v>5</v>
      </c>
      <c r="L153" s="36"/>
      <c r="M153" s="168" t="s">
        <v>5</v>
      </c>
      <c r="N153" s="173" t="s">
        <v>40</v>
      </c>
      <c r="O153" s="174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AR153" s="19" t="s">
        <v>580</v>
      </c>
      <c r="AT153" s="19" t="s">
        <v>131</v>
      </c>
      <c r="AU153" s="19" t="s">
        <v>77</v>
      </c>
      <c r="AY153" s="19" t="s">
        <v>130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19" t="s">
        <v>77</v>
      </c>
      <c r="BK153" s="172">
        <f>ROUND(I153*H153,2)</f>
        <v>0</v>
      </c>
      <c r="BL153" s="19" t="s">
        <v>580</v>
      </c>
      <c r="BM153" s="19" t="s">
        <v>581</v>
      </c>
    </row>
    <row r="154" spans="2:12" s="1" customFormat="1" ht="6.95" customHeight="1">
      <c r="B154" s="51"/>
      <c r="C154" s="52"/>
      <c r="D154" s="52"/>
      <c r="E154" s="52"/>
      <c r="F154" s="52"/>
      <c r="G154" s="52"/>
      <c r="H154" s="52"/>
      <c r="I154" s="122"/>
      <c r="J154" s="52"/>
      <c r="K154" s="52"/>
      <c r="L154" s="36"/>
    </row>
  </sheetData>
  <autoFilter ref="C84:K15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91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582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ROUND(J89,2)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ROUND(SUM(BE89:BE184),2)</f>
        <v>0</v>
      </c>
      <c r="G30" s="37"/>
      <c r="H30" s="37"/>
      <c r="I30" s="114">
        <v>0.21</v>
      </c>
      <c r="J30" s="113">
        <f>ROUND(ROUND((SUM(BE89:BE184)),2)*I30,2)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ROUND(SUM(BF89:BF184),2)</f>
        <v>0</v>
      </c>
      <c r="G31" s="37"/>
      <c r="H31" s="37"/>
      <c r="I31" s="114">
        <v>0.15</v>
      </c>
      <c r="J31" s="113">
        <f>ROUND(ROUND((SUM(BF89:BF184)),2)*I31,2)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ROUND(SUM(BG89:BG184),2)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ROUND(SUM(BH89:BH184),2)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ROUND(SUM(BI89:BI184),2)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:.5 - SO 03 Zatrubnění, terénní úpravy a nové koryto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J89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240</v>
      </c>
      <c r="E57" s="133"/>
      <c r="F57" s="133"/>
      <c r="G57" s="133"/>
      <c r="H57" s="133"/>
      <c r="I57" s="134"/>
      <c r="J57" s="135">
        <f>J90</f>
        <v>0</v>
      </c>
      <c r="K57" s="136"/>
    </row>
    <row r="58" spans="2:11" s="7" customFormat="1" ht="24.95" customHeight="1">
      <c r="B58" s="130"/>
      <c r="C58" s="131"/>
      <c r="D58" s="132" t="s">
        <v>241</v>
      </c>
      <c r="E58" s="133"/>
      <c r="F58" s="133"/>
      <c r="G58" s="133"/>
      <c r="H58" s="133"/>
      <c r="I58" s="134"/>
      <c r="J58" s="135">
        <f>J109</f>
        <v>0</v>
      </c>
      <c r="K58" s="136"/>
    </row>
    <row r="59" spans="2:11" s="7" customFormat="1" ht="24.95" customHeight="1">
      <c r="B59" s="130"/>
      <c r="C59" s="131"/>
      <c r="D59" s="132" t="s">
        <v>364</v>
      </c>
      <c r="E59" s="133"/>
      <c r="F59" s="133"/>
      <c r="G59" s="133"/>
      <c r="H59" s="133"/>
      <c r="I59" s="134"/>
      <c r="J59" s="135">
        <f>J123</f>
        <v>0</v>
      </c>
      <c r="K59" s="136"/>
    </row>
    <row r="60" spans="2:11" s="7" customFormat="1" ht="24.95" customHeight="1">
      <c r="B60" s="130"/>
      <c r="C60" s="131"/>
      <c r="D60" s="132" t="s">
        <v>365</v>
      </c>
      <c r="E60" s="133"/>
      <c r="F60" s="133"/>
      <c r="G60" s="133"/>
      <c r="H60" s="133"/>
      <c r="I60" s="134"/>
      <c r="J60" s="135">
        <f>J131</f>
        <v>0</v>
      </c>
      <c r="K60" s="136"/>
    </row>
    <row r="61" spans="2:11" s="7" customFormat="1" ht="24.95" customHeight="1">
      <c r="B61" s="130"/>
      <c r="C61" s="131"/>
      <c r="D61" s="132" t="s">
        <v>366</v>
      </c>
      <c r="E61" s="133"/>
      <c r="F61" s="133"/>
      <c r="G61" s="133"/>
      <c r="H61" s="133"/>
      <c r="I61" s="134"/>
      <c r="J61" s="135">
        <f>J137</f>
        <v>0</v>
      </c>
      <c r="K61" s="136"/>
    </row>
    <row r="62" spans="2:11" s="7" customFormat="1" ht="24.95" customHeight="1">
      <c r="B62" s="130"/>
      <c r="C62" s="131"/>
      <c r="D62" s="132" t="s">
        <v>244</v>
      </c>
      <c r="E62" s="133"/>
      <c r="F62" s="133"/>
      <c r="G62" s="133"/>
      <c r="H62" s="133"/>
      <c r="I62" s="134"/>
      <c r="J62" s="135">
        <f>J141</f>
        <v>0</v>
      </c>
      <c r="K62" s="136"/>
    </row>
    <row r="63" spans="2:11" s="7" customFormat="1" ht="24.95" customHeight="1">
      <c r="B63" s="130"/>
      <c r="C63" s="131"/>
      <c r="D63" s="132" t="s">
        <v>367</v>
      </c>
      <c r="E63" s="133"/>
      <c r="F63" s="133"/>
      <c r="G63" s="133"/>
      <c r="H63" s="133"/>
      <c r="I63" s="134"/>
      <c r="J63" s="135">
        <f>J152</f>
        <v>0</v>
      </c>
      <c r="K63" s="136"/>
    </row>
    <row r="64" spans="2:11" s="7" customFormat="1" ht="24.95" customHeight="1">
      <c r="B64" s="130"/>
      <c r="C64" s="131"/>
      <c r="D64" s="132" t="s">
        <v>368</v>
      </c>
      <c r="E64" s="133"/>
      <c r="F64" s="133"/>
      <c r="G64" s="133"/>
      <c r="H64" s="133"/>
      <c r="I64" s="134"/>
      <c r="J64" s="135">
        <f>J165</f>
        <v>0</v>
      </c>
      <c r="K64" s="136"/>
    </row>
    <row r="65" spans="2:11" s="7" customFormat="1" ht="24.95" customHeight="1">
      <c r="B65" s="130"/>
      <c r="C65" s="131"/>
      <c r="D65" s="132" t="s">
        <v>583</v>
      </c>
      <c r="E65" s="133"/>
      <c r="F65" s="133"/>
      <c r="G65" s="133"/>
      <c r="H65" s="133"/>
      <c r="I65" s="134"/>
      <c r="J65" s="135">
        <f>J170</f>
        <v>0</v>
      </c>
      <c r="K65" s="136"/>
    </row>
    <row r="66" spans="2:11" s="7" customFormat="1" ht="24.95" customHeight="1">
      <c r="B66" s="130"/>
      <c r="C66" s="131"/>
      <c r="D66" s="132" t="s">
        <v>245</v>
      </c>
      <c r="E66" s="133"/>
      <c r="F66" s="133"/>
      <c r="G66" s="133"/>
      <c r="H66" s="133"/>
      <c r="I66" s="134"/>
      <c r="J66" s="135">
        <f>J174</f>
        <v>0</v>
      </c>
      <c r="K66" s="136"/>
    </row>
    <row r="67" spans="2:11" s="7" customFormat="1" ht="24.95" customHeight="1">
      <c r="B67" s="130"/>
      <c r="C67" s="131"/>
      <c r="D67" s="132" t="s">
        <v>369</v>
      </c>
      <c r="E67" s="133"/>
      <c r="F67" s="133"/>
      <c r="G67" s="133"/>
      <c r="H67" s="133"/>
      <c r="I67" s="134"/>
      <c r="J67" s="135">
        <f>J177</f>
        <v>0</v>
      </c>
      <c r="K67" s="136"/>
    </row>
    <row r="68" spans="2:11" s="7" customFormat="1" ht="24.95" customHeight="1">
      <c r="B68" s="130"/>
      <c r="C68" s="131"/>
      <c r="D68" s="132" t="s">
        <v>246</v>
      </c>
      <c r="E68" s="133"/>
      <c r="F68" s="133"/>
      <c r="G68" s="133"/>
      <c r="H68" s="133"/>
      <c r="I68" s="134"/>
      <c r="J68" s="135">
        <f>J179</f>
        <v>0</v>
      </c>
      <c r="K68" s="136"/>
    </row>
    <row r="69" spans="2:11" s="7" customFormat="1" ht="24.95" customHeight="1">
      <c r="B69" s="130"/>
      <c r="C69" s="131"/>
      <c r="D69" s="132" t="s">
        <v>370</v>
      </c>
      <c r="E69" s="133"/>
      <c r="F69" s="133"/>
      <c r="G69" s="133"/>
      <c r="H69" s="133"/>
      <c r="I69" s="134"/>
      <c r="J69" s="135">
        <f>J183</f>
        <v>0</v>
      </c>
      <c r="K69" s="136"/>
    </row>
    <row r="70" spans="2:11" s="1" customFormat="1" ht="21.75" customHeight="1">
      <c r="B70" s="36"/>
      <c r="C70" s="37"/>
      <c r="D70" s="37"/>
      <c r="E70" s="37"/>
      <c r="F70" s="37"/>
      <c r="G70" s="37"/>
      <c r="H70" s="37"/>
      <c r="I70" s="101"/>
      <c r="J70" s="37"/>
      <c r="K70" s="40"/>
    </row>
    <row r="71" spans="2:11" s="1" customFormat="1" ht="6.95" customHeight="1">
      <c r="B71" s="51"/>
      <c r="C71" s="52"/>
      <c r="D71" s="52"/>
      <c r="E71" s="52"/>
      <c r="F71" s="52"/>
      <c r="G71" s="52"/>
      <c r="H71" s="52"/>
      <c r="I71" s="122"/>
      <c r="J71" s="52"/>
      <c r="K71" s="53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23"/>
      <c r="J75" s="55"/>
      <c r="K75" s="55"/>
      <c r="L75" s="36"/>
    </row>
    <row r="76" spans="2:12" s="1" customFormat="1" ht="36.95" customHeight="1">
      <c r="B76" s="36"/>
      <c r="C76" s="56" t="s">
        <v>114</v>
      </c>
      <c r="L76" s="36"/>
    </row>
    <row r="77" spans="2:12" s="1" customFormat="1" ht="6.95" customHeight="1">
      <c r="B77" s="36"/>
      <c r="L77" s="36"/>
    </row>
    <row r="78" spans="2:12" s="1" customFormat="1" ht="14.45" customHeight="1">
      <c r="B78" s="36"/>
      <c r="C78" s="58" t="s">
        <v>19</v>
      </c>
      <c r="L78" s="36"/>
    </row>
    <row r="79" spans="2:12" s="1" customFormat="1" ht="22.5" customHeight="1">
      <c r="B79" s="36"/>
      <c r="E79" s="296" t="str">
        <f>E7</f>
        <v>ČS Polešovický potok - odstranění technologie</v>
      </c>
      <c r="F79" s="297"/>
      <c r="G79" s="297"/>
      <c r="H79" s="297"/>
      <c r="L79" s="36"/>
    </row>
    <row r="80" spans="2:12" s="1" customFormat="1" ht="14.45" customHeight="1">
      <c r="B80" s="36"/>
      <c r="C80" s="58" t="s">
        <v>107</v>
      </c>
      <c r="L80" s="36"/>
    </row>
    <row r="81" spans="2:12" s="1" customFormat="1" ht="23.25" customHeight="1">
      <c r="B81" s="36"/>
      <c r="E81" s="273" t="str">
        <f>E9</f>
        <v>Objekt :.5 - SO 03 Zatrubnění, terénní úpravy a nové koryto</v>
      </c>
      <c r="F81" s="298"/>
      <c r="G81" s="298"/>
      <c r="H81" s="298"/>
      <c r="L81" s="36"/>
    </row>
    <row r="82" spans="2:12" s="1" customFormat="1" ht="6.95" customHeight="1">
      <c r="B82" s="36"/>
      <c r="L82" s="36"/>
    </row>
    <row r="83" spans="2:12" s="1" customFormat="1" ht="18" customHeight="1">
      <c r="B83" s="36"/>
      <c r="C83" s="58" t="s">
        <v>23</v>
      </c>
      <c r="F83" s="137" t="str">
        <f>F12</f>
        <v xml:space="preserve"> </v>
      </c>
      <c r="I83" s="138" t="s">
        <v>25</v>
      </c>
      <c r="J83" s="62" t="str">
        <f>IF(J12="","",J12)</f>
        <v>7. 9. 2017</v>
      </c>
      <c r="L83" s="36"/>
    </row>
    <row r="84" spans="2:12" s="1" customFormat="1" ht="6.95" customHeight="1">
      <c r="B84" s="36"/>
      <c r="L84" s="36"/>
    </row>
    <row r="85" spans="2:12" s="1" customFormat="1" ht="13.5">
      <c r="B85" s="36"/>
      <c r="C85" s="58" t="s">
        <v>27</v>
      </c>
      <c r="F85" s="137" t="str">
        <f>E15</f>
        <v xml:space="preserve"> </v>
      </c>
      <c r="I85" s="138" t="s">
        <v>32</v>
      </c>
      <c r="J85" s="137" t="str">
        <f>E21</f>
        <v xml:space="preserve"> </v>
      </c>
      <c r="L85" s="36"/>
    </row>
    <row r="86" spans="2:12" s="1" customFormat="1" ht="14.45" customHeight="1">
      <c r="B86" s="36"/>
      <c r="C86" s="58" t="s">
        <v>30</v>
      </c>
      <c r="F86" s="137" t="str">
        <f>IF(E18="","",E18)</f>
        <v/>
      </c>
      <c r="L86" s="36"/>
    </row>
    <row r="87" spans="2:12" s="1" customFormat="1" ht="10.35" customHeight="1">
      <c r="B87" s="36"/>
      <c r="L87" s="36"/>
    </row>
    <row r="88" spans="2:20" s="8" customFormat="1" ht="29.25" customHeight="1">
      <c r="B88" s="139"/>
      <c r="C88" s="140" t="s">
        <v>115</v>
      </c>
      <c r="D88" s="141" t="s">
        <v>54</v>
      </c>
      <c r="E88" s="141" t="s">
        <v>50</v>
      </c>
      <c r="F88" s="141" t="s">
        <v>116</v>
      </c>
      <c r="G88" s="141" t="s">
        <v>117</v>
      </c>
      <c r="H88" s="141" t="s">
        <v>118</v>
      </c>
      <c r="I88" s="142" t="s">
        <v>119</v>
      </c>
      <c r="J88" s="141" t="s">
        <v>111</v>
      </c>
      <c r="K88" s="143" t="s">
        <v>120</v>
      </c>
      <c r="L88" s="139"/>
      <c r="M88" s="68" t="s">
        <v>121</v>
      </c>
      <c r="N88" s="69" t="s">
        <v>39</v>
      </c>
      <c r="O88" s="69" t="s">
        <v>122</v>
      </c>
      <c r="P88" s="69" t="s">
        <v>123</v>
      </c>
      <c r="Q88" s="69" t="s">
        <v>124</v>
      </c>
      <c r="R88" s="69" t="s">
        <v>125</v>
      </c>
      <c r="S88" s="69" t="s">
        <v>126</v>
      </c>
      <c r="T88" s="70" t="s">
        <v>127</v>
      </c>
    </row>
    <row r="89" spans="2:63" s="1" customFormat="1" ht="29.25" customHeight="1">
      <c r="B89" s="36"/>
      <c r="C89" s="72" t="s">
        <v>112</v>
      </c>
      <c r="J89" s="144">
        <f>BK89</f>
        <v>0</v>
      </c>
      <c r="L89" s="36"/>
      <c r="M89" s="71"/>
      <c r="N89" s="63"/>
      <c r="O89" s="63"/>
      <c r="P89" s="145">
        <f>P90+P109+P123+P131+P137+P141+P152+P165+P170+P174+P177+P179+P183</f>
        <v>0</v>
      </c>
      <c r="Q89" s="63"/>
      <c r="R89" s="145">
        <f>R90+R109+R123+R131+R137+R141+R152+R165+R170+R174+R177+R179+R183</f>
        <v>0</v>
      </c>
      <c r="S89" s="63"/>
      <c r="T89" s="146">
        <f>T90+T109+T123+T131+T137+T141+T152+T165+T170+T174+T177+T179+T183</f>
        <v>0</v>
      </c>
      <c r="AT89" s="19" t="s">
        <v>68</v>
      </c>
      <c r="AU89" s="19" t="s">
        <v>79</v>
      </c>
      <c r="BK89" s="147">
        <f>BK90+BK109+BK123+BK131+BK137+BK141+BK152+BK165+BK170+BK174+BK177+BK179+BK183</f>
        <v>0</v>
      </c>
    </row>
    <row r="90" spans="2:63" s="9" customFormat="1" ht="37.35" customHeight="1">
      <c r="B90" s="148"/>
      <c r="D90" s="149" t="s">
        <v>68</v>
      </c>
      <c r="E90" s="150" t="s">
        <v>77</v>
      </c>
      <c r="F90" s="150" t="s">
        <v>247</v>
      </c>
      <c r="I90" s="151"/>
      <c r="J90" s="152">
        <f>BK90</f>
        <v>0</v>
      </c>
      <c r="L90" s="148"/>
      <c r="M90" s="153"/>
      <c r="N90" s="154"/>
      <c r="O90" s="154"/>
      <c r="P90" s="155">
        <f>SUM(P91:P108)</f>
        <v>0</v>
      </c>
      <c r="Q90" s="154"/>
      <c r="R90" s="155">
        <f>SUM(R91:R108)</f>
        <v>0</v>
      </c>
      <c r="S90" s="154"/>
      <c r="T90" s="156">
        <f>SUM(T91:T108)</f>
        <v>0</v>
      </c>
      <c r="AR90" s="157" t="s">
        <v>77</v>
      </c>
      <c r="AT90" s="158" t="s">
        <v>68</v>
      </c>
      <c r="AU90" s="158" t="s">
        <v>69</v>
      </c>
      <c r="AY90" s="157" t="s">
        <v>130</v>
      </c>
      <c r="BK90" s="159">
        <f>SUM(BK91:BK108)</f>
        <v>0</v>
      </c>
    </row>
    <row r="91" spans="2:65" s="1" customFormat="1" ht="22.5" customHeight="1">
      <c r="B91" s="160"/>
      <c r="C91" s="161" t="s">
        <v>77</v>
      </c>
      <c r="D91" s="161" t="s">
        <v>131</v>
      </c>
      <c r="E91" s="162" t="s">
        <v>248</v>
      </c>
      <c r="F91" s="163" t="s">
        <v>249</v>
      </c>
      <c r="G91" s="164" t="s">
        <v>250</v>
      </c>
      <c r="H91" s="165">
        <v>117.65</v>
      </c>
      <c r="I91" s="166"/>
      <c r="J91" s="167">
        <f aca="true" t="shared" si="0" ref="J91:J108">ROUND(I91*H91,2)</f>
        <v>0</v>
      </c>
      <c r="K91" s="163" t="s">
        <v>5</v>
      </c>
      <c r="L91" s="36"/>
      <c r="M91" s="168" t="s">
        <v>5</v>
      </c>
      <c r="N91" s="169" t="s">
        <v>40</v>
      </c>
      <c r="O91" s="37"/>
      <c r="P91" s="170">
        <f aca="true" t="shared" si="1" ref="P91:P108">O91*H91</f>
        <v>0</v>
      </c>
      <c r="Q91" s="170">
        <v>0</v>
      </c>
      <c r="R91" s="170">
        <f aca="true" t="shared" si="2" ref="R91:R108">Q91*H91</f>
        <v>0</v>
      </c>
      <c r="S91" s="170">
        <v>0</v>
      </c>
      <c r="T91" s="171">
        <f aca="true" t="shared" si="3" ref="T91:T108">S91*H91</f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72">
        <f aca="true" t="shared" si="4" ref="BE91:BE108">IF(N91="základní",J91,0)</f>
        <v>0</v>
      </c>
      <c r="BF91" s="172">
        <f aca="true" t="shared" si="5" ref="BF91:BF108">IF(N91="snížená",J91,0)</f>
        <v>0</v>
      </c>
      <c r="BG91" s="172">
        <f aca="true" t="shared" si="6" ref="BG91:BG108">IF(N91="zákl. přenesená",J91,0)</f>
        <v>0</v>
      </c>
      <c r="BH91" s="172">
        <f aca="true" t="shared" si="7" ref="BH91:BH108">IF(N91="sníž. přenesená",J91,0)</f>
        <v>0</v>
      </c>
      <c r="BI91" s="172">
        <f aca="true" t="shared" si="8" ref="BI91:BI108">IF(N91="nulová",J91,0)</f>
        <v>0</v>
      </c>
      <c r="BJ91" s="19" t="s">
        <v>77</v>
      </c>
      <c r="BK91" s="172">
        <f aca="true" t="shared" si="9" ref="BK91:BK108">ROUND(I91*H91,2)</f>
        <v>0</v>
      </c>
      <c r="BL91" s="19" t="s">
        <v>135</v>
      </c>
      <c r="BM91" s="19" t="s">
        <v>584</v>
      </c>
    </row>
    <row r="92" spans="2:65" s="1" customFormat="1" ht="22.5" customHeight="1">
      <c r="B92" s="160"/>
      <c r="C92" s="161" t="s">
        <v>137</v>
      </c>
      <c r="D92" s="161" t="s">
        <v>131</v>
      </c>
      <c r="E92" s="162" t="s">
        <v>375</v>
      </c>
      <c r="F92" s="163" t="s">
        <v>376</v>
      </c>
      <c r="G92" s="164" t="s">
        <v>377</v>
      </c>
      <c r="H92" s="165">
        <v>50</v>
      </c>
      <c r="I92" s="166"/>
      <c r="J92" s="167">
        <f t="shared" si="0"/>
        <v>0</v>
      </c>
      <c r="K92" s="163" t="s">
        <v>5</v>
      </c>
      <c r="L92" s="36"/>
      <c r="M92" s="168" t="s">
        <v>5</v>
      </c>
      <c r="N92" s="169" t="s">
        <v>40</v>
      </c>
      <c r="O92" s="37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9" t="s">
        <v>77</v>
      </c>
      <c r="BK92" s="172">
        <f t="shared" si="9"/>
        <v>0</v>
      </c>
      <c r="BL92" s="19" t="s">
        <v>135</v>
      </c>
      <c r="BM92" s="19" t="s">
        <v>585</v>
      </c>
    </row>
    <row r="93" spans="2:65" s="1" customFormat="1" ht="22.5" customHeight="1">
      <c r="B93" s="160"/>
      <c r="C93" s="161" t="s">
        <v>159</v>
      </c>
      <c r="D93" s="161" t="s">
        <v>131</v>
      </c>
      <c r="E93" s="162" t="s">
        <v>379</v>
      </c>
      <c r="F93" s="163" t="s">
        <v>380</v>
      </c>
      <c r="G93" s="164" t="s">
        <v>381</v>
      </c>
      <c r="H93" s="165">
        <v>120</v>
      </c>
      <c r="I93" s="166"/>
      <c r="J93" s="167">
        <f t="shared" si="0"/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9" t="s">
        <v>77</v>
      </c>
      <c r="BK93" s="172">
        <f t="shared" si="9"/>
        <v>0</v>
      </c>
      <c r="BL93" s="19" t="s">
        <v>135</v>
      </c>
      <c r="BM93" s="19" t="s">
        <v>586</v>
      </c>
    </row>
    <row r="94" spans="2:65" s="1" customFormat="1" ht="22.5" customHeight="1">
      <c r="B94" s="160"/>
      <c r="C94" s="161" t="s">
        <v>135</v>
      </c>
      <c r="D94" s="161" t="s">
        <v>131</v>
      </c>
      <c r="E94" s="162" t="s">
        <v>252</v>
      </c>
      <c r="F94" s="163" t="s">
        <v>253</v>
      </c>
      <c r="G94" s="164" t="s">
        <v>254</v>
      </c>
      <c r="H94" s="165">
        <v>23.53</v>
      </c>
      <c r="I94" s="166"/>
      <c r="J94" s="167">
        <f t="shared" si="0"/>
        <v>0</v>
      </c>
      <c r="K94" s="163" t="s">
        <v>5</v>
      </c>
      <c r="L94" s="36"/>
      <c r="M94" s="168" t="s">
        <v>5</v>
      </c>
      <c r="N94" s="169" t="s">
        <v>40</v>
      </c>
      <c r="O94" s="37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72">
        <f t="shared" si="4"/>
        <v>0</v>
      </c>
      <c r="BF94" s="172">
        <f t="shared" si="5"/>
        <v>0</v>
      </c>
      <c r="BG94" s="172">
        <f t="shared" si="6"/>
        <v>0</v>
      </c>
      <c r="BH94" s="172">
        <f t="shared" si="7"/>
        <v>0</v>
      </c>
      <c r="BI94" s="172">
        <f t="shared" si="8"/>
        <v>0</v>
      </c>
      <c r="BJ94" s="19" t="s">
        <v>77</v>
      </c>
      <c r="BK94" s="172">
        <f t="shared" si="9"/>
        <v>0</v>
      </c>
      <c r="BL94" s="19" t="s">
        <v>135</v>
      </c>
      <c r="BM94" s="19" t="s">
        <v>587</v>
      </c>
    </row>
    <row r="95" spans="2:65" s="1" customFormat="1" ht="22.5" customHeight="1">
      <c r="B95" s="160"/>
      <c r="C95" s="161" t="s">
        <v>166</v>
      </c>
      <c r="D95" s="161" t="s">
        <v>131</v>
      </c>
      <c r="E95" s="162" t="s">
        <v>393</v>
      </c>
      <c r="F95" s="163" t="s">
        <v>394</v>
      </c>
      <c r="G95" s="164" t="s">
        <v>254</v>
      </c>
      <c r="H95" s="165">
        <v>3.96</v>
      </c>
      <c r="I95" s="166"/>
      <c r="J95" s="167">
        <f t="shared" si="0"/>
        <v>0</v>
      </c>
      <c r="K95" s="163" t="s">
        <v>5</v>
      </c>
      <c r="L95" s="36"/>
      <c r="M95" s="168" t="s">
        <v>5</v>
      </c>
      <c r="N95" s="169" t="s">
        <v>40</v>
      </c>
      <c r="O95" s="37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72">
        <f t="shared" si="4"/>
        <v>0</v>
      </c>
      <c r="BF95" s="172">
        <f t="shared" si="5"/>
        <v>0</v>
      </c>
      <c r="BG95" s="172">
        <f t="shared" si="6"/>
        <v>0</v>
      </c>
      <c r="BH95" s="172">
        <f t="shared" si="7"/>
        <v>0</v>
      </c>
      <c r="BI95" s="172">
        <f t="shared" si="8"/>
        <v>0</v>
      </c>
      <c r="BJ95" s="19" t="s">
        <v>77</v>
      </c>
      <c r="BK95" s="172">
        <f t="shared" si="9"/>
        <v>0</v>
      </c>
      <c r="BL95" s="19" t="s">
        <v>135</v>
      </c>
      <c r="BM95" s="19" t="s">
        <v>588</v>
      </c>
    </row>
    <row r="96" spans="2:65" s="1" customFormat="1" ht="22.5" customHeight="1">
      <c r="B96" s="160"/>
      <c r="C96" s="161" t="s">
        <v>170</v>
      </c>
      <c r="D96" s="161" t="s">
        <v>131</v>
      </c>
      <c r="E96" s="162" t="s">
        <v>417</v>
      </c>
      <c r="F96" s="163" t="s">
        <v>418</v>
      </c>
      <c r="G96" s="164" t="s">
        <v>254</v>
      </c>
      <c r="H96" s="165">
        <v>219.53</v>
      </c>
      <c r="I96" s="166"/>
      <c r="J96" s="167">
        <f t="shared" si="0"/>
        <v>0</v>
      </c>
      <c r="K96" s="163" t="s">
        <v>5</v>
      </c>
      <c r="L96" s="36"/>
      <c r="M96" s="168" t="s">
        <v>5</v>
      </c>
      <c r="N96" s="169" t="s">
        <v>40</v>
      </c>
      <c r="O96" s="37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72">
        <f t="shared" si="4"/>
        <v>0</v>
      </c>
      <c r="BF96" s="172">
        <f t="shared" si="5"/>
        <v>0</v>
      </c>
      <c r="BG96" s="172">
        <f t="shared" si="6"/>
        <v>0</v>
      </c>
      <c r="BH96" s="172">
        <f t="shared" si="7"/>
        <v>0</v>
      </c>
      <c r="BI96" s="172">
        <f t="shared" si="8"/>
        <v>0</v>
      </c>
      <c r="BJ96" s="19" t="s">
        <v>77</v>
      </c>
      <c r="BK96" s="172">
        <f t="shared" si="9"/>
        <v>0</v>
      </c>
      <c r="BL96" s="19" t="s">
        <v>135</v>
      </c>
      <c r="BM96" s="19" t="s">
        <v>589</v>
      </c>
    </row>
    <row r="97" spans="2:65" s="1" customFormat="1" ht="22.5" customHeight="1">
      <c r="B97" s="160"/>
      <c r="C97" s="161" t="s">
        <v>174</v>
      </c>
      <c r="D97" s="161" t="s">
        <v>131</v>
      </c>
      <c r="E97" s="162" t="s">
        <v>423</v>
      </c>
      <c r="F97" s="163" t="s">
        <v>424</v>
      </c>
      <c r="G97" s="164" t="s">
        <v>254</v>
      </c>
      <c r="H97" s="165">
        <v>679.1625</v>
      </c>
      <c r="I97" s="166"/>
      <c r="J97" s="167">
        <f t="shared" si="0"/>
        <v>0</v>
      </c>
      <c r="K97" s="163" t="s">
        <v>5</v>
      </c>
      <c r="L97" s="36"/>
      <c r="M97" s="168" t="s">
        <v>5</v>
      </c>
      <c r="N97" s="169" t="s">
        <v>40</v>
      </c>
      <c r="O97" s="37"/>
      <c r="P97" s="170">
        <f t="shared" si="1"/>
        <v>0</v>
      </c>
      <c r="Q97" s="170">
        <v>0</v>
      </c>
      <c r="R97" s="170">
        <f t="shared" si="2"/>
        <v>0</v>
      </c>
      <c r="S97" s="170">
        <v>0</v>
      </c>
      <c r="T97" s="171">
        <f t="shared" si="3"/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72">
        <f t="shared" si="4"/>
        <v>0</v>
      </c>
      <c r="BF97" s="172">
        <f t="shared" si="5"/>
        <v>0</v>
      </c>
      <c r="BG97" s="172">
        <f t="shared" si="6"/>
        <v>0</v>
      </c>
      <c r="BH97" s="172">
        <f t="shared" si="7"/>
        <v>0</v>
      </c>
      <c r="BI97" s="172">
        <f t="shared" si="8"/>
        <v>0</v>
      </c>
      <c r="BJ97" s="19" t="s">
        <v>77</v>
      </c>
      <c r="BK97" s="172">
        <f t="shared" si="9"/>
        <v>0</v>
      </c>
      <c r="BL97" s="19" t="s">
        <v>135</v>
      </c>
      <c r="BM97" s="19" t="s">
        <v>590</v>
      </c>
    </row>
    <row r="98" spans="2:65" s="1" customFormat="1" ht="22.5" customHeight="1">
      <c r="B98" s="160"/>
      <c r="C98" s="161" t="s">
        <v>178</v>
      </c>
      <c r="D98" s="161" t="s">
        <v>131</v>
      </c>
      <c r="E98" s="162" t="s">
        <v>426</v>
      </c>
      <c r="F98" s="163" t="s">
        <v>427</v>
      </c>
      <c r="G98" s="164" t="s">
        <v>254</v>
      </c>
      <c r="H98" s="165">
        <v>9271.8375</v>
      </c>
      <c r="I98" s="166"/>
      <c r="J98" s="167">
        <f t="shared" si="0"/>
        <v>0</v>
      </c>
      <c r="K98" s="163" t="s">
        <v>5</v>
      </c>
      <c r="L98" s="36"/>
      <c r="M98" s="168" t="s">
        <v>5</v>
      </c>
      <c r="N98" s="169" t="s">
        <v>40</v>
      </c>
      <c r="O98" s="37"/>
      <c r="P98" s="170">
        <f t="shared" si="1"/>
        <v>0</v>
      </c>
      <c r="Q98" s="170">
        <v>0</v>
      </c>
      <c r="R98" s="170">
        <f t="shared" si="2"/>
        <v>0</v>
      </c>
      <c r="S98" s="170">
        <v>0</v>
      </c>
      <c r="T98" s="171">
        <f t="shared" si="3"/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72">
        <f t="shared" si="4"/>
        <v>0</v>
      </c>
      <c r="BF98" s="172">
        <f t="shared" si="5"/>
        <v>0</v>
      </c>
      <c r="BG98" s="172">
        <f t="shared" si="6"/>
        <v>0</v>
      </c>
      <c r="BH98" s="172">
        <f t="shared" si="7"/>
        <v>0</v>
      </c>
      <c r="BI98" s="172">
        <f t="shared" si="8"/>
        <v>0</v>
      </c>
      <c r="BJ98" s="19" t="s">
        <v>77</v>
      </c>
      <c r="BK98" s="172">
        <f t="shared" si="9"/>
        <v>0</v>
      </c>
      <c r="BL98" s="19" t="s">
        <v>135</v>
      </c>
      <c r="BM98" s="19" t="s">
        <v>591</v>
      </c>
    </row>
    <row r="99" spans="2:65" s="1" customFormat="1" ht="22.5" customHeight="1">
      <c r="B99" s="160"/>
      <c r="C99" s="161" t="s">
        <v>182</v>
      </c>
      <c r="D99" s="161" t="s">
        <v>131</v>
      </c>
      <c r="E99" s="162" t="s">
        <v>265</v>
      </c>
      <c r="F99" s="163" t="s">
        <v>266</v>
      </c>
      <c r="G99" s="164" t="s">
        <v>254</v>
      </c>
      <c r="H99" s="165">
        <v>219.53</v>
      </c>
      <c r="I99" s="166"/>
      <c r="J99" s="167">
        <f t="shared" si="0"/>
        <v>0</v>
      </c>
      <c r="K99" s="163" t="s">
        <v>5</v>
      </c>
      <c r="L99" s="36"/>
      <c r="M99" s="168" t="s">
        <v>5</v>
      </c>
      <c r="N99" s="169" t="s">
        <v>40</v>
      </c>
      <c r="O99" s="37"/>
      <c r="P99" s="170">
        <f t="shared" si="1"/>
        <v>0</v>
      </c>
      <c r="Q99" s="170">
        <v>0</v>
      </c>
      <c r="R99" s="170">
        <f t="shared" si="2"/>
        <v>0</v>
      </c>
      <c r="S99" s="170">
        <v>0</v>
      </c>
      <c r="T99" s="171">
        <f t="shared" si="3"/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72">
        <f t="shared" si="4"/>
        <v>0</v>
      </c>
      <c r="BF99" s="172">
        <f t="shared" si="5"/>
        <v>0</v>
      </c>
      <c r="BG99" s="172">
        <f t="shared" si="6"/>
        <v>0</v>
      </c>
      <c r="BH99" s="172">
        <f t="shared" si="7"/>
        <v>0</v>
      </c>
      <c r="BI99" s="172">
        <f t="shared" si="8"/>
        <v>0</v>
      </c>
      <c r="BJ99" s="19" t="s">
        <v>77</v>
      </c>
      <c r="BK99" s="172">
        <f t="shared" si="9"/>
        <v>0</v>
      </c>
      <c r="BL99" s="19" t="s">
        <v>135</v>
      </c>
      <c r="BM99" s="19" t="s">
        <v>592</v>
      </c>
    </row>
    <row r="100" spans="2:65" s="1" customFormat="1" ht="22.5" customHeight="1">
      <c r="B100" s="160"/>
      <c r="C100" s="161" t="s">
        <v>186</v>
      </c>
      <c r="D100" s="161" t="s">
        <v>131</v>
      </c>
      <c r="E100" s="162" t="s">
        <v>271</v>
      </c>
      <c r="F100" s="163" t="s">
        <v>272</v>
      </c>
      <c r="G100" s="164" t="s">
        <v>254</v>
      </c>
      <c r="H100" s="165">
        <v>1432.8025</v>
      </c>
      <c r="I100" s="166"/>
      <c r="J100" s="167">
        <f t="shared" si="0"/>
        <v>0</v>
      </c>
      <c r="K100" s="163" t="s">
        <v>5</v>
      </c>
      <c r="L100" s="36"/>
      <c r="M100" s="168" t="s">
        <v>5</v>
      </c>
      <c r="N100" s="169" t="s">
        <v>40</v>
      </c>
      <c r="O100" s="37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72">
        <f t="shared" si="4"/>
        <v>0</v>
      </c>
      <c r="BF100" s="172">
        <f t="shared" si="5"/>
        <v>0</v>
      </c>
      <c r="BG100" s="172">
        <f t="shared" si="6"/>
        <v>0</v>
      </c>
      <c r="BH100" s="172">
        <f t="shared" si="7"/>
        <v>0</v>
      </c>
      <c r="BI100" s="172">
        <f t="shared" si="8"/>
        <v>0</v>
      </c>
      <c r="BJ100" s="19" t="s">
        <v>77</v>
      </c>
      <c r="BK100" s="172">
        <f t="shared" si="9"/>
        <v>0</v>
      </c>
      <c r="BL100" s="19" t="s">
        <v>135</v>
      </c>
      <c r="BM100" s="19" t="s">
        <v>593</v>
      </c>
    </row>
    <row r="101" spans="2:65" s="1" customFormat="1" ht="22.5" customHeight="1">
      <c r="B101" s="160"/>
      <c r="C101" s="161" t="s">
        <v>193</v>
      </c>
      <c r="D101" s="161" t="s">
        <v>131</v>
      </c>
      <c r="E101" s="162" t="s">
        <v>594</v>
      </c>
      <c r="F101" s="163" t="s">
        <v>595</v>
      </c>
      <c r="G101" s="164" t="s">
        <v>250</v>
      </c>
      <c r="H101" s="165">
        <v>584.1</v>
      </c>
      <c r="I101" s="166"/>
      <c r="J101" s="167">
        <f t="shared" si="0"/>
        <v>0</v>
      </c>
      <c r="K101" s="163" t="s">
        <v>5</v>
      </c>
      <c r="L101" s="36"/>
      <c r="M101" s="168" t="s">
        <v>5</v>
      </c>
      <c r="N101" s="169" t="s">
        <v>40</v>
      </c>
      <c r="O101" s="37"/>
      <c r="P101" s="170">
        <f t="shared" si="1"/>
        <v>0</v>
      </c>
      <c r="Q101" s="170">
        <v>0</v>
      </c>
      <c r="R101" s="170">
        <f t="shared" si="2"/>
        <v>0</v>
      </c>
      <c r="S101" s="170">
        <v>0</v>
      </c>
      <c r="T101" s="171">
        <f t="shared" si="3"/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72">
        <f t="shared" si="4"/>
        <v>0</v>
      </c>
      <c r="BF101" s="172">
        <f t="shared" si="5"/>
        <v>0</v>
      </c>
      <c r="BG101" s="172">
        <f t="shared" si="6"/>
        <v>0</v>
      </c>
      <c r="BH101" s="172">
        <f t="shared" si="7"/>
        <v>0</v>
      </c>
      <c r="BI101" s="172">
        <f t="shared" si="8"/>
        <v>0</v>
      </c>
      <c r="BJ101" s="19" t="s">
        <v>77</v>
      </c>
      <c r="BK101" s="172">
        <f t="shared" si="9"/>
        <v>0</v>
      </c>
      <c r="BL101" s="19" t="s">
        <v>135</v>
      </c>
      <c r="BM101" s="19" t="s">
        <v>596</v>
      </c>
    </row>
    <row r="102" spans="2:65" s="1" customFormat="1" ht="22.5" customHeight="1">
      <c r="B102" s="160"/>
      <c r="C102" s="161" t="s">
        <v>197</v>
      </c>
      <c r="D102" s="161" t="s">
        <v>131</v>
      </c>
      <c r="E102" s="162" t="s">
        <v>597</v>
      </c>
      <c r="F102" s="163" t="s">
        <v>598</v>
      </c>
      <c r="G102" s="164" t="s">
        <v>250</v>
      </c>
      <c r="H102" s="165">
        <v>14950</v>
      </c>
      <c r="I102" s="166"/>
      <c r="J102" s="167">
        <f t="shared" si="0"/>
        <v>0</v>
      </c>
      <c r="K102" s="163" t="s">
        <v>5</v>
      </c>
      <c r="L102" s="36"/>
      <c r="M102" s="168" t="s">
        <v>5</v>
      </c>
      <c r="N102" s="169" t="s">
        <v>40</v>
      </c>
      <c r="O102" s="37"/>
      <c r="P102" s="170">
        <f t="shared" si="1"/>
        <v>0</v>
      </c>
      <c r="Q102" s="170">
        <v>0</v>
      </c>
      <c r="R102" s="170">
        <f t="shared" si="2"/>
        <v>0</v>
      </c>
      <c r="S102" s="170">
        <v>0</v>
      </c>
      <c r="T102" s="171">
        <f t="shared" si="3"/>
        <v>0</v>
      </c>
      <c r="AR102" s="19" t="s">
        <v>135</v>
      </c>
      <c r="AT102" s="19" t="s">
        <v>131</v>
      </c>
      <c r="AU102" s="19" t="s">
        <v>77</v>
      </c>
      <c r="AY102" s="19" t="s">
        <v>130</v>
      </c>
      <c r="BE102" s="172">
        <f t="shared" si="4"/>
        <v>0</v>
      </c>
      <c r="BF102" s="172">
        <f t="shared" si="5"/>
        <v>0</v>
      </c>
      <c r="BG102" s="172">
        <f t="shared" si="6"/>
        <v>0</v>
      </c>
      <c r="BH102" s="172">
        <f t="shared" si="7"/>
        <v>0</v>
      </c>
      <c r="BI102" s="172">
        <f t="shared" si="8"/>
        <v>0</v>
      </c>
      <c r="BJ102" s="19" t="s">
        <v>77</v>
      </c>
      <c r="BK102" s="172">
        <f t="shared" si="9"/>
        <v>0</v>
      </c>
      <c r="BL102" s="19" t="s">
        <v>135</v>
      </c>
      <c r="BM102" s="19" t="s">
        <v>599</v>
      </c>
    </row>
    <row r="103" spans="2:65" s="1" customFormat="1" ht="22.5" customHeight="1">
      <c r="B103" s="160"/>
      <c r="C103" s="161" t="s">
        <v>201</v>
      </c>
      <c r="D103" s="161" t="s">
        <v>131</v>
      </c>
      <c r="E103" s="162" t="s">
        <v>600</v>
      </c>
      <c r="F103" s="163" t="s">
        <v>601</v>
      </c>
      <c r="G103" s="164" t="s">
        <v>250</v>
      </c>
      <c r="H103" s="165">
        <v>127.6</v>
      </c>
      <c r="I103" s="166"/>
      <c r="J103" s="167">
        <f t="shared" si="0"/>
        <v>0</v>
      </c>
      <c r="K103" s="163" t="s">
        <v>5</v>
      </c>
      <c r="L103" s="36"/>
      <c r="M103" s="168" t="s">
        <v>5</v>
      </c>
      <c r="N103" s="169" t="s">
        <v>40</v>
      </c>
      <c r="O103" s="37"/>
      <c r="P103" s="170">
        <f t="shared" si="1"/>
        <v>0</v>
      </c>
      <c r="Q103" s="170">
        <v>0</v>
      </c>
      <c r="R103" s="170">
        <f t="shared" si="2"/>
        <v>0</v>
      </c>
      <c r="S103" s="170">
        <v>0</v>
      </c>
      <c r="T103" s="171">
        <f t="shared" si="3"/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72">
        <f t="shared" si="4"/>
        <v>0</v>
      </c>
      <c r="BF103" s="172">
        <f t="shared" si="5"/>
        <v>0</v>
      </c>
      <c r="BG103" s="172">
        <f t="shared" si="6"/>
        <v>0</v>
      </c>
      <c r="BH103" s="172">
        <f t="shared" si="7"/>
        <v>0</v>
      </c>
      <c r="BI103" s="172">
        <f t="shared" si="8"/>
        <v>0</v>
      </c>
      <c r="BJ103" s="19" t="s">
        <v>77</v>
      </c>
      <c r="BK103" s="172">
        <f t="shared" si="9"/>
        <v>0</v>
      </c>
      <c r="BL103" s="19" t="s">
        <v>135</v>
      </c>
      <c r="BM103" s="19" t="s">
        <v>602</v>
      </c>
    </row>
    <row r="104" spans="2:65" s="1" customFormat="1" ht="22.5" customHeight="1">
      <c r="B104" s="160"/>
      <c r="C104" s="161" t="s">
        <v>207</v>
      </c>
      <c r="D104" s="161" t="s">
        <v>131</v>
      </c>
      <c r="E104" s="162" t="s">
        <v>603</v>
      </c>
      <c r="F104" s="163" t="s">
        <v>604</v>
      </c>
      <c r="G104" s="164" t="s">
        <v>254</v>
      </c>
      <c r="H104" s="165">
        <v>0.675</v>
      </c>
      <c r="I104" s="166"/>
      <c r="J104" s="167">
        <f t="shared" si="0"/>
        <v>0</v>
      </c>
      <c r="K104" s="163" t="s">
        <v>5</v>
      </c>
      <c r="L104" s="36"/>
      <c r="M104" s="168" t="s">
        <v>5</v>
      </c>
      <c r="N104" s="169" t="s">
        <v>40</v>
      </c>
      <c r="O104" s="37"/>
      <c r="P104" s="170">
        <f t="shared" si="1"/>
        <v>0</v>
      </c>
      <c r="Q104" s="170">
        <v>0</v>
      </c>
      <c r="R104" s="170">
        <f t="shared" si="2"/>
        <v>0</v>
      </c>
      <c r="S104" s="170">
        <v>0</v>
      </c>
      <c r="T104" s="171">
        <f t="shared" si="3"/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72">
        <f t="shared" si="4"/>
        <v>0</v>
      </c>
      <c r="BF104" s="172">
        <f t="shared" si="5"/>
        <v>0</v>
      </c>
      <c r="BG104" s="172">
        <f t="shared" si="6"/>
        <v>0</v>
      </c>
      <c r="BH104" s="172">
        <f t="shared" si="7"/>
        <v>0</v>
      </c>
      <c r="BI104" s="172">
        <f t="shared" si="8"/>
        <v>0</v>
      </c>
      <c r="BJ104" s="19" t="s">
        <v>77</v>
      </c>
      <c r="BK104" s="172">
        <f t="shared" si="9"/>
        <v>0</v>
      </c>
      <c r="BL104" s="19" t="s">
        <v>135</v>
      </c>
      <c r="BM104" s="19" t="s">
        <v>605</v>
      </c>
    </row>
    <row r="105" spans="2:65" s="1" customFormat="1" ht="22.5" customHeight="1">
      <c r="B105" s="160"/>
      <c r="C105" s="161" t="s">
        <v>11</v>
      </c>
      <c r="D105" s="161" t="s">
        <v>131</v>
      </c>
      <c r="E105" s="162" t="s">
        <v>445</v>
      </c>
      <c r="F105" s="163" t="s">
        <v>446</v>
      </c>
      <c r="G105" s="164" t="s">
        <v>336</v>
      </c>
      <c r="H105" s="165">
        <v>59.8</v>
      </c>
      <c r="I105" s="166"/>
      <c r="J105" s="167">
        <f t="shared" si="0"/>
        <v>0</v>
      </c>
      <c r="K105" s="163" t="s">
        <v>5</v>
      </c>
      <c r="L105" s="36"/>
      <c r="M105" s="168" t="s">
        <v>5</v>
      </c>
      <c r="N105" s="169" t="s">
        <v>40</v>
      </c>
      <c r="O105" s="37"/>
      <c r="P105" s="170">
        <f t="shared" si="1"/>
        <v>0</v>
      </c>
      <c r="Q105" s="170">
        <v>0</v>
      </c>
      <c r="R105" s="170">
        <f t="shared" si="2"/>
        <v>0</v>
      </c>
      <c r="S105" s="170">
        <v>0</v>
      </c>
      <c r="T105" s="171">
        <f t="shared" si="3"/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72">
        <f t="shared" si="4"/>
        <v>0</v>
      </c>
      <c r="BF105" s="172">
        <f t="shared" si="5"/>
        <v>0</v>
      </c>
      <c r="BG105" s="172">
        <f t="shared" si="6"/>
        <v>0</v>
      </c>
      <c r="BH105" s="172">
        <f t="shared" si="7"/>
        <v>0</v>
      </c>
      <c r="BI105" s="172">
        <f t="shared" si="8"/>
        <v>0</v>
      </c>
      <c r="BJ105" s="19" t="s">
        <v>77</v>
      </c>
      <c r="BK105" s="172">
        <f t="shared" si="9"/>
        <v>0</v>
      </c>
      <c r="BL105" s="19" t="s">
        <v>135</v>
      </c>
      <c r="BM105" s="19" t="s">
        <v>606</v>
      </c>
    </row>
    <row r="106" spans="2:65" s="1" customFormat="1" ht="22.5" customHeight="1">
      <c r="B106" s="160"/>
      <c r="C106" s="161" t="s">
        <v>214</v>
      </c>
      <c r="D106" s="161" t="s">
        <v>131</v>
      </c>
      <c r="E106" s="162" t="s">
        <v>607</v>
      </c>
      <c r="F106" s="163" t="s">
        <v>608</v>
      </c>
      <c r="G106" s="164" t="s">
        <v>276</v>
      </c>
      <c r="H106" s="165">
        <v>242.554</v>
      </c>
      <c r="I106" s="166"/>
      <c r="J106" s="167">
        <f t="shared" si="0"/>
        <v>0</v>
      </c>
      <c r="K106" s="163" t="s">
        <v>5</v>
      </c>
      <c r="L106" s="36"/>
      <c r="M106" s="168" t="s">
        <v>5</v>
      </c>
      <c r="N106" s="169" t="s">
        <v>40</v>
      </c>
      <c r="O106" s="37"/>
      <c r="P106" s="170">
        <f t="shared" si="1"/>
        <v>0</v>
      </c>
      <c r="Q106" s="170">
        <v>0</v>
      </c>
      <c r="R106" s="170">
        <f t="shared" si="2"/>
        <v>0</v>
      </c>
      <c r="S106" s="170">
        <v>0</v>
      </c>
      <c r="T106" s="171">
        <f t="shared" si="3"/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72">
        <f t="shared" si="4"/>
        <v>0</v>
      </c>
      <c r="BF106" s="172">
        <f t="shared" si="5"/>
        <v>0</v>
      </c>
      <c r="BG106" s="172">
        <f t="shared" si="6"/>
        <v>0</v>
      </c>
      <c r="BH106" s="172">
        <f t="shared" si="7"/>
        <v>0</v>
      </c>
      <c r="BI106" s="172">
        <f t="shared" si="8"/>
        <v>0</v>
      </c>
      <c r="BJ106" s="19" t="s">
        <v>77</v>
      </c>
      <c r="BK106" s="172">
        <f t="shared" si="9"/>
        <v>0</v>
      </c>
      <c r="BL106" s="19" t="s">
        <v>135</v>
      </c>
      <c r="BM106" s="19" t="s">
        <v>609</v>
      </c>
    </row>
    <row r="107" spans="2:65" s="1" customFormat="1" ht="22.5" customHeight="1">
      <c r="B107" s="160"/>
      <c r="C107" s="161" t="s">
        <v>220</v>
      </c>
      <c r="D107" s="161" t="s">
        <v>131</v>
      </c>
      <c r="E107" s="162" t="s">
        <v>448</v>
      </c>
      <c r="F107" s="163" t="s">
        <v>449</v>
      </c>
      <c r="G107" s="164" t="s">
        <v>276</v>
      </c>
      <c r="H107" s="165">
        <v>988.996</v>
      </c>
      <c r="I107" s="166"/>
      <c r="J107" s="167">
        <f t="shared" si="0"/>
        <v>0</v>
      </c>
      <c r="K107" s="163" t="s">
        <v>5</v>
      </c>
      <c r="L107" s="36"/>
      <c r="M107" s="168" t="s">
        <v>5</v>
      </c>
      <c r="N107" s="169" t="s">
        <v>40</v>
      </c>
      <c r="O107" s="37"/>
      <c r="P107" s="170">
        <f t="shared" si="1"/>
        <v>0</v>
      </c>
      <c r="Q107" s="170">
        <v>0</v>
      </c>
      <c r="R107" s="170">
        <f t="shared" si="2"/>
        <v>0</v>
      </c>
      <c r="S107" s="170">
        <v>0</v>
      </c>
      <c r="T107" s="171">
        <f t="shared" si="3"/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72">
        <f t="shared" si="4"/>
        <v>0</v>
      </c>
      <c r="BF107" s="172">
        <f t="shared" si="5"/>
        <v>0</v>
      </c>
      <c r="BG107" s="172">
        <f t="shared" si="6"/>
        <v>0</v>
      </c>
      <c r="BH107" s="172">
        <f t="shared" si="7"/>
        <v>0</v>
      </c>
      <c r="BI107" s="172">
        <f t="shared" si="8"/>
        <v>0</v>
      </c>
      <c r="BJ107" s="19" t="s">
        <v>77</v>
      </c>
      <c r="BK107" s="172">
        <f t="shared" si="9"/>
        <v>0</v>
      </c>
      <c r="BL107" s="19" t="s">
        <v>135</v>
      </c>
      <c r="BM107" s="19" t="s">
        <v>610</v>
      </c>
    </row>
    <row r="108" spans="2:65" s="1" customFormat="1" ht="22.5" customHeight="1">
      <c r="B108" s="160"/>
      <c r="C108" s="161" t="s">
        <v>224</v>
      </c>
      <c r="D108" s="161" t="s">
        <v>131</v>
      </c>
      <c r="E108" s="162" t="s">
        <v>611</v>
      </c>
      <c r="F108" s="163" t="s">
        <v>612</v>
      </c>
      <c r="G108" s="164" t="s">
        <v>276</v>
      </c>
      <c r="H108" s="165">
        <v>57.6768</v>
      </c>
      <c r="I108" s="166"/>
      <c r="J108" s="167">
        <f t="shared" si="0"/>
        <v>0</v>
      </c>
      <c r="K108" s="163" t="s">
        <v>5</v>
      </c>
      <c r="L108" s="36"/>
      <c r="M108" s="168" t="s">
        <v>5</v>
      </c>
      <c r="N108" s="169" t="s">
        <v>40</v>
      </c>
      <c r="O108" s="37"/>
      <c r="P108" s="170">
        <f t="shared" si="1"/>
        <v>0</v>
      </c>
      <c r="Q108" s="170">
        <v>0</v>
      </c>
      <c r="R108" s="170">
        <f t="shared" si="2"/>
        <v>0</v>
      </c>
      <c r="S108" s="170">
        <v>0</v>
      </c>
      <c r="T108" s="171">
        <f t="shared" si="3"/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72">
        <f t="shared" si="4"/>
        <v>0</v>
      </c>
      <c r="BF108" s="172">
        <f t="shared" si="5"/>
        <v>0</v>
      </c>
      <c r="BG108" s="172">
        <f t="shared" si="6"/>
        <v>0</v>
      </c>
      <c r="BH108" s="172">
        <f t="shared" si="7"/>
        <v>0</v>
      </c>
      <c r="BI108" s="172">
        <f t="shared" si="8"/>
        <v>0</v>
      </c>
      <c r="BJ108" s="19" t="s">
        <v>77</v>
      </c>
      <c r="BK108" s="172">
        <f t="shared" si="9"/>
        <v>0</v>
      </c>
      <c r="BL108" s="19" t="s">
        <v>135</v>
      </c>
      <c r="BM108" s="19" t="s">
        <v>613</v>
      </c>
    </row>
    <row r="109" spans="2:63" s="9" customFormat="1" ht="37.35" customHeight="1">
      <c r="B109" s="148"/>
      <c r="D109" s="149" t="s">
        <v>68</v>
      </c>
      <c r="E109" s="150" t="s">
        <v>137</v>
      </c>
      <c r="F109" s="150" t="s">
        <v>278</v>
      </c>
      <c r="I109" s="151"/>
      <c r="J109" s="152">
        <f>BK109</f>
        <v>0</v>
      </c>
      <c r="L109" s="148"/>
      <c r="M109" s="153"/>
      <c r="N109" s="154"/>
      <c r="O109" s="154"/>
      <c r="P109" s="155">
        <f>SUM(P110:P122)</f>
        <v>0</v>
      </c>
      <c r="Q109" s="154"/>
      <c r="R109" s="155">
        <f>SUM(R110:R122)</f>
        <v>0</v>
      </c>
      <c r="S109" s="154"/>
      <c r="T109" s="156">
        <f>SUM(T110:T122)</f>
        <v>0</v>
      </c>
      <c r="AR109" s="157" t="s">
        <v>77</v>
      </c>
      <c r="AT109" s="158" t="s">
        <v>68</v>
      </c>
      <c r="AU109" s="158" t="s">
        <v>69</v>
      </c>
      <c r="AY109" s="157" t="s">
        <v>130</v>
      </c>
      <c r="BK109" s="159">
        <f>SUM(BK110:BK122)</f>
        <v>0</v>
      </c>
    </row>
    <row r="110" spans="2:65" s="1" customFormat="1" ht="22.5" customHeight="1">
      <c r="B110" s="160"/>
      <c r="C110" s="161" t="s">
        <v>228</v>
      </c>
      <c r="D110" s="161" t="s">
        <v>131</v>
      </c>
      <c r="E110" s="162" t="s">
        <v>279</v>
      </c>
      <c r="F110" s="163" t="s">
        <v>280</v>
      </c>
      <c r="G110" s="164" t="s">
        <v>254</v>
      </c>
      <c r="H110" s="165">
        <v>38.4</v>
      </c>
      <c r="I110" s="166"/>
      <c r="J110" s="167">
        <f aca="true" t="shared" si="10" ref="J110:J122">ROUND(I110*H110,2)</f>
        <v>0</v>
      </c>
      <c r="K110" s="163" t="s">
        <v>5</v>
      </c>
      <c r="L110" s="36"/>
      <c r="M110" s="168" t="s">
        <v>5</v>
      </c>
      <c r="N110" s="169" t="s">
        <v>40</v>
      </c>
      <c r="O110" s="37"/>
      <c r="P110" s="170">
        <f aca="true" t="shared" si="11" ref="P110:P122">O110*H110</f>
        <v>0</v>
      </c>
      <c r="Q110" s="170">
        <v>0</v>
      </c>
      <c r="R110" s="170">
        <f aca="true" t="shared" si="12" ref="R110:R122">Q110*H110</f>
        <v>0</v>
      </c>
      <c r="S110" s="170">
        <v>0</v>
      </c>
      <c r="T110" s="171">
        <f aca="true" t="shared" si="13" ref="T110:T122">S110*H110</f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72">
        <f aca="true" t="shared" si="14" ref="BE110:BE122">IF(N110="základní",J110,0)</f>
        <v>0</v>
      </c>
      <c r="BF110" s="172">
        <f aca="true" t="shared" si="15" ref="BF110:BF122">IF(N110="snížená",J110,0)</f>
        <v>0</v>
      </c>
      <c r="BG110" s="172">
        <f aca="true" t="shared" si="16" ref="BG110:BG122">IF(N110="zákl. přenesená",J110,0)</f>
        <v>0</v>
      </c>
      <c r="BH110" s="172">
        <f aca="true" t="shared" si="17" ref="BH110:BH122">IF(N110="sníž. přenesená",J110,0)</f>
        <v>0</v>
      </c>
      <c r="BI110" s="172">
        <f aca="true" t="shared" si="18" ref="BI110:BI122">IF(N110="nulová",J110,0)</f>
        <v>0</v>
      </c>
      <c r="BJ110" s="19" t="s">
        <v>77</v>
      </c>
      <c r="BK110" s="172">
        <f aca="true" t="shared" si="19" ref="BK110:BK122">ROUND(I110*H110,2)</f>
        <v>0</v>
      </c>
      <c r="BL110" s="19" t="s">
        <v>135</v>
      </c>
      <c r="BM110" s="19" t="s">
        <v>614</v>
      </c>
    </row>
    <row r="111" spans="2:65" s="1" customFormat="1" ht="22.5" customHeight="1">
      <c r="B111" s="160"/>
      <c r="C111" s="161" t="s">
        <v>232</v>
      </c>
      <c r="D111" s="161" t="s">
        <v>131</v>
      </c>
      <c r="E111" s="162" t="s">
        <v>282</v>
      </c>
      <c r="F111" s="163" t="s">
        <v>283</v>
      </c>
      <c r="G111" s="164" t="s">
        <v>254</v>
      </c>
      <c r="H111" s="165">
        <v>38.4</v>
      </c>
      <c r="I111" s="166"/>
      <c r="J111" s="167">
        <f t="shared" si="10"/>
        <v>0</v>
      </c>
      <c r="K111" s="163" t="s">
        <v>5</v>
      </c>
      <c r="L111" s="36"/>
      <c r="M111" s="168" t="s">
        <v>5</v>
      </c>
      <c r="N111" s="169" t="s">
        <v>40</v>
      </c>
      <c r="O111" s="37"/>
      <c r="P111" s="170">
        <f t="shared" si="11"/>
        <v>0</v>
      </c>
      <c r="Q111" s="170">
        <v>0</v>
      </c>
      <c r="R111" s="170">
        <f t="shared" si="12"/>
        <v>0</v>
      </c>
      <c r="S111" s="170">
        <v>0</v>
      </c>
      <c r="T111" s="171">
        <f t="shared" si="13"/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72">
        <f t="shared" si="14"/>
        <v>0</v>
      </c>
      <c r="BF111" s="172">
        <f t="shared" si="15"/>
        <v>0</v>
      </c>
      <c r="BG111" s="172">
        <f t="shared" si="16"/>
        <v>0</v>
      </c>
      <c r="BH111" s="172">
        <f t="shared" si="17"/>
        <v>0</v>
      </c>
      <c r="BI111" s="172">
        <f t="shared" si="18"/>
        <v>0</v>
      </c>
      <c r="BJ111" s="19" t="s">
        <v>77</v>
      </c>
      <c r="BK111" s="172">
        <f t="shared" si="19"/>
        <v>0</v>
      </c>
      <c r="BL111" s="19" t="s">
        <v>135</v>
      </c>
      <c r="BM111" s="19" t="s">
        <v>615</v>
      </c>
    </row>
    <row r="112" spans="2:65" s="1" customFormat="1" ht="22.5" customHeight="1">
      <c r="B112" s="160"/>
      <c r="C112" s="161" t="s">
        <v>10</v>
      </c>
      <c r="D112" s="161" t="s">
        <v>131</v>
      </c>
      <c r="E112" s="162" t="s">
        <v>285</v>
      </c>
      <c r="F112" s="163" t="s">
        <v>286</v>
      </c>
      <c r="G112" s="164" t="s">
        <v>254</v>
      </c>
      <c r="H112" s="165">
        <v>165.263</v>
      </c>
      <c r="I112" s="166"/>
      <c r="J112" s="167">
        <f t="shared" si="10"/>
        <v>0</v>
      </c>
      <c r="K112" s="163" t="s">
        <v>5</v>
      </c>
      <c r="L112" s="36"/>
      <c r="M112" s="168" t="s">
        <v>5</v>
      </c>
      <c r="N112" s="169" t="s">
        <v>40</v>
      </c>
      <c r="O112" s="37"/>
      <c r="P112" s="170">
        <f t="shared" si="11"/>
        <v>0</v>
      </c>
      <c r="Q112" s="170">
        <v>0</v>
      </c>
      <c r="R112" s="170">
        <f t="shared" si="12"/>
        <v>0</v>
      </c>
      <c r="S112" s="170">
        <v>0</v>
      </c>
      <c r="T112" s="171">
        <f t="shared" si="13"/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72">
        <f t="shared" si="14"/>
        <v>0</v>
      </c>
      <c r="BF112" s="172">
        <f t="shared" si="15"/>
        <v>0</v>
      </c>
      <c r="BG112" s="172">
        <f t="shared" si="16"/>
        <v>0</v>
      </c>
      <c r="BH112" s="172">
        <f t="shared" si="17"/>
        <v>0</v>
      </c>
      <c r="BI112" s="172">
        <f t="shared" si="18"/>
        <v>0</v>
      </c>
      <c r="BJ112" s="19" t="s">
        <v>77</v>
      </c>
      <c r="BK112" s="172">
        <f t="shared" si="19"/>
        <v>0</v>
      </c>
      <c r="BL112" s="19" t="s">
        <v>135</v>
      </c>
      <c r="BM112" s="19" t="s">
        <v>616</v>
      </c>
    </row>
    <row r="113" spans="2:65" s="1" customFormat="1" ht="22.5" customHeight="1">
      <c r="B113" s="160"/>
      <c r="C113" s="161" t="s">
        <v>341</v>
      </c>
      <c r="D113" s="161" t="s">
        <v>131</v>
      </c>
      <c r="E113" s="162" t="s">
        <v>617</v>
      </c>
      <c r="F113" s="163" t="s">
        <v>618</v>
      </c>
      <c r="G113" s="164" t="s">
        <v>254</v>
      </c>
      <c r="H113" s="165">
        <v>2.415</v>
      </c>
      <c r="I113" s="166"/>
      <c r="J113" s="167">
        <f t="shared" si="10"/>
        <v>0</v>
      </c>
      <c r="K113" s="163" t="s">
        <v>5</v>
      </c>
      <c r="L113" s="36"/>
      <c r="M113" s="168" t="s">
        <v>5</v>
      </c>
      <c r="N113" s="169" t="s">
        <v>40</v>
      </c>
      <c r="O113" s="37"/>
      <c r="P113" s="170">
        <f t="shared" si="11"/>
        <v>0</v>
      </c>
      <c r="Q113" s="170">
        <v>0</v>
      </c>
      <c r="R113" s="170">
        <f t="shared" si="12"/>
        <v>0</v>
      </c>
      <c r="S113" s="170">
        <v>0</v>
      </c>
      <c r="T113" s="171">
        <f t="shared" si="13"/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72">
        <f t="shared" si="14"/>
        <v>0</v>
      </c>
      <c r="BF113" s="172">
        <f t="shared" si="15"/>
        <v>0</v>
      </c>
      <c r="BG113" s="172">
        <f t="shared" si="16"/>
        <v>0</v>
      </c>
      <c r="BH113" s="172">
        <f t="shared" si="17"/>
        <v>0</v>
      </c>
      <c r="BI113" s="172">
        <f t="shared" si="18"/>
        <v>0</v>
      </c>
      <c r="BJ113" s="19" t="s">
        <v>77</v>
      </c>
      <c r="BK113" s="172">
        <f t="shared" si="19"/>
        <v>0</v>
      </c>
      <c r="BL113" s="19" t="s">
        <v>135</v>
      </c>
      <c r="BM113" s="19" t="s">
        <v>619</v>
      </c>
    </row>
    <row r="114" spans="2:65" s="1" customFormat="1" ht="22.5" customHeight="1">
      <c r="B114" s="160"/>
      <c r="C114" s="161" t="s">
        <v>290</v>
      </c>
      <c r="D114" s="161" t="s">
        <v>131</v>
      </c>
      <c r="E114" s="162" t="s">
        <v>466</v>
      </c>
      <c r="F114" s="163" t="s">
        <v>467</v>
      </c>
      <c r="G114" s="164" t="s">
        <v>250</v>
      </c>
      <c r="H114" s="165">
        <v>18.06</v>
      </c>
      <c r="I114" s="166"/>
      <c r="J114" s="167">
        <f t="shared" si="10"/>
        <v>0</v>
      </c>
      <c r="K114" s="163" t="s">
        <v>5</v>
      </c>
      <c r="L114" s="36"/>
      <c r="M114" s="168" t="s">
        <v>5</v>
      </c>
      <c r="N114" s="169" t="s">
        <v>40</v>
      </c>
      <c r="O114" s="37"/>
      <c r="P114" s="170">
        <f t="shared" si="11"/>
        <v>0</v>
      </c>
      <c r="Q114" s="170">
        <v>0</v>
      </c>
      <c r="R114" s="170">
        <f t="shared" si="12"/>
        <v>0</v>
      </c>
      <c r="S114" s="170">
        <v>0</v>
      </c>
      <c r="T114" s="171">
        <f t="shared" si="13"/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72">
        <f t="shared" si="14"/>
        <v>0</v>
      </c>
      <c r="BF114" s="172">
        <f t="shared" si="15"/>
        <v>0</v>
      </c>
      <c r="BG114" s="172">
        <f t="shared" si="16"/>
        <v>0</v>
      </c>
      <c r="BH114" s="172">
        <f t="shared" si="17"/>
        <v>0</v>
      </c>
      <c r="BI114" s="172">
        <f t="shared" si="18"/>
        <v>0</v>
      </c>
      <c r="BJ114" s="19" t="s">
        <v>77</v>
      </c>
      <c r="BK114" s="172">
        <f t="shared" si="19"/>
        <v>0</v>
      </c>
      <c r="BL114" s="19" t="s">
        <v>135</v>
      </c>
      <c r="BM114" s="19" t="s">
        <v>620</v>
      </c>
    </row>
    <row r="115" spans="2:65" s="1" customFormat="1" ht="22.5" customHeight="1">
      <c r="B115" s="160"/>
      <c r="C115" s="161" t="s">
        <v>296</v>
      </c>
      <c r="D115" s="161" t="s">
        <v>131</v>
      </c>
      <c r="E115" s="162" t="s">
        <v>470</v>
      </c>
      <c r="F115" s="163" t="s">
        <v>471</v>
      </c>
      <c r="G115" s="164" t="s">
        <v>250</v>
      </c>
      <c r="H115" s="165">
        <v>18.06</v>
      </c>
      <c r="I115" s="166"/>
      <c r="J115" s="167">
        <f t="shared" si="10"/>
        <v>0</v>
      </c>
      <c r="K115" s="163" t="s">
        <v>5</v>
      </c>
      <c r="L115" s="36"/>
      <c r="M115" s="168" t="s">
        <v>5</v>
      </c>
      <c r="N115" s="169" t="s">
        <v>40</v>
      </c>
      <c r="O115" s="37"/>
      <c r="P115" s="170">
        <f t="shared" si="11"/>
        <v>0</v>
      </c>
      <c r="Q115" s="170">
        <v>0</v>
      </c>
      <c r="R115" s="170">
        <f t="shared" si="12"/>
        <v>0</v>
      </c>
      <c r="S115" s="170">
        <v>0</v>
      </c>
      <c r="T115" s="171">
        <f t="shared" si="13"/>
        <v>0</v>
      </c>
      <c r="AR115" s="19" t="s">
        <v>135</v>
      </c>
      <c r="AT115" s="19" t="s">
        <v>131</v>
      </c>
      <c r="AU115" s="19" t="s">
        <v>77</v>
      </c>
      <c r="AY115" s="19" t="s">
        <v>130</v>
      </c>
      <c r="BE115" s="172">
        <f t="shared" si="14"/>
        <v>0</v>
      </c>
      <c r="BF115" s="172">
        <f t="shared" si="15"/>
        <v>0</v>
      </c>
      <c r="BG115" s="172">
        <f t="shared" si="16"/>
        <v>0</v>
      </c>
      <c r="BH115" s="172">
        <f t="shared" si="17"/>
        <v>0</v>
      </c>
      <c r="BI115" s="172">
        <f t="shared" si="18"/>
        <v>0</v>
      </c>
      <c r="BJ115" s="19" t="s">
        <v>77</v>
      </c>
      <c r="BK115" s="172">
        <f t="shared" si="19"/>
        <v>0</v>
      </c>
      <c r="BL115" s="19" t="s">
        <v>135</v>
      </c>
      <c r="BM115" s="19" t="s">
        <v>621</v>
      </c>
    </row>
    <row r="116" spans="2:65" s="1" customFormat="1" ht="22.5" customHeight="1">
      <c r="B116" s="160"/>
      <c r="C116" s="161" t="s">
        <v>302</v>
      </c>
      <c r="D116" s="161" t="s">
        <v>131</v>
      </c>
      <c r="E116" s="162" t="s">
        <v>622</v>
      </c>
      <c r="F116" s="163" t="s">
        <v>623</v>
      </c>
      <c r="G116" s="164" t="s">
        <v>254</v>
      </c>
      <c r="H116" s="165">
        <v>70.3577</v>
      </c>
      <c r="I116" s="166"/>
      <c r="J116" s="167">
        <f t="shared" si="10"/>
        <v>0</v>
      </c>
      <c r="K116" s="163" t="s">
        <v>5</v>
      </c>
      <c r="L116" s="36"/>
      <c r="M116" s="168" t="s">
        <v>5</v>
      </c>
      <c r="N116" s="169" t="s">
        <v>40</v>
      </c>
      <c r="O116" s="37"/>
      <c r="P116" s="170">
        <f t="shared" si="11"/>
        <v>0</v>
      </c>
      <c r="Q116" s="170">
        <v>0</v>
      </c>
      <c r="R116" s="170">
        <f t="shared" si="12"/>
        <v>0</v>
      </c>
      <c r="S116" s="170">
        <v>0</v>
      </c>
      <c r="T116" s="171">
        <f t="shared" si="13"/>
        <v>0</v>
      </c>
      <c r="AR116" s="19" t="s">
        <v>135</v>
      </c>
      <c r="AT116" s="19" t="s">
        <v>131</v>
      </c>
      <c r="AU116" s="19" t="s">
        <v>77</v>
      </c>
      <c r="AY116" s="19" t="s">
        <v>130</v>
      </c>
      <c r="BE116" s="172">
        <f t="shared" si="14"/>
        <v>0</v>
      </c>
      <c r="BF116" s="172">
        <f t="shared" si="15"/>
        <v>0</v>
      </c>
      <c r="BG116" s="172">
        <f t="shared" si="16"/>
        <v>0</v>
      </c>
      <c r="BH116" s="172">
        <f t="shared" si="17"/>
        <v>0</v>
      </c>
      <c r="BI116" s="172">
        <f t="shared" si="18"/>
        <v>0</v>
      </c>
      <c r="BJ116" s="19" t="s">
        <v>77</v>
      </c>
      <c r="BK116" s="172">
        <f t="shared" si="19"/>
        <v>0</v>
      </c>
      <c r="BL116" s="19" t="s">
        <v>135</v>
      </c>
      <c r="BM116" s="19" t="s">
        <v>624</v>
      </c>
    </row>
    <row r="117" spans="2:65" s="1" customFormat="1" ht="22.5" customHeight="1">
      <c r="B117" s="160"/>
      <c r="C117" s="161" t="s">
        <v>306</v>
      </c>
      <c r="D117" s="161" t="s">
        <v>131</v>
      </c>
      <c r="E117" s="162" t="s">
        <v>625</v>
      </c>
      <c r="F117" s="163" t="s">
        <v>626</v>
      </c>
      <c r="G117" s="164" t="s">
        <v>250</v>
      </c>
      <c r="H117" s="165">
        <v>75.6</v>
      </c>
      <c r="I117" s="166"/>
      <c r="J117" s="167">
        <f t="shared" si="10"/>
        <v>0</v>
      </c>
      <c r="K117" s="163" t="s">
        <v>5</v>
      </c>
      <c r="L117" s="36"/>
      <c r="M117" s="168" t="s">
        <v>5</v>
      </c>
      <c r="N117" s="169" t="s">
        <v>40</v>
      </c>
      <c r="O117" s="37"/>
      <c r="P117" s="170">
        <f t="shared" si="11"/>
        <v>0</v>
      </c>
      <c r="Q117" s="170">
        <v>0</v>
      </c>
      <c r="R117" s="170">
        <f t="shared" si="12"/>
        <v>0</v>
      </c>
      <c r="S117" s="170">
        <v>0</v>
      </c>
      <c r="T117" s="171">
        <f t="shared" si="13"/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72">
        <f t="shared" si="14"/>
        <v>0</v>
      </c>
      <c r="BF117" s="172">
        <f t="shared" si="15"/>
        <v>0</v>
      </c>
      <c r="BG117" s="172">
        <f t="shared" si="16"/>
        <v>0</v>
      </c>
      <c r="BH117" s="172">
        <f t="shared" si="17"/>
        <v>0</v>
      </c>
      <c r="BI117" s="172">
        <f t="shared" si="18"/>
        <v>0</v>
      </c>
      <c r="BJ117" s="19" t="s">
        <v>77</v>
      </c>
      <c r="BK117" s="172">
        <f t="shared" si="19"/>
        <v>0</v>
      </c>
      <c r="BL117" s="19" t="s">
        <v>135</v>
      </c>
      <c r="BM117" s="19" t="s">
        <v>627</v>
      </c>
    </row>
    <row r="118" spans="2:65" s="1" customFormat="1" ht="22.5" customHeight="1">
      <c r="B118" s="160"/>
      <c r="C118" s="161" t="s">
        <v>347</v>
      </c>
      <c r="D118" s="161" t="s">
        <v>131</v>
      </c>
      <c r="E118" s="162" t="s">
        <v>628</v>
      </c>
      <c r="F118" s="163" t="s">
        <v>629</v>
      </c>
      <c r="G118" s="164" t="s">
        <v>250</v>
      </c>
      <c r="H118" s="165">
        <v>75.6</v>
      </c>
      <c r="I118" s="166"/>
      <c r="J118" s="167">
        <f t="shared" si="10"/>
        <v>0</v>
      </c>
      <c r="K118" s="163" t="s">
        <v>5</v>
      </c>
      <c r="L118" s="36"/>
      <c r="M118" s="168" t="s">
        <v>5</v>
      </c>
      <c r="N118" s="169" t="s">
        <v>40</v>
      </c>
      <c r="O118" s="37"/>
      <c r="P118" s="170">
        <f t="shared" si="11"/>
        <v>0</v>
      </c>
      <c r="Q118" s="170">
        <v>0</v>
      </c>
      <c r="R118" s="170">
        <f t="shared" si="12"/>
        <v>0</v>
      </c>
      <c r="S118" s="170">
        <v>0</v>
      </c>
      <c r="T118" s="171">
        <f t="shared" si="13"/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72">
        <f t="shared" si="14"/>
        <v>0</v>
      </c>
      <c r="BF118" s="172">
        <f t="shared" si="15"/>
        <v>0</v>
      </c>
      <c r="BG118" s="172">
        <f t="shared" si="16"/>
        <v>0</v>
      </c>
      <c r="BH118" s="172">
        <f t="shared" si="17"/>
        <v>0</v>
      </c>
      <c r="BI118" s="172">
        <f t="shared" si="18"/>
        <v>0</v>
      </c>
      <c r="BJ118" s="19" t="s">
        <v>77</v>
      </c>
      <c r="BK118" s="172">
        <f t="shared" si="19"/>
        <v>0</v>
      </c>
      <c r="BL118" s="19" t="s">
        <v>135</v>
      </c>
      <c r="BM118" s="19" t="s">
        <v>630</v>
      </c>
    </row>
    <row r="119" spans="2:65" s="1" customFormat="1" ht="22.5" customHeight="1">
      <c r="B119" s="160"/>
      <c r="C119" s="161" t="s">
        <v>351</v>
      </c>
      <c r="D119" s="161" t="s">
        <v>131</v>
      </c>
      <c r="E119" s="162" t="s">
        <v>631</v>
      </c>
      <c r="F119" s="163" t="s">
        <v>632</v>
      </c>
      <c r="G119" s="164" t="s">
        <v>309</v>
      </c>
      <c r="H119" s="165">
        <v>142</v>
      </c>
      <c r="I119" s="166"/>
      <c r="J119" s="167">
        <f t="shared" si="10"/>
        <v>0</v>
      </c>
      <c r="K119" s="163" t="s">
        <v>5</v>
      </c>
      <c r="L119" s="36"/>
      <c r="M119" s="168" t="s">
        <v>5</v>
      </c>
      <c r="N119" s="169" t="s">
        <v>40</v>
      </c>
      <c r="O119" s="37"/>
      <c r="P119" s="170">
        <f t="shared" si="11"/>
        <v>0</v>
      </c>
      <c r="Q119" s="170">
        <v>0</v>
      </c>
      <c r="R119" s="170">
        <f t="shared" si="12"/>
        <v>0</v>
      </c>
      <c r="S119" s="170">
        <v>0</v>
      </c>
      <c r="T119" s="171">
        <f t="shared" si="13"/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72">
        <f t="shared" si="14"/>
        <v>0</v>
      </c>
      <c r="BF119" s="172">
        <f t="shared" si="15"/>
        <v>0</v>
      </c>
      <c r="BG119" s="172">
        <f t="shared" si="16"/>
        <v>0</v>
      </c>
      <c r="BH119" s="172">
        <f t="shared" si="17"/>
        <v>0</v>
      </c>
      <c r="BI119" s="172">
        <f t="shared" si="18"/>
        <v>0</v>
      </c>
      <c r="BJ119" s="19" t="s">
        <v>77</v>
      </c>
      <c r="BK119" s="172">
        <f t="shared" si="19"/>
        <v>0</v>
      </c>
      <c r="BL119" s="19" t="s">
        <v>135</v>
      </c>
      <c r="BM119" s="19" t="s">
        <v>633</v>
      </c>
    </row>
    <row r="120" spans="2:65" s="1" customFormat="1" ht="22.5" customHeight="1">
      <c r="B120" s="160"/>
      <c r="C120" s="161" t="s">
        <v>355</v>
      </c>
      <c r="D120" s="161" t="s">
        <v>131</v>
      </c>
      <c r="E120" s="162" t="s">
        <v>634</v>
      </c>
      <c r="F120" s="163" t="s">
        <v>635</v>
      </c>
      <c r="G120" s="164" t="s">
        <v>250</v>
      </c>
      <c r="H120" s="165">
        <v>212.08</v>
      </c>
      <c r="I120" s="166"/>
      <c r="J120" s="167">
        <f t="shared" si="10"/>
        <v>0</v>
      </c>
      <c r="K120" s="163" t="s">
        <v>5</v>
      </c>
      <c r="L120" s="36"/>
      <c r="M120" s="168" t="s">
        <v>5</v>
      </c>
      <c r="N120" s="169" t="s">
        <v>40</v>
      </c>
      <c r="O120" s="37"/>
      <c r="P120" s="170">
        <f t="shared" si="11"/>
        <v>0</v>
      </c>
      <c r="Q120" s="170">
        <v>0</v>
      </c>
      <c r="R120" s="170">
        <f t="shared" si="12"/>
        <v>0</v>
      </c>
      <c r="S120" s="170">
        <v>0</v>
      </c>
      <c r="T120" s="171">
        <f t="shared" si="13"/>
        <v>0</v>
      </c>
      <c r="AR120" s="19" t="s">
        <v>135</v>
      </c>
      <c r="AT120" s="19" t="s">
        <v>131</v>
      </c>
      <c r="AU120" s="19" t="s">
        <v>77</v>
      </c>
      <c r="AY120" s="19" t="s">
        <v>130</v>
      </c>
      <c r="BE120" s="172">
        <f t="shared" si="14"/>
        <v>0</v>
      </c>
      <c r="BF120" s="172">
        <f t="shared" si="15"/>
        <v>0</v>
      </c>
      <c r="BG120" s="172">
        <f t="shared" si="16"/>
        <v>0</v>
      </c>
      <c r="BH120" s="172">
        <f t="shared" si="17"/>
        <v>0</v>
      </c>
      <c r="BI120" s="172">
        <f t="shared" si="18"/>
        <v>0</v>
      </c>
      <c r="BJ120" s="19" t="s">
        <v>77</v>
      </c>
      <c r="BK120" s="172">
        <f t="shared" si="19"/>
        <v>0</v>
      </c>
      <c r="BL120" s="19" t="s">
        <v>135</v>
      </c>
      <c r="BM120" s="19" t="s">
        <v>636</v>
      </c>
    </row>
    <row r="121" spans="2:65" s="1" customFormat="1" ht="22.5" customHeight="1">
      <c r="B121" s="160"/>
      <c r="C121" s="161" t="s">
        <v>359</v>
      </c>
      <c r="D121" s="161" t="s">
        <v>131</v>
      </c>
      <c r="E121" s="162" t="s">
        <v>637</v>
      </c>
      <c r="F121" s="163" t="s">
        <v>638</v>
      </c>
      <c r="G121" s="164" t="s">
        <v>250</v>
      </c>
      <c r="H121" s="165">
        <v>192.8</v>
      </c>
      <c r="I121" s="166"/>
      <c r="J121" s="167">
        <f t="shared" si="10"/>
        <v>0</v>
      </c>
      <c r="K121" s="163" t="s">
        <v>5</v>
      </c>
      <c r="L121" s="36"/>
      <c r="M121" s="168" t="s">
        <v>5</v>
      </c>
      <c r="N121" s="169" t="s">
        <v>40</v>
      </c>
      <c r="O121" s="37"/>
      <c r="P121" s="170">
        <f t="shared" si="11"/>
        <v>0</v>
      </c>
      <c r="Q121" s="170">
        <v>0</v>
      </c>
      <c r="R121" s="170">
        <f t="shared" si="12"/>
        <v>0</v>
      </c>
      <c r="S121" s="170">
        <v>0</v>
      </c>
      <c r="T121" s="171">
        <f t="shared" si="13"/>
        <v>0</v>
      </c>
      <c r="AR121" s="19" t="s">
        <v>135</v>
      </c>
      <c r="AT121" s="19" t="s">
        <v>131</v>
      </c>
      <c r="AU121" s="19" t="s">
        <v>77</v>
      </c>
      <c r="AY121" s="19" t="s">
        <v>130</v>
      </c>
      <c r="BE121" s="172">
        <f t="shared" si="14"/>
        <v>0</v>
      </c>
      <c r="BF121" s="172">
        <f t="shared" si="15"/>
        <v>0</v>
      </c>
      <c r="BG121" s="172">
        <f t="shared" si="16"/>
        <v>0</v>
      </c>
      <c r="BH121" s="172">
        <f t="shared" si="17"/>
        <v>0</v>
      </c>
      <c r="BI121" s="172">
        <f t="shared" si="18"/>
        <v>0</v>
      </c>
      <c r="BJ121" s="19" t="s">
        <v>77</v>
      </c>
      <c r="BK121" s="172">
        <f t="shared" si="19"/>
        <v>0</v>
      </c>
      <c r="BL121" s="19" t="s">
        <v>135</v>
      </c>
      <c r="BM121" s="19" t="s">
        <v>639</v>
      </c>
    </row>
    <row r="122" spans="2:65" s="1" customFormat="1" ht="22.5" customHeight="1">
      <c r="B122" s="160"/>
      <c r="C122" s="161" t="s">
        <v>453</v>
      </c>
      <c r="D122" s="161" t="s">
        <v>131</v>
      </c>
      <c r="E122" s="162" t="s">
        <v>640</v>
      </c>
      <c r="F122" s="163" t="s">
        <v>641</v>
      </c>
      <c r="G122" s="164" t="s">
        <v>254</v>
      </c>
      <c r="H122" s="165">
        <v>16.656</v>
      </c>
      <c r="I122" s="166"/>
      <c r="J122" s="167">
        <f t="shared" si="10"/>
        <v>0</v>
      </c>
      <c r="K122" s="163" t="s">
        <v>5</v>
      </c>
      <c r="L122" s="36"/>
      <c r="M122" s="168" t="s">
        <v>5</v>
      </c>
      <c r="N122" s="169" t="s">
        <v>40</v>
      </c>
      <c r="O122" s="37"/>
      <c r="P122" s="170">
        <f t="shared" si="11"/>
        <v>0</v>
      </c>
      <c r="Q122" s="170">
        <v>0</v>
      </c>
      <c r="R122" s="170">
        <f t="shared" si="12"/>
        <v>0</v>
      </c>
      <c r="S122" s="170">
        <v>0</v>
      </c>
      <c r="T122" s="171">
        <f t="shared" si="13"/>
        <v>0</v>
      </c>
      <c r="AR122" s="19" t="s">
        <v>135</v>
      </c>
      <c r="AT122" s="19" t="s">
        <v>131</v>
      </c>
      <c r="AU122" s="19" t="s">
        <v>77</v>
      </c>
      <c r="AY122" s="19" t="s">
        <v>130</v>
      </c>
      <c r="BE122" s="172">
        <f t="shared" si="14"/>
        <v>0</v>
      </c>
      <c r="BF122" s="172">
        <f t="shared" si="15"/>
        <v>0</v>
      </c>
      <c r="BG122" s="172">
        <f t="shared" si="16"/>
        <v>0</v>
      </c>
      <c r="BH122" s="172">
        <f t="shared" si="17"/>
        <v>0</v>
      </c>
      <c r="BI122" s="172">
        <f t="shared" si="18"/>
        <v>0</v>
      </c>
      <c r="BJ122" s="19" t="s">
        <v>77</v>
      </c>
      <c r="BK122" s="172">
        <f t="shared" si="19"/>
        <v>0</v>
      </c>
      <c r="BL122" s="19" t="s">
        <v>135</v>
      </c>
      <c r="BM122" s="19" t="s">
        <v>642</v>
      </c>
    </row>
    <row r="123" spans="2:63" s="9" customFormat="1" ht="37.35" customHeight="1">
      <c r="B123" s="148"/>
      <c r="D123" s="149" t="s">
        <v>68</v>
      </c>
      <c r="E123" s="150" t="s">
        <v>159</v>
      </c>
      <c r="F123" s="150" t="s">
        <v>473</v>
      </c>
      <c r="I123" s="151"/>
      <c r="J123" s="152">
        <f>BK123</f>
        <v>0</v>
      </c>
      <c r="L123" s="148"/>
      <c r="M123" s="153"/>
      <c r="N123" s="154"/>
      <c r="O123" s="154"/>
      <c r="P123" s="155">
        <f>SUM(P124:P130)</f>
        <v>0</v>
      </c>
      <c r="Q123" s="154"/>
      <c r="R123" s="155">
        <f>SUM(R124:R130)</f>
        <v>0</v>
      </c>
      <c r="S123" s="154"/>
      <c r="T123" s="156">
        <f>SUM(T124:T130)</f>
        <v>0</v>
      </c>
      <c r="AR123" s="157" t="s">
        <v>77</v>
      </c>
      <c r="AT123" s="158" t="s">
        <v>68</v>
      </c>
      <c r="AU123" s="158" t="s">
        <v>69</v>
      </c>
      <c r="AY123" s="157" t="s">
        <v>130</v>
      </c>
      <c r="BK123" s="159">
        <f>SUM(BK124:BK130)</f>
        <v>0</v>
      </c>
    </row>
    <row r="124" spans="2:65" s="1" customFormat="1" ht="22.5" customHeight="1">
      <c r="B124" s="160"/>
      <c r="C124" s="161" t="s">
        <v>457</v>
      </c>
      <c r="D124" s="161" t="s">
        <v>131</v>
      </c>
      <c r="E124" s="162" t="s">
        <v>475</v>
      </c>
      <c r="F124" s="163" t="s">
        <v>476</v>
      </c>
      <c r="G124" s="164" t="s">
        <v>254</v>
      </c>
      <c r="H124" s="165">
        <v>62.8973</v>
      </c>
      <c r="I124" s="166"/>
      <c r="J124" s="167">
        <f aca="true" t="shared" si="20" ref="J124:J130">ROUND(I124*H124,2)</f>
        <v>0</v>
      </c>
      <c r="K124" s="163" t="s">
        <v>5</v>
      </c>
      <c r="L124" s="36"/>
      <c r="M124" s="168" t="s">
        <v>5</v>
      </c>
      <c r="N124" s="169" t="s">
        <v>40</v>
      </c>
      <c r="O124" s="37"/>
      <c r="P124" s="170">
        <f aca="true" t="shared" si="21" ref="P124:P130">O124*H124</f>
        <v>0</v>
      </c>
      <c r="Q124" s="170">
        <v>0</v>
      </c>
      <c r="R124" s="170">
        <f aca="true" t="shared" si="22" ref="R124:R130">Q124*H124</f>
        <v>0</v>
      </c>
      <c r="S124" s="170">
        <v>0</v>
      </c>
      <c r="T124" s="171">
        <f aca="true" t="shared" si="23" ref="T124:T130">S124*H124</f>
        <v>0</v>
      </c>
      <c r="AR124" s="19" t="s">
        <v>135</v>
      </c>
      <c r="AT124" s="19" t="s">
        <v>131</v>
      </c>
      <c r="AU124" s="19" t="s">
        <v>77</v>
      </c>
      <c r="AY124" s="19" t="s">
        <v>130</v>
      </c>
      <c r="BE124" s="172">
        <f aca="true" t="shared" si="24" ref="BE124:BE130">IF(N124="základní",J124,0)</f>
        <v>0</v>
      </c>
      <c r="BF124" s="172">
        <f aca="true" t="shared" si="25" ref="BF124:BF130">IF(N124="snížená",J124,0)</f>
        <v>0</v>
      </c>
      <c r="BG124" s="172">
        <f aca="true" t="shared" si="26" ref="BG124:BG130">IF(N124="zákl. přenesená",J124,0)</f>
        <v>0</v>
      </c>
      <c r="BH124" s="172">
        <f aca="true" t="shared" si="27" ref="BH124:BH130">IF(N124="sníž. přenesená",J124,0)</f>
        <v>0</v>
      </c>
      <c r="BI124" s="172">
        <f aca="true" t="shared" si="28" ref="BI124:BI130">IF(N124="nulová",J124,0)</f>
        <v>0</v>
      </c>
      <c r="BJ124" s="19" t="s">
        <v>77</v>
      </c>
      <c r="BK124" s="172">
        <f aca="true" t="shared" si="29" ref="BK124:BK130">ROUND(I124*H124,2)</f>
        <v>0</v>
      </c>
      <c r="BL124" s="19" t="s">
        <v>135</v>
      </c>
      <c r="BM124" s="19" t="s">
        <v>643</v>
      </c>
    </row>
    <row r="125" spans="2:65" s="1" customFormat="1" ht="22.5" customHeight="1">
      <c r="B125" s="160"/>
      <c r="C125" s="161" t="s">
        <v>461</v>
      </c>
      <c r="D125" s="161" t="s">
        <v>131</v>
      </c>
      <c r="E125" s="162" t="s">
        <v>479</v>
      </c>
      <c r="F125" s="163" t="s">
        <v>480</v>
      </c>
      <c r="G125" s="164" t="s">
        <v>250</v>
      </c>
      <c r="H125" s="165">
        <v>406.9846</v>
      </c>
      <c r="I125" s="166"/>
      <c r="J125" s="167">
        <f t="shared" si="20"/>
        <v>0</v>
      </c>
      <c r="K125" s="163" t="s">
        <v>5</v>
      </c>
      <c r="L125" s="36"/>
      <c r="M125" s="168" t="s">
        <v>5</v>
      </c>
      <c r="N125" s="169" t="s">
        <v>40</v>
      </c>
      <c r="O125" s="37"/>
      <c r="P125" s="170">
        <f t="shared" si="21"/>
        <v>0</v>
      </c>
      <c r="Q125" s="170">
        <v>0</v>
      </c>
      <c r="R125" s="170">
        <f t="shared" si="22"/>
        <v>0</v>
      </c>
      <c r="S125" s="170">
        <v>0</v>
      </c>
      <c r="T125" s="171">
        <f t="shared" si="23"/>
        <v>0</v>
      </c>
      <c r="AR125" s="19" t="s">
        <v>135</v>
      </c>
      <c r="AT125" s="19" t="s">
        <v>131</v>
      </c>
      <c r="AU125" s="19" t="s">
        <v>77</v>
      </c>
      <c r="AY125" s="19" t="s">
        <v>130</v>
      </c>
      <c r="BE125" s="172">
        <f t="shared" si="24"/>
        <v>0</v>
      </c>
      <c r="BF125" s="172">
        <f t="shared" si="25"/>
        <v>0</v>
      </c>
      <c r="BG125" s="172">
        <f t="shared" si="26"/>
        <v>0</v>
      </c>
      <c r="BH125" s="172">
        <f t="shared" si="27"/>
        <v>0</v>
      </c>
      <c r="BI125" s="172">
        <f t="shared" si="28"/>
        <v>0</v>
      </c>
      <c r="BJ125" s="19" t="s">
        <v>77</v>
      </c>
      <c r="BK125" s="172">
        <f t="shared" si="29"/>
        <v>0</v>
      </c>
      <c r="BL125" s="19" t="s">
        <v>135</v>
      </c>
      <c r="BM125" s="19" t="s">
        <v>644</v>
      </c>
    </row>
    <row r="126" spans="2:65" s="1" customFormat="1" ht="22.5" customHeight="1">
      <c r="B126" s="160"/>
      <c r="C126" s="161" t="s">
        <v>465</v>
      </c>
      <c r="D126" s="161" t="s">
        <v>131</v>
      </c>
      <c r="E126" s="162" t="s">
        <v>483</v>
      </c>
      <c r="F126" s="163" t="s">
        <v>484</v>
      </c>
      <c r="G126" s="164" t="s">
        <v>250</v>
      </c>
      <c r="H126" s="165">
        <v>406.9846</v>
      </c>
      <c r="I126" s="166"/>
      <c r="J126" s="167">
        <f t="shared" si="20"/>
        <v>0</v>
      </c>
      <c r="K126" s="163" t="s">
        <v>5</v>
      </c>
      <c r="L126" s="36"/>
      <c r="M126" s="168" t="s">
        <v>5</v>
      </c>
      <c r="N126" s="169" t="s">
        <v>40</v>
      </c>
      <c r="O126" s="37"/>
      <c r="P126" s="170">
        <f t="shared" si="21"/>
        <v>0</v>
      </c>
      <c r="Q126" s="170">
        <v>0</v>
      </c>
      <c r="R126" s="170">
        <f t="shared" si="22"/>
        <v>0</v>
      </c>
      <c r="S126" s="170">
        <v>0</v>
      </c>
      <c r="T126" s="171">
        <f t="shared" si="23"/>
        <v>0</v>
      </c>
      <c r="AR126" s="19" t="s">
        <v>135</v>
      </c>
      <c r="AT126" s="19" t="s">
        <v>131</v>
      </c>
      <c r="AU126" s="19" t="s">
        <v>77</v>
      </c>
      <c r="AY126" s="19" t="s">
        <v>130</v>
      </c>
      <c r="BE126" s="172">
        <f t="shared" si="24"/>
        <v>0</v>
      </c>
      <c r="BF126" s="172">
        <f t="shared" si="25"/>
        <v>0</v>
      </c>
      <c r="BG126" s="172">
        <f t="shared" si="26"/>
        <v>0</v>
      </c>
      <c r="BH126" s="172">
        <f t="shared" si="27"/>
        <v>0</v>
      </c>
      <c r="BI126" s="172">
        <f t="shared" si="28"/>
        <v>0</v>
      </c>
      <c r="BJ126" s="19" t="s">
        <v>77</v>
      </c>
      <c r="BK126" s="172">
        <f t="shared" si="29"/>
        <v>0</v>
      </c>
      <c r="BL126" s="19" t="s">
        <v>135</v>
      </c>
      <c r="BM126" s="19" t="s">
        <v>645</v>
      </c>
    </row>
    <row r="127" spans="2:65" s="1" customFormat="1" ht="22.5" customHeight="1">
      <c r="B127" s="160"/>
      <c r="C127" s="161" t="s">
        <v>469</v>
      </c>
      <c r="D127" s="161" t="s">
        <v>131</v>
      </c>
      <c r="E127" s="162" t="s">
        <v>646</v>
      </c>
      <c r="F127" s="163" t="s">
        <v>647</v>
      </c>
      <c r="G127" s="164" t="s">
        <v>276</v>
      </c>
      <c r="H127" s="165">
        <v>6.28</v>
      </c>
      <c r="I127" s="166"/>
      <c r="J127" s="167">
        <f t="shared" si="20"/>
        <v>0</v>
      </c>
      <c r="K127" s="163" t="s">
        <v>5</v>
      </c>
      <c r="L127" s="36"/>
      <c r="M127" s="168" t="s">
        <v>5</v>
      </c>
      <c r="N127" s="169" t="s">
        <v>40</v>
      </c>
      <c r="O127" s="37"/>
      <c r="P127" s="170">
        <f t="shared" si="21"/>
        <v>0</v>
      </c>
      <c r="Q127" s="170">
        <v>0</v>
      </c>
      <c r="R127" s="170">
        <f t="shared" si="22"/>
        <v>0</v>
      </c>
      <c r="S127" s="170">
        <v>0</v>
      </c>
      <c r="T127" s="171">
        <f t="shared" si="23"/>
        <v>0</v>
      </c>
      <c r="AR127" s="19" t="s">
        <v>135</v>
      </c>
      <c r="AT127" s="19" t="s">
        <v>131</v>
      </c>
      <c r="AU127" s="19" t="s">
        <v>77</v>
      </c>
      <c r="AY127" s="19" t="s">
        <v>130</v>
      </c>
      <c r="BE127" s="172">
        <f t="shared" si="24"/>
        <v>0</v>
      </c>
      <c r="BF127" s="172">
        <f t="shared" si="25"/>
        <v>0</v>
      </c>
      <c r="BG127" s="172">
        <f t="shared" si="26"/>
        <v>0</v>
      </c>
      <c r="BH127" s="172">
        <f t="shared" si="27"/>
        <v>0</v>
      </c>
      <c r="BI127" s="172">
        <f t="shared" si="28"/>
        <v>0</v>
      </c>
      <c r="BJ127" s="19" t="s">
        <v>77</v>
      </c>
      <c r="BK127" s="172">
        <f t="shared" si="29"/>
        <v>0</v>
      </c>
      <c r="BL127" s="19" t="s">
        <v>135</v>
      </c>
      <c r="BM127" s="19" t="s">
        <v>648</v>
      </c>
    </row>
    <row r="128" spans="2:65" s="1" customFormat="1" ht="22.5" customHeight="1">
      <c r="B128" s="160"/>
      <c r="C128" s="161" t="s">
        <v>474</v>
      </c>
      <c r="D128" s="161" t="s">
        <v>131</v>
      </c>
      <c r="E128" s="162" t="s">
        <v>649</v>
      </c>
      <c r="F128" s="163" t="s">
        <v>650</v>
      </c>
      <c r="G128" s="164" t="s">
        <v>276</v>
      </c>
      <c r="H128" s="165">
        <v>3.21</v>
      </c>
      <c r="I128" s="166"/>
      <c r="J128" s="167">
        <f t="shared" si="20"/>
        <v>0</v>
      </c>
      <c r="K128" s="163" t="s">
        <v>5</v>
      </c>
      <c r="L128" s="36"/>
      <c r="M128" s="168" t="s">
        <v>5</v>
      </c>
      <c r="N128" s="169" t="s">
        <v>40</v>
      </c>
      <c r="O128" s="37"/>
      <c r="P128" s="170">
        <f t="shared" si="21"/>
        <v>0</v>
      </c>
      <c r="Q128" s="170">
        <v>0</v>
      </c>
      <c r="R128" s="170">
        <f t="shared" si="22"/>
        <v>0</v>
      </c>
      <c r="S128" s="170">
        <v>0</v>
      </c>
      <c r="T128" s="171">
        <f t="shared" si="23"/>
        <v>0</v>
      </c>
      <c r="AR128" s="19" t="s">
        <v>135</v>
      </c>
      <c r="AT128" s="19" t="s">
        <v>131</v>
      </c>
      <c r="AU128" s="19" t="s">
        <v>77</v>
      </c>
      <c r="AY128" s="19" t="s">
        <v>130</v>
      </c>
      <c r="BE128" s="172">
        <f t="shared" si="24"/>
        <v>0</v>
      </c>
      <c r="BF128" s="172">
        <f t="shared" si="25"/>
        <v>0</v>
      </c>
      <c r="BG128" s="172">
        <f t="shared" si="26"/>
        <v>0</v>
      </c>
      <c r="BH128" s="172">
        <f t="shared" si="27"/>
        <v>0</v>
      </c>
      <c r="BI128" s="172">
        <f t="shared" si="28"/>
        <v>0</v>
      </c>
      <c r="BJ128" s="19" t="s">
        <v>77</v>
      </c>
      <c r="BK128" s="172">
        <f t="shared" si="29"/>
        <v>0</v>
      </c>
      <c r="BL128" s="19" t="s">
        <v>135</v>
      </c>
      <c r="BM128" s="19" t="s">
        <v>651</v>
      </c>
    </row>
    <row r="129" spans="2:65" s="1" customFormat="1" ht="22.5" customHeight="1">
      <c r="B129" s="160"/>
      <c r="C129" s="161" t="s">
        <v>478</v>
      </c>
      <c r="D129" s="161" t="s">
        <v>131</v>
      </c>
      <c r="E129" s="162" t="s">
        <v>652</v>
      </c>
      <c r="F129" s="163" t="s">
        <v>653</v>
      </c>
      <c r="G129" s="164" t="s">
        <v>189</v>
      </c>
      <c r="H129" s="165">
        <v>2.8</v>
      </c>
      <c r="I129" s="166"/>
      <c r="J129" s="167">
        <f t="shared" si="20"/>
        <v>0</v>
      </c>
      <c r="K129" s="163" t="s">
        <v>5</v>
      </c>
      <c r="L129" s="36"/>
      <c r="M129" s="168" t="s">
        <v>5</v>
      </c>
      <c r="N129" s="169" t="s">
        <v>40</v>
      </c>
      <c r="O129" s="37"/>
      <c r="P129" s="170">
        <f t="shared" si="21"/>
        <v>0</v>
      </c>
      <c r="Q129" s="170">
        <v>0</v>
      </c>
      <c r="R129" s="170">
        <f t="shared" si="22"/>
        <v>0</v>
      </c>
      <c r="S129" s="170">
        <v>0</v>
      </c>
      <c r="T129" s="171">
        <f t="shared" si="23"/>
        <v>0</v>
      </c>
      <c r="AR129" s="19" t="s">
        <v>135</v>
      </c>
      <c r="AT129" s="19" t="s">
        <v>131</v>
      </c>
      <c r="AU129" s="19" t="s">
        <v>77</v>
      </c>
      <c r="AY129" s="19" t="s">
        <v>130</v>
      </c>
      <c r="BE129" s="172">
        <f t="shared" si="24"/>
        <v>0</v>
      </c>
      <c r="BF129" s="172">
        <f t="shared" si="25"/>
        <v>0</v>
      </c>
      <c r="BG129" s="172">
        <f t="shared" si="26"/>
        <v>0</v>
      </c>
      <c r="BH129" s="172">
        <f t="shared" si="27"/>
        <v>0</v>
      </c>
      <c r="BI129" s="172">
        <f t="shared" si="28"/>
        <v>0</v>
      </c>
      <c r="BJ129" s="19" t="s">
        <v>77</v>
      </c>
      <c r="BK129" s="172">
        <f t="shared" si="29"/>
        <v>0</v>
      </c>
      <c r="BL129" s="19" t="s">
        <v>135</v>
      </c>
      <c r="BM129" s="19" t="s">
        <v>654</v>
      </c>
    </row>
    <row r="130" spans="2:65" s="1" customFormat="1" ht="22.5" customHeight="1">
      <c r="B130" s="160"/>
      <c r="C130" s="161" t="s">
        <v>482</v>
      </c>
      <c r="D130" s="161" t="s">
        <v>131</v>
      </c>
      <c r="E130" s="162" t="s">
        <v>655</v>
      </c>
      <c r="F130" s="163" t="s">
        <v>656</v>
      </c>
      <c r="G130" s="164" t="s">
        <v>189</v>
      </c>
      <c r="H130" s="165">
        <v>14.3</v>
      </c>
      <c r="I130" s="166"/>
      <c r="J130" s="167">
        <f t="shared" si="20"/>
        <v>0</v>
      </c>
      <c r="K130" s="163" t="s">
        <v>5</v>
      </c>
      <c r="L130" s="36"/>
      <c r="M130" s="168" t="s">
        <v>5</v>
      </c>
      <c r="N130" s="169" t="s">
        <v>40</v>
      </c>
      <c r="O130" s="37"/>
      <c r="P130" s="170">
        <f t="shared" si="21"/>
        <v>0</v>
      </c>
      <c r="Q130" s="170">
        <v>0</v>
      </c>
      <c r="R130" s="170">
        <f t="shared" si="22"/>
        <v>0</v>
      </c>
      <c r="S130" s="170">
        <v>0</v>
      </c>
      <c r="T130" s="171">
        <f t="shared" si="23"/>
        <v>0</v>
      </c>
      <c r="AR130" s="19" t="s">
        <v>135</v>
      </c>
      <c r="AT130" s="19" t="s">
        <v>131</v>
      </c>
      <c r="AU130" s="19" t="s">
        <v>77</v>
      </c>
      <c r="AY130" s="19" t="s">
        <v>130</v>
      </c>
      <c r="BE130" s="172">
        <f t="shared" si="24"/>
        <v>0</v>
      </c>
      <c r="BF130" s="172">
        <f t="shared" si="25"/>
        <v>0</v>
      </c>
      <c r="BG130" s="172">
        <f t="shared" si="26"/>
        <v>0</v>
      </c>
      <c r="BH130" s="172">
        <f t="shared" si="27"/>
        <v>0</v>
      </c>
      <c r="BI130" s="172">
        <f t="shared" si="28"/>
        <v>0</v>
      </c>
      <c r="BJ130" s="19" t="s">
        <v>77</v>
      </c>
      <c r="BK130" s="172">
        <f t="shared" si="29"/>
        <v>0</v>
      </c>
      <c r="BL130" s="19" t="s">
        <v>135</v>
      </c>
      <c r="BM130" s="19" t="s">
        <v>657</v>
      </c>
    </row>
    <row r="131" spans="2:63" s="9" customFormat="1" ht="37.35" customHeight="1">
      <c r="B131" s="148"/>
      <c r="D131" s="149" t="s">
        <v>68</v>
      </c>
      <c r="E131" s="150" t="s">
        <v>135</v>
      </c>
      <c r="F131" s="150" t="s">
        <v>490</v>
      </c>
      <c r="I131" s="151"/>
      <c r="J131" s="152">
        <f>BK131</f>
        <v>0</v>
      </c>
      <c r="L131" s="148"/>
      <c r="M131" s="153"/>
      <c r="N131" s="154"/>
      <c r="O131" s="154"/>
      <c r="P131" s="155">
        <f>SUM(P132:P136)</f>
        <v>0</v>
      </c>
      <c r="Q131" s="154"/>
      <c r="R131" s="155">
        <f>SUM(R132:R136)</f>
        <v>0</v>
      </c>
      <c r="S131" s="154"/>
      <c r="T131" s="156">
        <f>SUM(T132:T136)</f>
        <v>0</v>
      </c>
      <c r="AR131" s="157" t="s">
        <v>77</v>
      </c>
      <c r="AT131" s="158" t="s">
        <v>68</v>
      </c>
      <c r="AU131" s="158" t="s">
        <v>69</v>
      </c>
      <c r="AY131" s="157" t="s">
        <v>130</v>
      </c>
      <c r="BK131" s="159">
        <f>SUM(BK132:BK136)</f>
        <v>0</v>
      </c>
    </row>
    <row r="132" spans="2:65" s="1" customFormat="1" ht="22.5" customHeight="1">
      <c r="B132" s="160"/>
      <c r="C132" s="161" t="s">
        <v>486</v>
      </c>
      <c r="D132" s="161" t="s">
        <v>131</v>
      </c>
      <c r="E132" s="162" t="s">
        <v>492</v>
      </c>
      <c r="F132" s="163" t="s">
        <v>493</v>
      </c>
      <c r="G132" s="164" t="s">
        <v>254</v>
      </c>
      <c r="H132" s="165">
        <v>3.022</v>
      </c>
      <c r="I132" s="166"/>
      <c r="J132" s="167">
        <f>ROUND(I132*H132,2)</f>
        <v>0</v>
      </c>
      <c r="K132" s="163" t="s">
        <v>5</v>
      </c>
      <c r="L132" s="36"/>
      <c r="M132" s="168" t="s">
        <v>5</v>
      </c>
      <c r="N132" s="169" t="s">
        <v>40</v>
      </c>
      <c r="O132" s="37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9" t="s">
        <v>135</v>
      </c>
      <c r="AT132" s="19" t="s">
        <v>131</v>
      </c>
      <c r="AU132" s="19" t="s">
        <v>77</v>
      </c>
      <c r="AY132" s="19" t="s">
        <v>130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9" t="s">
        <v>77</v>
      </c>
      <c r="BK132" s="172">
        <f>ROUND(I132*H132,2)</f>
        <v>0</v>
      </c>
      <c r="BL132" s="19" t="s">
        <v>135</v>
      </c>
      <c r="BM132" s="19" t="s">
        <v>658</v>
      </c>
    </row>
    <row r="133" spans="2:65" s="1" customFormat="1" ht="31.5" customHeight="1">
      <c r="B133" s="160"/>
      <c r="C133" s="161" t="s">
        <v>491</v>
      </c>
      <c r="D133" s="161" t="s">
        <v>131</v>
      </c>
      <c r="E133" s="162" t="s">
        <v>496</v>
      </c>
      <c r="F133" s="163" t="s">
        <v>497</v>
      </c>
      <c r="G133" s="164" t="s">
        <v>250</v>
      </c>
      <c r="H133" s="165">
        <v>13.92</v>
      </c>
      <c r="I133" s="166"/>
      <c r="J133" s="167">
        <f>ROUND(I133*H133,2)</f>
        <v>0</v>
      </c>
      <c r="K133" s="163" t="s">
        <v>5</v>
      </c>
      <c r="L133" s="36"/>
      <c r="M133" s="168" t="s">
        <v>5</v>
      </c>
      <c r="N133" s="169" t="s">
        <v>40</v>
      </c>
      <c r="O133" s="37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9" t="s">
        <v>135</v>
      </c>
      <c r="AT133" s="19" t="s">
        <v>131</v>
      </c>
      <c r="AU133" s="19" t="s">
        <v>77</v>
      </c>
      <c r="AY133" s="19" t="s">
        <v>130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9" t="s">
        <v>77</v>
      </c>
      <c r="BK133" s="172">
        <f>ROUND(I133*H133,2)</f>
        <v>0</v>
      </c>
      <c r="BL133" s="19" t="s">
        <v>135</v>
      </c>
      <c r="BM133" s="19" t="s">
        <v>659</v>
      </c>
    </row>
    <row r="134" spans="2:65" s="1" customFormat="1" ht="22.5" customHeight="1">
      <c r="B134" s="160"/>
      <c r="C134" s="161" t="s">
        <v>495</v>
      </c>
      <c r="D134" s="161" t="s">
        <v>131</v>
      </c>
      <c r="E134" s="162" t="s">
        <v>500</v>
      </c>
      <c r="F134" s="163" t="s">
        <v>501</v>
      </c>
      <c r="G134" s="164" t="s">
        <v>250</v>
      </c>
      <c r="H134" s="165">
        <v>13.92</v>
      </c>
      <c r="I134" s="166"/>
      <c r="J134" s="167">
        <f>ROUND(I134*H134,2)</f>
        <v>0</v>
      </c>
      <c r="K134" s="163" t="s">
        <v>5</v>
      </c>
      <c r="L134" s="36"/>
      <c r="M134" s="168" t="s">
        <v>5</v>
      </c>
      <c r="N134" s="169" t="s">
        <v>40</v>
      </c>
      <c r="O134" s="37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19" t="s">
        <v>135</v>
      </c>
      <c r="AT134" s="19" t="s">
        <v>131</v>
      </c>
      <c r="AU134" s="19" t="s">
        <v>77</v>
      </c>
      <c r="AY134" s="19" t="s">
        <v>130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9" t="s">
        <v>77</v>
      </c>
      <c r="BK134" s="172">
        <f>ROUND(I134*H134,2)</f>
        <v>0</v>
      </c>
      <c r="BL134" s="19" t="s">
        <v>135</v>
      </c>
      <c r="BM134" s="19" t="s">
        <v>660</v>
      </c>
    </row>
    <row r="135" spans="2:65" s="1" customFormat="1" ht="22.5" customHeight="1">
      <c r="B135" s="160"/>
      <c r="C135" s="161" t="s">
        <v>499</v>
      </c>
      <c r="D135" s="161" t="s">
        <v>131</v>
      </c>
      <c r="E135" s="162" t="s">
        <v>661</v>
      </c>
      <c r="F135" s="163" t="s">
        <v>662</v>
      </c>
      <c r="G135" s="164" t="s">
        <v>250</v>
      </c>
      <c r="H135" s="165">
        <v>26.5</v>
      </c>
      <c r="I135" s="166"/>
      <c r="J135" s="167">
        <f>ROUND(I135*H135,2)</f>
        <v>0</v>
      </c>
      <c r="K135" s="163" t="s">
        <v>5</v>
      </c>
      <c r="L135" s="36"/>
      <c r="M135" s="168" t="s">
        <v>5</v>
      </c>
      <c r="N135" s="169" t="s">
        <v>40</v>
      </c>
      <c r="O135" s="37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AR135" s="19" t="s">
        <v>135</v>
      </c>
      <c r="AT135" s="19" t="s">
        <v>131</v>
      </c>
      <c r="AU135" s="19" t="s">
        <v>77</v>
      </c>
      <c r="AY135" s="19" t="s">
        <v>130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9" t="s">
        <v>77</v>
      </c>
      <c r="BK135" s="172">
        <f>ROUND(I135*H135,2)</f>
        <v>0</v>
      </c>
      <c r="BL135" s="19" t="s">
        <v>135</v>
      </c>
      <c r="BM135" s="19" t="s">
        <v>663</v>
      </c>
    </row>
    <row r="136" spans="2:65" s="1" customFormat="1" ht="22.5" customHeight="1">
      <c r="B136" s="160"/>
      <c r="C136" s="161" t="s">
        <v>503</v>
      </c>
      <c r="D136" s="161" t="s">
        <v>131</v>
      </c>
      <c r="E136" s="162" t="s">
        <v>664</v>
      </c>
      <c r="F136" s="163" t="s">
        <v>665</v>
      </c>
      <c r="G136" s="164" t="s">
        <v>250</v>
      </c>
      <c r="H136" s="165">
        <v>117</v>
      </c>
      <c r="I136" s="166"/>
      <c r="J136" s="167">
        <f>ROUND(I136*H136,2)</f>
        <v>0</v>
      </c>
      <c r="K136" s="163" t="s">
        <v>5</v>
      </c>
      <c r="L136" s="36"/>
      <c r="M136" s="168" t="s">
        <v>5</v>
      </c>
      <c r="N136" s="169" t="s">
        <v>40</v>
      </c>
      <c r="O136" s="37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AR136" s="19" t="s">
        <v>135</v>
      </c>
      <c r="AT136" s="19" t="s">
        <v>131</v>
      </c>
      <c r="AU136" s="19" t="s">
        <v>77</v>
      </c>
      <c r="AY136" s="19" t="s">
        <v>130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9" t="s">
        <v>77</v>
      </c>
      <c r="BK136" s="172">
        <f>ROUND(I136*H136,2)</f>
        <v>0</v>
      </c>
      <c r="BL136" s="19" t="s">
        <v>135</v>
      </c>
      <c r="BM136" s="19" t="s">
        <v>666</v>
      </c>
    </row>
    <row r="137" spans="2:63" s="9" customFormat="1" ht="37.35" customHeight="1">
      <c r="B137" s="148"/>
      <c r="D137" s="149" t="s">
        <v>68</v>
      </c>
      <c r="E137" s="150" t="s">
        <v>511</v>
      </c>
      <c r="F137" s="150" t="s">
        <v>512</v>
      </c>
      <c r="I137" s="151"/>
      <c r="J137" s="152">
        <f>BK137</f>
        <v>0</v>
      </c>
      <c r="L137" s="148"/>
      <c r="M137" s="153"/>
      <c r="N137" s="154"/>
      <c r="O137" s="154"/>
      <c r="P137" s="155">
        <f>SUM(P138:P140)</f>
        <v>0</v>
      </c>
      <c r="Q137" s="154"/>
      <c r="R137" s="155">
        <f>SUM(R138:R140)</f>
        <v>0</v>
      </c>
      <c r="S137" s="154"/>
      <c r="T137" s="156">
        <f>SUM(T138:T140)</f>
        <v>0</v>
      </c>
      <c r="AR137" s="157" t="s">
        <v>135</v>
      </c>
      <c r="AT137" s="158" t="s">
        <v>68</v>
      </c>
      <c r="AU137" s="158" t="s">
        <v>69</v>
      </c>
      <c r="AY137" s="157" t="s">
        <v>130</v>
      </c>
      <c r="BK137" s="159">
        <f>SUM(BK138:BK140)</f>
        <v>0</v>
      </c>
    </row>
    <row r="138" spans="2:65" s="1" customFormat="1" ht="22.5" customHeight="1">
      <c r="B138" s="160"/>
      <c r="C138" s="161" t="s">
        <v>667</v>
      </c>
      <c r="D138" s="161" t="s">
        <v>131</v>
      </c>
      <c r="E138" s="162" t="s">
        <v>668</v>
      </c>
      <c r="F138" s="163" t="s">
        <v>669</v>
      </c>
      <c r="G138" s="164" t="s">
        <v>250</v>
      </c>
      <c r="H138" s="165">
        <v>26.784</v>
      </c>
      <c r="I138" s="166"/>
      <c r="J138" s="167">
        <f>ROUND(I138*H138,2)</f>
        <v>0</v>
      </c>
      <c r="K138" s="163" t="s">
        <v>5</v>
      </c>
      <c r="L138" s="36"/>
      <c r="M138" s="168" t="s">
        <v>5</v>
      </c>
      <c r="N138" s="169" t="s">
        <v>40</v>
      </c>
      <c r="O138" s="37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AR138" s="19" t="s">
        <v>214</v>
      </c>
      <c r="AT138" s="19" t="s">
        <v>131</v>
      </c>
      <c r="AU138" s="19" t="s">
        <v>77</v>
      </c>
      <c r="AY138" s="19" t="s">
        <v>130</v>
      </c>
      <c r="BE138" s="172">
        <f>IF(N138="základní",J138,0)</f>
        <v>0</v>
      </c>
      <c r="BF138" s="172">
        <f>IF(N138="snížená",J138,0)</f>
        <v>0</v>
      </c>
      <c r="BG138" s="172">
        <f>IF(N138="zákl. přenesená",J138,0)</f>
        <v>0</v>
      </c>
      <c r="BH138" s="172">
        <f>IF(N138="sníž. přenesená",J138,0)</f>
        <v>0</v>
      </c>
      <c r="BI138" s="172">
        <f>IF(N138="nulová",J138,0)</f>
        <v>0</v>
      </c>
      <c r="BJ138" s="19" t="s">
        <v>77</v>
      </c>
      <c r="BK138" s="172">
        <f>ROUND(I138*H138,2)</f>
        <v>0</v>
      </c>
      <c r="BL138" s="19" t="s">
        <v>214</v>
      </c>
      <c r="BM138" s="19" t="s">
        <v>670</v>
      </c>
    </row>
    <row r="139" spans="2:65" s="1" customFormat="1" ht="22.5" customHeight="1">
      <c r="B139" s="160"/>
      <c r="C139" s="161" t="s">
        <v>671</v>
      </c>
      <c r="D139" s="161" t="s">
        <v>131</v>
      </c>
      <c r="E139" s="162" t="s">
        <v>672</v>
      </c>
      <c r="F139" s="163" t="s">
        <v>673</v>
      </c>
      <c r="G139" s="164" t="s">
        <v>250</v>
      </c>
      <c r="H139" s="165">
        <v>32.1408</v>
      </c>
      <c r="I139" s="166"/>
      <c r="J139" s="167">
        <f>ROUND(I139*H139,2)</f>
        <v>0</v>
      </c>
      <c r="K139" s="163" t="s">
        <v>5</v>
      </c>
      <c r="L139" s="36"/>
      <c r="M139" s="168" t="s">
        <v>5</v>
      </c>
      <c r="N139" s="169" t="s">
        <v>40</v>
      </c>
      <c r="O139" s="37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AR139" s="19" t="s">
        <v>214</v>
      </c>
      <c r="AT139" s="19" t="s">
        <v>131</v>
      </c>
      <c r="AU139" s="19" t="s">
        <v>77</v>
      </c>
      <c r="AY139" s="19" t="s">
        <v>130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9" t="s">
        <v>77</v>
      </c>
      <c r="BK139" s="172">
        <f>ROUND(I139*H139,2)</f>
        <v>0</v>
      </c>
      <c r="BL139" s="19" t="s">
        <v>214</v>
      </c>
      <c r="BM139" s="19" t="s">
        <v>674</v>
      </c>
    </row>
    <row r="140" spans="2:65" s="1" customFormat="1" ht="22.5" customHeight="1">
      <c r="B140" s="160"/>
      <c r="C140" s="161" t="s">
        <v>675</v>
      </c>
      <c r="D140" s="161" t="s">
        <v>131</v>
      </c>
      <c r="E140" s="162" t="s">
        <v>522</v>
      </c>
      <c r="F140" s="163" t="s">
        <v>523</v>
      </c>
      <c r="G140" s="164" t="s">
        <v>276</v>
      </c>
      <c r="H140" s="165">
        <v>0.1345</v>
      </c>
      <c r="I140" s="166"/>
      <c r="J140" s="167">
        <f>ROUND(I140*H140,2)</f>
        <v>0</v>
      </c>
      <c r="K140" s="163" t="s">
        <v>5</v>
      </c>
      <c r="L140" s="36"/>
      <c r="M140" s="168" t="s">
        <v>5</v>
      </c>
      <c r="N140" s="169" t="s">
        <v>40</v>
      </c>
      <c r="O140" s="37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AR140" s="19" t="s">
        <v>214</v>
      </c>
      <c r="AT140" s="19" t="s">
        <v>131</v>
      </c>
      <c r="AU140" s="19" t="s">
        <v>77</v>
      </c>
      <c r="AY140" s="19" t="s">
        <v>130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9" t="s">
        <v>77</v>
      </c>
      <c r="BK140" s="172">
        <f>ROUND(I140*H140,2)</f>
        <v>0</v>
      </c>
      <c r="BL140" s="19" t="s">
        <v>214</v>
      </c>
      <c r="BM140" s="19" t="s">
        <v>676</v>
      </c>
    </row>
    <row r="141" spans="2:63" s="9" customFormat="1" ht="37.35" customHeight="1">
      <c r="B141" s="148"/>
      <c r="D141" s="149" t="s">
        <v>68</v>
      </c>
      <c r="E141" s="150" t="s">
        <v>300</v>
      </c>
      <c r="F141" s="150" t="s">
        <v>301</v>
      </c>
      <c r="I141" s="151"/>
      <c r="J141" s="152">
        <f>BK141</f>
        <v>0</v>
      </c>
      <c r="L141" s="148"/>
      <c r="M141" s="153"/>
      <c r="N141" s="154"/>
      <c r="O141" s="154"/>
      <c r="P141" s="155">
        <f>SUM(P142:P151)</f>
        <v>0</v>
      </c>
      <c r="Q141" s="154"/>
      <c r="R141" s="155">
        <f>SUM(R142:R151)</f>
        <v>0</v>
      </c>
      <c r="S141" s="154"/>
      <c r="T141" s="156">
        <f>SUM(T142:T151)</f>
        <v>0</v>
      </c>
      <c r="AR141" s="157" t="s">
        <v>135</v>
      </c>
      <c r="AT141" s="158" t="s">
        <v>68</v>
      </c>
      <c r="AU141" s="158" t="s">
        <v>69</v>
      </c>
      <c r="AY141" s="157" t="s">
        <v>130</v>
      </c>
      <c r="BK141" s="159">
        <f>SUM(BK142:BK151)</f>
        <v>0</v>
      </c>
    </row>
    <row r="142" spans="2:65" s="1" customFormat="1" ht="22.5" customHeight="1">
      <c r="B142" s="160"/>
      <c r="C142" s="161" t="s">
        <v>677</v>
      </c>
      <c r="D142" s="161" t="s">
        <v>131</v>
      </c>
      <c r="E142" s="162" t="s">
        <v>678</v>
      </c>
      <c r="F142" s="163" t="s">
        <v>679</v>
      </c>
      <c r="G142" s="164" t="s">
        <v>309</v>
      </c>
      <c r="H142" s="165">
        <v>1</v>
      </c>
      <c r="I142" s="166"/>
      <c r="J142" s="167">
        <f aca="true" t="shared" si="30" ref="J142:J151">ROUND(I142*H142,2)</f>
        <v>0</v>
      </c>
      <c r="K142" s="163" t="s">
        <v>5</v>
      </c>
      <c r="L142" s="36"/>
      <c r="M142" s="168" t="s">
        <v>5</v>
      </c>
      <c r="N142" s="169" t="s">
        <v>40</v>
      </c>
      <c r="O142" s="37"/>
      <c r="P142" s="170">
        <f aca="true" t="shared" si="31" ref="P142:P151">O142*H142</f>
        <v>0</v>
      </c>
      <c r="Q142" s="170">
        <v>0</v>
      </c>
      <c r="R142" s="170">
        <f aca="true" t="shared" si="32" ref="R142:R151">Q142*H142</f>
        <v>0</v>
      </c>
      <c r="S142" s="170">
        <v>0</v>
      </c>
      <c r="T142" s="171">
        <f aca="true" t="shared" si="33" ref="T142:T151">S142*H142</f>
        <v>0</v>
      </c>
      <c r="AR142" s="19" t="s">
        <v>214</v>
      </c>
      <c r="AT142" s="19" t="s">
        <v>131</v>
      </c>
      <c r="AU142" s="19" t="s">
        <v>77</v>
      </c>
      <c r="AY142" s="19" t="s">
        <v>130</v>
      </c>
      <c r="BE142" s="172">
        <f aca="true" t="shared" si="34" ref="BE142:BE151">IF(N142="základní",J142,0)</f>
        <v>0</v>
      </c>
      <c r="BF142" s="172">
        <f aca="true" t="shared" si="35" ref="BF142:BF151">IF(N142="snížená",J142,0)</f>
        <v>0</v>
      </c>
      <c r="BG142" s="172">
        <f aca="true" t="shared" si="36" ref="BG142:BG151">IF(N142="zákl. přenesená",J142,0)</f>
        <v>0</v>
      </c>
      <c r="BH142" s="172">
        <f aca="true" t="shared" si="37" ref="BH142:BH151">IF(N142="sníž. přenesená",J142,0)</f>
        <v>0</v>
      </c>
      <c r="BI142" s="172">
        <f aca="true" t="shared" si="38" ref="BI142:BI151">IF(N142="nulová",J142,0)</f>
        <v>0</v>
      </c>
      <c r="BJ142" s="19" t="s">
        <v>77</v>
      </c>
      <c r="BK142" s="172">
        <f aca="true" t="shared" si="39" ref="BK142:BK151">ROUND(I142*H142,2)</f>
        <v>0</v>
      </c>
      <c r="BL142" s="19" t="s">
        <v>214</v>
      </c>
      <c r="BM142" s="19" t="s">
        <v>680</v>
      </c>
    </row>
    <row r="143" spans="2:65" s="1" customFormat="1" ht="22.5" customHeight="1">
      <c r="B143" s="160"/>
      <c r="C143" s="161" t="s">
        <v>681</v>
      </c>
      <c r="D143" s="161" t="s">
        <v>131</v>
      </c>
      <c r="E143" s="162" t="s">
        <v>682</v>
      </c>
      <c r="F143" s="163" t="s">
        <v>683</v>
      </c>
      <c r="G143" s="164" t="s">
        <v>336</v>
      </c>
      <c r="H143" s="165">
        <v>132.56</v>
      </c>
      <c r="I143" s="166"/>
      <c r="J143" s="167">
        <f t="shared" si="30"/>
        <v>0</v>
      </c>
      <c r="K143" s="163" t="s">
        <v>5</v>
      </c>
      <c r="L143" s="36"/>
      <c r="M143" s="168" t="s">
        <v>5</v>
      </c>
      <c r="N143" s="169" t="s">
        <v>40</v>
      </c>
      <c r="O143" s="37"/>
      <c r="P143" s="170">
        <f t="shared" si="31"/>
        <v>0</v>
      </c>
      <c r="Q143" s="170">
        <v>0</v>
      </c>
      <c r="R143" s="170">
        <f t="shared" si="32"/>
        <v>0</v>
      </c>
      <c r="S143" s="170">
        <v>0</v>
      </c>
      <c r="T143" s="171">
        <f t="shared" si="33"/>
        <v>0</v>
      </c>
      <c r="AR143" s="19" t="s">
        <v>214</v>
      </c>
      <c r="AT143" s="19" t="s">
        <v>131</v>
      </c>
      <c r="AU143" s="19" t="s">
        <v>77</v>
      </c>
      <c r="AY143" s="19" t="s">
        <v>130</v>
      </c>
      <c r="BE143" s="172">
        <f t="shared" si="34"/>
        <v>0</v>
      </c>
      <c r="BF143" s="172">
        <f t="shared" si="35"/>
        <v>0</v>
      </c>
      <c r="BG143" s="172">
        <f t="shared" si="36"/>
        <v>0</v>
      </c>
      <c r="BH143" s="172">
        <f t="shared" si="37"/>
        <v>0</v>
      </c>
      <c r="BI143" s="172">
        <f t="shared" si="38"/>
        <v>0</v>
      </c>
      <c r="BJ143" s="19" t="s">
        <v>77</v>
      </c>
      <c r="BK143" s="172">
        <f t="shared" si="39"/>
        <v>0</v>
      </c>
      <c r="BL143" s="19" t="s">
        <v>214</v>
      </c>
      <c r="BM143" s="19" t="s">
        <v>684</v>
      </c>
    </row>
    <row r="144" spans="2:65" s="1" customFormat="1" ht="31.5" customHeight="1">
      <c r="B144" s="160"/>
      <c r="C144" s="161" t="s">
        <v>685</v>
      </c>
      <c r="D144" s="161" t="s">
        <v>131</v>
      </c>
      <c r="E144" s="162" t="s">
        <v>686</v>
      </c>
      <c r="F144" s="163" t="s">
        <v>687</v>
      </c>
      <c r="G144" s="164" t="s">
        <v>189</v>
      </c>
      <c r="H144" s="165">
        <v>33.8</v>
      </c>
      <c r="I144" s="166"/>
      <c r="J144" s="167">
        <f t="shared" si="30"/>
        <v>0</v>
      </c>
      <c r="K144" s="163" t="s">
        <v>5</v>
      </c>
      <c r="L144" s="36"/>
      <c r="M144" s="168" t="s">
        <v>5</v>
      </c>
      <c r="N144" s="169" t="s">
        <v>40</v>
      </c>
      <c r="O144" s="37"/>
      <c r="P144" s="170">
        <f t="shared" si="31"/>
        <v>0</v>
      </c>
      <c r="Q144" s="170">
        <v>0</v>
      </c>
      <c r="R144" s="170">
        <f t="shared" si="32"/>
        <v>0</v>
      </c>
      <c r="S144" s="170">
        <v>0</v>
      </c>
      <c r="T144" s="171">
        <f t="shared" si="33"/>
        <v>0</v>
      </c>
      <c r="AR144" s="19" t="s">
        <v>214</v>
      </c>
      <c r="AT144" s="19" t="s">
        <v>131</v>
      </c>
      <c r="AU144" s="19" t="s">
        <v>77</v>
      </c>
      <c r="AY144" s="19" t="s">
        <v>130</v>
      </c>
      <c r="BE144" s="172">
        <f t="shared" si="34"/>
        <v>0</v>
      </c>
      <c r="BF144" s="172">
        <f t="shared" si="35"/>
        <v>0</v>
      </c>
      <c r="BG144" s="172">
        <f t="shared" si="36"/>
        <v>0</v>
      </c>
      <c r="BH144" s="172">
        <f t="shared" si="37"/>
        <v>0</v>
      </c>
      <c r="BI144" s="172">
        <f t="shared" si="38"/>
        <v>0</v>
      </c>
      <c r="BJ144" s="19" t="s">
        <v>77</v>
      </c>
      <c r="BK144" s="172">
        <f t="shared" si="39"/>
        <v>0</v>
      </c>
      <c r="BL144" s="19" t="s">
        <v>214</v>
      </c>
      <c r="BM144" s="19" t="s">
        <v>688</v>
      </c>
    </row>
    <row r="145" spans="2:65" s="1" customFormat="1" ht="22.5" customHeight="1">
      <c r="B145" s="160"/>
      <c r="C145" s="161" t="s">
        <v>689</v>
      </c>
      <c r="D145" s="161" t="s">
        <v>131</v>
      </c>
      <c r="E145" s="162" t="s">
        <v>690</v>
      </c>
      <c r="F145" s="163" t="s">
        <v>691</v>
      </c>
      <c r="G145" s="164" t="s">
        <v>309</v>
      </c>
      <c r="H145" s="165">
        <v>12</v>
      </c>
      <c r="I145" s="166"/>
      <c r="J145" s="167">
        <f t="shared" si="30"/>
        <v>0</v>
      </c>
      <c r="K145" s="163" t="s">
        <v>5</v>
      </c>
      <c r="L145" s="36"/>
      <c r="M145" s="168" t="s">
        <v>5</v>
      </c>
      <c r="N145" s="169" t="s">
        <v>40</v>
      </c>
      <c r="O145" s="37"/>
      <c r="P145" s="170">
        <f t="shared" si="31"/>
        <v>0</v>
      </c>
      <c r="Q145" s="170">
        <v>0</v>
      </c>
      <c r="R145" s="170">
        <f t="shared" si="32"/>
        <v>0</v>
      </c>
      <c r="S145" s="170">
        <v>0</v>
      </c>
      <c r="T145" s="171">
        <f t="shared" si="33"/>
        <v>0</v>
      </c>
      <c r="AR145" s="19" t="s">
        <v>214</v>
      </c>
      <c r="AT145" s="19" t="s">
        <v>131</v>
      </c>
      <c r="AU145" s="19" t="s">
        <v>77</v>
      </c>
      <c r="AY145" s="19" t="s">
        <v>130</v>
      </c>
      <c r="BE145" s="172">
        <f t="shared" si="34"/>
        <v>0</v>
      </c>
      <c r="BF145" s="172">
        <f t="shared" si="35"/>
        <v>0</v>
      </c>
      <c r="BG145" s="172">
        <f t="shared" si="36"/>
        <v>0</v>
      </c>
      <c r="BH145" s="172">
        <f t="shared" si="37"/>
        <v>0</v>
      </c>
      <c r="BI145" s="172">
        <f t="shared" si="38"/>
        <v>0</v>
      </c>
      <c r="BJ145" s="19" t="s">
        <v>77</v>
      </c>
      <c r="BK145" s="172">
        <f t="shared" si="39"/>
        <v>0</v>
      </c>
      <c r="BL145" s="19" t="s">
        <v>214</v>
      </c>
      <c r="BM145" s="19" t="s">
        <v>692</v>
      </c>
    </row>
    <row r="146" spans="2:65" s="1" customFormat="1" ht="22.5" customHeight="1">
      <c r="B146" s="160"/>
      <c r="C146" s="161" t="s">
        <v>693</v>
      </c>
      <c r="D146" s="161" t="s">
        <v>131</v>
      </c>
      <c r="E146" s="162" t="s">
        <v>694</v>
      </c>
      <c r="F146" s="163" t="s">
        <v>695</v>
      </c>
      <c r="G146" s="164" t="s">
        <v>309</v>
      </c>
      <c r="H146" s="165">
        <v>7</v>
      </c>
      <c r="I146" s="166"/>
      <c r="J146" s="167">
        <f t="shared" si="30"/>
        <v>0</v>
      </c>
      <c r="K146" s="163" t="s">
        <v>5</v>
      </c>
      <c r="L146" s="36"/>
      <c r="M146" s="168" t="s">
        <v>5</v>
      </c>
      <c r="N146" s="169" t="s">
        <v>40</v>
      </c>
      <c r="O146" s="37"/>
      <c r="P146" s="170">
        <f t="shared" si="31"/>
        <v>0</v>
      </c>
      <c r="Q146" s="170">
        <v>0</v>
      </c>
      <c r="R146" s="170">
        <f t="shared" si="32"/>
        <v>0</v>
      </c>
      <c r="S146" s="170">
        <v>0</v>
      </c>
      <c r="T146" s="171">
        <f t="shared" si="33"/>
        <v>0</v>
      </c>
      <c r="AR146" s="19" t="s">
        <v>214</v>
      </c>
      <c r="AT146" s="19" t="s">
        <v>131</v>
      </c>
      <c r="AU146" s="19" t="s">
        <v>77</v>
      </c>
      <c r="AY146" s="19" t="s">
        <v>130</v>
      </c>
      <c r="BE146" s="172">
        <f t="shared" si="34"/>
        <v>0</v>
      </c>
      <c r="BF146" s="172">
        <f t="shared" si="35"/>
        <v>0</v>
      </c>
      <c r="BG146" s="172">
        <f t="shared" si="36"/>
        <v>0</v>
      </c>
      <c r="BH146" s="172">
        <f t="shared" si="37"/>
        <v>0</v>
      </c>
      <c r="BI146" s="172">
        <f t="shared" si="38"/>
        <v>0</v>
      </c>
      <c r="BJ146" s="19" t="s">
        <v>77</v>
      </c>
      <c r="BK146" s="172">
        <f t="shared" si="39"/>
        <v>0</v>
      </c>
      <c r="BL146" s="19" t="s">
        <v>214</v>
      </c>
      <c r="BM146" s="19" t="s">
        <v>696</v>
      </c>
    </row>
    <row r="147" spans="2:65" s="1" customFormat="1" ht="22.5" customHeight="1">
      <c r="B147" s="160"/>
      <c r="C147" s="161" t="s">
        <v>697</v>
      </c>
      <c r="D147" s="161" t="s">
        <v>131</v>
      </c>
      <c r="E147" s="162" t="s">
        <v>698</v>
      </c>
      <c r="F147" s="163" t="s">
        <v>699</v>
      </c>
      <c r="G147" s="164" t="s">
        <v>189</v>
      </c>
      <c r="H147" s="165">
        <v>33.8</v>
      </c>
      <c r="I147" s="166"/>
      <c r="J147" s="167">
        <f t="shared" si="30"/>
        <v>0</v>
      </c>
      <c r="K147" s="163" t="s">
        <v>5</v>
      </c>
      <c r="L147" s="36"/>
      <c r="M147" s="168" t="s">
        <v>5</v>
      </c>
      <c r="N147" s="169" t="s">
        <v>40</v>
      </c>
      <c r="O147" s="37"/>
      <c r="P147" s="170">
        <f t="shared" si="31"/>
        <v>0</v>
      </c>
      <c r="Q147" s="170">
        <v>0</v>
      </c>
      <c r="R147" s="170">
        <f t="shared" si="32"/>
        <v>0</v>
      </c>
      <c r="S147" s="170">
        <v>0</v>
      </c>
      <c r="T147" s="171">
        <f t="shared" si="33"/>
        <v>0</v>
      </c>
      <c r="AR147" s="19" t="s">
        <v>214</v>
      </c>
      <c r="AT147" s="19" t="s">
        <v>131</v>
      </c>
      <c r="AU147" s="19" t="s">
        <v>77</v>
      </c>
      <c r="AY147" s="19" t="s">
        <v>130</v>
      </c>
      <c r="BE147" s="172">
        <f t="shared" si="34"/>
        <v>0</v>
      </c>
      <c r="BF147" s="172">
        <f t="shared" si="35"/>
        <v>0</v>
      </c>
      <c r="BG147" s="172">
        <f t="shared" si="36"/>
        <v>0</v>
      </c>
      <c r="BH147" s="172">
        <f t="shared" si="37"/>
        <v>0</v>
      </c>
      <c r="BI147" s="172">
        <f t="shared" si="38"/>
        <v>0</v>
      </c>
      <c r="BJ147" s="19" t="s">
        <v>77</v>
      </c>
      <c r="BK147" s="172">
        <f t="shared" si="39"/>
        <v>0</v>
      </c>
      <c r="BL147" s="19" t="s">
        <v>214</v>
      </c>
      <c r="BM147" s="19" t="s">
        <v>700</v>
      </c>
    </row>
    <row r="148" spans="2:65" s="1" customFormat="1" ht="22.5" customHeight="1">
      <c r="B148" s="160"/>
      <c r="C148" s="161" t="s">
        <v>701</v>
      </c>
      <c r="D148" s="161" t="s">
        <v>131</v>
      </c>
      <c r="E148" s="162" t="s">
        <v>702</v>
      </c>
      <c r="F148" s="163" t="s">
        <v>703</v>
      </c>
      <c r="G148" s="164" t="s">
        <v>309</v>
      </c>
      <c r="H148" s="165">
        <v>1</v>
      </c>
      <c r="I148" s="166"/>
      <c r="J148" s="167">
        <f t="shared" si="30"/>
        <v>0</v>
      </c>
      <c r="K148" s="163" t="s">
        <v>5</v>
      </c>
      <c r="L148" s="36"/>
      <c r="M148" s="168" t="s">
        <v>5</v>
      </c>
      <c r="N148" s="169" t="s">
        <v>40</v>
      </c>
      <c r="O148" s="37"/>
      <c r="P148" s="170">
        <f t="shared" si="31"/>
        <v>0</v>
      </c>
      <c r="Q148" s="170">
        <v>0</v>
      </c>
      <c r="R148" s="170">
        <f t="shared" si="32"/>
        <v>0</v>
      </c>
      <c r="S148" s="170">
        <v>0</v>
      </c>
      <c r="T148" s="171">
        <f t="shared" si="33"/>
        <v>0</v>
      </c>
      <c r="AR148" s="19" t="s">
        <v>214</v>
      </c>
      <c r="AT148" s="19" t="s">
        <v>131</v>
      </c>
      <c r="AU148" s="19" t="s">
        <v>77</v>
      </c>
      <c r="AY148" s="19" t="s">
        <v>130</v>
      </c>
      <c r="BE148" s="172">
        <f t="shared" si="34"/>
        <v>0</v>
      </c>
      <c r="BF148" s="172">
        <f t="shared" si="35"/>
        <v>0</v>
      </c>
      <c r="BG148" s="172">
        <f t="shared" si="36"/>
        <v>0</v>
      </c>
      <c r="BH148" s="172">
        <f t="shared" si="37"/>
        <v>0</v>
      </c>
      <c r="BI148" s="172">
        <f t="shared" si="38"/>
        <v>0</v>
      </c>
      <c r="BJ148" s="19" t="s">
        <v>77</v>
      </c>
      <c r="BK148" s="172">
        <f t="shared" si="39"/>
        <v>0</v>
      </c>
      <c r="BL148" s="19" t="s">
        <v>214</v>
      </c>
      <c r="BM148" s="19" t="s">
        <v>704</v>
      </c>
    </row>
    <row r="149" spans="2:65" s="1" customFormat="1" ht="22.5" customHeight="1">
      <c r="B149" s="160"/>
      <c r="C149" s="161" t="s">
        <v>705</v>
      </c>
      <c r="D149" s="161" t="s">
        <v>131</v>
      </c>
      <c r="E149" s="162" t="s">
        <v>706</v>
      </c>
      <c r="F149" s="163" t="s">
        <v>707</v>
      </c>
      <c r="G149" s="164" t="s">
        <v>336</v>
      </c>
      <c r="H149" s="165">
        <v>185.22</v>
      </c>
      <c r="I149" s="166"/>
      <c r="J149" s="167">
        <f t="shared" si="30"/>
        <v>0</v>
      </c>
      <c r="K149" s="163" t="s">
        <v>5</v>
      </c>
      <c r="L149" s="36"/>
      <c r="M149" s="168" t="s">
        <v>5</v>
      </c>
      <c r="N149" s="169" t="s">
        <v>40</v>
      </c>
      <c r="O149" s="37"/>
      <c r="P149" s="170">
        <f t="shared" si="31"/>
        <v>0</v>
      </c>
      <c r="Q149" s="170">
        <v>0</v>
      </c>
      <c r="R149" s="170">
        <f t="shared" si="32"/>
        <v>0</v>
      </c>
      <c r="S149" s="170">
        <v>0</v>
      </c>
      <c r="T149" s="171">
        <f t="shared" si="33"/>
        <v>0</v>
      </c>
      <c r="AR149" s="19" t="s">
        <v>214</v>
      </c>
      <c r="AT149" s="19" t="s">
        <v>131</v>
      </c>
      <c r="AU149" s="19" t="s">
        <v>77</v>
      </c>
      <c r="AY149" s="19" t="s">
        <v>130</v>
      </c>
      <c r="BE149" s="172">
        <f t="shared" si="34"/>
        <v>0</v>
      </c>
      <c r="BF149" s="172">
        <f t="shared" si="35"/>
        <v>0</v>
      </c>
      <c r="BG149" s="172">
        <f t="shared" si="36"/>
        <v>0</v>
      </c>
      <c r="BH149" s="172">
        <f t="shared" si="37"/>
        <v>0</v>
      </c>
      <c r="BI149" s="172">
        <f t="shared" si="38"/>
        <v>0</v>
      </c>
      <c r="BJ149" s="19" t="s">
        <v>77</v>
      </c>
      <c r="BK149" s="172">
        <f t="shared" si="39"/>
        <v>0</v>
      </c>
      <c r="BL149" s="19" t="s">
        <v>214</v>
      </c>
      <c r="BM149" s="19" t="s">
        <v>708</v>
      </c>
    </row>
    <row r="150" spans="2:65" s="1" customFormat="1" ht="22.5" customHeight="1">
      <c r="B150" s="160"/>
      <c r="C150" s="161" t="s">
        <v>709</v>
      </c>
      <c r="D150" s="161" t="s">
        <v>131</v>
      </c>
      <c r="E150" s="162" t="s">
        <v>710</v>
      </c>
      <c r="F150" s="163" t="s">
        <v>711</v>
      </c>
      <c r="G150" s="164" t="s">
        <v>336</v>
      </c>
      <c r="H150" s="165">
        <v>132.56</v>
      </c>
      <c r="I150" s="166"/>
      <c r="J150" s="167">
        <f t="shared" si="30"/>
        <v>0</v>
      </c>
      <c r="K150" s="163" t="s">
        <v>5</v>
      </c>
      <c r="L150" s="36"/>
      <c r="M150" s="168" t="s">
        <v>5</v>
      </c>
      <c r="N150" s="169" t="s">
        <v>40</v>
      </c>
      <c r="O150" s="37"/>
      <c r="P150" s="170">
        <f t="shared" si="31"/>
        <v>0</v>
      </c>
      <c r="Q150" s="170">
        <v>0</v>
      </c>
      <c r="R150" s="170">
        <f t="shared" si="32"/>
        <v>0</v>
      </c>
      <c r="S150" s="170">
        <v>0</v>
      </c>
      <c r="T150" s="171">
        <f t="shared" si="33"/>
        <v>0</v>
      </c>
      <c r="AR150" s="19" t="s">
        <v>214</v>
      </c>
      <c r="AT150" s="19" t="s">
        <v>131</v>
      </c>
      <c r="AU150" s="19" t="s">
        <v>77</v>
      </c>
      <c r="AY150" s="19" t="s">
        <v>130</v>
      </c>
      <c r="BE150" s="172">
        <f t="shared" si="34"/>
        <v>0</v>
      </c>
      <c r="BF150" s="172">
        <f t="shared" si="35"/>
        <v>0</v>
      </c>
      <c r="BG150" s="172">
        <f t="shared" si="36"/>
        <v>0</v>
      </c>
      <c r="BH150" s="172">
        <f t="shared" si="37"/>
        <v>0</v>
      </c>
      <c r="BI150" s="172">
        <f t="shared" si="38"/>
        <v>0</v>
      </c>
      <c r="BJ150" s="19" t="s">
        <v>77</v>
      </c>
      <c r="BK150" s="172">
        <f t="shared" si="39"/>
        <v>0</v>
      </c>
      <c r="BL150" s="19" t="s">
        <v>214</v>
      </c>
      <c r="BM150" s="19" t="s">
        <v>712</v>
      </c>
    </row>
    <row r="151" spans="2:65" s="1" customFormat="1" ht="22.5" customHeight="1">
      <c r="B151" s="160"/>
      <c r="C151" s="161" t="s">
        <v>713</v>
      </c>
      <c r="D151" s="161" t="s">
        <v>131</v>
      </c>
      <c r="E151" s="162" t="s">
        <v>714</v>
      </c>
      <c r="F151" s="163" t="s">
        <v>715</v>
      </c>
      <c r="G151" s="164" t="s">
        <v>276</v>
      </c>
      <c r="H151" s="165">
        <v>3.7259</v>
      </c>
      <c r="I151" s="166"/>
      <c r="J151" s="167">
        <f t="shared" si="30"/>
        <v>0</v>
      </c>
      <c r="K151" s="163" t="s">
        <v>5</v>
      </c>
      <c r="L151" s="36"/>
      <c r="M151" s="168" t="s">
        <v>5</v>
      </c>
      <c r="N151" s="169" t="s">
        <v>40</v>
      </c>
      <c r="O151" s="37"/>
      <c r="P151" s="170">
        <f t="shared" si="31"/>
        <v>0</v>
      </c>
      <c r="Q151" s="170">
        <v>0</v>
      </c>
      <c r="R151" s="170">
        <f t="shared" si="32"/>
        <v>0</v>
      </c>
      <c r="S151" s="170">
        <v>0</v>
      </c>
      <c r="T151" s="171">
        <f t="shared" si="33"/>
        <v>0</v>
      </c>
      <c r="AR151" s="19" t="s">
        <v>214</v>
      </c>
      <c r="AT151" s="19" t="s">
        <v>131</v>
      </c>
      <c r="AU151" s="19" t="s">
        <v>77</v>
      </c>
      <c r="AY151" s="19" t="s">
        <v>130</v>
      </c>
      <c r="BE151" s="172">
        <f t="shared" si="34"/>
        <v>0</v>
      </c>
      <c r="BF151" s="172">
        <f t="shared" si="35"/>
        <v>0</v>
      </c>
      <c r="BG151" s="172">
        <f t="shared" si="36"/>
        <v>0</v>
      </c>
      <c r="BH151" s="172">
        <f t="shared" si="37"/>
        <v>0</v>
      </c>
      <c r="BI151" s="172">
        <f t="shared" si="38"/>
        <v>0</v>
      </c>
      <c r="BJ151" s="19" t="s">
        <v>77</v>
      </c>
      <c r="BK151" s="172">
        <f t="shared" si="39"/>
        <v>0</v>
      </c>
      <c r="BL151" s="19" t="s">
        <v>214</v>
      </c>
      <c r="BM151" s="19" t="s">
        <v>716</v>
      </c>
    </row>
    <row r="152" spans="2:63" s="9" customFormat="1" ht="37.35" customHeight="1">
      <c r="B152" s="148"/>
      <c r="D152" s="149" t="s">
        <v>68</v>
      </c>
      <c r="E152" s="150" t="s">
        <v>178</v>
      </c>
      <c r="F152" s="150" t="s">
        <v>525</v>
      </c>
      <c r="I152" s="151"/>
      <c r="J152" s="152">
        <f>BK152</f>
        <v>0</v>
      </c>
      <c r="L152" s="148"/>
      <c r="M152" s="153"/>
      <c r="N152" s="154"/>
      <c r="O152" s="154"/>
      <c r="P152" s="155">
        <f>SUM(P153:P164)</f>
        <v>0</v>
      </c>
      <c r="Q152" s="154"/>
      <c r="R152" s="155">
        <f>SUM(R153:R164)</f>
        <v>0</v>
      </c>
      <c r="S152" s="154"/>
      <c r="T152" s="156">
        <f>SUM(T153:T164)</f>
        <v>0</v>
      </c>
      <c r="AR152" s="157" t="s">
        <v>77</v>
      </c>
      <c r="AT152" s="158" t="s">
        <v>68</v>
      </c>
      <c r="AU152" s="158" t="s">
        <v>69</v>
      </c>
      <c r="AY152" s="157" t="s">
        <v>130</v>
      </c>
      <c r="BK152" s="159">
        <f>SUM(BK153:BK164)</f>
        <v>0</v>
      </c>
    </row>
    <row r="153" spans="2:65" s="1" customFormat="1" ht="22.5" customHeight="1">
      <c r="B153" s="160"/>
      <c r="C153" s="161" t="s">
        <v>507</v>
      </c>
      <c r="D153" s="161" t="s">
        <v>131</v>
      </c>
      <c r="E153" s="162" t="s">
        <v>717</v>
      </c>
      <c r="F153" s="163" t="s">
        <v>718</v>
      </c>
      <c r="G153" s="164" t="s">
        <v>254</v>
      </c>
      <c r="H153" s="165">
        <v>121.2713</v>
      </c>
      <c r="I153" s="166"/>
      <c r="J153" s="167">
        <f aca="true" t="shared" si="40" ref="J153:J164">ROUND(I153*H153,2)</f>
        <v>0</v>
      </c>
      <c r="K153" s="163" t="s">
        <v>5</v>
      </c>
      <c r="L153" s="36"/>
      <c r="M153" s="168" t="s">
        <v>5</v>
      </c>
      <c r="N153" s="169" t="s">
        <v>40</v>
      </c>
      <c r="O153" s="37"/>
      <c r="P153" s="170">
        <f aca="true" t="shared" si="41" ref="P153:P164">O153*H153</f>
        <v>0</v>
      </c>
      <c r="Q153" s="170">
        <v>0</v>
      </c>
      <c r="R153" s="170">
        <f aca="true" t="shared" si="42" ref="R153:R164">Q153*H153</f>
        <v>0</v>
      </c>
      <c r="S153" s="170">
        <v>0</v>
      </c>
      <c r="T153" s="171">
        <f aca="true" t="shared" si="43" ref="T153:T164">S153*H153</f>
        <v>0</v>
      </c>
      <c r="AR153" s="19" t="s">
        <v>135</v>
      </c>
      <c r="AT153" s="19" t="s">
        <v>131</v>
      </c>
      <c r="AU153" s="19" t="s">
        <v>77</v>
      </c>
      <c r="AY153" s="19" t="s">
        <v>130</v>
      </c>
      <c r="BE153" s="172">
        <f aca="true" t="shared" si="44" ref="BE153:BE164">IF(N153="základní",J153,0)</f>
        <v>0</v>
      </c>
      <c r="BF153" s="172">
        <f aca="true" t="shared" si="45" ref="BF153:BF164">IF(N153="snížená",J153,0)</f>
        <v>0</v>
      </c>
      <c r="BG153" s="172">
        <f aca="true" t="shared" si="46" ref="BG153:BG164">IF(N153="zákl. přenesená",J153,0)</f>
        <v>0</v>
      </c>
      <c r="BH153" s="172">
        <f aca="true" t="shared" si="47" ref="BH153:BH164">IF(N153="sníž. přenesená",J153,0)</f>
        <v>0</v>
      </c>
      <c r="BI153" s="172">
        <f aca="true" t="shared" si="48" ref="BI153:BI164">IF(N153="nulová",J153,0)</f>
        <v>0</v>
      </c>
      <c r="BJ153" s="19" t="s">
        <v>77</v>
      </c>
      <c r="BK153" s="172">
        <f aca="true" t="shared" si="49" ref="BK153:BK164">ROUND(I153*H153,2)</f>
        <v>0</v>
      </c>
      <c r="BL153" s="19" t="s">
        <v>135</v>
      </c>
      <c r="BM153" s="19" t="s">
        <v>719</v>
      </c>
    </row>
    <row r="154" spans="2:65" s="1" customFormat="1" ht="22.5" customHeight="1">
      <c r="B154" s="160"/>
      <c r="C154" s="161" t="s">
        <v>526</v>
      </c>
      <c r="D154" s="161" t="s">
        <v>131</v>
      </c>
      <c r="E154" s="162" t="s">
        <v>720</v>
      </c>
      <c r="F154" s="163" t="s">
        <v>721</v>
      </c>
      <c r="G154" s="164" t="s">
        <v>254</v>
      </c>
      <c r="H154" s="165">
        <v>0.63</v>
      </c>
      <c r="I154" s="166"/>
      <c r="J154" s="167">
        <f t="shared" si="40"/>
        <v>0</v>
      </c>
      <c r="K154" s="163" t="s">
        <v>5</v>
      </c>
      <c r="L154" s="36"/>
      <c r="M154" s="168" t="s">
        <v>5</v>
      </c>
      <c r="N154" s="169" t="s">
        <v>40</v>
      </c>
      <c r="O154" s="37"/>
      <c r="P154" s="170">
        <f t="shared" si="41"/>
        <v>0</v>
      </c>
      <c r="Q154" s="170">
        <v>0</v>
      </c>
      <c r="R154" s="170">
        <f t="shared" si="42"/>
        <v>0</v>
      </c>
      <c r="S154" s="170">
        <v>0</v>
      </c>
      <c r="T154" s="171">
        <f t="shared" si="43"/>
        <v>0</v>
      </c>
      <c r="AR154" s="19" t="s">
        <v>135</v>
      </c>
      <c r="AT154" s="19" t="s">
        <v>131</v>
      </c>
      <c r="AU154" s="19" t="s">
        <v>77</v>
      </c>
      <c r="AY154" s="19" t="s">
        <v>130</v>
      </c>
      <c r="BE154" s="172">
        <f t="shared" si="44"/>
        <v>0</v>
      </c>
      <c r="BF154" s="172">
        <f t="shared" si="45"/>
        <v>0</v>
      </c>
      <c r="BG154" s="172">
        <f t="shared" si="46"/>
        <v>0</v>
      </c>
      <c r="BH154" s="172">
        <f t="shared" si="47"/>
        <v>0</v>
      </c>
      <c r="BI154" s="172">
        <f t="shared" si="48"/>
        <v>0</v>
      </c>
      <c r="BJ154" s="19" t="s">
        <v>77</v>
      </c>
      <c r="BK154" s="172">
        <f t="shared" si="49"/>
        <v>0</v>
      </c>
      <c r="BL154" s="19" t="s">
        <v>135</v>
      </c>
      <c r="BM154" s="19" t="s">
        <v>722</v>
      </c>
    </row>
    <row r="155" spans="2:65" s="1" customFormat="1" ht="22.5" customHeight="1">
      <c r="B155" s="160"/>
      <c r="C155" s="161" t="s">
        <v>530</v>
      </c>
      <c r="D155" s="161" t="s">
        <v>131</v>
      </c>
      <c r="E155" s="162" t="s">
        <v>723</v>
      </c>
      <c r="F155" s="163" t="s">
        <v>541</v>
      </c>
      <c r="G155" s="164" t="s">
        <v>309</v>
      </c>
      <c r="H155" s="165">
        <v>1</v>
      </c>
      <c r="I155" s="166"/>
      <c r="J155" s="167">
        <f t="shared" si="40"/>
        <v>0</v>
      </c>
      <c r="K155" s="163" t="s">
        <v>5</v>
      </c>
      <c r="L155" s="36"/>
      <c r="M155" s="168" t="s">
        <v>5</v>
      </c>
      <c r="N155" s="169" t="s">
        <v>40</v>
      </c>
      <c r="O155" s="37"/>
      <c r="P155" s="170">
        <f t="shared" si="41"/>
        <v>0</v>
      </c>
      <c r="Q155" s="170">
        <v>0</v>
      </c>
      <c r="R155" s="170">
        <f t="shared" si="42"/>
        <v>0</v>
      </c>
      <c r="S155" s="170">
        <v>0</v>
      </c>
      <c r="T155" s="171">
        <f t="shared" si="43"/>
        <v>0</v>
      </c>
      <c r="AR155" s="19" t="s">
        <v>135</v>
      </c>
      <c r="AT155" s="19" t="s">
        <v>131</v>
      </c>
      <c r="AU155" s="19" t="s">
        <v>77</v>
      </c>
      <c r="AY155" s="19" t="s">
        <v>130</v>
      </c>
      <c r="BE155" s="172">
        <f t="shared" si="44"/>
        <v>0</v>
      </c>
      <c r="BF155" s="172">
        <f t="shared" si="45"/>
        <v>0</v>
      </c>
      <c r="BG155" s="172">
        <f t="shared" si="46"/>
        <v>0</v>
      </c>
      <c r="BH155" s="172">
        <f t="shared" si="47"/>
        <v>0</v>
      </c>
      <c r="BI155" s="172">
        <f t="shared" si="48"/>
        <v>0</v>
      </c>
      <c r="BJ155" s="19" t="s">
        <v>77</v>
      </c>
      <c r="BK155" s="172">
        <f t="shared" si="49"/>
        <v>0</v>
      </c>
      <c r="BL155" s="19" t="s">
        <v>135</v>
      </c>
      <c r="BM155" s="19" t="s">
        <v>724</v>
      </c>
    </row>
    <row r="156" spans="2:65" s="1" customFormat="1" ht="22.5" customHeight="1">
      <c r="B156" s="160"/>
      <c r="C156" s="161" t="s">
        <v>534</v>
      </c>
      <c r="D156" s="161" t="s">
        <v>131</v>
      </c>
      <c r="E156" s="162" t="s">
        <v>725</v>
      </c>
      <c r="F156" s="163" t="s">
        <v>726</v>
      </c>
      <c r="G156" s="164" t="s">
        <v>309</v>
      </c>
      <c r="H156" s="165">
        <v>1</v>
      </c>
      <c r="I156" s="166"/>
      <c r="J156" s="167">
        <f t="shared" si="40"/>
        <v>0</v>
      </c>
      <c r="K156" s="163" t="s">
        <v>5</v>
      </c>
      <c r="L156" s="36"/>
      <c r="M156" s="168" t="s">
        <v>5</v>
      </c>
      <c r="N156" s="169" t="s">
        <v>40</v>
      </c>
      <c r="O156" s="37"/>
      <c r="P156" s="170">
        <f t="shared" si="41"/>
        <v>0</v>
      </c>
      <c r="Q156" s="170">
        <v>0</v>
      </c>
      <c r="R156" s="170">
        <f t="shared" si="42"/>
        <v>0</v>
      </c>
      <c r="S156" s="170">
        <v>0</v>
      </c>
      <c r="T156" s="171">
        <f t="shared" si="43"/>
        <v>0</v>
      </c>
      <c r="AR156" s="19" t="s">
        <v>135</v>
      </c>
      <c r="AT156" s="19" t="s">
        <v>131</v>
      </c>
      <c r="AU156" s="19" t="s">
        <v>77</v>
      </c>
      <c r="AY156" s="19" t="s">
        <v>130</v>
      </c>
      <c r="BE156" s="172">
        <f t="shared" si="44"/>
        <v>0</v>
      </c>
      <c r="BF156" s="172">
        <f t="shared" si="45"/>
        <v>0</v>
      </c>
      <c r="BG156" s="172">
        <f t="shared" si="46"/>
        <v>0</v>
      </c>
      <c r="BH156" s="172">
        <f t="shared" si="47"/>
        <v>0</v>
      </c>
      <c r="BI156" s="172">
        <f t="shared" si="48"/>
        <v>0</v>
      </c>
      <c r="BJ156" s="19" t="s">
        <v>77</v>
      </c>
      <c r="BK156" s="172">
        <f t="shared" si="49"/>
        <v>0</v>
      </c>
      <c r="BL156" s="19" t="s">
        <v>135</v>
      </c>
      <c r="BM156" s="19" t="s">
        <v>727</v>
      </c>
    </row>
    <row r="157" spans="2:65" s="1" customFormat="1" ht="22.5" customHeight="1">
      <c r="B157" s="160"/>
      <c r="C157" s="161" t="s">
        <v>539</v>
      </c>
      <c r="D157" s="161" t="s">
        <v>131</v>
      </c>
      <c r="E157" s="162" t="s">
        <v>728</v>
      </c>
      <c r="F157" s="163" t="s">
        <v>729</v>
      </c>
      <c r="G157" s="164" t="s">
        <v>309</v>
      </c>
      <c r="H157" s="165">
        <v>4</v>
      </c>
      <c r="I157" s="166"/>
      <c r="J157" s="167">
        <f t="shared" si="40"/>
        <v>0</v>
      </c>
      <c r="K157" s="163" t="s">
        <v>5</v>
      </c>
      <c r="L157" s="36"/>
      <c r="M157" s="168" t="s">
        <v>5</v>
      </c>
      <c r="N157" s="169" t="s">
        <v>40</v>
      </c>
      <c r="O157" s="37"/>
      <c r="P157" s="170">
        <f t="shared" si="41"/>
        <v>0</v>
      </c>
      <c r="Q157" s="170">
        <v>0</v>
      </c>
      <c r="R157" s="170">
        <f t="shared" si="42"/>
        <v>0</v>
      </c>
      <c r="S157" s="170">
        <v>0</v>
      </c>
      <c r="T157" s="171">
        <f t="shared" si="43"/>
        <v>0</v>
      </c>
      <c r="AR157" s="19" t="s">
        <v>135</v>
      </c>
      <c r="AT157" s="19" t="s">
        <v>131</v>
      </c>
      <c r="AU157" s="19" t="s">
        <v>77</v>
      </c>
      <c r="AY157" s="19" t="s">
        <v>130</v>
      </c>
      <c r="BE157" s="172">
        <f t="shared" si="44"/>
        <v>0</v>
      </c>
      <c r="BF157" s="172">
        <f t="shared" si="45"/>
        <v>0</v>
      </c>
      <c r="BG157" s="172">
        <f t="shared" si="46"/>
        <v>0</v>
      </c>
      <c r="BH157" s="172">
        <f t="shared" si="47"/>
        <v>0</v>
      </c>
      <c r="BI157" s="172">
        <f t="shared" si="48"/>
        <v>0</v>
      </c>
      <c r="BJ157" s="19" t="s">
        <v>77</v>
      </c>
      <c r="BK157" s="172">
        <f t="shared" si="49"/>
        <v>0</v>
      </c>
      <c r="BL157" s="19" t="s">
        <v>135</v>
      </c>
      <c r="BM157" s="19" t="s">
        <v>730</v>
      </c>
    </row>
    <row r="158" spans="2:65" s="1" customFormat="1" ht="22.5" customHeight="1">
      <c r="B158" s="160"/>
      <c r="C158" s="161" t="s">
        <v>543</v>
      </c>
      <c r="D158" s="161" t="s">
        <v>131</v>
      </c>
      <c r="E158" s="162" t="s">
        <v>731</v>
      </c>
      <c r="F158" s="163" t="s">
        <v>732</v>
      </c>
      <c r="G158" s="164" t="s">
        <v>309</v>
      </c>
      <c r="H158" s="165">
        <v>2</v>
      </c>
      <c r="I158" s="166"/>
      <c r="J158" s="167">
        <f t="shared" si="40"/>
        <v>0</v>
      </c>
      <c r="K158" s="163" t="s">
        <v>5</v>
      </c>
      <c r="L158" s="36"/>
      <c r="M158" s="168" t="s">
        <v>5</v>
      </c>
      <c r="N158" s="169" t="s">
        <v>40</v>
      </c>
      <c r="O158" s="37"/>
      <c r="P158" s="170">
        <f t="shared" si="41"/>
        <v>0</v>
      </c>
      <c r="Q158" s="170">
        <v>0</v>
      </c>
      <c r="R158" s="170">
        <f t="shared" si="42"/>
        <v>0</v>
      </c>
      <c r="S158" s="170">
        <v>0</v>
      </c>
      <c r="T158" s="171">
        <f t="shared" si="43"/>
        <v>0</v>
      </c>
      <c r="AR158" s="19" t="s">
        <v>135</v>
      </c>
      <c r="AT158" s="19" t="s">
        <v>131</v>
      </c>
      <c r="AU158" s="19" t="s">
        <v>77</v>
      </c>
      <c r="AY158" s="19" t="s">
        <v>130</v>
      </c>
      <c r="BE158" s="172">
        <f t="shared" si="44"/>
        <v>0</v>
      </c>
      <c r="BF158" s="172">
        <f t="shared" si="45"/>
        <v>0</v>
      </c>
      <c r="BG158" s="172">
        <f t="shared" si="46"/>
        <v>0</v>
      </c>
      <c r="BH158" s="172">
        <f t="shared" si="47"/>
        <v>0</v>
      </c>
      <c r="BI158" s="172">
        <f t="shared" si="48"/>
        <v>0</v>
      </c>
      <c r="BJ158" s="19" t="s">
        <v>77</v>
      </c>
      <c r="BK158" s="172">
        <f t="shared" si="49"/>
        <v>0</v>
      </c>
      <c r="BL158" s="19" t="s">
        <v>135</v>
      </c>
      <c r="BM158" s="19" t="s">
        <v>733</v>
      </c>
    </row>
    <row r="159" spans="2:65" s="1" customFormat="1" ht="22.5" customHeight="1">
      <c r="B159" s="160"/>
      <c r="C159" s="161" t="s">
        <v>547</v>
      </c>
      <c r="D159" s="161" t="s">
        <v>131</v>
      </c>
      <c r="E159" s="162" t="s">
        <v>544</v>
      </c>
      <c r="F159" s="163" t="s">
        <v>545</v>
      </c>
      <c r="G159" s="164" t="s">
        <v>309</v>
      </c>
      <c r="H159" s="165">
        <v>40</v>
      </c>
      <c r="I159" s="166"/>
      <c r="J159" s="167">
        <f t="shared" si="40"/>
        <v>0</v>
      </c>
      <c r="K159" s="163" t="s">
        <v>5</v>
      </c>
      <c r="L159" s="36"/>
      <c r="M159" s="168" t="s">
        <v>5</v>
      </c>
      <c r="N159" s="169" t="s">
        <v>40</v>
      </c>
      <c r="O159" s="37"/>
      <c r="P159" s="170">
        <f t="shared" si="41"/>
        <v>0</v>
      </c>
      <c r="Q159" s="170">
        <v>0</v>
      </c>
      <c r="R159" s="170">
        <f t="shared" si="42"/>
        <v>0</v>
      </c>
      <c r="S159" s="170">
        <v>0</v>
      </c>
      <c r="T159" s="171">
        <f t="shared" si="43"/>
        <v>0</v>
      </c>
      <c r="AR159" s="19" t="s">
        <v>135</v>
      </c>
      <c r="AT159" s="19" t="s">
        <v>131</v>
      </c>
      <c r="AU159" s="19" t="s">
        <v>77</v>
      </c>
      <c r="AY159" s="19" t="s">
        <v>130</v>
      </c>
      <c r="BE159" s="172">
        <f t="shared" si="44"/>
        <v>0</v>
      </c>
      <c r="BF159" s="172">
        <f t="shared" si="45"/>
        <v>0</v>
      </c>
      <c r="BG159" s="172">
        <f t="shared" si="46"/>
        <v>0</v>
      </c>
      <c r="BH159" s="172">
        <f t="shared" si="47"/>
        <v>0</v>
      </c>
      <c r="BI159" s="172">
        <f t="shared" si="48"/>
        <v>0</v>
      </c>
      <c r="BJ159" s="19" t="s">
        <v>77</v>
      </c>
      <c r="BK159" s="172">
        <f t="shared" si="49"/>
        <v>0</v>
      </c>
      <c r="BL159" s="19" t="s">
        <v>135</v>
      </c>
      <c r="BM159" s="19" t="s">
        <v>734</v>
      </c>
    </row>
    <row r="160" spans="2:65" s="1" customFormat="1" ht="22.5" customHeight="1">
      <c r="B160" s="160"/>
      <c r="C160" s="161" t="s">
        <v>551</v>
      </c>
      <c r="D160" s="161" t="s">
        <v>131</v>
      </c>
      <c r="E160" s="162" t="s">
        <v>735</v>
      </c>
      <c r="F160" s="163" t="s">
        <v>736</v>
      </c>
      <c r="G160" s="164" t="s">
        <v>309</v>
      </c>
      <c r="H160" s="165">
        <v>36</v>
      </c>
      <c r="I160" s="166"/>
      <c r="J160" s="167">
        <f t="shared" si="40"/>
        <v>0</v>
      </c>
      <c r="K160" s="163" t="s">
        <v>5</v>
      </c>
      <c r="L160" s="36"/>
      <c r="M160" s="168" t="s">
        <v>5</v>
      </c>
      <c r="N160" s="169" t="s">
        <v>40</v>
      </c>
      <c r="O160" s="37"/>
      <c r="P160" s="170">
        <f t="shared" si="41"/>
        <v>0</v>
      </c>
      <c r="Q160" s="170">
        <v>0</v>
      </c>
      <c r="R160" s="170">
        <f t="shared" si="42"/>
        <v>0</v>
      </c>
      <c r="S160" s="170">
        <v>0</v>
      </c>
      <c r="T160" s="171">
        <f t="shared" si="43"/>
        <v>0</v>
      </c>
      <c r="AR160" s="19" t="s">
        <v>135</v>
      </c>
      <c r="AT160" s="19" t="s">
        <v>131</v>
      </c>
      <c r="AU160" s="19" t="s">
        <v>77</v>
      </c>
      <c r="AY160" s="19" t="s">
        <v>130</v>
      </c>
      <c r="BE160" s="172">
        <f t="shared" si="44"/>
        <v>0</v>
      </c>
      <c r="BF160" s="172">
        <f t="shared" si="45"/>
        <v>0</v>
      </c>
      <c r="BG160" s="172">
        <f t="shared" si="46"/>
        <v>0</v>
      </c>
      <c r="BH160" s="172">
        <f t="shared" si="47"/>
        <v>0</v>
      </c>
      <c r="BI160" s="172">
        <f t="shared" si="48"/>
        <v>0</v>
      </c>
      <c r="BJ160" s="19" t="s">
        <v>77</v>
      </c>
      <c r="BK160" s="172">
        <f t="shared" si="49"/>
        <v>0</v>
      </c>
      <c r="BL160" s="19" t="s">
        <v>135</v>
      </c>
      <c r="BM160" s="19" t="s">
        <v>737</v>
      </c>
    </row>
    <row r="161" spans="2:65" s="1" customFormat="1" ht="22.5" customHeight="1">
      <c r="B161" s="160"/>
      <c r="C161" s="161" t="s">
        <v>555</v>
      </c>
      <c r="D161" s="161" t="s">
        <v>131</v>
      </c>
      <c r="E161" s="162" t="s">
        <v>560</v>
      </c>
      <c r="F161" s="163" t="s">
        <v>561</v>
      </c>
      <c r="G161" s="164" t="s">
        <v>309</v>
      </c>
      <c r="H161" s="165">
        <v>40</v>
      </c>
      <c r="I161" s="166"/>
      <c r="J161" s="167">
        <f t="shared" si="40"/>
        <v>0</v>
      </c>
      <c r="K161" s="163" t="s">
        <v>5</v>
      </c>
      <c r="L161" s="36"/>
      <c r="M161" s="168" t="s">
        <v>5</v>
      </c>
      <c r="N161" s="169" t="s">
        <v>40</v>
      </c>
      <c r="O161" s="37"/>
      <c r="P161" s="170">
        <f t="shared" si="41"/>
        <v>0</v>
      </c>
      <c r="Q161" s="170">
        <v>0</v>
      </c>
      <c r="R161" s="170">
        <f t="shared" si="42"/>
        <v>0</v>
      </c>
      <c r="S161" s="170">
        <v>0</v>
      </c>
      <c r="T161" s="171">
        <f t="shared" si="43"/>
        <v>0</v>
      </c>
      <c r="AR161" s="19" t="s">
        <v>135</v>
      </c>
      <c r="AT161" s="19" t="s">
        <v>131</v>
      </c>
      <c r="AU161" s="19" t="s">
        <v>77</v>
      </c>
      <c r="AY161" s="19" t="s">
        <v>130</v>
      </c>
      <c r="BE161" s="172">
        <f t="shared" si="44"/>
        <v>0</v>
      </c>
      <c r="BF161" s="172">
        <f t="shared" si="45"/>
        <v>0</v>
      </c>
      <c r="BG161" s="172">
        <f t="shared" si="46"/>
        <v>0</v>
      </c>
      <c r="BH161" s="172">
        <f t="shared" si="47"/>
        <v>0</v>
      </c>
      <c r="BI161" s="172">
        <f t="shared" si="48"/>
        <v>0</v>
      </c>
      <c r="BJ161" s="19" t="s">
        <v>77</v>
      </c>
      <c r="BK161" s="172">
        <f t="shared" si="49"/>
        <v>0</v>
      </c>
      <c r="BL161" s="19" t="s">
        <v>135</v>
      </c>
      <c r="BM161" s="19" t="s">
        <v>738</v>
      </c>
    </row>
    <row r="162" spans="2:65" s="1" customFormat="1" ht="22.5" customHeight="1">
      <c r="B162" s="160"/>
      <c r="C162" s="161" t="s">
        <v>559</v>
      </c>
      <c r="D162" s="161" t="s">
        <v>131</v>
      </c>
      <c r="E162" s="162" t="s">
        <v>739</v>
      </c>
      <c r="F162" s="163" t="s">
        <v>740</v>
      </c>
      <c r="G162" s="164" t="s">
        <v>309</v>
      </c>
      <c r="H162" s="165">
        <v>18</v>
      </c>
      <c r="I162" s="166"/>
      <c r="J162" s="167">
        <f t="shared" si="40"/>
        <v>0</v>
      </c>
      <c r="K162" s="163" t="s">
        <v>5</v>
      </c>
      <c r="L162" s="36"/>
      <c r="M162" s="168" t="s">
        <v>5</v>
      </c>
      <c r="N162" s="169" t="s">
        <v>40</v>
      </c>
      <c r="O162" s="37"/>
      <c r="P162" s="170">
        <f t="shared" si="41"/>
        <v>0</v>
      </c>
      <c r="Q162" s="170">
        <v>0</v>
      </c>
      <c r="R162" s="170">
        <f t="shared" si="42"/>
        <v>0</v>
      </c>
      <c r="S162" s="170">
        <v>0</v>
      </c>
      <c r="T162" s="171">
        <f t="shared" si="43"/>
        <v>0</v>
      </c>
      <c r="AR162" s="19" t="s">
        <v>135</v>
      </c>
      <c r="AT162" s="19" t="s">
        <v>131</v>
      </c>
      <c r="AU162" s="19" t="s">
        <v>77</v>
      </c>
      <c r="AY162" s="19" t="s">
        <v>130</v>
      </c>
      <c r="BE162" s="172">
        <f t="shared" si="44"/>
        <v>0</v>
      </c>
      <c r="BF162" s="172">
        <f t="shared" si="45"/>
        <v>0</v>
      </c>
      <c r="BG162" s="172">
        <f t="shared" si="46"/>
        <v>0</v>
      </c>
      <c r="BH162" s="172">
        <f t="shared" si="47"/>
        <v>0</v>
      </c>
      <c r="BI162" s="172">
        <f t="shared" si="48"/>
        <v>0</v>
      </c>
      <c r="BJ162" s="19" t="s">
        <v>77</v>
      </c>
      <c r="BK162" s="172">
        <f t="shared" si="49"/>
        <v>0</v>
      </c>
      <c r="BL162" s="19" t="s">
        <v>135</v>
      </c>
      <c r="BM162" s="19" t="s">
        <v>741</v>
      </c>
    </row>
    <row r="163" spans="2:65" s="1" customFormat="1" ht="22.5" customHeight="1">
      <c r="B163" s="160"/>
      <c r="C163" s="161" t="s">
        <v>565</v>
      </c>
      <c r="D163" s="161" t="s">
        <v>131</v>
      </c>
      <c r="E163" s="162" t="s">
        <v>742</v>
      </c>
      <c r="F163" s="163" t="s">
        <v>743</v>
      </c>
      <c r="G163" s="164" t="s">
        <v>309</v>
      </c>
      <c r="H163" s="165">
        <v>6</v>
      </c>
      <c r="I163" s="166"/>
      <c r="J163" s="167">
        <f t="shared" si="40"/>
        <v>0</v>
      </c>
      <c r="K163" s="163" t="s">
        <v>5</v>
      </c>
      <c r="L163" s="36"/>
      <c r="M163" s="168" t="s">
        <v>5</v>
      </c>
      <c r="N163" s="169" t="s">
        <v>40</v>
      </c>
      <c r="O163" s="37"/>
      <c r="P163" s="170">
        <f t="shared" si="41"/>
        <v>0</v>
      </c>
      <c r="Q163" s="170">
        <v>0</v>
      </c>
      <c r="R163" s="170">
        <f t="shared" si="42"/>
        <v>0</v>
      </c>
      <c r="S163" s="170">
        <v>0</v>
      </c>
      <c r="T163" s="171">
        <f t="shared" si="43"/>
        <v>0</v>
      </c>
      <c r="AR163" s="19" t="s">
        <v>135</v>
      </c>
      <c r="AT163" s="19" t="s">
        <v>131</v>
      </c>
      <c r="AU163" s="19" t="s">
        <v>77</v>
      </c>
      <c r="AY163" s="19" t="s">
        <v>130</v>
      </c>
      <c r="BE163" s="172">
        <f t="shared" si="44"/>
        <v>0</v>
      </c>
      <c r="BF163" s="172">
        <f t="shared" si="45"/>
        <v>0</v>
      </c>
      <c r="BG163" s="172">
        <f t="shared" si="46"/>
        <v>0</v>
      </c>
      <c r="BH163" s="172">
        <f t="shared" si="47"/>
        <v>0</v>
      </c>
      <c r="BI163" s="172">
        <f t="shared" si="48"/>
        <v>0</v>
      </c>
      <c r="BJ163" s="19" t="s">
        <v>77</v>
      </c>
      <c r="BK163" s="172">
        <f t="shared" si="49"/>
        <v>0</v>
      </c>
      <c r="BL163" s="19" t="s">
        <v>135</v>
      </c>
      <c r="BM163" s="19" t="s">
        <v>744</v>
      </c>
    </row>
    <row r="164" spans="2:65" s="1" customFormat="1" ht="22.5" customHeight="1">
      <c r="B164" s="160"/>
      <c r="C164" s="161" t="s">
        <v>571</v>
      </c>
      <c r="D164" s="161" t="s">
        <v>131</v>
      </c>
      <c r="E164" s="162" t="s">
        <v>745</v>
      </c>
      <c r="F164" s="163" t="s">
        <v>746</v>
      </c>
      <c r="G164" s="164" t="s">
        <v>157</v>
      </c>
      <c r="H164" s="165">
        <v>28</v>
      </c>
      <c r="I164" s="166"/>
      <c r="J164" s="167">
        <f t="shared" si="40"/>
        <v>0</v>
      </c>
      <c r="K164" s="163" t="s">
        <v>5</v>
      </c>
      <c r="L164" s="36"/>
      <c r="M164" s="168" t="s">
        <v>5</v>
      </c>
      <c r="N164" s="169" t="s">
        <v>40</v>
      </c>
      <c r="O164" s="37"/>
      <c r="P164" s="170">
        <f t="shared" si="41"/>
        <v>0</v>
      </c>
      <c r="Q164" s="170">
        <v>0</v>
      </c>
      <c r="R164" s="170">
        <f t="shared" si="42"/>
        <v>0</v>
      </c>
      <c r="S164" s="170">
        <v>0</v>
      </c>
      <c r="T164" s="171">
        <f t="shared" si="43"/>
        <v>0</v>
      </c>
      <c r="AR164" s="19" t="s">
        <v>135</v>
      </c>
      <c r="AT164" s="19" t="s">
        <v>131</v>
      </c>
      <c r="AU164" s="19" t="s">
        <v>77</v>
      </c>
      <c r="AY164" s="19" t="s">
        <v>130</v>
      </c>
      <c r="BE164" s="172">
        <f t="shared" si="44"/>
        <v>0</v>
      </c>
      <c r="BF164" s="172">
        <f t="shared" si="45"/>
        <v>0</v>
      </c>
      <c r="BG164" s="172">
        <f t="shared" si="46"/>
        <v>0</v>
      </c>
      <c r="BH164" s="172">
        <f t="shared" si="47"/>
        <v>0</v>
      </c>
      <c r="BI164" s="172">
        <f t="shared" si="48"/>
        <v>0</v>
      </c>
      <c r="BJ164" s="19" t="s">
        <v>77</v>
      </c>
      <c r="BK164" s="172">
        <f t="shared" si="49"/>
        <v>0</v>
      </c>
      <c r="BL164" s="19" t="s">
        <v>135</v>
      </c>
      <c r="BM164" s="19" t="s">
        <v>747</v>
      </c>
    </row>
    <row r="165" spans="2:63" s="9" customFormat="1" ht="37.35" customHeight="1">
      <c r="B165" s="148"/>
      <c r="D165" s="149" t="s">
        <v>68</v>
      </c>
      <c r="E165" s="150" t="s">
        <v>563</v>
      </c>
      <c r="F165" s="150" t="s">
        <v>564</v>
      </c>
      <c r="I165" s="151"/>
      <c r="J165" s="152">
        <f>BK165</f>
        <v>0</v>
      </c>
      <c r="L165" s="148"/>
      <c r="M165" s="153"/>
      <c r="N165" s="154"/>
      <c r="O165" s="154"/>
      <c r="P165" s="155">
        <f>SUM(P166:P169)</f>
        <v>0</v>
      </c>
      <c r="Q165" s="154"/>
      <c r="R165" s="155">
        <f>SUM(R166:R169)</f>
        <v>0</v>
      </c>
      <c r="S165" s="154"/>
      <c r="T165" s="156">
        <f>SUM(T166:T169)</f>
        <v>0</v>
      </c>
      <c r="AR165" s="157" t="s">
        <v>77</v>
      </c>
      <c r="AT165" s="158" t="s">
        <v>68</v>
      </c>
      <c r="AU165" s="158" t="s">
        <v>69</v>
      </c>
      <c r="AY165" s="157" t="s">
        <v>130</v>
      </c>
      <c r="BK165" s="159">
        <f>SUM(BK166:BK169)</f>
        <v>0</v>
      </c>
    </row>
    <row r="166" spans="2:65" s="1" customFormat="1" ht="22.5" customHeight="1">
      <c r="B166" s="160"/>
      <c r="C166" s="161" t="s">
        <v>513</v>
      </c>
      <c r="D166" s="161" t="s">
        <v>131</v>
      </c>
      <c r="E166" s="162" t="s">
        <v>748</v>
      </c>
      <c r="F166" s="163" t="s">
        <v>749</v>
      </c>
      <c r="G166" s="164" t="s">
        <v>189</v>
      </c>
      <c r="H166" s="165">
        <v>48.88</v>
      </c>
      <c r="I166" s="166"/>
      <c r="J166" s="167">
        <f>ROUND(I166*H166,2)</f>
        <v>0</v>
      </c>
      <c r="K166" s="163" t="s">
        <v>5</v>
      </c>
      <c r="L166" s="36"/>
      <c r="M166" s="168" t="s">
        <v>5</v>
      </c>
      <c r="N166" s="169" t="s">
        <v>40</v>
      </c>
      <c r="O166" s="37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AR166" s="19" t="s">
        <v>135</v>
      </c>
      <c r="AT166" s="19" t="s">
        <v>131</v>
      </c>
      <c r="AU166" s="19" t="s">
        <v>77</v>
      </c>
      <c r="AY166" s="19" t="s">
        <v>130</v>
      </c>
      <c r="BE166" s="172">
        <f>IF(N166="základní",J166,0)</f>
        <v>0</v>
      </c>
      <c r="BF166" s="172">
        <f>IF(N166="snížená",J166,0)</f>
        <v>0</v>
      </c>
      <c r="BG166" s="172">
        <f>IF(N166="zákl. přenesená",J166,0)</f>
        <v>0</v>
      </c>
      <c r="BH166" s="172">
        <f>IF(N166="sníž. přenesená",J166,0)</f>
        <v>0</v>
      </c>
      <c r="BI166" s="172">
        <f>IF(N166="nulová",J166,0)</f>
        <v>0</v>
      </c>
      <c r="BJ166" s="19" t="s">
        <v>77</v>
      </c>
      <c r="BK166" s="172">
        <f>ROUND(I166*H166,2)</f>
        <v>0</v>
      </c>
      <c r="BL166" s="19" t="s">
        <v>135</v>
      </c>
      <c r="BM166" s="19" t="s">
        <v>750</v>
      </c>
    </row>
    <row r="167" spans="2:65" s="1" customFormat="1" ht="22.5" customHeight="1">
      <c r="B167" s="160"/>
      <c r="C167" s="161" t="s">
        <v>517</v>
      </c>
      <c r="D167" s="161" t="s">
        <v>131</v>
      </c>
      <c r="E167" s="162" t="s">
        <v>751</v>
      </c>
      <c r="F167" s="163" t="s">
        <v>752</v>
      </c>
      <c r="G167" s="164" t="s">
        <v>189</v>
      </c>
      <c r="H167" s="165">
        <v>83.6</v>
      </c>
      <c r="I167" s="166"/>
      <c r="J167" s="167">
        <f>ROUND(I167*H167,2)</f>
        <v>0</v>
      </c>
      <c r="K167" s="163" t="s">
        <v>5</v>
      </c>
      <c r="L167" s="36"/>
      <c r="M167" s="168" t="s">
        <v>5</v>
      </c>
      <c r="N167" s="169" t="s">
        <v>40</v>
      </c>
      <c r="O167" s="37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AR167" s="19" t="s">
        <v>135</v>
      </c>
      <c r="AT167" s="19" t="s">
        <v>131</v>
      </c>
      <c r="AU167" s="19" t="s">
        <v>77</v>
      </c>
      <c r="AY167" s="19" t="s">
        <v>130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9" t="s">
        <v>77</v>
      </c>
      <c r="BK167" s="172">
        <f>ROUND(I167*H167,2)</f>
        <v>0</v>
      </c>
      <c r="BL167" s="19" t="s">
        <v>135</v>
      </c>
      <c r="BM167" s="19" t="s">
        <v>753</v>
      </c>
    </row>
    <row r="168" spans="2:65" s="1" customFormat="1" ht="22.5" customHeight="1">
      <c r="B168" s="160"/>
      <c r="C168" s="161" t="s">
        <v>521</v>
      </c>
      <c r="D168" s="161" t="s">
        <v>131</v>
      </c>
      <c r="E168" s="162" t="s">
        <v>754</v>
      </c>
      <c r="F168" s="163" t="s">
        <v>755</v>
      </c>
      <c r="G168" s="164" t="s">
        <v>189</v>
      </c>
      <c r="H168" s="165">
        <v>9.394</v>
      </c>
      <c r="I168" s="166"/>
      <c r="J168" s="167">
        <f>ROUND(I168*H168,2)</f>
        <v>0</v>
      </c>
      <c r="K168" s="163" t="s">
        <v>5</v>
      </c>
      <c r="L168" s="36"/>
      <c r="M168" s="168" t="s">
        <v>5</v>
      </c>
      <c r="N168" s="169" t="s">
        <v>40</v>
      </c>
      <c r="O168" s="37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AR168" s="19" t="s">
        <v>135</v>
      </c>
      <c r="AT168" s="19" t="s">
        <v>131</v>
      </c>
      <c r="AU168" s="19" t="s">
        <v>77</v>
      </c>
      <c r="AY168" s="19" t="s">
        <v>130</v>
      </c>
      <c r="BE168" s="172">
        <f>IF(N168="základní",J168,0)</f>
        <v>0</v>
      </c>
      <c r="BF168" s="172">
        <f>IF(N168="snížená",J168,0)</f>
        <v>0</v>
      </c>
      <c r="BG168" s="172">
        <f>IF(N168="zákl. přenesená",J168,0)</f>
        <v>0</v>
      </c>
      <c r="BH168" s="172">
        <f>IF(N168="sníž. přenesená",J168,0)</f>
        <v>0</v>
      </c>
      <c r="BI168" s="172">
        <f>IF(N168="nulová",J168,0)</f>
        <v>0</v>
      </c>
      <c r="BJ168" s="19" t="s">
        <v>77</v>
      </c>
      <c r="BK168" s="172">
        <f>ROUND(I168*H168,2)</f>
        <v>0</v>
      </c>
      <c r="BL168" s="19" t="s">
        <v>135</v>
      </c>
      <c r="BM168" s="19" t="s">
        <v>756</v>
      </c>
    </row>
    <row r="169" spans="2:65" s="1" customFormat="1" ht="22.5" customHeight="1">
      <c r="B169" s="160"/>
      <c r="C169" s="161" t="s">
        <v>577</v>
      </c>
      <c r="D169" s="161" t="s">
        <v>131</v>
      </c>
      <c r="E169" s="162" t="s">
        <v>757</v>
      </c>
      <c r="F169" s="163" t="s">
        <v>758</v>
      </c>
      <c r="G169" s="164" t="s">
        <v>189</v>
      </c>
      <c r="H169" s="165">
        <v>83.6</v>
      </c>
      <c r="I169" s="166"/>
      <c r="J169" s="167">
        <f>ROUND(I169*H169,2)</f>
        <v>0</v>
      </c>
      <c r="K169" s="163" t="s">
        <v>5</v>
      </c>
      <c r="L169" s="36"/>
      <c r="M169" s="168" t="s">
        <v>5</v>
      </c>
      <c r="N169" s="169" t="s">
        <v>40</v>
      </c>
      <c r="O169" s="37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AR169" s="19" t="s">
        <v>135</v>
      </c>
      <c r="AT169" s="19" t="s">
        <v>131</v>
      </c>
      <c r="AU169" s="19" t="s">
        <v>77</v>
      </c>
      <c r="AY169" s="19" t="s">
        <v>130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9" t="s">
        <v>77</v>
      </c>
      <c r="BK169" s="172">
        <f>ROUND(I169*H169,2)</f>
        <v>0</v>
      </c>
      <c r="BL169" s="19" t="s">
        <v>135</v>
      </c>
      <c r="BM169" s="19" t="s">
        <v>759</v>
      </c>
    </row>
    <row r="170" spans="2:63" s="9" customFormat="1" ht="37.35" customHeight="1">
      <c r="B170" s="148"/>
      <c r="D170" s="149" t="s">
        <v>68</v>
      </c>
      <c r="E170" s="150" t="s">
        <v>760</v>
      </c>
      <c r="F170" s="150" t="s">
        <v>761</v>
      </c>
      <c r="I170" s="151"/>
      <c r="J170" s="152">
        <f>BK170</f>
        <v>0</v>
      </c>
      <c r="L170" s="148"/>
      <c r="M170" s="153"/>
      <c r="N170" s="154"/>
      <c r="O170" s="154"/>
      <c r="P170" s="155">
        <f>SUM(P171:P173)</f>
        <v>0</v>
      </c>
      <c r="Q170" s="154"/>
      <c r="R170" s="155">
        <f>SUM(R171:R173)</f>
        <v>0</v>
      </c>
      <c r="S170" s="154"/>
      <c r="T170" s="156">
        <f>SUM(T171:T173)</f>
        <v>0</v>
      </c>
      <c r="AR170" s="157" t="s">
        <v>135</v>
      </c>
      <c r="AT170" s="158" t="s">
        <v>68</v>
      </c>
      <c r="AU170" s="158" t="s">
        <v>69</v>
      </c>
      <c r="AY170" s="157" t="s">
        <v>130</v>
      </c>
      <c r="BK170" s="159">
        <f>SUM(BK171:BK173)</f>
        <v>0</v>
      </c>
    </row>
    <row r="171" spans="2:65" s="1" customFormat="1" ht="22.5" customHeight="1">
      <c r="B171" s="160"/>
      <c r="C171" s="161" t="s">
        <v>762</v>
      </c>
      <c r="D171" s="161" t="s">
        <v>131</v>
      </c>
      <c r="E171" s="162" t="s">
        <v>763</v>
      </c>
      <c r="F171" s="163" t="s">
        <v>764</v>
      </c>
      <c r="G171" s="164" t="s">
        <v>250</v>
      </c>
      <c r="H171" s="165">
        <v>330.312</v>
      </c>
      <c r="I171" s="166"/>
      <c r="J171" s="167">
        <f>ROUND(I171*H171,2)</f>
        <v>0</v>
      </c>
      <c r="K171" s="163" t="s">
        <v>5</v>
      </c>
      <c r="L171" s="36"/>
      <c r="M171" s="168" t="s">
        <v>5</v>
      </c>
      <c r="N171" s="169" t="s">
        <v>40</v>
      </c>
      <c r="O171" s="37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AR171" s="19" t="s">
        <v>135</v>
      </c>
      <c r="AT171" s="19" t="s">
        <v>131</v>
      </c>
      <c r="AU171" s="19" t="s">
        <v>77</v>
      </c>
      <c r="AY171" s="19" t="s">
        <v>130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9" t="s">
        <v>77</v>
      </c>
      <c r="BK171" s="172">
        <f>ROUND(I171*H171,2)</f>
        <v>0</v>
      </c>
      <c r="BL171" s="19" t="s">
        <v>135</v>
      </c>
      <c r="BM171" s="19" t="s">
        <v>765</v>
      </c>
    </row>
    <row r="172" spans="2:65" s="1" customFormat="1" ht="22.5" customHeight="1">
      <c r="B172" s="160"/>
      <c r="C172" s="161" t="s">
        <v>766</v>
      </c>
      <c r="D172" s="161" t="s">
        <v>131</v>
      </c>
      <c r="E172" s="162" t="s">
        <v>767</v>
      </c>
      <c r="F172" s="163" t="s">
        <v>768</v>
      </c>
      <c r="G172" s="164" t="s">
        <v>250</v>
      </c>
      <c r="H172" s="165">
        <v>660.624</v>
      </c>
      <c r="I172" s="166"/>
      <c r="J172" s="167">
        <f>ROUND(I172*H172,2)</f>
        <v>0</v>
      </c>
      <c r="K172" s="163" t="s">
        <v>5</v>
      </c>
      <c r="L172" s="36"/>
      <c r="M172" s="168" t="s">
        <v>5</v>
      </c>
      <c r="N172" s="169" t="s">
        <v>40</v>
      </c>
      <c r="O172" s="37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AR172" s="19" t="s">
        <v>135</v>
      </c>
      <c r="AT172" s="19" t="s">
        <v>131</v>
      </c>
      <c r="AU172" s="19" t="s">
        <v>77</v>
      </c>
      <c r="AY172" s="19" t="s">
        <v>130</v>
      </c>
      <c r="BE172" s="172">
        <f>IF(N172="základní",J172,0)</f>
        <v>0</v>
      </c>
      <c r="BF172" s="172">
        <f>IF(N172="snížená",J172,0)</f>
        <v>0</v>
      </c>
      <c r="BG172" s="172">
        <f>IF(N172="zákl. přenesená",J172,0)</f>
        <v>0</v>
      </c>
      <c r="BH172" s="172">
        <f>IF(N172="sníž. přenesená",J172,0)</f>
        <v>0</v>
      </c>
      <c r="BI172" s="172">
        <f>IF(N172="nulová",J172,0)</f>
        <v>0</v>
      </c>
      <c r="BJ172" s="19" t="s">
        <v>77</v>
      </c>
      <c r="BK172" s="172">
        <f>ROUND(I172*H172,2)</f>
        <v>0</v>
      </c>
      <c r="BL172" s="19" t="s">
        <v>135</v>
      </c>
      <c r="BM172" s="19" t="s">
        <v>769</v>
      </c>
    </row>
    <row r="173" spans="2:65" s="1" customFormat="1" ht="22.5" customHeight="1">
      <c r="B173" s="160"/>
      <c r="C173" s="161" t="s">
        <v>770</v>
      </c>
      <c r="D173" s="161" t="s">
        <v>131</v>
      </c>
      <c r="E173" s="162" t="s">
        <v>771</v>
      </c>
      <c r="F173" s="163" t="s">
        <v>772</v>
      </c>
      <c r="G173" s="164" t="s">
        <v>250</v>
      </c>
      <c r="H173" s="165">
        <v>330.312</v>
      </c>
      <c r="I173" s="166"/>
      <c r="J173" s="167">
        <f>ROUND(I173*H173,2)</f>
        <v>0</v>
      </c>
      <c r="K173" s="163" t="s">
        <v>5</v>
      </c>
      <c r="L173" s="36"/>
      <c r="M173" s="168" t="s">
        <v>5</v>
      </c>
      <c r="N173" s="169" t="s">
        <v>40</v>
      </c>
      <c r="O173" s="37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AR173" s="19" t="s">
        <v>135</v>
      </c>
      <c r="AT173" s="19" t="s">
        <v>131</v>
      </c>
      <c r="AU173" s="19" t="s">
        <v>77</v>
      </c>
      <c r="AY173" s="19" t="s">
        <v>130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9" t="s">
        <v>77</v>
      </c>
      <c r="BK173" s="172">
        <f>ROUND(I173*H173,2)</f>
        <v>0</v>
      </c>
      <c r="BL173" s="19" t="s">
        <v>135</v>
      </c>
      <c r="BM173" s="19" t="s">
        <v>773</v>
      </c>
    </row>
    <row r="174" spans="2:63" s="9" customFormat="1" ht="37.35" customHeight="1">
      <c r="B174" s="148"/>
      <c r="D174" s="149" t="s">
        <v>68</v>
      </c>
      <c r="E174" s="150" t="s">
        <v>311</v>
      </c>
      <c r="F174" s="150" t="s">
        <v>312</v>
      </c>
      <c r="I174" s="151"/>
      <c r="J174" s="152">
        <f>BK174</f>
        <v>0</v>
      </c>
      <c r="L174" s="148"/>
      <c r="M174" s="153"/>
      <c r="N174" s="154"/>
      <c r="O174" s="154"/>
      <c r="P174" s="155">
        <f>SUM(P175:P176)</f>
        <v>0</v>
      </c>
      <c r="Q174" s="154"/>
      <c r="R174" s="155">
        <f>SUM(R175:R176)</f>
        <v>0</v>
      </c>
      <c r="S174" s="154"/>
      <c r="T174" s="156">
        <f>SUM(T175:T176)</f>
        <v>0</v>
      </c>
      <c r="AR174" s="157" t="s">
        <v>135</v>
      </c>
      <c r="AT174" s="158" t="s">
        <v>68</v>
      </c>
      <c r="AU174" s="158" t="s">
        <v>69</v>
      </c>
      <c r="AY174" s="157" t="s">
        <v>130</v>
      </c>
      <c r="BK174" s="159">
        <f>SUM(BK175:BK176)</f>
        <v>0</v>
      </c>
    </row>
    <row r="175" spans="2:65" s="1" customFormat="1" ht="22.5" customHeight="1">
      <c r="B175" s="160"/>
      <c r="C175" s="161" t="s">
        <v>774</v>
      </c>
      <c r="D175" s="161" t="s">
        <v>131</v>
      </c>
      <c r="E175" s="162" t="s">
        <v>775</v>
      </c>
      <c r="F175" s="163" t="s">
        <v>776</v>
      </c>
      <c r="G175" s="164" t="s">
        <v>254</v>
      </c>
      <c r="H175" s="165">
        <v>1.44</v>
      </c>
      <c r="I175" s="166"/>
      <c r="J175" s="167">
        <f>ROUND(I175*H175,2)</f>
        <v>0</v>
      </c>
      <c r="K175" s="163" t="s">
        <v>5</v>
      </c>
      <c r="L175" s="36"/>
      <c r="M175" s="168" t="s">
        <v>5</v>
      </c>
      <c r="N175" s="169" t="s">
        <v>40</v>
      </c>
      <c r="O175" s="37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AR175" s="19" t="s">
        <v>135</v>
      </c>
      <c r="AT175" s="19" t="s">
        <v>131</v>
      </c>
      <c r="AU175" s="19" t="s">
        <v>77</v>
      </c>
      <c r="AY175" s="19" t="s">
        <v>130</v>
      </c>
      <c r="BE175" s="172">
        <f>IF(N175="základní",J175,0)</f>
        <v>0</v>
      </c>
      <c r="BF175" s="172">
        <f>IF(N175="snížená",J175,0)</f>
        <v>0</v>
      </c>
      <c r="BG175" s="172">
        <f>IF(N175="zákl. přenesená",J175,0)</f>
        <v>0</v>
      </c>
      <c r="BH175" s="172">
        <f>IF(N175="sníž. přenesená",J175,0)</f>
        <v>0</v>
      </c>
      <c r="BI175" s="172">
        <f>IF(N175="nulová",J175,0)</f>
        <v>0</v>
      </c>
      <c r="BJ175" s="19" t="s">
        <v>77</v>
      </c>
      <c r="BK175" s="172">
        <f>ROUND(I175*H175,2)</f>
        <v>0</v>
      </c>
      <c r="BL175" s="19" t="s">
        <v>135</v>
      </c>
      <c r="BM175" s="19" t="s">
        <v>777</v>
      </c>
    </row>
    <row r="176" spans="2:65" s="1" customFormat="1" ht="22.5" customHeight="1">
      <c r="B176" s="160"/>
      <c r="C176" s="161" t="s">
        <v>580</v>
      </c>
      <c r="D176" s="161" t="s">
        <v>131</v>
      </c>
      <c r="E176" s="162" t="s">
        <v>778</v>
      </c>
      <c r="F176" s="163" t="s">
        <v>779</v>
      </c>
      <c r="G176" s="164" t="s">
        <v>189</v>
      </c>
      <c r="H176" s="165">
        <v>1.5</v>
      </c>
      <c r="I176" s="166"/>
      <c r="J176" s="167">
        <f>ROUND(I176*H176,2)</f>
        <v>0</v>
      </c>
      <c r="K176" s="163" t="s">
        <v>5</v>
      </c>
      <c r="L176" s="36"/>
      <c r="M176" s="168" t="s">
        <v>5</v>
      </c>
      <c r="N176" s="169" t="s">
        <v>40</v>
      </c>
      <c r="O176" s="37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9" t="s">
        <v>135</v>
      </c>
      <c r="AT176" s="19" t="s">
        <v>131</v>
      </c>
      <c r="AU176" s="19" t="s">
        <v>77</v>
      </c>
      <c r="AY176" s="19" t="s">
        <v>130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9" t="s">
        <v>77</v>
      </c>
      <c r="BK176" s="172">
        <f>ROUND(I176*H176,2)</f>
        <v>0</v>
      </c>
      <c r="BL176" s="19" t="s">
        <v>135</v>
      </c>
      <c r="BM176" s="19" t="s">
        <v>780</v>
      </c>
    </row>
    <row r="177" spans="2:63" s="9" customFormat="1" ht="37.35" customHeight="1">
      <c r="B177" s="148"/>
      <c r="D177" s="149" t="s">
        <v>68</v>
      </c>
      <c r="E177" s="150" t="s">
        <v>569</v>
      </c>
      <c r="F177" s="150" t="s">
        <v>570</v>
      </c>
      <c r="I177" s="151"/>
      <c r="J177" s="152">
        <f>BK177</f>
        <v>0</v>
      </c>
      <c r="L177" s="148"/>
      <c r="M177" s="153"/>
      <c r="N177" s="154"/>
      <c r="O177" s="154"/>
      <c r="P177" s="155">
        <f>P178</f>
        <v>0</v>
      </c>
      <c r="Q177" s="154"/>
      <c r="R177" s="155">
        <f>R178</f>
        <v>0</v>
      </c>
      <c r="S177" s="154"/>
      <c r="T177" s="156">
        <f>T178</f>
        <v>0</v>
      </c>
      <c r="AR177" s="157" t="s">
        <v>77</v>
      </c>
      <c r="AT177" s="158" t="s">
        <v>68</v>
      </c>
      <c r="AU177" s="158" t="s">
        <v>69</v>
      </c>
      <c r="AY177" s="157" t="s">
        <v>130</v>
      </c>
      <c r="BK177" s="159">
        <f>BK178</f>
        <v>0</v>
      </c>
    </row>
    <row r="178" spans="2:65" s="1" customFormat="1" ht="22.5" customHeight="1">
      <c r="B178" s="160"/>
      <c r="C178" s="161" t="s">
        <v>781</v>
      </c>
      <c r="D178" s="161" t="s">
        <v>131</v>
      </c>
      <c r="E178" s="162" t="s">
        <v>782</v>
      </c>
      <c r="F178" s="163" t="s">
        <v>783</v>
      </c>
      <c r="G178" s="164" t="s">
        <v>276</v>
      </c>
      <c r="H178" s="165">
        <v>1141.1664</v>
      </c>
      <c r="I178" s="166"/>
      <c r="J178" s="167">
        <f>ROUND(I178*H178,2)</f>
        <v>0</v>
      </c>
      <c r="K178" s="163" t="s">
        <v>5</v>
      </c>
      <c r="L178" s="36"/>
      <c r="M178" s="168" t="s">
        <v>5</v>
      </c>
      <c r="N178" s="169" t="s">
        <v>40</v>
      </c>
      <c r="O178" s="37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9" t="s">
        <v>135</v>
      </c>
      <c r="AT178" s="19" t="s">
        <v>131</v>
      </c>
      <c r="AU178" s="19" t="s">
        <v>77</v>
      </c>
      <c r="AY178" s="19" t="s">
        <v>130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9" t="s">
        <v>77</v>
      </c>
      <c r="BK178" s="172">
        <f>ROUND(I178*H178,2)</f>
        <v>0</v>
      </c>
      <c r="BL178" s="19" t="s">
        <v>135</v>
      </c>
      <c r="BM178" s="19" t="s">
        <v>784</v>
      </c>
    </row>
    <row r="179" spans="2:63" s="9" customFormat="1" ht="37.35" customHeight="1">
      <c r="B179" s="148"/>
      <c r="D179" s="149" t="s">
        <v>68</v>
      </c>
      <c r="E179" s="150" t="s">
        <v>345</v>
      </c>
      <c r="F179" s="150" t="s">
        <v>346</v>
      </c>
      <c r="I179" s="151"/>
      <c r="J179" s="152">
        <f>BK179</f>
        <v>0</v>
      </c>
      <c r="L179" s="148"/>
      <c r="M179" s="153"/>
      <c r="N179" s="154"/>
      <c r="O179" s="154"/>
      <c r="P179" s="155">
        <f>SUM(P180:P182)</f>
        <v>0</v>
      </c>
      <c r="Q179" s="154"/>
      <c r="R179" s="155">
        <f>SUM(R180:R182)</f>
        <v>0</v>
      </c>
      <c r="S179" s="154"/>
      <c r="T179" s="156">
        <f>SUM(T180:T182)</f>
        <v>0</v>
      </c>
      <c r="AR179" s="157" t="s">
        <v>77</v>
      </c>
      <c r="AT179" s="158" t="s">
        <v>68</v>
      </c>
      <c r="AU179" s="158" t="s">
        <v>69</v>
      </c>
      <c r="AY179" s="157" t="s">
        <v>130</v>
      </c>
      <c r="BK179" s="159">
        <f>SUM(BK180:BK182)</f>
        <v>0</v>
      </c>
    </row>
    <row r="180" spans="2:65" s="1" customFormat="1" ht="22.5" customHeight="1">
      <c r="B180" s="160"/>
      <c r="C180" s="161" t="s">
        <v>785</v>
      </c>
      <c r="D180" s="161" t="s">
        <v>131</v>
      </c>
      <c r="E180" s="162" t="s">
        <v>348</v>
      </c>
      <c r="F180" s="163" t="s">
        <v>349</v>
      </c>
      <c r="G180" s="164" t="s">
        <v>276</v>
      </c>
      <c r="H180" s="165">
        <v>71.2</v>
      </c>
      <c r="I180" s="166"/>
      <c r="J180" s="167">
        <f>ROUND(I180*H180,2)</f>
        <v>0</v>
      </c>
      <c r="K180" s="163" t="s">
        <v>5</v>
      </c>
      <c r="L180" s="36"/>
      <c r="M180" s="168" t="s">
        <v>5</v>
      </c>
      <c r="N180" s="169" t="s">
        <v>40</v>
      </c>
      <c r="O180" s="37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AR180" s="19" t="s">
        <v>135</v>
      </c>
      <c r="AT180" s="19" t="s">
        <v>131</v>
      </c>
      <c r="AU180" s="19" t="s">
        <v>77</v>
      </c>
      <c r="AY180" s="19" t="s">
        <v>130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9" t="s">
        <v>77</v>
      </c>
      <c r="BK180" s="172">
        <f>ROUND(I180*H180,2)</f>
        <v>0</v>
      </c>
      <c r="BL180" s="19" t="s">
        <v>135</v>
      </c>
      <c r="BM180" s="19" t="s">
        <v>786</v>
      </c>
    </row>
    <row r="181" spans="2:65" s="1" customFormat="1" ht="22.5" customHeight="1">
      <c r="B181" s="160"/>
      <c r="C181" s="161" t="s">
        <v>787</v>
      </c>
      <c r="D181" s="161" t="s">
        <v>131</v>
      </c>
      <c r="E181" s="162" t="s">
        <v>356</v>
      </c>
      <c r="F181" s="163" t="s">
        <v>357</v>
      </c>
      <c r="G181" s="164" t="s">
        <v>276</v>
      </c>
      <c r="H181" s="165">
        <v>3.56</v>
      </c>
      <c r="I181" s="166"/>
      <c r="J181" s="167">
        <f>ROUND(I181*H181,2)</f>
        <v>0</v>
      </c>
      <c r="K181" s="163" t="s">
        <v>5</v>
      </c>
      <c r="L181" s="36"/>
      <c r="M181" s="168" t="s">
        <v>5</v>
      </c>
      <c r="N181" s="169" t="s">
        <v>40</v>
      </c>
      <c r="O181" s="37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AR181" s="19" t="s">
        <v>135</v>
      </c>
      <c r="AT181" s="19" t="s">
        <v>131</v>
      </c>
      <c r="AU181" s="19" t="s">
        <v>77</v>
      </c>
      <c r="AY181" s="19" t="s">
        <v>130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9" t="s">
        <v>77</v>
      </c>
      <c r="BK181" s="172">
        <f>ROUND(I181*H181,2)</f>
        <v>0</v>
      </c>
      <c r="BL181" s="19" t="s">
        <v>135</v>
      </c>
      <c r="BM181" s="19" t="s">
        <v>788</v>
      </c>
    </row>
    <row r="182" spans="2:65" s="1" customFormat="1" ht="22.5" customHeight="1">
      <c r="B182" s="160"/>
      <c r="C182" s="161" t="s">
        <v>789</v>
      </c>
      <c r="D182" s="161" t="s">
        <v>131</v>
      </c>
      <c r="E182" s="162" t="s">
        <v>360</v>
      </c>
      <c r="F182" s="163" t="s">
        <v>361</v>
      </c>
      <c r="G182" s="164" t="s">
        <v>276</v>
      </c>
      <c r="H182" s="165">
        <v>3.5593</v>
      </c>
      <c r="I182" s="166"/>
      <c r="J182" s="167">
        <f>ROUND(I182*H182,2)</f>
        <v>0</v>
      </c>
      <c r="K182" s="163" t="s">
        <v>5</v>
      </c>
      <c r="L182" s="36"/>
      <c r="M182" s="168" t="s">
        <v>5</v>
      </c>
      <c r="N182" s="169" t="s">
        <v>40</v>
      </c>
      <c r="O182" s="37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AR182" s="19" t="s">
        <v>135</v>
      </c>
      <c r="AT182" s="19" t="s">
        <v>131</v>
      </c>
      <c r="AU182" s="19" t="s">
        <v>77</v>
      </c>
      <c r="AY182" s="19" t="s">
        <v>130</v>
      </c>
      <c r="BE182" s="172">
        <f>IF(N182="základní",J182,0)</f>
        <v>0</v>
      </c>
      <c r="BF182" s="172">
        <f>IF(N182="snížená",J182,0)</f>
        <v>0</v>
      </c>
      <c r="BG182" s="172">
        <f>IF(N182="zákl. přenesená",J182,0)</f>
        <v>0</v>
      </c>
      <c r="BH182" s="172">
        <f>IF(N182="sníž. přenesená",J182,0)</f>
        <v>0</v>
      </c>
      <c r="BI182" s="172">
        <f>IF(N182="nulová",J182,0)</f>
        <v>0</v>
      </c>
      <c r="BJ182" s="19" t="s">
        <v>77</v>
      </c>
      <c r="BK182" s="172">
        <f>ROUND(I182*H182,2)</f>
        <v>0</v>
      </c>
      <c r="BL182" s="19" t="s">
        <v>135</v>
      </c>
      <c r="BM182" s="19" t="s">
        <v>790</v>
      </c>
    </row>
    <row r="183" spans="2:63" s="9" customFormat="1" ht="37.35" customHeight="1">
      <c r="B183" s="148"/>
      <c r="D183" s="149" t="s">
        <v>68</v>
      </c>
      <c r="E183" s="150" t="s">
        <v>575</v>
      </c>
      <c r="F183" s="150" t="s">
        <v>576</v>
      </c>
      <c r="I183" s="151"/>
      <c r="J183" s="152">
        <f>BK183</f>
        <v>0</v>
      </c>
      <c r="L183" s="148"/>
      <c r="M183" s="153"/>
      <c r="N183" s="154"/>
      <c r="O183" s="154"/>
      <c r="P183" s="155">
        <f>P184</f>
        <v>0</v>
      </c>
      <c r="Q183" s="154"/>
      <c r="R183" s="155">
        <f>R184</f>
        <v>0</v>
      </c>
      <c r="S183" s="154"/>
      <c r="T183" s="156">
        <f>T184</f>
        <v>0</v>
      </c>
      <c r="AR183" s="157" t="s">
        <v>135</v>
      </c>
      <c r="AT183" s="158" t="s">
        <v>68</v>
      </c>
      <c r="AU183" s="158" t="s">
        <v>69</v>
      </c>
      <c r="AY183" s="157" t="s">
        <v>130</v>
      </c>
      <c r="BK183" s="159">
        <f>BK184</f>
        <v>0</v>
      </c>
    </row>
    <row r="184" spans="2:65" s="1" customFormat="1" ht="22.5" customHeight="1">
      <c r="B184" s="160"/>
      <c r="C184" s="161" t="s">
        <v>791</v>
      </c>
      <c r="D184" s="161" t="s">
        <v>131</v>
      </c>
      <c r="E184" s="162" t="s">
        <v>578</v>
      </c>
      <c r="F184" s="163" t="s">
        <v>579</v>
      </c>
      <c r="G184" s="164" t="s">
        <v>189</v>
      </c>
      <c r="H184" s="165">
        <v>25.553</v>
      </c>
      <c r="I184" s="166"/>
      <c r="J184" s="167">
        <f>ROUND(I184*H184,2)</f>
        <v>0</v>
      </c>
      <c r="K184" s="163" t="s">
        <v>5</v>
      </c>
      <c r="L184" s="36"/>
      <c r="M184" s="168" t="s">
        <v>5</v>
      </c>
      <c r="N184" s="173" t="s">
        <v>40</v>
      </c>
      <c r="O184" s="174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AR184" s="19" t="s">
        <v>580</v>
      </c>
      <c r="AT184" s="19" t="s">
        <v>131</v>
      </c>
      <c r="AU184" s="19" t="s">
        <v>77</v>
      </c>
      <c r="AY184" s="19" t="s">
        <v>130</v>
      </c>
      <c r="BE184" s="172">
        <f>IF(N184="základní",J184,0)</f>
        <v>0</v>
      </c>
      <c r="BF184" s="172">
        <f>IF(N184="snížená",J184,0)</f>
        <v>0</v>
      </c>
      <c r="BG184" s="172">
        <f>IF(N184="zákl. přenesená",J184,0)</f>
        <v>0</v>
      </c>
      <c r="BH184" s="172">
        <f>IF(N184="sníž. přenesená",J184,0)</f>
        <v>0</v>
      </c>
      <c r="BI184" s="172">
        <f>IF(N184="nulová",J184,0)</f>
        <v>0</v>
      </c>
      <c r="BJ184" s="19" t="s">
        <v>77</v>
      </c>
      <c r="BK184" s="172">
        <f>ROUND(I184*H184,2)</f>
        <v>0</v>
      </c>
      <c r="BL184" s="19" t="s">
        <v>580</v>
      </c>
      <c r="BM184" s="19" t="s">
        <v>792</v>
      </c>
    </row>
    <row r="185" spans="2:12" s="1" customFormat="1" ht="6.95" customHeight="1">
      <c r="B185" s="51"/>
      <c r="C185" s="52"/>
      <c r="D185" s="52"/>
      <c r="E185" s="52"/>
      <c r="F185" s="52"/>
      <c r="G185" s="52"/>
      <c r="H185" s="52"/>
      <c r="I185" s="122"/>
      <c r="J185" s="52"/>
      <c r="K185" s="52"/>
      <c r="L185" s="36"/>
    </row>
  </sheetData>
  <autoFilter ref="C88:K184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94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793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ROUND(J78,2)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ROUND(SUM(BE78:BE100),2)</f>
        <v>0</v>
      </c>
      <c r="G30" s="37"/>
      <c r="H30" s="37"/>
      <c r="I30" s="114">
        <v>0.21</v>
      </c>
      <c r="J30" s="113">
        <f>ROUND(ROUND((SUM(BE78:BE100)),2)*I30,2)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ROUND(SUM(BF78:BF100),2)</f>
        <v>0</v>
      </c>
      <c r="G31" s="37"/>
      <c r="H31" s="37"/>
      <c r="I31" s="114">
        <v>0.15</v>
      </c>
      <c r="J31" s="113">
        <f>ROUND(ROUND((SUM(BF78:BF100)),2)*I31,2)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ROUND(SUM(BG78:BG100),2)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ROUND(SUM(BH78:BH100),2)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ROUND(SUM(BI78:BI100),2)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:.6 - SO 04 Čištění koryta Polešovického potoka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J78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240</v>
      </c>
      <c r="E57" s="133"/>
      <c r="F57" s="133"/>
      <c r="G57" s="133"/>
      <c r="H57" s="133"/>
      <c r="I57" s="134"/>
      <c r="J57" s="135">
        <f>J79</f>
        <v>0</v>
      </c>
      <c r="K57" s="136"/>
    </row>
    <row r="58" spans="2:11" s="7" customFormat="1" ht="24.95" customHeight="1">
      <c r="B58" s="130"/>
      <c r="C58" s="131"/>
      <c r="D58" s="132" t="s">
        <v>246</v>
      </c>
      <c r="E58" s="133"/>
      <c r="F58" s="133"/>
      <c r="G58" s="133"/>
      <c r="H58" s="133"/>
      <c r="I58" s="134"/>
      <c r="J58" s="135">
        <f>J97</f>
        <v>0</v>
      </c>
      <c r="K58" s="136"/>
    </row>
    <row r="59" spans="2:11" s="1" customFormat="1" ht="21.75" customHeight="1">
      <c r="B59" s="36"/>
      <c r="C59" s="37"/>
      <c r="D59" s="37"/>
      <c r="E59" s="37"/>
      <c r="F59" s="37"/>
      <c r="G59" s="37"/>
      <c r="H59" s="37"/>
      <c r="I59" s="101"/>
      <c r="J59" s="37"/>
      <c r="K59" s="40"/>
    </row>
    <row r="60" spans="2:11" s="1" customFormat="1" ht="6.95" customHeight="1">
      <c r="B60" s="51"/>
      <c r="C60" s="52"/>
      <c r="D60" s="52"/>
      <c r="E60" s="52"/>
      <c r="F60" s="52"/>
      <c r="G60" s="52"/>
      <c r="H60" s="52"/>
      <c r="I60" s="122"/>
      <c r="J60" s="52"/>
      <c r="K60" s="53"/>
    </row>
    <row r="64" spans="2:12" s="1" customFormat="1" ht="6.95" customHeight="1">
      <c r="B64" s="54"/>
      <c r="C64" s="55"/>
      <c r="D64" s="55"/>
      <c r="E64" s="55"/>
      <c r="F64" s="55"/>
      <c r="G64" s="55"/>
      <c r="H64" s="55"/>
      <c r="I64" s="123"/>
      <c r="J64" s="55"/>
      <c r="K64" s="55"/>
      <c r="L64" s="36"/>
    </row>
    <row r="65" spans="2:12" s="1" customFormat="1" ht="36.95" customHeight="1">
      <c r="B65" s="36"/>
      <c r="C65" s="56" t="s">
        <v>114</v>
      </c>
      <c r="L65" s="36"/>
    </row>
    <row r="66" spans="2:12" s="1" customFormat="1" ht="6.95" customHeight="1">
      <c r="B66" s="36"/>
      <c r="L66" s="36"/>
    </row>
    <row r="67" spans="2:12" s="1" customFormat="1" ht="14.45" customHeight="1">
      <c r="B67" s="36"/>
      <c r="C67" s="58" t="s">
        <v>19</v>
      </c>
      <c r="L67" s="36"/>
    </row>
    <row r="68" spans="2:12" s="1" customFormat="1" ht="22.5" customHeight="1">
      <c r="B68" s="36"/>
      <c r="E68" s="296" t="str">
        <f>E7</f>
        <v>ČS Polešovický potok - odstranění technologie</v>
      </c>
      <c r="F68" s="297"/>
      <c r="G68" s="297"/>
      <c r="H68" s="297"/>
      <c r="L68" s="36"/>
    </row>
    <row r="69" spans="2:12" s="1" customFormat="1" ht="14.45" customHeight="1">
      <c r="B69" s="36"/>
      <c r="C69" s="58" t="s">
        <v>107</v>
      </c>
      <c r="L69" s="36"/>
    </row>
    <row r="70" spans="2:12" s="1" customFormat="1" ht="23.25" customHeight="1">
      <c r="B70" s="36"/>
      <c r="E70" s="273" t="str">
        <f>E9</f>
        <v>Objekt :.6 - SO 04 Čištění koryta Polešovického potoka</v>
      </c>
      <c r="F70" s="298"/>
      <c r="G70" s="298"/>
      <c r="H70" s="298"/>
      <c r="L70" s="36"/>
    </row>
    <row r="71" spans="2:12" s="1" customFormat="1" ht="6.95" customHeight="1">
      <c r="B71" s="36"/>
      <c r="L71" s="36"/>
    </row>
    <row r="72" spans="2:12" s="1" customFormat="1" ht="18" customHeight="1">
      <c r="B72" s="36"/>
      <c r="C72" s="58" t="s">
        <v>23</v>
      </c>
      <c r="F72" s="137" t="str">
        <f>F12</f>
        <v xml:space="preserve"> </v>
      </c>
      <c r="I72" s="138" t="s">
        <v>25</v>
      </c>
      <c r="J72" s="62" t="str">
        <f>IF(J12="","",J12)</f>
        <v>7. 9. 2017</v>
      </c>
      <c r="L72" s="36"/>
    </row>
    <row r="73" spans="2:12" s="1" customFormat="1" ht="6.95" customHeight="1">
      <c r="B73" s="36"/>
      <c r="L73" s="36"/>
    </row>
    <row r="74" spans="2:12" s="1" customFormat="1" ht="13.5">
      <c r="B74" s="36"/>
      <c r="C74" s="58" t="s">
        <v>27</v>
      </c>
      <c r="F74" s="137" t="str">
        <f>E15</f>
        <v xml:space="preserve"> </v>
      </c>
      <c r="I74" s="138" t="s">
        <v>32</v>
      </c>
      <c r="J74" s="137" t="str">
        <f>E21</f>
        <v xml:space="preserve"> </v>
      </c>
      <c r="L74" s="36"/>
    </row>
    <row r="75" spans="2:12" s="1" customFormat="1" ht="14.45" customHeight="1">
      <c r="B75" s="36"/>
      <c r="C75" s="58" t="s">
        <v>30</v>
      </c>
      <c r="F75" s="137" t="str">
        <f>IF(E18="","",E18)</f>
        <v/>
      </c>
      <c r="L75" s="36"/>
    </row>
    <row r="76" spans="2:12" s="1" customFormat="1" ht="10.35" customHeight="1">
      <c r="B76" s="36"/>
      <c r="L76" s="36"/>
    </row>
    <row r="77" spans="2:20" s="8" customFormat="1" ht="29.25" customHeight="1">
      <c r="B77" s="139"/>
      <c r="C77" s="140" t="s">
        <v>115</v>
      </c>
      <c r="D77" s="141" t="s">
        <v>54</v>
      </c>
      <c r="E77" s="141" t="s">
        <v>50</v>
      </c>
      <c r="F77" s="141" t="s">
        <v>116</v>
      </c>
      <c r="G77" s="141" t="s">
        <v>117</v>
      </c>
      <c r="H77" s="141" t="s">
        <v>118</v>
      </c>
      <c r="I77" s="142" t="s">
        <v>119</v>
      </c>
      <c r="J77" s="141" t="s">
        <v>111</v>
      </c>
      <c r="K77" s="143" t="s">
        <v>120</v>
      </c>
      <c r="L77" s="139"/>
      <c r="M77" s="68" t="s">
        <v>121</v>
      </c>
      <c r="N77" s="69" t="s">
        <v>39</v>
      </c>
      <c r="O77" s="69" t="s">
        <v>122</v>
      </c>
      <c r="P77" s="69" t="s">
        <v>123</v>
      </c>
      <c r="Q77" s="69" t="s">
        <v>124</v>
      </c>
      <c r="R77" s="69" t="s">
        <v>125</v>
      </c>
      <c r="S77" s="69" t="s">
        <v>126</v>
      </c>
      <c r="T77" s="70" t="s">
        <v>127</v>
      </c>
    </row>
    <row r="78" spans="2:63" s="1" customFormat="1" ht="29.25" customHeight="1">
      <c r="B78" s="36"/>
      <c r="C78" s="72" t="s">
        <v>112</v>
      </c>
      <c r="J78" s="144">
        <f>BK78</f>
        <v>0</v>
      </c>
      <c r="L78" s="36"/>
      <c r="M78" s="71"/>
      <c r="N78" s="63"/>
      <c r="O78" s="63"/>
      <c r="P78" s="145">
        <f>P79+P97</f>
        <v>0</v>
      </c>
      <c r="Q78" s="63"/>
      <c r="R78" s="145">
        <f>R79+R97</f>
        <v>0</v>
      </c>
      <c r="S78" s="63"/>
      <c r="T78" s="146">
        <f>T79+T97</f>
        <v>0</v>
      </c>
      <c r="AT78" s="19" t="s">
        <v>68</v>
      </c>
      <c r="AU78" s="19" t="s">
        <v>79</v>
      </c>
      <c r="BK78" s="147">
        <f>BK79+BK97</f>
        <v>0</v>
      </c>
    </row>
    <row r="79" spans="2:63" s="9" customFormat="1" ht="37.35" customHeight="1">
      <c r="B79" s="148"/>
      <c r="D79" s="149" t="s">
        <v>68</v>
      </c>
      <c r="E79" s="150" t="s">
        <v>77</v>
      </c>
      <c r="F79" s="150" t="s">
        <v>247</v>
      </c>
      <c r="I79" s="151"/>
      <c r="J79" s="152">
        <f>BK79</f>
        <v>0</v>
      </c>
      <c r="L79" s="148"/>
      <c r="M79" s="153"/>
      <c r="N79" s="154"/>
      <c r="O79" s="154"/>
      <c r="P79" s="155">
        <f>SUM(P80:P96)</f>
        <v>0</v>
      </c>
      <c r="Q79" s="154"/>
      <c r="R79" s="155">
        <f>SUM(R80:R96)</f>
        <v>0</v>
      </c>
      <c r="S79" s="154"/>
      <c r="T79" s="156">
        <f>SUM(T80:T96)</f>
        <v>0</v>
      </c>
      <c r="AR79" s="157" t="s">
        <v>77</v>
      </c>
      <c r="AT79" s="158" t="s">
        <v>68</v>
      </c>
      <c r="AU79" s="158" t="s">
        <v>69</v>
      </c>
      <c r="AY79" s="157" t="s">
        <v>130</v>
      </c>
      <c r="BK79" s="159">
        <f>SUM(BK80:BK96)</f>
        <v>0</v>
      </c>
    </row>
    <row r="80" spans="2:65" s="1" customFormat="1" ht="22.5" customHeight="1">
      <c r="B80" s="160"/>
      <c r="C80" s="161" t="s">
        <v>77</v>
      </c>
      <c r="D80" s="161" t="s">
        <v>131</v>
      </c>
      <c r="E80" s="162" t="s">
        <v>252</v>
      </c>
      <c r="F80" s="163" t="s">
        <v>253</v>
      </c>
      <c r="G80" s="164" t="s">
        <v>254</v>
      </c>
      <c r="H80" s="165">
        <v>1024</v>
      </c>
      <c r="I80" s="166"/>
      <c r="J80" s="167">
        <f aca="true" t="shared" si="0" ref="J80:J96">ROUND(I80*H80,2)</f>
        <v>0</v>
      </c>
      <c r="K80" s="163" t="s">
        <v>5</v>
      </c>
      <c r="L80" s="36"/>
      <c r="M80" s="168" t="s">
        <v>5</v>
      </c>
      <c r="N80" s="169" t="s">
        <v>40</v>
      </c>
      <c r="O80" s="37"/>
      <c r="P80" s="170">
        <f aca="true" t="shared" si="1" ref="P80:P96">O80*H80</f>
        <v>0</v>
      </c>
      <c r="Q80" s="170">
        <v>0</v>
      </c>
      <c r="R80" s="170">
        <f aca="true" t="shared" si="2" ref="R80:R96">Q80*H80</f>
        <v>0</v>
      </c>
      <c r="S80" s="170">
        <v>0</v>
      </c>
      <c r="T80" s="171">
        <f aca="true" t="shared" si="3" ref="T80:T96">S80*H80</f>
        <v>0</v>
      </c>
      <c r="AR80" s="19" t="s">
        <v>135</v>
      </c>
      <c r="AT80" s="19" t="s">
        <v>131</v>
      </c>
      <c r="AU80" s="19" t="s">
        <v>77</v>
      </c>
      <c r="AY80" s="19" t="s">
        <v>130</v>
      </c>
      <c r="BE80" s="172">
        <f aca="true" t="shared" si="4" ref="BE80:BE96">IF(N80="základní",J80,0)</f>
        <v>0</v>
      </c>
      <c r="BF80" s="172">
        <f aca="true" t="shared" si="5" ref="BF80:BF96">IF(N80="snížená",J80,0)</f>
        <v>0</v>
      </c>
      <c r="BG80" s="172">
        <f aca="true" t="shared" si="6" ref="BG80:BG96">IF(N80="zákl. přenesená",J80,0)</f>
        <v>0</v>
      </c>
      <c r="BH80" s="172">
        <f aca="true" t="shared" si="7" ref="BH80:BH96">IF(N80="sníž. přenesená",J80,0)</f>
        <v>0</v>
      </c>
      <c r="BI80" s="172">
        <f aca="true" t="shared" si="8" ref="BI80:BI96">IF(N80="nulová",J80,0)</f>
        <v>0</v>
      </c>
      <c r="BJ80" s="19" t="s">
        <v>77</v>
      </c>
      <c r="BK80" s="172">
        <f aca="true" t="shared" si="9" ref="BK80:BK96">ROUND(I80*H80,2)</f>
        <v>0</v>
      </c>
      <c r="BL80" s="19" t="s">
        <v>135</v>
      </c>
      <c r="BM80" s="19" t="s">
        <v>794</v>
      </c>
    </row>
    <row r="81" spans="2:65" s="1" customFormat="1" ht="22.5" customHeight="1">
      <c r="B81" s="160"/>
      <c r="C81" s="161" t="s">
        <v>137</v>
      </c>
      <c r="D81" s="161" t="s">
        <v>131</v>
      </c>
      <c r="E81" s="162" t="s">
        <v>384</v>
      </c>
      <c r="F81" s="163" t="s">
        <v>385</v>
      </c>
      <c r="G81" s="164" t="s">
        <v>254</v>
      </c>
      <c r="H81" s="165">
        <v>776.7775</v>
      </c>
      <c r="I81" s="166"/>
      <c r="J81" s="167">
        <f t="shared" si="0"/>
        <v>0</v>
      </c>
      <c r="K81" s="163" t="s">
        <v>5</v>
      </c>
      <c r="L81" s="36"/>
      <c r="M81" s="168" t="s">
        <v>5</v>
      </c>
      <c r="N81" s="169" t="s">
        <v>40</v>
      </c>
      <c r="O81" s="37"/>
      <c r="P81" s="170">
        <f t="shared" si="1"/>
        <v>0</v>
      </c>
      <c r="Q81" s="170">
        <v>0</v>
      </c>
      <c r="R81" s="170">
        <f t="shared" si="2"/>
        <v>0</v>
      </c>
      <c r="S81" s="170">
        <v>0</v>
      </c>
      <c r="T81" s="171">
        <f t="shared" si="3"/>
        <v>0</v>
      </c>
      <c r="AR81" s="19" t="s">
        <v>135</v>
      </c>
      <c r="AT81" s="19" t="s">
        <v>131</v>
      </c>
      <c r="AU81" s="19" t="s">
        <v>77</v>
      </c>
      <c r="AY81" s="19" t="s">
        <v>130</v>
      </c>
      <c r="BE81" s="172">
        <f t="shared" si="4"/>
        <v>0</v>
      </c>
      <c r="BF81" s="172">
        <f t="shared" si="5"/>
        <v>0</v>
      </c>
      <c r="BG81" s="172">
        <f t="shared" si="6"/>
        <v>0</v>
      </c>
      <c r="BH81" s="172">
        <f t="shared" si="7"/>
        <v>0</v>
      </c>
      <c r="BI81" s="172">
        <f t="shared" si="8"/>
        <v>0</v>
      </c>
      <c r="BJ81" s="19" t="s">
        <v>77</v>
      </c>
      <c r="BK81" s="172">
        <f t="shared" si="9"/>
        <v>0</v>
      </c>
      <c r="BL81" s="19" t="s">
        <v>135</v>
      </c>
      <c r="BM81" s="19" t="s">
        <v>795</v>
      </c>
    </row>
    <row r="82" spans="2:65" s="1" customFormat="1" ht="22.5" customHeight="1">
      <c r="B82" s="160"/>
      <c r="C82" s="161" t="s">
        <v>159</v>
      </c>
      <c r="D82" s="161" t="s">
        <v>131</v>
      </c>
      <c r="E82" s="162" t="s">
        <v>387</v>
      </c>
      <c r="F82" s="163" t="s">
        <v>388</v>
      </c>
      <c r="G82" s="164" t="s">
        <v>254</v>
      </c>
      <c r="H82" s="165">
        <v>776.7775</v>
      </c>
      <c r="I82" s="166"/>
      <c r="J82" s="167">
        <f t="shared" si="0"/>
        <v>0</v>
      </c>
      <c r="K82" s="163" t="s">
        <v>5</v>
      </c>
      <c r="L82" s="36"/>
      <c r="M82" s="168" t="s">
        <v>5</v>
      </c>
      <c r="N82" s="169" t="s">
        <v>40</v>
      </c>
      <c r="O82" s="37"/>
      <c r="P82" s="170">
        <f t="shared" si="1"/>
        <v>0</v>
      </c>
      <c r="Q82" s="170">
        <v>0</v>
      </c>
      <c r="R82" s="170">
        <f t="shared" si="2"/>
        <v>0</v>
      </c>
      <c r="S82" s="170">
        <v>0</v>
      </c>
      <c r="T82" s="171">
        <f t="shared" si="3"/>
        <v>0</v>
      </c>
      <c r="AR82" s="19" t="s">
        <v>135</v>
      </c>
      <c r="AT82" s="19" t="s">
        <v>131</v>
      </c>
      <c r="AU82" s="19" t="s">
        <v>77</v>
      </c>
      <c r="AY82" s="19" t="s">
        <v>130</v>
      </c>
      <c r="BE82" s="172">
        <f t="shared" si="4"/>
        <v>0</v>
      </c>
      <c r="BF82" s="172">
        <f t="shared" si="5"/>
        <v>0</v>
      </c>
      <c r="BG82" s="172">
        <f t="shared" si="6"/>
        <v>0</v>
      </c>
      <c r="BH82" s="172">
        <f t="shared" si="7"/>
        <v>0</v>
      </c>
      <c r="BI82" s="172">
        <f t="shared" si="8"/>
        <v>0</v>
      </c>
      <c r="BJ82" s="19" t="s">
        <v>77</v>
      </c>
      <c r="BK82" s="172">
        <f t="shared" si="9"/>
        <v>0</v>
      </c>
      <c r="BL82" s="19" t="s">
        <v>135</v>
      </c>
      <c r="BM82" s="19" t="s">
        <v>796</v>
      </c>
    </row>
    <row r="83" spans="2:65" s="1" customFormat="1" ht="22.5" customHeight="1">
      <c r="B83" s="160"/>
      <c r="C83" s="161" t="s">
        <v>135</v>
      </c>
      <c r="D83" s="161" t="s">
        <v>131</v>
      </c>
      <c r="E83" s="162" t="s">
        <v>797</v>
      </c>
      <c r="F83" s="163" t="s">
        <v>798</v>
      </c>
      <c r="G83" s="164" t="s">
        <v>254</v>
      </c>
      <c r="H83" s="165">
        <v>776.7775</v>
      </c>
      <c r="I83" s="166"/>
      <c r="J83" s="167">
        <f t="shared" si="0"/>
        <v>0</v>
      </c>
      <c r="K83" s="163" t="s">
        <v>5</v>
      </c>
      <c r="L83" s="36"/>
      <c r="M83" s="168" t="s">
        <v>5</v>
      </c>
      <c r="N83" s="169" t="s">
        <v>40</v>
      </c>
      <c r="O83" s="37"/>
      <c r="P83" s="170">
        <f t="shared" si="1"/>
        <v>0</v>
      </c>
      <c r="Q83" s="170">
        <v>0</v>
      </c>
      <c r="R83" s="170">
        <f t="shared" si="2"/>
        <v>0</v>
      </c>
      <c r="S83" s="170">
        <v>0</v>
      </c>
      <c r="T83" s="171">
        <f t="shared" si="3"/>
        <v>0</v>
      </c>
      <c r="AR83" s="19" t="s">
        <v>135</v>
      </c>
      <c r="AT83" s="19" t="s">
        <v>131</v>
      </c>
      <c r="AU83" s="19" t="s">
        <v>77</v>
      </c>
      <c r="AY83" s="19" t="s">
        <v>130</v>
      </c>
      <c r="BE83" s="172">
        <f t="shared" si="4"/>
        <v>0</v>
      </c>
      <c r="BF83" s="172">
        <f t="shared" si="5"/>
        <v>0</v>
      </c>
      <c r="BG83" s="172">
        <f t="shared" si="6"/>
        <v>0</v>
      </c>
      <c r="BH83" s="172">
        <f t="shared" si="7"/>
        <v>0</v>
      </c>
      <c r="BI83" s="172">
        <f t="shared" si="8"/>
        <v>0</v>
      </c>
      <c r="BJ83" s="19" t="s">
        <v>77</v>
      </c>
      <c r="BK83" s="172">
        <f t="shared" si="9"/>
        <v>0</v>
      </c>
      <c r="BL83" s="19" t="s">
        <v>135</v>
      </c>
      <c r="BM83" s="19" t="s">
        <v>799</v>
      </c>
    </row>
    <row r="84" spans="2:65" s="1" customFormat="1" ht="22.5" customHeight="1">
      <c r="B84" s="160"/>
      <c r="C84" s="161" t="s">
        <v>166</v>
      </c>
      <c r="D84" s="161" t="s">
        <v>131</v>
      </c>
      <c r="E84" s="162" t="s">
        <v>417</v>
      </c>
      <c r="F84" s="163" t="s">
        <v>418</v>
      </c>
      <c r="G84" s="164" t="s">
        <v>254</v>
      </c>
      <c r="H84" s="165">
        <v>1024</v>
      </c>
      <c r="I84" s="166"/>
      <c r="J84" s="167">
        <f t="shared" si="0"/>
        <v>0</v>
      </c>
      <c r="K84" s="163" t="s">
        <v>5</v>
      </c>
      <c r="L84" s="36"/>
      <c r="M84" s="168" t="s">
        <v>5</v>
      </c>
      <c r="N84" s="169" t="s">
        <v>40</v>
      </c>
      <c r="O84" s="37"/>
      <c r="P84" s="170">
        <f t="shared" si="1"/>
        <v>0</v>
      </c>
      <c r="Q84" s="170">
        <v>0</v>
      </c>
      <c r="R84" s="170">
        <f t="shared" si="2"/>
        <v>0</v>
      </c>
      <c r="S84" s="170">
        <v>0</v>
      </c>
      <c r="T84" s="171">
        <f t="shared" si="3"/>
        <v>0</v>
      </c>
      <c r="AR84" s="19" t="s">
        <v>135</v>
      </c>
      <c r="AT84" s="19" t="s">
        <v>131</v>
      </c>
      <c r="AU84" s="19" t="s">
        <v>77</v>
      </c>
      <c r="AY84" s="19" t="s">
        <v>130</v>
      </c>
      <c r="BE84" s="172">
        <f t="shared" si="4"/>
        <v>0</v>
      </c>
      <c r="BF84" s="172">
        <f t="shared" si="5"/>
        <v>0</v>
      </c>
      <c r="BG84" s="172">
        <f t="shared" si="6"/>
        <v>0</v>
      </c>
      <c r="BH84" s="172">
        <f t="shared" si="7"/>
        <v>0</v>
      </c>
      <c r="BI84" s="172">
        <f t="shared" si="8"/>
        <v>0</v>
      </c>
      <c r="BJ84" s="19" t="s">
        <v>77</v>
      </c>
      <c r="BK84" s="172">
        <f t="shared" si="9"/>
        <v>0</v>
      </c>
      <c r="BL84" s="19" t="s">
        <v>135</v>
      </c>
      <c r="BM84" s="19" t="s">
        <v>800</v>
      </c>
    </row>
    <row r="85" spans="2:65" s="1" customFormat="1" ht="22.5" customHeight="1">
      <c r="B85" s="160"/>
      <c r="C85" s="161" t="s">
        <v>170</v>
      </c>
      <c r="D85" s="161" t="s">
        <v>131</v>
      </c>
      <c r="E85" s="162" t="s">
        <v>423</v>
      </c>
      <c r="F85" s="163" t="s">
        <v>424</v>
      </c>
      <c r="G85" s="164" t="s">
        <v>254</v>
      </c>
      <c r="H85" s="165">
        <v>776.7775</v>
      </c>
      <c r="I85" s="166"/>
      <c r="J85" s="167">
        <f t="shared" si="0"/>
        <v>0</v>
      </c>
      <c r="K85" s="163" t="s">
        <v>5</v>
      </c>
      <c r="L85" s="36"/>
      <c r="M85" s="168" t="s">
        <v>5</v>
      </c>
      <c r="N85" s="169" t="s">
        <v>40</v>
      </c>
      <c r="O85" s="37"/>
      <c r="P85" s="170">
        <f t="shared" si="1"/>
        <v>0</v>
      </c>
      <c r="Q85" s="170">
        <v>0</v>
      </c>
      <c r="R85" s="170">
        <f t="shared" si="2"/>
        <v>0</v>
      </c>
      <c r="S85" s="170">
        <v>0</v>
      </c>
      <c r="T85" s="171">
        <f t="shared" si="3"/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72">
        <f t="shared" si="4"/>
        <v>0</v>
      </c>
      <c r="BF85" s="172">
        <f t="shared" si="5"/>
        <v>0</v>
      </c>
      <c r="BG85" s="172">
        <f t="shared" si="6"/>
        <v>0</v>
      </c>
      <c r="BH85" s="172">
        <f t="shared" si="7"/>
        <v>0</v>
      </c>
      <c r="BI85" s="172">
        <f t="shared" si="8"/>
        <v>0</v>
      </c>
      <c r="BJ85" s="19" t="s">
        <v>77</v>
      </c>
      <c r="BK85" s="172">
        <f t="shared" si="9"/>
        <v>0</v>
      </c>
      <c r="BL85" s="19" t="s">
        <v>135</v>
      </c>
      <c r="BM85" s="19" t="s">
        <v>801</v>
      </c>
    </row>
    <row r="86" spans="2:65" s="1" customFormat="1" ht="22.5" customHeight="1">
      <c r="B86" s="160"/>
      <c r="C86" s="161" t="s">
        <v>174</v>
      </c>
      <c r="D86" s="161" t="s">
        <v>131</v>
      </c>
      <c r="E86" s="162" t="s">
        <v>426</v>
      </c>
      <c r="F86" s="163" t="s">
        <v>427</v>
      </c>
      <c r="G86" s="164" t="s">
        <v>254</v>
      </c>
      <c r="H86" s="165">
        <v>11651.6625</v>
      </c>
      <c r="I86" s="166"/>
      <c r="J86" s="167">
        <f t="shared" si="0"/>
        <v>0</v>
      </c>
      <c r="K86" s="163" t="s">
        <v>5</v>
      </c>
      <c r="L86" s="36"/>
      <c r="M86" s="168" t="s">
        <v>5</v>
      </c>
      <c r="N86" s="169" t="s">
        <v>40</v>
      </c>
      <c r="O86" s="37"/>
      <c r="P86" s="170">
        <f t="shared" si="1"/>
        <v>0</v>
      </c>
      <c r="Q86" s="170">
        <v>0</v>
      </c>
      <c r="R86" s="170">
        <f t="shared" si="2"/>
        <v>0</v>
      </c>
      <c r="S86" s="170">
        <v>0</v>
      </c>
      <c r="T86" s="171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72">
        <f t="shared" si="4"/>
        <v>0</v>
      </c>
      <c r="BF86" s="172">
        <f t="shared" si="5"/>
        <v>0</v>
      </c>
      <c r="BG86" s="172">
        <f t="shared" si="6"/>
        <v>0</v>
      </c>
      <c r="BH86" s="172">
        <f t="shared" si="7"/>
        <v>0</v>
      </c>
      <c r="BI86" s="172">
        <f t="shared" si="8"/>
        <v>0</v>
      </c>
      <c r="BJ86" s="19" t="s">
        <v>77</v>
      </c>
      <c r="BK86" s="172">
        <f t="shared" si="9"/>
        <v>0</v>
      </c>
      <c r="BL86" s="19" t="s">
        <v>135</v>
      </c>
      <c r="BM86" s="19" t="s">
        <v>802</v>
      </c>
    </row>
    <row r="87" spans="2:65" s="1" customFormat="1" ht="22.5" customHeight="1">
      <c r="B87" s="160"/>
      <c r="C87" s="161" t="s">
        <v>178</v>
      </c>
      <c r="D87" s="161" t="s">
        <v>131</v>
      </c>
      <c r="E87" s="162" t="s">
        <v>265</v>
      </c>
      <c r="F87" s="163" t="s">
        <v>266</v>
      </c>
      <c r="G87" s="164" t="s">
        <v>254</v>
      </c>
      <c r="H87" s="165">
        <v>1800.7775</v>
      </c>
      <c r="I87" s="166"/>
      <c r="J87" s="167">
        <f t="shared" si="0"/>
        <v>0</v>
      </c>
      <c r="K87" s="163" t="s">
        <v>5</v>
      </c>
      <c r="L87" s="36"/>
      <c r="M87" s="168" t="s">
        <v>5</v>
      </c>
      <c r="N87" s="169" t="s">
        <v>40</v>
      </c>
      <c r="O87" s="37"/>
      <c r="P87" s="170">
        <f t="shared" si="1"/>
        <v>0</v>
      </c>
      <c r="Q87" s="170">
        <v>0</v>
      </c>
      <c r="R87" s="170">
        <f t="shared" si="2"/>
        <v>0</v>
      </c>
      <c r="S87" s="170">
        <v>0</v>
      </c>
      <c r="T87" s="171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72">
        <f t="shared" si="4"/>
        <v>0</v>
      </c>
      <c r="BF87" s="172">
        <f t="shared" si="5"/>
        <v>0</v>
      </c>
      <c r="BG87" s="172">
        <f t="shared" si="6"/>
        <v>0</v>
      </c>
      <c r="BH87" s="172">
        <f t="shared" si="7"/>
        <v>0</v>
      </c>
      <c r="BI87" s="172">
        <f t="shared" si="8"/>
        <v>0</v>
      </c>
      <c r="BJ87" s="19" t="s">
        <v>77</v>
      </c>
      <c r="BK87" s="172">
        <f t="shared" si="9"/>
        <v>0</v>
      </c>
      <c r="BL87" s="19" t="s">
        <v>135</v>
      </c>
      <c r="BM87" s="19" t="s">
        <v>803</v>
      </c>
    </row>
    <row r="88" spans="2:65" s="1" customFormat="1" ht="22.5" customHeight="1">
      <c r="B88" s="160"/>
      <c r="C88" s="161" t="s">
        <v>182</v>
      </c>
      <c r="D88" s="161" t="s">
        <v>131</v>
      </c>
      <c r="E88" s="162" t="s">
        <v>268</v>
      </c>
      <c r="F88" s="163" t="s">
        <v>269</v>
      </c>
      <c r="G88" s="164" t="s">
        <v>254</v>
      </c>
      <c r="H88" s="165">
        <v>776.7775</v>
      </c>
      <c r="I88" s="166"/>
      <c r="J88" s="167">
        <f t="shared" si="0"/>
        <v>0</v>
      </c>
      <c r="K88" s="163" t="s">
        <v>5</v>
      </c>
      <c r="L88" s="36"/>
      <c r="M88" s="168" t="s">
        <v>5</v>
      </c>
      <c r="N88" s="169" t="s">
        <v>40</v>
      </c>
      <c r="O88" s="37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19" t="s">
        <v>77</v>
      </c>
      <c r="BK88" s="172">
        <f t="shared" si="9"/>
        <v>0</v>
      </c>
      <c r="BL88" s="19" t="s">
        <v>135</v>
      </c>
      <c r="BM88" s="19" t="s">
        <v>804</v>
      </c>
    </row>
    <row r="89" spans="2:65" s="1" customFormat="1" ht="22.5" customHeight="1">
      <c r="B89" s="160"/>
      <c r="C89" s="161" t="s">
        <v>186</v>
      </c>
      <c r="D89" s="161" t="s">
        <v>131</v>
      </c>
      <c r="E89" s="162" t="s">
        <v>433</v>
      </c>
      <c r="F89" s="163" t="s">
        <v>434</v>
      </c>
      <c r="G89" s="164" t="s">
        <v>250</v>
      </c>
      <c r="H89" s="165">
        <v>808.3675</v>
      </c>
      <c r="I89" s="166"/>
      <c r="J89" s="167">
        <f t="shared" si="0"/>
        <v>0</v>
      </c>
      <c r="K89" s="163" t="s">
        <v>5</v>
      </c>
      <c r="L89" s="36"/>
      <c r="M89" s="168" t="s">
        <v>5</v>
      </c>
      <c r="N89" s="169" t="s">
        <v>40</v>
      </c>
      <c r="O89" s="37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9" t="s">
        <v>77</v>
      </c>
      <c r="BK89" s="172">
        <f t="shared" si="9"/>
        <v>0</v>
      </c>
      <c r="BL89" s="19" t="s">
        <v>135</v>
      </c>
      <c r="BM89" s="19" t="s">
        <v>805</v>
      </c>
    </row>
    <row r="90" spans="2:65" s="1" customFormat="1" ht="22.5" customHeight="1">
      <c r="B90" s="160"/>
      <c r="C90" s="161" t="s">
        <v>193</v>
      </c>
      <c r="D90" s="161" t="s">
        <v>131</v>
      </c>
      <c r="E90" s="162" t="s">
        <v>806</v>
      </c>
      <c r="F90" s="163" t="s">
        <v>807</v>
      </c>
      <c r="G90" s="164" t="s">
        <v>250</v>
      </c>
      <c r="H90" s="165">
        <v>808.3675</v>
      </c>
      <c r="I90" s="166"/>
      <c r="J90" s="167">
        <f t="shared" si="0"/>
        <v>0</v>
      </c>
      <c r="K90" s="163" t="s">
        <v>5</v>
      </c>
      <c r="L90" s="36"/>
      <c r="M90" s="168" t="s">
        <v>5</v>
      </c>
      <c r="N90" s="169" t="s">
        <v>40</v>
      </c>
      <c r="O90" s="37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19" t="s">
        <v>77</v>
      </c>
      <c r="BK90" s="172">
        <f t="shared" si="9"/>
        <v>0</v>
      </c>
      <c r="BL90" s="19" t="s">
        <v>135</v>
      </c>
      <c r="BM90" s="19" t="s">
        <v>808</v>
      </c>
    </row>
    <row r="91" spans="2:65" s="1" customFormat="1" ht="22.5" customHeight="1">
      <c r="B91" s="160"/>
      <c r="C91" s="161" t="s">
        <v>197</v>
      </c>
      <c r="D91" s="161" t="s">
        <v>131</v>
      </c>
      <c r="E91" s="162" t="s">
        <v>809</v>
      </c>
      <c r="F91" s="163" t="s">
        <v>810</v>
      </c>
      <c r="G91" s="164" t="s">
        <v>250</v>
      </c>
      <c r="H91" s="165">
        <v>1024</v>
      </c>
      <c r="I91" s="166"/>
      <c r="J91" s="167">
        <f t="shared" si="0"/>
        <v>0</v>
      </c>
      <c r="K91" s="163" t="s">
        <v>5</v>
      </c>
      <c r="L91" s="36"/>
      <c r="M91" s="168" t="s">
        <v>5</v>
      </c>
      <c r="N91" s="169" t="s">
        <v>40</v>
      </c>
      <c r="O91" s="37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19" t="s">
        <v>77</v>
      </c>
      <c r="BK91" s="172">
        <f t="shared" si="9"/>
        <v>0</v>
      </c>
      <c r="BL91" s="19" t="s">
        <v>135</v>
      </c>
      <c r="BM91" s="19" t="s">
        <v>811</v>
      </c>
    </row>
    <row r="92" spans="2:65" s="1" customFormat="1" ht="22.5" customHeight="1">
      <c r="B92" s="160"/>
      <c r="C92" s="161" t="s">
        <v>201</v>
      </c>
      <c r="D92" s="161" t="s">
        <v>131</v>
      </c>
      <c r="E92" s="162" t="s">
        <v>812</v>
      </c>
      <c r="F92" s="163" t="s">
        <v>813</v>
      </c>
      <c r="G92" s="164" t="s">
        <v>276</v>
      </c>
      <c r="H92" s="165">
        <v>1398.1995</v>
      </c>
      <c r="I92" s="166"/>
      <c r="J92" s="167">
        <f t="shared" si="0"/>
        <v>0</v>
      </c>
      <c r="K92" s="163" t="s">
        <v>5</v>
      </c>
      <c r="L92" s="36"/>
      <c r="M92" s="168" t="s">
        <v>5</v>
      </c>
      <c r="N92" s="169" t="s">
        <v>40</v>
      </c>
      <c r="O92" s="37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9" t="s">
        <v>77</v>
      </c>
      <c r="BK92" s="172">
        <f t="shared" si="9"/>
        <v>0</v>
      </c>
      <c r="BL92" s="19" t="s">
        <v>135</v>
      </c>
      <c r="BM92" s="19" t="s">
        <v>814</v>
      </c>
    </row>
    <row r="93" spans="2:65" s="1" customFormat="1" ht="22.5" customHeight="1">
      <c r="B93" s="160"/>
      <c r="C93" s="161" t="s">
        <v>207</v>
      </c>
      <c r="D93" s="161" t="s">
        <v>131</v>
      </c>
      <c r="E93" s="162" t="s">
        <v>815</v>
      </c>
      <c r="F93" s="163" t="s">
        <v>816</v>
      </c>
      <c r="G93" s="164" t="s">
        <v>134</v>
      </c>
      <c r="H93" s="165">
        <v>17</v>
      </c>
      <c r="I93" s="166"/>
      <c r="J93" s="167">
        <f t="shared" si="0"/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9" t="s">
        <v>77</v>
      </c>
      <c r="BK93" s="172">
        <f t="shared" si="9"/>
        <v>0</v>
      </c>
      <c r="BL93" s="19" t="s">
        <v>135</v>
      </c>
      <c r="BM93" s="19" t="s">
        <v>817</v>
      </c>
    </row>
    <row r="94" spans="2:65" s="1" customFormat="1" ht="22.5" customHeight="1">
      <c r="B94" s="160"/>
      <c r="C94" s="161" t="s">
        <v>11</v>
      </c>
      <c r="D94" s="161" t="s">
        <v>131</v>
      </c>
      <c r="E94" s="162" t="s">
        <v>818</v>
      </c>
      <c r="F94" s="163" t="s">
        <v>819</v>
      </c>
      <c r="G94" s="164" t="s">
        <v>134</v>
      </c>
      <c r="H94" s="165">
        <v>51</v>
      </c>
      <c r="I94" s="166"/>
      <c r="J94" s="167">
        <f t="shared" si="0"/>
        <v>0</v>
      </c>
      <c r="K94" s="163" t="s">
        <v>5</v>
      </c>
      <c r="L94" s="36"/>
      <c r="M94" s="168" t="s">
        <v>5</v>
      </c>
      <c r="N94" s="169" t="s">
        <v>40</v>
      </c>
      <c r="O94" s="37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72">
        <f t="shared" si="4"/>
        <v>0</v>
      </c>
      <c r="BF94" s="172">
        <f t="shared" si="5"/>
        <v>0</v>
      </c>
      <c r="BG94" s="172">
        <f t="shared" si="6"/>
        <v>0</v>
      </c>
      <c r="BH94" s="172">
        <f t="shared" si="7"/>
        <v>0</v>
      </c>
      <c r="BI94" s="172">
        <f t="shared" si="8"/>
        <v>0</v>
      </c>
      <c r="BJ94" s="19" t="s">
        <v>77</v>
      </c>
      <c r="BK94" s="172">
        <f t="shared" si="9"/>
        <v>0</v>
      </c>
      <c r="BL94" s="19" t="s">
        <v>135</v>
      </c>
      <c r="BM94" s="19" t="s">
        <v>820</v>
      </c>
    </row>
    <row r="95" spans="2:65" s="1" customFormat="1" ht="22.5" customHeight="1">
      <c r="B95" s="160"/>
      <c r="C95" s="161" t="s">
        <v>214</v>
      </c>
      <c r="D95" s="161" t="s">
        <v>131</v>
      </c>
      <c r="E95" s="162" t="s">
        <v>821</v>
      </c>
      <c r="F95" s="163" t="s">
        <v>822</v>
      </c>
      <c r="G95" s="164" t="s">
        <v>134</v>
      </c>
      <c r="H95" s="165">
        <v>1</v>
      </c>
      <c r="I95" s="166"/>
      <c r="J95" s="167">
        <f t="shared" si="0"/>
        <v>0</v>
      </c>
      <c r="K95" s="163" t="s">
        <v>5</v>
      </c>
      <c r="L95" s="36"/>
      <c r="M95" s="168" t="s">
        <v>5</v>
      </c>
      <c r="N95" s="169" t="s">
        <v>40</v>
      </c>
      <c r="O95" s="37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72">
        <f t="shared" si="4"/>
        <v>0</v>
      </c>
      <c r="BF95" s="172">
        <f t="shared" si="5"/>
        <v>0</v>
      </c>
      <c r="BG95" s="172">
        <f t="shared" si="6"/>
        <v>0</v>
      </c>
      <c r="BH95" s="172">
        <f t="shared" si="7"/>
        <v>0</v>
      </c>
      <c r="BI95" s="172">
        <f t="shared" si="8"/>
        <v>0</v>
      </c>
      <c r="BJ95" s="19" t="s">
        <v>77</v>
      </c>
      <c r="BK95" s="172">
        <f t="shared" si="9"/>
        <v>0</v>
      </c>
      <c r="BL95" s="19" t="s">
        <v>135</v>
      </c>
      <c r="BM95" s="19" t="s">
        <v>823</v>
      </c>
    </row>
    <row r="96" spans="2:65" s="1" customFormat="1" ht="22.5" customHeight="1">
      <c r="B96" s="160"/>
      <c r="C96" s="161" t="s">
        <v>220</v>
      </c>
      <c r="D96" s="161" t="s">
        <v>131</v>
      </c>
      <c r="E96" s="162" t="s">
        <v>445</v>
      </c>
      <c r="F96" s="163" t="s">
        <v>446</v>
      </c>
      <c r="G96" s="164" t="s">
        <v>336</v>
      </c>
      <c r="H96" s="165">
        <v>35.5682</v>
      </c>
      <c r="I96" s="166"/>
      <c r="J96" s="167">
        <f t="shared" si="0"/>
        <v>0</v>
      </c>
      <c r="K96" s="163" t="s">
        <v>5</v>
      </c>
      <c r="L96" s="36"/>
      <c r="M96" s="168" t="s">
        <v>5</v>
      </c>
      <c r="N96" s="169" t="s">
        <v>40</v>
      </c>
      <c r="O96" s="37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72">
        <f t="shared" si="4"/>
        <v>0</v>
      </c>
      <c r="BF96" s="172">
        <f t="shared" si="5"/>
        <v>0</v>
      </c>
      <c r="BG96" s="172">
        <f t="shared" si="6"/>
        <v>0</v>
      </c>
      <c r="BH96" s="172">
        <f t="shared" si="7"/>
        <v>0</v>
      </c>
      <c r="BI96" s="172">
        <f t="shared" si="8"/>
        <v>0</v>
      </c>
      <c r="BJ96" s="19" t="s">
        <v>77</v>
      </c>
      <c r="BK96" s="172">
        <f t="shared" si="9"/>
        <v>0</v>
      </c>
      <c r="BL96" s="19" t="s">
        <v>135</v>
      </c>
      <c r="BM96" s="19" t="s">
        <v>824</v>
      </c>
    </row>
    <row r="97" spans="2:63" s="9" customFormat="1" ht="37.35" customHeight="1">
      <c r="B97" s="148"/>
      <c r="D97" s="149" t="s">
        <v>68</v>
      </c>
      <c r="E97" s="150" t="s">
        <v>345</v>
      </c>
      <c r="F97" s="150" t="s">
        <v>346</v>
      </c>
      <c r="I97" s="151"/>
      <c r="J97" s="152">
        <f>BK97</f>
        <v>0</v>
      </c>
      <c r="L97" s="148"/>
      <c r="M97" s="153"/>
      <c r="N97" s="154"/>
      <c r="O97" s="154"/>
      <c r="P97" s="155">
        <f>SUM(P98:P100)</f>
        <v>0</v>
      </c>
      <c r="Q97" s="154"/>
      <c r="R97" s="155">
        <f>SUM(R98:R100)</f>
        <v>0</v>
      </c>
      <c r="S97" s="154"/>
      <c r="T97" s="156">
        <f>SUM(T98:T100)</f>
        <v>0</v>
      </c>
      <c r="AR97" s="157" t="s">
        <v>77</v>
      </c>
      <c r="AT97" s="158" t="s">
        <v>68</v>
      </c>
      <c r="AU97" s="158" t="s">
        <v>69</v>
      </c>
      <c r="AY97" s="157" t="s">
        <v>130</v>
      </c>
      <c r="BK97" s="159">
        <f>SUM(BK98:BK100)</f>
        <v>0</v>
      </c>
    </row>
    <row r="98" spans="2:65" s="1" customFormat="1" ht="22.5" customHeight="1">
      <c r="B98" s="160"/>
      <c r="C98" s="161" t="s">
        <v>224</v>
      </c>
      <c r="D98" s="161" t="s">
        <v>131</v>
      </c>
      <c r="E98" s="162" t="s">
        <v>356</v>
      </c>
      <c r="F98" s="163" t="s">
        <v>357</v>
      </c>
      <c r="G98" s="164" t="s">
        <v>276</v>
      </c>
      <c r="H98" s="165">
        <v>1.36</v>
      </c>
      <c r="I98" s="166"/>
      <c r="J98" s="167">
        <f>ROUND(I98*H98,2)</f>
        <v>0</v>
      </c>
      <c r="K98" s="163" t="s">
        <v>5</v>
      </c>
      <c r="L98" s="36"/>
      <c r="M98" s="168" t="s">
        <v>5</v>
      </c>
      <c r="N98" s="169" t="s">
        <v>40</v>
      </c>
      <c r="O98" s="37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19" t="s">
        <v>77</v>
      </c>
      <c r="BK98" s="172">
        <f>ROUND(I98*H98,2)</f>
        <v>0</v>
      </c>
      <c r="BL98" s="19" t="s">
        <v>135</v>
      </c>
      <c r="BM98" s="19" t="s">
        <v>825</v>
      </c>
    </row>
    <row r="99" spans="2:65" s="1" customFormat="1" ht="22.5" customHeight="1">
      <c r="B99" s="160"/>
      <c r="C99" s="161" t="s">
        <v>228</v>
      </c>
      <c r="D99" s="161" t="s">
        <v>131</v>
      </c>
      <c r="E99" s="162" t="s">
        <v>348</v>
      </c>
      <c r="F99" s="163" t="s">
        <v>349</v>
      </c>
      <c r="G99" s="164" t="s">
        <v>276</v>
      </c>
      <c r="H99" s="165">
        <v>27.2</v>
      </c>
      <c r="I99" s="166"/>
      <c r="J99" s="167">
        <f>ROUND(I99*H99,2)</f>
        <v>0</v>
      </c>
      <c r="K99" s="163" t="s">
        <v>5</v>
      </c>
      <c r="L99" s="36"/>
      <c r="M99" s="168" t="s">
        <v>5</v>
      </c>
      <c r="N99" s="169" t="s">
        <v>40</v>
      </c>
      <c r="O99" s="37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9" t="s">
        <v>77</v>
      </c>
      <c r="BK99" s="172">
        <f>ROUND(I99*H99,2)</f>
        <v>0</v>
      </c>
      <c r="BL99" s="19" t="s">
        <v>135</v>
      </c>
      <c r="BM99" s="19" t="s">
        <v>826</v>
      </c>
    </row>
    <row r="100" spans="2:65" s="1" customFormat="1" ht="22.5" customHeight="1">
      <c r="B100" s="160"/>
      <c r="C100" s="161" t="s">
        <v>232</v>
      </c>
      <c r="D100" s="161" t="s">
        <v>131</v>
      </c>
      <c r="E100" s="162" t="s">
        <v>360</v>
      </c>
      <c r="F100" s="163" t="s">
        <v>361</v>
      </c>
      <c r="G100" s="164" t="s">
        <v>276</v>
      </c>
      <c r="H100" s="165">
        <v>1.36</v>
      </c>
      <c r="I100" s="166"/>
      <c r="J100" s="167">
        <f>ROUND(I100*H100,2)</f>
        <v>0</v>
      </c>
      <c r="K100" s="163" t="s">
        <v>5</v>
      </c>
      <c r="L100" s="36"/>
      <c r="M100" s="168" t="s">
        <v>5</v>
      </c>
      <c r="N100" s="173" t="s">
        <v>40</v>
      </c>
      <c r="O100" s="174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19" t="s">
        <v>77</v>
      </c>
      <c r="BK100" s="172">
        <f>ROUND(I100*H100,2)</f>
        <v>0</v>
      </c>
      <c r="BL100" s="19" t="s">
        <v>135</v>
      </c>
      <c r="BM100" s="19" t="s">
        <v>827</v>
      </c>
    </row>
    <row r="101" spans="2:12" s="1" customFormat="1" ht="6.95" customHeight="1">
      <c r="B101" s="51"/>
      <c r="C101" s="52"/>
      <c r="D101" s="52"/>
      <c r="E101" s="52"/>
      <c r="F101" s="52"/>
      <c r="G101" s="52"/>
      <c r="H101" s="52"/>
      <c r="I101" s="122"/>
      <c r="J101" s="52"/>
      <c r="K101" s="52"/>
      <c r="L101" s="36"/>
    </row>
  </sheetData>
  <autoFilter ref="C77:K100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97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828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ROUND(J91,2)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ROUND(SUM(BE91:BE156),2)</f>
        <v>0</v>
      </c>
      <c r="G30" s="37"/>
      <c r="H30" s="37"/>
      <c r="I30" s="114">
        <v>0.21</v>
      </c>
      <c r="J30" s="113">
        <f>ROUND(ROUND((SUM(BE91:BE156)),2)*I30,2)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ROUND(SUM(BF91:BF156),2)</f>
        <v>0</v>
      </c>
      <c r="G31" s="37"/>
      <c r="H31" s="37"/>
      <c r="I31" s="114">
        <v>0.15</v>
      </c>
      <c r="J31" s="113">
        <f>ROUND(ROUND((SUM(BF91:BF156)),2)*I31,2)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ROUND(SUM(BG91:BG156),2)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ROUND(SUM(BH91:BH156),2)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ROUND(SUM(BI91:BI156),2)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:.7 - SO 05 Stavební elektroinstalace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J91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829</v>
      </c>
      <c r="E57" s="133"/>
      <c r="F57" s="133"/>
      <c r="G57" s="133"/>
      <c r="H57" s="133"/>
      <c r="I57" s="134"/>
      <c r="J57" s="135">
        <f>J92</f>
        <v>0</v>
      </c>
      <c r="K57" s="136"/>
    </row>
    <row r="58" spans="2:11" s="7" customFormat="1" ht="24.95" customHeight="1">
      <c r="B58" s="130"/>
      <c r="C58" s="131"/>
      <c r="D58" s="132" t="s">
        <v>142</v>
      </c>
      <c r="E58" s="133"/>
      <c r="F58" s="133"/>
      <c r="G58" s="133"/>
      <c r="H58" s="133"/>
      <c r="I58" s="134"/>
      <c r="J58" s="135">
        <f>J94</f>
        <v>0</v>
      </c>
      <c r="K58" s="136"/>
    </row>
    <row r="59" spans="2:11" s="7" customFormat="1" ht="24.95" customHeight="1">
      <c r="B59" s="130"/>
      <c r="C59" s="131"/>
      <c r="D59" s="132" t="s">
        <v>830</v>
      </c>
      <c r="E59" s="133"/>
      <c r="F59" s="133"/>
      <c r="G59" s="133"/>
      <c r="H59" s="133"/>
      <c r="I59" s="134"/>
      <c r="J59" s="135">
        <f>J96</f>
        <v>0</v>
      </c>
      <c r="K59" s="136"/>
    </row>
    <row r="60" spans="2:11" s="7" customFormat="1" ht="24.95" customHeight="1">
      <c r="B60" s="130"/>
      <c r="C60" s="131"/>
      <c r="D60" s="132" t="s">
        <v>144</v>
      </c>
      <c r="E60" s="133"/>
      <c r="F60" s="133"/>
      <c r="G60" s="133"/>
      <c r="H60" s="133"/>
      <c r="I60" s="134"/>
      <c r="J60" s="135">
        <f>J107</f>
        <v>0</v>
      </c>
      <c r="K60" s="136"/>
    </row>
    <row r="61" spans="2:11" s="7" customFormat="1" ht="24.95" customHeight="1">
      <c r="B61" s="130"/>
      <c r="C61" s="131"/>
      <c r="D61" s="132" t="s">
        <v>831</v>
      </c>
      <c r="E61" s="133"/>
      <c r="F61" s="133"/>
      <c r="G61" s="133"/>
      <c r="H61" s="133"/>
      <c r="I61" s="134"/>
      <c r="J61" s="135">
        <f>J109</f>
        <v>0</v>
      </c>
      <c r="K61" s="136"/>
    </row>
    <row r="62" spans="2:11" s="7" customFormat="1" ht="24.95" customHeight="1">
      <c r="B62" s="130"/>
      <c r="C62" s="131"/>
      <c r="D62" s="132" t="s">
        <v>832</v>
      </c>
      <c r="E62" s="133"/>
      <c r="F62" s="133"/>
      <c r="G62" s="133"/>
      <c r="H62" s="133"/>
      <c r="I62" s="134"/>
      <c r="J62" s="135">
        <f>J115</f>
        <v>0</v>
      </c>
      <c r="K62" s="136"/>
    </row>
    <row r="63" spans="2:11" s="7" customFormat="1" ht="24.95" customHeight="1">
      <c r="B63" s="130"/>
      <c r="C63" s="131"/>
      <c r="D63" s="132" t="s">
        <v>146</v>
      </c>
      <c r="E63" s="133"/>
      <c r="F63" s="133"/>
      <c r="G63" s="133"/>
      <c r="H63" s="133"/>
      <c r="I63" s="134"/>
      <c r="J63" s="135">
        <f>J120</f>
        <v>0</v>
      </c>
      <c r="K63" s="136"/>
    </row>
    <row r="64" spans="2:11" s="7" customFormat="1" ht="24.95" customHeight="1">
      <c r="B64" s="130"/>
      <c r="C64" s="131"/>
      <c r="D64" s="132" t="s">
        <v>833</v>
      </c>
      <c r="E64" s="133"/>
      <c r="F64" s="133"/>
      <c r="G64" s="133"/>
      <c r="H64" s="133"/>
      <c r="I64" s="134"/>
      <c r="J64" s="135">
        <f>J124</f>
        <v>0</v>
      </c>
      <c r="K64" s="136"/>
    </row>
    <row r="65" spans="2:11" s="7" customFormat="1" ht="24.95" customHeight="1">
      <c r="B65" s="130"/>
      <c r="C65" s="131"/>
      <c r="D65" s="132" t="s">
        <v>834</v>
      </c>
      <c r="E65" s="133"/>
      <c r="F65" s="133"/>
      <c r="G65" s="133"/>
      <c r="H65" s="133"/>
      <c r="I65" s="134"/>
      <c r="J65" s="135">
        <f>J126</f>
        <v>0</v>
      </c>
      <c r="K65" s="136"/>
    </row>
    <row r="66" spans="2:11" s="7" customFormat="1" ht="24.95" customHeight="1">
      <c r="B66" s="130"/>
      <c r="C66" s="131"/>
      <c r="D66" s="132" t="s">
        <v>835</v>
      </c>
      <c r="E66" s="133"/>
      <c r="F66" s="133"/>
      <c r="G66" s="133"/>
      <c r="H66" s="133"/>
      <c r="I66" s="134"/>
      <c r="J66" s="135">
        <f>J128</f>
        <v>0</v>
      </c>
      <c r="K66" s="136"/>
    </row>
    <row r="67" spans="2:11" s="7" customFormat="1" ht="24.95" customHeight="1">
      <c r="B67" s="130"/>
      <c r="C67" s="131"/>
      <c r="D67" s="132" t="s">
        <v>836</v>
      </c>
      <c r="E67" s="133"/>
      <c r="F67" s="133"/>
      <c r="G67" s="133"/>
      <c r="H67" s="133"/>
      <c r="I67" s="134"/>
      <c r="J67" s="135">
        <f>J130</f>
        <v>0</v>
      </c>
      <c r="K67" s="136"/>
    </row>
    <row r="68" spans="2:11" s="7" customFormat="1" ht="24.95" customHeight="1">
      <c r="B68" s="130"/>
      <c r="C68" s="131"/>
      <c r="D68" s="132" t="s">
        <v>837</v>
      </c>
      <c r="E68" s="133"/>
      <c r="F68" s="133"/>
      <c r="G68" s="133"/>
      <c r="H68" s="133"/>
      <c r="I68" s="134"/>
      <c r="J68" s="135">
        <f>J135</f>
        <v>0</v>
      </c>
      <c r="K68" s="136"/>
    </row>
    <row r="69" spans="2:11" s="7" customFormat="1" ht="24.95" customHeight="1">
      <c r="B69" s="130"/>
      <c r="C69" s="131"/>
      <c r="D69" s="132" t="s">
        <v>838</v>
      </c>
      <c r="E69" s="133"/>
      <c r="F69" s="133"/>
      <c r="G69" s="133"/>
      <c r="H69" s="133"/>
      <c r="I69" s="134"/>
      <c r="J69" s="135">
        <f>J141</f>
        <v>0</v>
      </c>
      <c r="K69" s="136"/>
    </row>
    <row r="70" spans="2:11" s="7" customFormat="1" ht="24.95" customHeight="1">
      <c r="B70" s="130"/>
      <c r="C70" s="131"/>
      <c r="D70" s="132" t="s">
        <v>839</v>
      </c>
      <c r="E70" s="133"/>
      <c r="F70" s="133"/>
      <c r="G70" s="133"/>
      <c r="H70" s="133"/>
      <c r="I70" s="134"/>
      <c r="J70" s="135">
        <f>J144</f>
        <v>0</v>
      </c>
      <c r="K70" s="136"/>
    </row>
    <row r="71" spans="2:11" s="7" customFormat="1" ht="24.95" customHeight="1">
      <c r="B71" s="130"/>
      <c r="C71" s="131"/>
      <c r="D71" s="132" t="s">
        <v>840</v>
      </c>
      <c r="E71" s="133"/>
      <c r="F71" s="133"/>
      <c r="G71" s="133"/>
      <c r="H71" s="133"/>
      <c r="I71" s="134"/>
      <c r="J71" s="135">
        <f>J147</f>
        <v>0</v>
      </c>
      <c r="K71" s="136"/>
    </row>
    <row r="72" spans="2:11" s="1" customFormat="1" ht="21.75" customHeight="1">
      <c r="B72" s="36"/>
      <c r="C72" s="37"/>
      <c r="D72" s="37"/>
      <c r="E72" s="37"/>
      <c r="F72" s="37"/>
      <c r="G72" s="37"/>
      <c r="H72" s="37"/>
      <c r="I72" s="101"/>
      <c r="J72" s="37"/>
      <c r="K72" s="40"/>
    </row>
    <row r="73" spans="2:11" s="1" customFormat="1" ht="6.95" customHeight="1">
      <c r="B73" s="51"/>
      <c r="C73" s="52"/>
      <c r="D73" s="52"/>
      <c r="E73" s="52"/>
      <c r="F73" s="52"/>
      <c r="G73" s="52"/>
      <c r="H73" s="52"/>
      <c r="I73" s="122"/>
      <c r="J73" s="52"/>
      <c r="K73" s="53"/>
    </row>
    <row r="77" spans="2:12" s="1" customFormat="1" ht="6.95" customHeight="1">
      <c r="B77" s="54"/>
      <c r="C77" s="55"/>
      <c r="D77" s="55"/>
      <c r="E77" s="55"/>
      <c r="F77" s="55"/>
      <c r="G77" s="55"/>
      <c r="H77" s="55"/>
      <c r="I77" s="123"/>
      <c r="J77" s="55"/>
      <c r="K77" s="55"/>
      <c r="L77" s="36"/>
    </row>
    <row r="78" spans="2:12" s="1" customFormat="1" ht="36.95" customHeight="1">
      <c r="B78" s="36"/>
      <c r="C78" s="56" t="s">
        <v>114</v>
      </c>
      <c r="L78" s="36"/>
    </row>
    <row r="79" spans="2:12" s="1" customFormat="1" ht="6.95" customHeight="1">
      <c r="B79" s="36"/>
      <c r="L79" s="36"/>
    </row>
    <row r="80" spans="2:12" s="1" customFormat="1" ht="14.45" customHeight="1">
      <c r="B80" s="36"/>
      <c r="C80" s="58" t="s">
        <v>19</v>
      </c>
      <c r="L80" s="36"/>
    </row>
    <row r="81" spans="2:12" s="1" customFormat="1" ht="22.5" customHeight="1">
      <c r="B81" s="36"/>
      <c r="E81" s="296" t="str">
        <f>E7</f>
        <v>ČS Polešovický potok - odstranění technologie</v>
      </c>
      <c r="F81" s="297"/>
      <c r="G81" s="297"/>
      <c r="H81" s="297"/>
      <c r="L81" s="36"/>
    </row>
    <row r="82" spans="2:12" s="1" customFormat="1" ht="14.45" customHeight="1">
      <c r="B82" s="36"/>
      <c r="C82" s="58" t="s">
        <v>107</v>
      </c>
      <c r="L82" s="36"/>
    </row>
    <row r="83" spans="2:12" s="1" customFormat="1" ht="23.25" customHeight="1">
      <c r="B83" s="36"/>
      <c r="E83" s="273" t="str">
        <f>E9</f>
        <v>Objekt :.7 - SO 05 Stavební elektroinstalace</v>
      </c>
      <c r="F83" s="298"/>
      <c r="G83" s="298"/>
      <c r="H83" s="298"/>
      <c r="L83" s="36"/>
    </row>
    <row r="84" spans="2:12" s="1" customFormat="1" ht="6.95" customHeight="1">
      <c r="B84" s="36"/>
      <c r="L84" s="36"/>
    </row>
    <row r="85" spans="2:12" s="1" customFormat="1" ht="18" customHeight="1">
      <c r="B85" s="36"/>
      <c r="C85" s="58" t="s">
        <v>23</v>
      </c>
      <c r="F85" s="137" t="str">
        <f>F12</f>
        <v xml:space="preserve"> </v>
      </c>
      <c r="I85" s="138" t="s">
        <v>25</v>
      </c>
      <c r="J85" s="62" t="str">
        <f>IF(J12="","",J12)</f>
        <v>7. 9. 2017</v>
      </c>
      <c r="L85" s="36"/>
    </row>
    <row r="86" spans="2:12" s="1" customFormat="1" ht="6.95" customHeight="1">
      <c r="B86" s="36"/>
      <c r="L86" s="36"/>
    </row>
    <row r="87" spans="2:12" s="1" customFormat="1" ht="13.5">
      <c r="B87" s="36"/>
      <c r="C87" s="58" t="s">
        <v>27</v>
      </c>
      <c r="F87" s="137" t="str">
        <f>E15</f>
        <v xml:space="preserve"> </v>
      </c>
      <c r="I87" s="138" t="s">
        <v>32</v>
      </c>
      <c r="J87" s="137" t="str">
        <f>E21</f>
        <v xml:space="preserve"> </v>
      </c>
      <c r="L87" s="36"/>
    </row>
    <row r="88" spans="2:12" s="1" customFormat="1" ht="14.45" customHeight="1">
      <c r="B88" s="36"/>
      <c r="C88" s="58" t="s">
        <v>30</v>
      </c>
      <c r="F88" s="137" t="str">
        <f>IF(E18="","",E18)</f>
        <v/>
      </c>
      <c r="L88" s="36"/>
    </row>
    <row r="89" spans="2:12" s="1" customFormat="1" ht="10.35" customHeight="1">
      <c r="B89" s="36"/>
      <c r="L89" s="36"/>
    </row>
    <row r="90" spans="2:20" s="8" customFormat="1" ht="29.25" customHeight="1">
      <c r="B90" s="139"/>
      <c r="C90" s="140" t="s">
        <v>115</v>
      </c>
      <c r="D90" s="141" t="s">
        <v>54</v>
      </c>
      <c r="E90" s="141" t="s">
        <v>50</v>
      </c>
      <c r="F90" s="141" t="s">
        <v>116</v>
      </c>
      <c r="G90" s="141" t="s">
        <v>117</v>
      </c>
      <c r="H90" s="141" t="s">
        <v>118</v>
      </c>
      <c r="I90" s="142" t="s">
        <v>119</v>
      </c>
      <c r="J90" s="141" t="s">
        <v>111</v>
      </c>
      <c r="K90" s="143" t="s">
        <v>120</v>
      </c>
      <c r="L90" s="139"/>
      <c r="M90" s="68" t="s">
        <v>121</v>
      </c>
      <c r="N90" s="69" t="s">
        <v>39</v>
      </c>
      <c r="O90" s="69" t="s">
        <v>122</v>
      </c>
      <c r="P90" s="69" t="s">
        <v>123</v>
      </c>
      <c r="Q90" s="69" t="s">
        <v>124</v>
      </c>
      <c r="R90" s="69" t="s">
        <v>125</v>
      </c>
      <c r="S90" s="69" t="s">
        <v>126</v>
      </c>
      <c r="T90" s="70" t="s">
        <v>127</v>
      </c>
    </row>
    <row r="91" spans="2:63" s="1" customFormat="1" ht="29.25" customHeight="1">
      <c r="B91" s="36"/>
      <c r="C91" s="72" t="s">
        <v>112</v>
      </c>
      <c r="J91" s="144">
        <f>BK91</f>
        <v>0</v>
      </c>
      <c r="L91" s="36"/>
      <c r="M91" s="71"/>
      <c r="N91" s="63"/>
      <c r="O91" s="63"/>
      <c r="P91" s="145">
        <f>P92+P94+P96+P107+P109+P115+P120+P124+P126+P128+P130+P135+P141+P144+P147</f>
        <v>0</v>
      </c>
      <c r="Q91" s="63"/>
      <c r="R91" s="145">
        <f>R92+R94+R96+R107+R109+R115+R120+R124+R126+R128+R130+R135+R141+R144+R147</f>
        <v>0</v>
      </c>
      <c r="S91" s="63"/>
      <c r="T91" s="146">
        <f>T92+T94+T96+T107+T109+T115+T120+T124+T126+T128+T130+T135+T141+T144+T147</f>
        <v>0</v>
      </c>
      <c r="AT91" s="19" t="s">
        <v>68</v>
      </c>
      <c r="AU91" s="19" t="s">
        <v>79</v>
      </c>
      <c r="BK91" s="147">
        <f>BK92+BK94+BK96+BK107+BK109+BK115+BK120+BK124+BK126+BK128+BK130+BK135+BK141+BK144+BK147</f>
        <v>0</v>
      </c>
    </row>
    <row r="92" spans="2:63" s="9" customFormat="1" ht="37.35" customHeight="1">
      <c r="B92" s="148"/>
      <c r="D92" s="149" t="s">
        <v>68</v>
      </c>
      <c r="E92" s="150" t="s">
        <v>166</v>
      </c>
      <c r="F92" s="150" t="s">
        <v>841</v>
      </c>
      <c r="I92" s="151"/>
      <c r="J92" s="152">
        <f>BK92</f>
        <v>0</v>
      </c>
      <c r="L92" s="148"/>
      <c r="M92" s="153"/>
      <c r="N92" s="154"/>
      <c r="O92" s="154"/>
      <c r="P92" s="155">
        <f>P93</f>
        <v>0</v>
      </c>
      <c r="Q92" s="154"/>
      <c r="R92" s="155">
        <f>R93</f>
        <v>0</v>
      </c>
      <c r="S92" s="154"/>
      <c r="T92" s="156">
        <f>T93</f>
        <v>0</v>
      </c>
      <c r="AR92" s="157" t="s">
        <v>77</v>
      </c>
      <c r="AT92" s="158" t="s">
        <v>68</v>
      </c>
      <c r="AU92" s="158" t="s">
        <v>69</v>
      </c>
      <c r="AY92" s="157" t="s">
        <v>130</v>
      </c>
      <c r="BK92" s="159">
        <f>BK93</f>
        <v>0</v>
      </c>
    </row>
    <row r="93" spans="2:65" s="1" customFormat="1" ht="22.5" customHeight="1">
      <c r="B93" s="160"/>
      <c r="C93" s="161" t="s">
        <v>77</v>
      </c>
      <c r="D93" s="161" t="s">
        <v>131</v>
      </c>
      <c r="E93" s="162" t="s">
        <v>842</v>
      </c>
      <c r="F93" s="163" t="s">
        <v>843</v>
      </c>
      <c r="G93" s="164" t="s">
        <v>250</v>
      </c>
      <c r="H93" s="165">
        <v>67.2</v>
      </c>
      <c r="I93" s="166"/>
      <c r="J93" s="167">
        <f>ROUND(I93*H93,2)</f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>IF(N93="základní",J93,0)</f>
        <v>0</v>
      </c>
      <c r="BF93" s="172">
        <f>IF(N93="snížená",J93,0)</f>
        <v>0</v>
      </c>
      <c r="BG93" s="172">
        <f>IF(N93="zákl. přenesená",J93,0)</f>
        <v>0</v>
      </c>
      <c r="BH93" s="172">
        <f>IF(N93="sníž. přenesená",J93,0)</f>
        <v>0</v>
      </c>
      <c r="BI93" s="172">
        <f>IF(N93="nulová",J93,0)</f>
        <v>0</v>
      </c>
      <c r="BJ93" s="19" t="s">
        <v>77</v>
      </c>
      <c r="BK93" s="172">
        <f>ROUND(I93*H93,2)</f>
        <v>0</v>
      </c>
      <c r="BL93" s="19" t="s">
        <v>135</v>
      </c>
      <c r="BM93" s="19" t="s">
        <v>844</v>
      </c>
    </row>
    <row r="94" spans="2:63" s="9" customFormat="1" ht="37.35" customHeight="1">
      <c r="B94" s="148"/>
      <c r="D94" s="149" t="s">
        <v>68</v>
      </c>
      <c r="E94" s="150" t="s">
        <v>147</v>
      </c>
      <c r="F94" s="150" t="s">
        <v>148</v>
      </c>
      <c r="I94" s="151"/>
      <c r="J94" s="152">
        <f>BK94</f>
        <v>0</v>
      </c>
      <c r="L94" s="148"/>
      <c r="M94" s="153"/>
      <c r="N94" s="154"/>
      <c r="O94" s="154"/>
      <c r="P94" s="155">
        <f>P95</f>
        <v>0</v>
      </c>
      <c r="Q94" s="154"/>
      <c r="R94" s="155">
        <f>R95</f>
        <v>0</v>
      </c>
      <c r="S94" s="154"/>
      <c r="T94" s="156">
        <f>T95</f>
        <v>0</v>
      </c>
      <c r="AR94" s="157" t="s">
        <v>77</v>
      </c>
      <c r="AT94" s="158" t="s">
        <v>68</v>
      </c>
      <c r="AU94" s="158" t="s">
        <v>69</v>
      </c>
      <c r="AY94" s="157" t="s">
        <v>130</v>
      </c>
      <c r="BK94" s="159">
        <f>BK95</f>
        <v>0</v>
      </c>
    </row>
    <row r="95" spans="2:65" s="1" customFormat="1" ht="31.5" customHeight="1">
      <c r="B95" s="160"/>
      <c r="C95" s="161" t="s">
        <v>137</v>
      </c>
      <c r="D95" s="161" t="s">
        <v>131</v>
      </c>
      <c r="E95" s="162" t="s">
        <v>845</v>
      </c>
      <c r="F95" s="163" t="s">
        <v>150</v>
      </c>
      <c r="G95" s="164" t="s">
        <v>151</v>
      </c>
      <c r="H95" s="165">
        <v>1</v>
      </c>
      <c r="I95" s="166"/>
      <c r="J95" s="167">
        <f>ROUND(I95*H95,2)</f>
        <v>0</v>
      </c>
      <c r="K95" s="163" t="s">
        <v>5</v>
      </c>
      <c r="L95" s="36"/>
      <c r="M95" s="168" t="s">
        <v>5</v>
      </c>
      <c r="N95" s="169" t="s">
        <v>40</v>
      </c>
      <c r="O95" s="37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9" t="s">
        <v>77</v>
      </c>
      <c r="BK95" s="172">
        <f>ROUND(I95*H95,2)</f>
        <v>0</v>
      </c>
      <c r="BL95" s="19" t="s">
        <v>135</v>
      </c>
      <c r="BM95" s="19" t="s">
        <v>846</v>
      </c>
    </row>
    <row r="96" spans="2:63" s="9" customFormat="1" ht="37.35" customHeight="1">
      <c r="B96" s="148"/>
      <c r="D96" s="149" t="s">
        <v>68</v>
      </c>
      <c r="E96" s="150" t="s">
        <v>847</v>
      </c>
      <c r="F96" s="150" t="s">
        <v>848</v>
      </c>
      <c r="I96" s="151"/>
      <c r="J96" s="152">
        <f>BK96</f>
        <v>0</v>
      </c>
      <c r="L96" s="148"/>
      <c r="M96" s="153"/>
      <c r="N96" s="154"/>
      <c r="O96" s="154"/>
      <c r="P96" s="155">
        <f>SUM(P97:P106)</f>
        <v>0</v>
      </c>
      <c r="Q96" s="154"/>
      <c r="R96" s="155">
        <f>SUM(R97:R106)</f>
        <v>0</v>
      </c>
      <c r="S96" s="154"/>
      <c r="T96" s="156">
        <f>SUM(T97:T106)</f>
        <v>0</v>
      </c>
      <c r="AR96" s="157" t="s">
        <v>77</v>
      </c>
      <c r="AT96" s="158" t="s">
        <v>68</v>
      </c>
      <c r="AU96" s="158" t="s">
        <v>69</v>
      </c>
      <c r="AY96" s="157" t="s">
        <v>130</v>
      </c>
      <c r="BK96" s="159">
        <f>SUM(BK97:BK106)</f>
        <v>0</v>
      </c>
    </row>
    <row r="97" spans="2:65" s="1" customFormat="1" ht="22.5" customHeight="1">
      <c r="B97" s="160"/>
      <c r="C97" s="161" t="s">
        <v>159</v>
      </c>
      <c r="D97" s="161" t="s">
        <v>131</v>
      </c>
      <c r="E97" s="162" t="s">
        <v>849</v>
      </c>
      <c r="F97" s="163" t="s">
        <v>850</v>
      </c>
      <c r="G97" s="164" t="s">
        <v>157</v>
      </c>
      <c r="H97" s="165">
        <v>1</v>
      </c>
      <c r="I97" s="166"/>
      <c r="J97" s="167">
        <f aca="true" t="shared" si="0" ref="J97:J106">ROUND(I97*H97,2)</f>
        <v>0</v>
      </c>
      <c r="K97" s="163" t="s">
        <v>5</v>
      </c>
      <c r="L97" s="36"/>
      <c r="M97" s="168" t="s">
        <v>5</v>
      </c>
      <c r="N97" s="169" t="s">
        <v>40</v>
      </c>
      <c r="O97" s="37"/>
      <c r="P97" s="170">
        <f aca="true" t="shared" si="1" ref="P97:P106">O97*H97</f>
        <v>0</v>
      </c>
      <c r="Q97" s="170">
        <v>0</v>
      </c>
      <c r="R97" s="170">
        <f aca="true" t="shared" si="2" ref="R97:R106">Q97*H97</f>
        <v>0</v>
      </c>
      <c r="S97" s="170">
        <v>0</v>
      </c>
      <c r="T97" s="171">
        <f aca="true" t="shared" si="3" ref="T97:T106"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72">
        <f aca="true" t="shared" si="4" ref="BE97:BE106">IF(N97="základní",J97,0)</f>
        <v>0</v>
      </c>
      <c r="BF97" s="172">
        <f aca="true" t="shared" si="5" ref="BF97:BF106">IF(N97="snížená",J97,0)</f>
        <v>0</v>
      </c>
      <c r="BG97" s="172">
        <f aca="true" t="shared" si="6" ref="BG97:BG106">IF(N97="zákl. přenesená",J97,0)</f>
        <v>0</v>
      </c>
      <c r="BH97" s="172">
        <f aca="true" t="shared" si="7" ref="BH97:BH106">IF(N97="sníž. přenesená",J97,0)</f>
        <v>0</v>
      </c>
      <c r="BI97" s="172">
        <f aca="true" t="shared" si="8" ref="BI97:BI106">IF(N97="nulová",J97,0)</f>
        <v>0</v>
      </c>
      <c r="BJ97" s="19" t="s">
        <v>77</v>
      </c>
      <c r="BK97" s="172">
        <f aca="true" t="shared" si="9" ref="BK97:BK106">ROUND(I97*H97,2)</f>
        <v>0</v>
      </c>
      <c r="BL97" s="19" t="s">
        <v>135</v>
      </c>
      <c r="BM97" s="19" t="s">
        <v>851</v>
      </c>
    </row>
    <row r="98" spans="2:65" s="1" customFormat="1" ht="22.5" customHeight="1">
      <c r="B98" s="160"/>
      <c r="C98" s="161" t="s">
        <v>135</v>
      </c>
      <c r="D98" s="161" t="s">
        <v>131</v>
      </c>
      <c r="E98" s="162" t="s">
        <v>852</v>
      </c>
      <c r="F98" s="163" t="s">
        <v>853</v>
      </c>
      <c r="G98" s="164" t="s">
        <v>157</v>
      </c>
      <c r="H98" s="165">
        <v>2</v>
      </c>
      <c r="I98" s="166"/>
      <c r="J98" s="167">
        <f t="shared" si="0"/>
        <v>0</v>
      </c>
      <c r="K98" s="163" t="s">
        <v>5</v>
      </c>
      <c r="L98" s="36"/>
      <c r="M98" s="168" t="s">
        <v>5</v>
      </c>
      <c r="N98" s="169" t="s">
        <v>40</v>
      </c>
      <c r="O98" s="37"/>
      <c r="P98" s="170">
        <f t="shared" si="1"/>
        <v>0</v>
      </c>
      <c r="Q98" s="170">
        <v>0</v>
      </c>
      <c r="R98" s="170">
        <f t="shared" si="2"/>
        <v>0</v>
      </c>
      <c r="S98" s="170">
        <v>0</v>
      </c>
      <c r="T98" s="171">
        <f t="shared" si="3"/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72">
        <f t="shared" si="4"/>
        <v>0</v>
      </c>
      <c r="BF98" s="172">
        <f t="shared" si="5"/>
        <v>0</v>
      </c>
      <c r="BG98" s="172">
        <f t="shared" si="6"/>
        <v>0</v>
      </c>
      <c r="BH98" s="172">
        <f t="shared" si="7"/>
        <v>0</v>
      </c>
      <c r="BI98" s="172">
        <f t="shared" si="8"/>
        <v>0</v>
      </c>
      <c r="BJ98" s="19" t="s">
        <v>77</v>
      </c>
      <c r="BK98" s="172">
        <f t="shared" si="9"/>
        <v>0</v>
      </c>
      <c r="BL98" s="19" t="s">
        <v>135</v>
      </c>
      <c r="BM98" s="19" t="s">
        <v>854</v>
      </c>
    </row>
    <row r="99" spans="2:65" s="1" customFormat="1" ht="22.5" customHeight="1">
      <c r="B99" s="160"/>
      <c r="C99" s="161" t="s">
        <v>166</v>
      </c>
      <c r="D99" s="161" t="s">
        <v>131</v>
      </c>
      <c r="E99" s="162" t="s">
        <v>855</v>
      </c>
      <c r="F99" s="163" t="s">
        <v>856</v>
      </c>
      <c r="G99" s="164" t="s">
        <v>157</v>
      </c>
      <c r="H99" s="165">
        <v>1</v>
      </c>
      <c r="I99" s="166"/>
      <c r="J99" s="167">
        <f t="shared" si="0"/>
        <v>0</v>
      </c>
      <c r="K99" s="163" t="s">
        <v>5</v>
      </c>
      <c r="L99" s="36"/>
      <c r="M99" s="168" t="s">
        <v>5</v>
      </c>
      <c r="N99" s="169" t="s">
        <v>40</v>
      </c>
      <c r="O99" s="37"/>
      <c r="P99" s="170">
        <f t="shared" si="1"/>
        <v>0</v>
      </c>
      <c r="Q99" s="170">
        <v>0</v>
      </c>
      <c r="R99" s="170">
        <f t="shared" si="2"/>
        <v>0</v>
      </c>
      <c r="S99" s="170">
        <v>0</v>
      </c>
      <c r="T99" s="171">
        <f t="shared" si="3"/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72">
        <f t="shared" si="4"/>
        <v>0</v>
      </c>
      <c r="BF99" s="172">
        <f t="shared" si="5"/>
        <v>0</v>
      </c>
      <c r="BG99" s="172">
        <f t="shared" si="6"/>
        <v>0</v>
      </c>
      <c r="BH99" s="172">
        <f t="shared" si="7"/>
        <v>0</v>
      </c>
      <c r="BI99" s="172">
        <f t="shared" si="8"/>
        <v>0</v>
      </c>
      <c r="BJ99" s="19" t="s">
        <v>77</v>
      </c>
      <c r="BK99" s="172">
        <f t="shared" si="9"/>
        <v>0</v>
      </c>
      <c r="BL99" s="19" t="s">
        <v>135</v>
      </c>
      <c r="BM99" s="19" t="s">
        <v>857</v>
      </c>
    </row>
    <row r="100" spans="2:65" s="1" customFormat="1" ht="22.5" customHeight="1">
      <c r="B100" s="160"/>
      <c r="C100" s="161" t="s">
        <v>170</v>
      </c>
      <c r="D100" s="161" t="s">
        <v>131</v>
      </c>
      <c r="E100" s="162" t="s">
        <v>858</v>
      </c>
      <c r="F100" s="163" t="s">
        <v>859</v>
      </c>
      <c r="G100" s="164" t="s">
        <v>157</v>
      </c>
      <c r="H100" s="165">
        <v>1</v>
      </c>
      <c r="I100" s="166"/>
      <c r="J100" s="167">
        <f t="shared" si="0"/>
        <v>0</v>
      </c>
      <c r="K100" s="163" t="s">
        <v>5</v>
      </c>
      <c r="L100" s="36"/>
      <c r="M100" s="168" t="s">
        <v>5</v>
      </c>
      <c r="N100" s="169" t="s">
        <v>40</v>
      </c>
      <c r="O100" s="37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72">
        <f t="shared" si="4"/>
        <v>0</v>
      </c>
      <c r="BF100" s="172">
        <f t="shared" si="5"/>
        <v>0</v>
      </c>
      <c r="BG100" s="172">
        <f t="shared" si="6"/>
        <v>0</v>
      </c>
      <c r="BH100" s="172">
        <f t="shared" si="7"/>
        <v>0</v>
      </c>
      <c r="BI100" s="172">
        <f t="shared" si="8"/>
        <v>0</v>
      </c>
      <c r="BJ100" s="19" t="s">
        <v>77</v>
      </c>
      <c r="BK100" s="172">
        <f t="shared" si="9"/>
        <v>0</v>
      </c>
      <c r="BL100" s="19" t="s">
        <v>135</v>
      </c>
      <c r="BM100" s="19" t="s">
        <v>860</v>
      </c>
    </row>
    <row r="101" spans="2:65" s="1" customFormat="1" ht="22.5" customHeight="1">
      <c r="B101" s="160"/>
      <c r="C101" s="161" t="s">
        <v>174</v>
      </c>
      <c r="D101" s="161" t="s">
        <v>131</v>
      </c>
      <c r="E101" s="162" t="s">
        <v>861</v>
      </c>
      <c r="F101" s="163" t="s">
        <v>862</v>
      </c>
      <c r="G101" s="164" t="s">
        <v>151</v>
      </c>
      <c r="H101" s="165">
        <v>1</v>
      </c>
      <c r="I101" s="166"/>
      <c r="J101" s="167">
        <f t="shared" si="0"/>
        <v>0</v>
      </c>
      <c r="K101" s="163" t="s">
        <v>5</v>
      </c>
      <c r="L101" s="36"/>
      <c r="M101" s="168" t="s">
        <v>5</v>
      </c>
      <c r="N101" s="169" t="s">
        <v>40</v>
      </c>
      <c r="O101" s="37"/>
      <c r="P101" s="170">
        <f t="shared" si="1"/>
        <v>0</v>
      </c>
      <c r="Q101" s="170">
        <v>0</v>
      </c>
      <c r="R101" s="170">
        <f t="shared" si="2"/>
        <v>0</v>
      </c>
      <c r="S101" s="170">
        <v>0</v>
      </c>
      <c r="T101" s="171">
        <f t="shared" si="3"/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72">
        <f t="shared" si="4"/>
        <v>0</v>
      </c>
      <c r="BF101" s="172">
        <f t="shared" si="5"/>
        <v>0</v>
      </c>
      <c r="BG101" s="172">
        <f t="shared" si="6"/>
        <v>0</v>
      </c>
      <c r="BH101" s="172">
        <f t="shared" si="7"/>
        <v>0</v>
      </c>
      <c r="BI101" s="172">
        <f t="shared" si="8"/>
        <v>0</v>
      </c>
      <c r="BJ101" s="19" t="s">
        <v>77</v>
      </c>
      <c r="BK101" s="172">
        <f t="shared" si="9"/>
        <v>0</v>
      </c>
      <c r="BL101" s="19" t="s">
        <v>135</v>
      </c>
      <c r="BM101" s="19" t="s">
        <v>863</v>
      </c>
    </row>
    <row r="102" spans="2:65" s="1" customFormat="1" ht="22.5" customHeight="1">
      <c r="B102" s="160"/>
      <c r="C102" s="161" t="s">
        <v>178</v>
      </c>
      <c r="D102" s="161" t="s">
        <v>131</v>
      </c>
      <c r="E102" s="162" t="s">
        <v>864</v>
      </c>
      <c r="F102" s="163" t="s">
        <v>865</v>
      </c>
      <c r="G102" s="164" t="s">
        <v>157</v>
      </c>
      <c r="H102" s="165">
        <v>2</v>
      </c>
      <c r="I102" s="166"/>
      <c r="J102" s="167">
        <f t="shared" si="0"/>
        <v>0</v>
      </c>
      <c r="K102" s="163" t="s">
        <v>5</v>
      </c>
      <c r="L102" s="36"/>
      <c r="M102" s="168" t="s">
        <v>5</v>
      </c>
      <c r="N102" s="169" t="s">
        <v>40</v>
      </c>
      <c r="O102" s="37"/>
      <c r="P102" s="170">
        <f t="shared" si="1"/>
        <v>0</v>
      </c>
      <c r="Q102" s="170">
        <v>0</v>
      </c>
      <c r="R102" s="170">
        <f t="shared" si="2"/>
        <v>0</v>
      </c>
      <c r="S102" s="170">
        <v>0</v>
      </c>
      <c r="T102" s="171">
        <f t="shared" si="3"/>
        <v>0</v>
      </c>
      <c r="AR102" s="19" t="s">
        <v>135</v>
      </c>
      <c r="AT102" s="19" t="s">
        <v>131</v>
      </c>
      <c r="AU102" s="19" t="s">
        <v>77</v>
      </c>
      <c r="AY102" s="19" t="s">
        <v>130</v>
      </c>
      <c r="BE102" s="172">
        <f t="shared" si="4"/>
        <v>0</v>
      </c>
      <c r="BF102" s="172">
        <f t="shared" si="5"/>
        <v>0</v>
      </c>
      <c r="BG102" s="172">
        <f t="shared" si="6"/>
        <v>0</v>
      </c>
      <c r="BH102" s="172">
        <f t="shared" si="7"/>
        <v>0</v>
      </c>
      <c r="BI102" s="172">
        <f t="shared" si="8"/>
        <v>0</v>
      </c>
      <c r="BJ102" s="19" t="s">
        <v>77</v>
      </c>
      <c r="BK102" s="172">
        <f t="shared" si="9"/>
        <v>0</v>
      </c>
      <c r="BL102" s="19" t="s">
        <v>135</v>
      </c>
      <c r="BM102" s="19" t="s">
        <v>866</v>
      </c>
    </row>
    <row r="103" spans="2:65" s="1" customFormat="1" ht="22.5" customHeight="1">
      <c r="B103" s="160"/>
      <c r="C103" s="161" t="s">
        <v>182</v>
      </c>
      <c r="D103" s="161" t="s">
        <v>131</v>
      </c>
      <c r="E103" s="162" t="s">
        <v>867</v>
      </c>
      <c r="F103" s="163" t="s">
        <v>868</v>
      </c>
      <c r="G103" s="164" t="s">
        <v>157</v>
      </c>
      <c r="H103" s="165">
        <v>2</v>
      </c>
      <c r="I103" s="166"/>
      <c r="J103" s="167">
        <f t="shared" si="0"/>
        <v>0</v>
      </c>
      <c r="K103" s="163" t="s">
        <v>5</v>
      </c>
      <c r="L103" s="36"/>
      <c r="M103" s="168" t="s">
        <v>5</v>
      </c>
      <c r="N103" s="169" t="s">
        <v>40</v>
      </c>
      <c r="O103" s="37"/>
      <c r="P103" s="170">
        <f t="shared" si="1"/>
        <v>0</v>
      </c>
      <c r="Q103" s="170">
        <v>0</v>
      </c>
      <c r="R103" s="170">
        <f t="shared" si="2"/>
        <v>0</v>
      </c>
      <c r="S103" s="170">
        <v>0</v>
      </c>
      <c r="T103" s="171">
        <f t="shared" si="3"/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72">
        <f t="shared" si="4"/>
        <v>0</v>
      </c>
      <c r="BF103" s="172">
        <f t="shared" si="5"/>
        <v>0</v>
      </c>
      <c r="BG103" s="172">
        <f t="shared" si="6"/>
        <v>0</v>
      </c>
      <c r="BH103" s="172">
        <f t="shared" si="7"/>
        <v>0</v>
      </c>
      <c r="BI103" s="172">
        <f t="shared" si="8"/>
        <v>0</v>
      </c>
      <c r="BJ103" s="19" t="s">
        <v>77</v>
      </c>
      <c r="BK103" s="172">
        <f t="shared" si="9"/>
        <v>0</v>
      </c>
      <c r="BL103" s="19" t="s">
        <v>135</v>
      </c>
      <c r="BM103" s="19" t="s">
        <v>869</v>
      </c>
    </row>
    <row r="104" spans="2:65" s="1" customFormat="1" ht="22.5" customHeight="1">
      <c r="B104" s="160"/>
      <c r="C104" s="161" t="s">
        <v>186</v>
      </c>
      <c r="D104" s="161" t="s">
        <v>131</v>
      </c>
      <c r="E104" s="162" t="s">
        <v>870</v>
      </c>
      <c r="F104" s="163" t="s">
        <v>871</v>
      </c>
      <c r="G104" s="164" t="s">
        <v>157</v>
      </c>
      <c r="H104" s="165">
        <v>4</v>
      </c>
      <c r="I104" s="166"/>
      <c r="J104" s="167">
        <f t="shared" si="0"/>
        <v>0</v>
      </c>
      <c r="K104" s="163" t="s">
        <v>5</v>
      </c>
      <c r="L104" s="36"/>
      <c r="M104" s="168" t="s">
        <v>5</v>
      </c>
      <c r="N104" s="169" t="s">
        <v>40</v>
      </c>
      <c r="O104" s="37"/>
      <c r="P104" s="170">
        <f t="shared" si="1"/>
        <v>0</v>
      </c>
      <c r="Q104" s="170">
        <v>0</v>
      </c>
      <c r="R104" s="170">
        <f t="shared" si="2"/>
        <v>0</v>
      </c>
      <c r="S104" s="170">
        <v>0</v>
      </c>
      <c r="T104" s="171">
        <f t="shared" si="3"/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72">
        <f t="shared" si="4"/>
        <v>0</v>
      </c>
      <c r="BF104" s="172">
        <f t="shared" si="5"/>
        <v>0</v>
      </c>
      <c r="BG104" s="172">
        <f t="shared" si="6"/>
        <v>0</v>
      </c>
      <c r="BH104" s="172">
        <f t="shared" si="7"/>
        <v>0</v>
      </c>
      <c r="BI104" s="172">
        <f t="shared" si="8"/>
        <v>0</v>
      </c>
      <c r="BJ104" s="19" t="s">
        <v>77</v>
      </c>
      <c r="BK104" s="172">
        <f t="shared" si="9"/>
        <v>0</v>
      </c>
      <c r="BL104" s="19" t="s">
        <v>135</v>
      </c>
      <c r="BM104" s="19" t="s">
        <v>872</v>
      </c>
    </row>
    <row r="105" spans="2:65" s="1" customFormat="1" ht="22.5" customHeight="1">
      <c r="B105" s="160"/>
      <c r="C105" s="161" t="s">
        <v>193</v>
      </c>
      <c r="D105" s="161" t="s">
        <v>131</v>
      </c>
      <c r="E105" s="162" t="s">
        <v>873</v>
      </c>
      <c r="F105" s="163" t="s">
        <v>874</v>
      </c>
      <c r="G105" s="164" t="s">
        <v>157</v>
      </c>
      <c r="H105" s="165">
        <v>50</v>
      </c>
      <c r="I105" s="166"/>
      <c r="J105" s="167">
        <f t="shared" si="0"/>
        <v>0</v>
      </c>
      <c r="K105" s="163" t="s">
        <v>5</v>
      </c>
      <c r="L105" s="36"/>
      <c r="M105" s="168" t="s">
        <v>5</v>
      </c>
      <c r="N105" s="169" t="s">
        <v>40</v>
      </c>
      <c r="O105" s="37"/>
      <c r="P105" s="170">
        <f t="shared" si="1"/>
        <v>0</v>
      </c>
      <c r="Q105" s="170">
        <v>0</v>
      </c>
      <c r="R105" s="170">
        <f t="shared" si="2"/>
        <v>0</v>
      </c>
      <c r="S105" s="170">
        <v>0</v>
      </c>
      <c r="T105" s="171">
        <f t="shared" si="3"/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72">
        <f t="shared" si="4"/>
        <v>0</v>
      </c>
      <c r="BF105" s="172">
        <f t="shared" si="5"/>
        <v>0</v>
      </c>
      <c r="BG105" s="172">
        <f t="shared" si="6"/>
        <v>0</v>
      </c>
      <c r="BH105" s="172">
        <f t="shared" si="7"/>
        <v>0</v>
      </c>
      <c r="BI105" s="172">
        <f t="shared" si="8"/>
        <v>0</v>
      </c>
      <c r="BJ105" s="19" t="s">
        <v>77</v>
      </c>
      <c r="BK105" s="172">
        <f t="shared" si="9"/>
        <v>0</v>
      </c>
      <c r="BL105" s="19" t="s">
        <v>135</v>
      </c>
      <c r="BM105" s="19" t="s">
        <v>875</v>
      </c>
    </row>
    <row r="106" spans="2:65" s="1" customFormat="1" ht="22.5" customHeight="1">
      <c r="B106" s="160"/>
      <c r="C106" s="161" t="s">
        <v>197</v>
      </c>
      <c r="D106" s="161" t="s">
        <v>131</v>
      </c>
      <c r="E106" s="162" t="s">
        <v>876</v>
      </c>
      <c r="F106" s="163" t="s">
        <v>188</v>
      </c>
      <c r="G106" s="164" t="s">
        <v>151</v>
      </c>
      <c r="H106" s="165">
        <v>1</v>
      </c>
      <c r="I106" s="166"/>
      <c r="J106" s="167">
        <f t="shared" si="0"/>
        <v>0</v>
      </c>
      <c r="K106" s="163" t="s">
        <v>5</v>
      </c>
      <c r="L106" s="36"/>
      <c r="M106" s="168" t="s">
        <v>5</v>
      </c>
      <c r="N106" s="169" t="s">
        <v>40</v>
      </c>
      <c r="O106" s="37"/>
      <c r="P106" s="170">
        <f t="shared" si="1"/>
        <v>0</v>
      </c>
      <c r="Q106" s="170">
        <v>0</v>
      </c>
      <c r="R106" s="170">
        <f t="shared" si="2"/>
        <v>0</v>
      </c>
      <c r="S106" s="170">
        <v>0</v>
      </c>
      <c r="T106" s="171">
        <f t="shared" si="3"/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72">
        <f t="shared" si="4"/>
        <v>0</v>
      </c>
      <c r="BF106" s="172">
        <f t="shared" si="5"/>
        <v>0</v>
      </c>
      <c r="BG106" s="172">
        <f t="shared" si="6"/>
        <v>0</v>
      </c>
      <c r="BH106" s="172">
        <f t="shared" si="7"/>
        <v>0</v>
      </c>
      <c r="BI106" s="172">
        <f t="shared" si="8"/>
        <v>0</v>
      </c>
      <c r="BJ106" s="19" t="s">
        <v>77</v>
      </c>
      <c r="BK106" s="172">
        <f t="shared" si="9"/>
        <v>0</v>
      </c>
      <c r="BL106" s="19" t="s">
        <v>135</v>
      </c>
      <c r="BM106" s="19" t="s">
        <v>877</v>
      </c>
    </row>
    <row r="107" spans="2:63" s="9" customFormat="1" ht="37.35" customHeight="1">
      <c r="B107" s="148"/>
      <c r="D107" s="149" t="s">
        <v>68</v>
      </c>
      <c r="E107" s="150" t="s">
        <v>191</v>
      </c>
      <c r="F107" s="150" t="s">
        <v>192</v>
      </c>
      <c r="I107" s="151"/>
      <c r="J107" s="152">
        <f>BK107</f>
        <v>0</v>
      </c>
      <c r="L107" s="148"/>
      <c r="M107" s="153"/>
      <c r="N107" s="154"/>
      <c r="O107" s="154"/>
      <c r="P107" s="155">
        <f>P108</f>
        <v>0</v>
      </c>
      <c r="Q107" s="154"/>
      <c r="R107" s="155">
        <f>R108</f>
        <v>0</v>
      </c>
      <c r="S107" s="154"/>
      <c r="T107" s="156">
        <f>T108</f>
        <v>0</v>
      </c>
      <c r="AR107" s="157" t="s">
        <v>77</v>
      </c>
      <c r="AT107" s="158" t="s">
        <v>68</v>
      </c>
      <c r="AU107" s="158" t="s">
        <v>69</v>
      </c>
      <c r="AY107" s="157" t="s">
        <v>130</v>
      </c>
      <c r="BK107" s="159">
        <f>BK108</f>
        <v>0</v>
      </c>
    </row>
    <row r="108" spans="2:65" s="1" customFormat="1" ht="31.5" customHeight="1">
      <c r="B108" s="160"/>
      <c r="C108" s="161" t="s">
        <v>201</v>
      </c>
      <c r="D108" s="161" t="s">
        <v>131</v>
      </c>
      <c r="E108" s="162" t="s">
        <v>878</v>
      </c>
      <c r="F108" s="163" t="s">
        <v>879</v>
      </c>
      <c r="G108" s="164" t="s">
        <v>157</v>
      </c>
      <c r="H108" s="165">
        <v>1</v>
      </c>
      <c r="I108" s="166"/>
      <c r="J108" s="167">
        <f>ROUND(I108*H108,2)</f>
        <v>0</v>
      </c>
      <c r="K108" s="163" t="s">
        <v>5</v>
      </c>
      <c r="L108" s="36"/>
      <c r="M108" s="168" t="s">
        <v>5</v>
      </c>
      <c r="N108" s="169" t="s">
        <v>40</v>
      </c>
      <c r="O108" s="37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9" t="s">
        <v>77</v>
      </c>
      <c r="BK108" s="172">
        <f>ROUND(I108*H108,2)</f>
        <v>0</v>
      </c>
      <c r="BL108" s="19" t="s">
        <v>135</v>
      </c>
      <c r="BM108" s="19" t="s">
        <v>880</v>
      </c>
    </row>
    <row r="109" spans="2:63" s="9" customFormat="1" ht="37.35" customHeight="1">
      <c r="B109" s="148"/>
      <c r="D109" s="149" t="s">
        <v>68</v>
      </c>
      <c r="E109" s="150" t="s">
        <v>881</v>
      </c>
      <c r="F109" s="150" t="s">
        <v>882</v>
      </c>
      <c r="I109" s="151"/>
      <c r="J109" s="152">
        <f>BK109</f>
        <v>0</v>
      </c>
      <c r="L109" s="148"/>
      <c r="M109" s="153"/>
      <c r="N109" s="154"/>
      <c r="O109" s="154"/>
      <c r="P109" s="155">
        <f>SUM(P110:P114)</f>
        <v>0</v>
      </c>
      <c r="Q109" s="154"/>
      <c r="R109" s="155">
        <f>SUM(R110:R114)</f>
        <v>0</v>
      </c>
      <c r="S109" s="154"/>
      <c r="T109" s="156">
        <f>SUM(T110:T114)</f>
        <v>0</v>
      </c>
      <c r="AR109" s="157" t="s">
        <v>77</v>
      </c>
      <c r="AT109" s="158" t="s">
        <v>68</v>
      </c>
      <c r="AU109" s="158" t="s">
        <v>69</v>
      </c>
      <c r="AY109" s="157" t="s">
        <v>130</v>
      </c>
      <c r="BK109" s="159">
        <f>SUM(BK110:BK114)</f>
        <v>0</v>
      </c>
    </row>
    <row r="110" spans="2:65" s="1" customFormat="1" ht="22.5" customHeight="1">
      <c r="B110" s="160"/>
      <c r="C110" s="161" t="s">
        <v>207</v>
      </c>
      <c r="D110" s="161" t="s">
        <v>131</v>
      </c>
      <c r="E110" s="162" t="s">
        <v>883</v>
      </c>
      <c r="F110" s="163" t="s">
        <v>884</v>
      </c>
      <c r="G110" s="164" t="s">
        <v>189</v>
      </c>
      <c r="H110" s="165">
        <v>60</v>
      </c>
      <c r="I110" s="166"/>
      <c r="J110" s="167">
        <f>ROUND(I110*H110,2)</f>
        <v>0</v>
      </c>
      <c r="K110" s="163" t="s">
        <v>5</v>
      </c>
      <c r="L110" s="36"/>
      <c r="M110" s="168" t="s">
        <v>5</v>
      </c>
      <c r="N110" s="169" t="s">
        <v>40</v>
      </c>
      <c r="O110" s="37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9" t="s">
        <v>77</v>
      </c>
      <c r="BK110" s="172">
        <f>ROUND(I110*H110,2)</f>
        <v>0</v>
      </c>
      <c r="BL110" s="19" t="s">
        <v>135</v>
      </c>
      <c r="BM110" s="19" t="s">
        <v>885</v>
      </c>
    </row>
    <row r="111" spans="2:65" s="1" customFormat="1" ht="22.5" customHeight="1">
      <c r="B111" s="160"/>
      <c r="C111" s="161" t="s">
        <v>11</v>
      </c>
      <c r="D111" s="161" t="s">
        <v>131</v>
      </c>
      <c r="E111" s="162" t="s">
        <v>886</v>
      </c>
      <c r="F111" s="163" t="s">
        <v>887</v>
      </c>
      <c r="G111" s="164" t="s">
        <v>189</v>
      </c>
      <c r="H111" s="165">
        <v>15</v>
      </c>
      <c r="I111" s="166"/>
      <c r="J111" s="167">
        <f>ROUND(I111*H111,2)</f>
        <v>0</v>
      </c>
      <c r="K111" s="163" t="s">
        <v>5</v>
      </c>
      <c r="L111" s="36"/>
      <c r="M111" s="168" t="s">
        <v>5</v>
      </c>
      <c r="N111" s="169" t="s">
        <v>40</v>
      </c>
      <c r="O111" s="37"/>
      <c r="P111" s="170">
        <f>O111*H111</f>
        <v>0</v>
      </c>
      <c r="Q111" s="170">
        <v>0</v>
      </c>
      <c r="R111" s="170">
        <f>Q111*H111</f>
        <v>0</v>
      </c>
      <c r="S111" s="170">
        <v>0</v>
      </c>
      <c r="T111" s="171">
        <f>S111*H111</f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9" t="s">
        <v>77</v>
      </c>
      <c r="BK111" s="172">
        <f>ROUND(I111*H111,2)</f>
        <v>0</v>
      </c>
      <c r="BL111" s="19" t="s">
        <v>135</v>
      </c>
      <c r="BM111" s="19" t="s">
        <v>888</v>
      </c>
    </row>
    <row r="112" spans="2:65" s="1" customFormat="1" ht="22.5" customHeight="1">
      <c r="B112" s="160"/>
      <c r="C112" s="161" t="s">
        <v>214</v>
      </c>
      <c r="D112" s="161" t="s">
        <v>131</v>
      </c>
      <c r="E112" s="162" t="s">
        <v>889</v>
      </c>
      <c r="F112" s="163" t="s">
        <v>890</v>
      </c>
      <c r="G112" s="164" t="s">
        <v>189</v>
      </c>
      <c r="H112" s="165">
        <v>120</v>
      </c>
      <c r="I112" s="166"/>
      <c r="J112" s="167">
        <f>ROUND(I112*H112,2)</f>
        <v>0</v>
      </c>
      <c r="K112" s="163" t="s">
        <v>5</v>
      </c>
      <c r="L112" s="36"/>
      <c r="M112" s="168" t="s">
        <v>5</v>
      </c>
      <c r="N112" s="169" t="s">
        <v>40</v>
      </c>
      <c r="O112" s="37"/>
      <c r="P112" s="170">
        <f>O112*H112</f>
        <v>0</v>
      </c>
      <c r="Q112" s="170">
        <v>0</v>
      </c>
      <c r="R112" s="170">
        <f>Q112*H112</f>
        <v>0</v>
      </c>
      <c r="S112" s="170">
        <v>0</v>
      </c>
      <c r="T112" s="171">
        <f>S112*H112</f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72">
        <f>IF(N112="základní",J112,0)</f>
        <v>0</v>
      </c>
      <c r="BF112" s="172">
        <f>IF(N112="snížená",J112,0)</f>
        <v>0</v>
      </c>
      <c r="BG112" s="172">
        <f>IF(N112="zákl. přenesená",J112,0)</f>
        <v>0</v>
      </c>
      <c r="BH112" s="172">
        <f>IF(N112="sníž. přenesená",J112,0)</f>
        <v>0</v>
      </c>
      <c r="BI112" s="172">
        <f>IF(N112="nulová",J112,0)</f>
        <v>0</v>
      </c>
      <c r="BJ112" s="19" t="s">
        <v>77</v>
      </c>
      <c r="BK112" s="172">
        <f>ROUND(I112*H112,2)</f>
        <v>0</v>
      </c>
      <c r="BL112" s="19" t="s">
        <v>135</v>
      </c>
      <c r="BM112" s="19" t="s">
        <v>891</v>
      </c>
    </row>
    <row r="113" spans="2:65" s="1" customFormat="1" ht="22.5" customHeight="1">
      <c r="B113" s="160"/>
      <c r="C113" s="161" t="s">
        <v>220</v>
      </c>
      <c r="D113" s="161" t="s">
        <v>131</v>
      </c>
      <c r="E113" s="162" t="s">
        <v>892</v>
      </c>
      <c r="F113" s="163" t="s">
        <v>893</v>
      </c>
      <c r="G113" s="164" t="s">
        <v>189</v>
      </c>
      <c r="H113" s="165">
        <v>110</v>
      </c>
      <c r="I113" s="166"/>
      <c r="J113" s="167">
        <f>ROUND(I113*H113,2)</f>
        <v>0</v>
      </c>
      <c r="K113" s="163" t="s">
        <v>5</v>
      </c>
      <c r="L113" s="36"/>
      <c r="M113" s="168" t="s">
        <v>5</v>
      </c>
      <c r="N113" s="169" t="s">
        <v>40</v>
      </c>
      <c r="O113" s="37"/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72">
        <f>IF(N113="základní",J113,0)</f>
        <v>0</v>
      </c>
      <c r="BF113" s="172">
        <f>IF(N113="snížená",J113,0)</f>
        <v>0</v>
      </c>
      <c r="BG113" s="172">
        <f>IF(N113="zákl. přenesená",J113,0)</f>
        <v>0</v>
      </c>
      <c r="BH113" s="172">
        <f>IF(N113="sníž. přenesená",J113,0)</f>
        <v>0</v>
      </c>
      <c r="BI113" s="172">
        <f>IF(N113="nulová",J113,0)</f>
        <v>0</v>
      </c>
      <c r="BJ113" s="19" t="s">
        <v>77</v>
      </c>
      <c r="BK113" s="172">
        <f>ROUND(I113*H113,2)</f>
        <v>0</v>
      </c>
      <c r="BL113" s="19" t="s">
        <v>135</v>
      </c>
      <c r="BM113" s="19" t="s">
        <v>894</v>
      </c>
    </row>
    <row r="114" spans="2:65" s="1" customFormat="1" ht="22.5" customHeight="1">
      <c r="B114" s="160"/>
      <c r="C114" s="161" t="s">
        <v>224</v>
      </c>
      <c r="D114" s="161" t="s">
        <v>131</v>
      </c>
      <c r="E114" s="162" t="s">
        <v>895</v>
      </c>
      <c r="F114" s="163" t="s">
        <v>896</v>
      </c>
      <c r="G114" s="164" t="s">
        <v>189</v>
      </c>
      <c r="H114" s="165">
        <v>5</v>
      </c>
      <c r="I114" s="166"/>
      <c r="J114" s="167">
        <f>ROUND(I114*H114,2)</f>
        <v>0</v>
      </c>
      <c r="K114" s="163" t="s">
        <v>5</v>
      </c>
      <c r="L114" s="36"/>
      <c r="M114" s="168" t="s">
        <v>5</v>
      </c>
      <c r="N114" s="169" t="s">
        <v>40</v>
      </c>
      <c r="O114" s="37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9" t="s">
        <v>77</v>
      </c>
      <c r="BK114" s="172">
        <f>ROUND(I114*H114,2)</f>
        <v>0</v>
      </c>
      <c r="BL114" s="19" t="s">
        <v>135</v>
      </c>
      <c r="BM114" s="19" t="s">
        <v>897</v>
      </c>
    </row>
    <row r="115" spans="2:63" s="9" customFormat="1" ht="37.35" customHeight="1">
      <c r="B115" s="148"/>
      <c r="D115" s="149" t="s">
        <v>68</v>
      </c>
      <c r="E115" s="150" t="s">
        <v>898</v>
      </c>
      <c r="F115" s="150" t="s">
        <v>899</v>
      </c>
      <c r="I115" s="151"/>
      <c r="J115" s="152">
        <f>BK115</f>
        <v>0</v>
      </c>
      <c r="L115" s="148"/>
      <c r="M115" s="153"/>
      <c r="N115" s="154"/>
      <c r="O115" s="154"/>
      <c r="P115" s="155">
        <f>SUM(P116:P119)</f>
        <v>0</v>
      </c>
      <c r="Q115" s="154"/>
      <c r="R115" s="155">
        <f>SUM(R116:R119)</f>
        <v>0</v>
      </c>
      <c r="S115" s="154"/>
      <c r="T115" s="156">
        <f>SUM(T116:T119)</f>
        <v>0</v>
      </c>
      <c r="AR115" s="157" t="s">
        <v>77</v>
      </c>
      <c r="AT115" s="158" t="s">
        <v>68</v>
      </c>
      <c r="AU115" s="158" t="s">
        <v>69</v>
      </c>
      <c r="AY115" s="157" t="s">
        <v>130</v>
      </c>
      <c r="BK115" s="159">
        <f>SUM(BK116:BK119)</f>
        <v>0</v>
      </c>
    </row>
    <row r="116" spans="2:65" s="1" customFormat="1" ht="22.5" customHeight="1">
      <c r="B116" s="160"/>
      <c r="C116" s="161" t="s">
        <v>228</v>
      </c>
      <c r="D116" s="161" t="s">
        <v>131</v>
      </c>
      <c r="E116" s="162" t="s">
        <v>900</v>
      </c>
      <c r="F116" s="163" t="s">
        <v>901</v>
      </c>
      <c r="G116" s="164" t="s">
        <v>189</v>
      </c>
      <c r="H116" s="165">
        <v>180</v>
      </c>
      <c r="I116" s="166"/>
      <c r="J116" s="167">
        <f>ROUND(I116*H116,2)</f>
        <v>0</v>
      </c>
      <c r="K116" s="163" t="s">
        <v>5</v>
      </c>
      <c r="L116" s="36"/>
      <c r="M116" s="168" t="s">
        <v>5</v>
      </c>
      <c r="N116" s="169" t="s">
        <v>40</v>
      </c>
      <c r="O116" s="37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AR116" s="19" t="s">
        <v>135</v>
      </c>
      <c r="AT116" s="19" t="s">
        <v>131</v>
      </c>
      <c r="AU116" s="19" t="s">
        <v>77</v>
      </c>
      <c r="AY116" s="19" t="s">
        <v>130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19" t="s">
        <v>77</v>
      </c>
      <c r="BK116" s="172">
        <f>ROUND(I116*H116,2)</f>
        <v>0</v>
      </c>
      <c r="BL116" s="19" t="s">
        <v>135</v>
      </c>
      <c r="BM116" s="19" t="s">
        <v>902</v>
      </c>
    </row>
    <row r="117" spans="2:65" s="1" customFormat="1" ht="22.5" customHeight="1">
      <c r="B117" s="160"/>
      <c r="C117" s="161" t="s">
        <v>232</v>
      </c>
      <c r="D117" s="161" t="s">
        <v>131</v>
      </c>
      <c r="E117" s="162" t="s">
        <v>903</v>
      </c>
      <c r="F117" s="163" t="s">
        <v>904</v>
      </c>
      <c r="G117" s="164" t="s">
        <v>157</v>
      </c>
      <c r="H117" s="165">
        <v>10</v>
      </c>
      <c r="I117" s="166"/>
      <c r="J117" s="167">
        <f>ROUND(I117*H117,2)</f>
        <v>0</v>
      </c>
      <c r="K117" s="163" t="s">
        <v>5</v>
      </c>
      <c r="L117" s="36"/>
      <c r="M117" s="168" t="s">
        <v>5</v>
      </c>
      <c r="N117" s="169" t="s">
        <v>40</v>
      </c>
      <c r="O117" s="37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9" t="s">
        <v>77</v>
      </c>
      <c r="BK117" s="172">
        <f>ROUND(I117*H117,2)</f>
        <v>0</v>
      </c>
      <c r="BL117" s="19" t="s">
        <v>135</v>
      </c>
      <c r="BM117" s="19" t="s">
        <v>905</v>
      </c>
    </row>
    <row r="118" spans="2:65" s="1" customFormat="1" ht="22.5" customHeight="1">
      <c r="B118" s="160"/>
      <c r="C118" s="161" t="s">
        <v>10</v>
      </c>
      <c r="D118" s="161" t="s">
        <v>131</v>
      </c>
      <c r="E118" s="162" t="s">
        <v>906</v>
      </c>
      <c r="F118" s="163" t="s">
        <v>907</v>
      </c>
      <c r="G118" s="164" t="s">
        <v>157</v>
      </c>
      <c r="H118" s="165">
        <v>6</v>
      </c>
      <c r="I118" s="166"/>
      <c r="J118" s="167">
        <f>ROUND(I118*H118,2)</f>
        <v>0</v>
      </c>
      <c r="K118" s="163" t="s">
        <v>5</v>
      </c>
      <c r="L118" s="36"/>
      <c r="M118" s="168" t="s">
        <v>5</v>
      </c>
      <c r="N118" s="169" t="s">
        <v>40</v>
      </c>
      <c r="O118" s="37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9" t="s">
        <v>77</v>
      </c>
      <c r="BK118" s="172">
        <f>ROUND(I118*H118,2)</f>
        <v>0</v>
      </c>
      <c r="BL118" s="19" t="s">
        <v>135</v>
      </c>
      <c r="BM118" s="19" t="s">
        <v>908</v>
      </c>
    </row>
    <row r="119" spans="2:65" s="1" customFormat="1" ht="22.5" customHeight="1">
      <c r="B119" s="160"/>
      <c r="C119" s="161" t="s">
        <v>341</v>
      </c>
      <c r="D119" s="161" t="s">
        <v>131</v>
      </c>
      <c r="E119" s="162" t="s">
        <v>909</v>
      </c>
      <c r="F119" s="163" t="s">
        <v>910</v>
      </c>
      <c r="G119" s="164" t="s">
        <v>189</v>
      </c>
      <c r="H119" s="165">
        <v>20</v>
      </c>
      <c r="I119" s="166"/>
      <c r="J119" s="167">
        <f>ROUND(I119*H119,2)</f>
        <v>0</v>
      </c>
      <c r="K119" s="163" t="s">
        <v>5</v>
      </c>
      <c r="L119" s="36"/>
      <c r="M119" s="168" t="s">
        <v>5</v>
      </c>
      <c r="N119" s="169" t="s">
        <v>40</v>
      </c>
      <c r="O119" s="37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9" t="s">
        <v>77</v>
      </c>
      <c r="BK119" s="172">
        <f>ROUND(I119*H119,2)</f>
        <v>0</v>
      </c>
      <c r="BL119" s="19" t="s">
        <v>135</v>
      </c>
      <c r="BM119" s="19" t="s">
        <v>911</v>
      </c>
    </row>
    <row r="120" spans="2:63" s="9" customFormat="1" ht="37.35" customHeight="1">
      <c r="B120" s="148"/>
      <c r="D120" s="149" t="s">
        <v>68</v>
      </c>
      <c r="E120" s="150" t="s">
        <v>218</v>
      </c>
      <c r="F120" s="150" t="s">
        <v>219</v>
      </c>
      <c r="I120" s="151"/>
      <c r="J120" s="152">
        <f>BK120</f>
        <v>0</v>
      </c>
      <c r="L120" s="148"/>
      <c r="M120" s="153"/>
      <c r="N120" s="154"/>
      <c r="O120" s="154"/>
      <c r="P120" s="155">
        <f>SUM(P121:P123)</f>
        <v>0</v>
      </c>
      <c r="Q120" s="154"/>
      <c r="R120" s="155">
        <f>SUM(R121:R123)</f>
        <v>0</v>
      </c>
      <c r="S120" s="154"/>
      <c r="T120" s="156">
        <f>SUM(T121:T123)</f>
        <v>0</v>
      </c>
      <c r="AR120" s="157" t="s">
        <v>77</v>
      </c>
      <c r="AT120" s="158" t="s">
        <v>68</v>
      </c>
      <c r="AU120" s="158" t="s">
        <v>69</v>
      </c>
      <c r="AY120" s="157" t="s">
        <v>130</v>
      </c>
      <c r="BK120" s="159">
        <f>SUM(BK121:BK123)</f>
        <v>0</v>
      </c>
    </row>
    <row r="121" spans="2:65" s="1" customFormat="1" ht="22.5" customHeight="1">
      <c r="B121" s="160"/>
      <c r="C121" s="161" t="s">
        <v>290</v>
      </c>
      <c r="D121" s="161" t="s">
        <v>131</v>
      </c>
      <c r="E121" s="162" t="s">
        <v>229</v>
      </c>
      <c r="F121" s="163" t="s">
        <v>230</v>
      </c>
      <c r="G121" s="164" t="s">
        <v>151</v>
      </c>
      <c r="H121" s="165">
        <v>1</v>
      </c>
      <c r="I121" s="166"/>
      <c r="J121" s="167">
        <f>ROUND(I121*H121,2)</f>
        <v>0</v>
      </c>
      <c r="K121" s="163" t="s">
        <v>5</v>
      </c>
      <c r="L121" s="36"/>
      <c r="M121" s="168" t="s">
        <v>5</v>
      </c>
      <c r="N121" s="169" t="s">
        <v>40</v>
      </c>
      <c r="O121" s="37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AR121" s="19" t="s">
        <v>135</v>
      </c>
      <c r="AT121" s="19" t="s">
        <v>131</v>
      </c>
      <c r="AU121" s="19" t="s">
        <v>77</v>
      </c>
      <c r="AY121" s="19" t="s">
        <v>130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9" t="s">
        <v>77</v>
      </c>
      <c r="BK121" s="172">
        <f>ROUND(I121*H121,2)</f>
        <v>0</v>
      </c>
      <c r="BL121" s="19" t="s">
        <v>135</v>
      </c>
      <c r="BM121" s="19" t="s">
        <v>912</v>
      </c>
    </row>
    <row r="122" spans="2:65" s="1" customFormat="1" ht="22.5" customHeight="1">
      <c r="B122" s="160"/>
      <c r="C122" s="161" t="s">
        <v>296</v>
      </c>
      <c r="D122" s="161" t="s">
        <v>131</v>
      </c>
      <c r="E122" s="162" t="s">
        <v>233</v>
      </c>
      <c r="F122" s="163" t="s">
        <v>234</v>
      </c>
      <c r="G122" s="164" t="s">
        <v>151</v>
      </c>
      <c r="H122" s="165">
        <v>1</v>
      </c>
      <c r="I122" s="166"/>
      <c r="J122" s="167">
        <f>ROUND(I122*H122,2)</f>
        <v>0</v>
      </c>
      <c r="K122" s="163" t="s">
        <v>5</v>
      </c>
      <c r="L122" s="36"/>
      <c r="M122" s="168" t="s">
        <v>5</v>
      </c>
      <c r="N122" s="169" t="s">
        <v>40</v>
      </c>
      <c r="O122" s="37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AR122" s="19" t="s">
        <v>135</v>
      </c>
      <c r="AT122" s="19" t="s">
        <v>131</v>
      </c>
      <c r="AU122" s="19" t="s">
        <v>77</v>
      </c>
      <c r="AY122" s="19" t="s">
        <v>130</v>
      </c>
      <c r="BE122" s="172">
        <f>IF(N122="základní",J122,0)</f>
        <v>0</v>
      </c>
      <c r="BF122" s="172">
        <f>IF(N122="snížená",J122,0)</f>
        <v>0</v>
      </c>
      <c r="BG122" s="172">
        <f>IF(N122="zákl. přenesená",J122,0)</f>
        <v>0</v>
      </c>
      <c r="BH122" s="172">
        <f>IF(N122="sníž. přenesená",J122,0)</f>
        <v>0</v>
      </c>
      <c r="BI122" s="172">
        <f>IF(N122="nulová",J122,0)</f>
        <v>0</v>
      </c>
      <c r="BJ122" s="19" t="s">
        <v>77</v>
      </c>
      <c r="BK122" s="172">
        <f>ROUND(I122*H122,2)</f>
        <v>0</v>
      </c>
      <c r="BL122" s="19" t="s">
        <v>135</v>
      </c>
      <c r="BM122" s="19" t="s">
        <v>913</v>
      </c>
    </row>
    <row r="123" spans="2:65" s="1" customFormat="1" ht="22.5" customHeight="1">
      <c r="B123" s="160"/>
      <c r="C123" s="161" t="s">
        <v>302</v>
      </c>
      <c r="D123" s="161" t="s">
        <v>131</v>
      </c>
      <c r="E123" s="162" t="s">
        <v>236</v>
      </c>
      <c r="F123" s="163" t="s">
        <v>237</v>
      </c>
      <c r="G123" s="164" t="s">
        <v>151</v>
      </c>
      <c r="H123" s="165">
        <v>1</v>
      </c>
      <c r="I123" s="166"/>
      <c r="J123" s="167">
        <f>ROUND(I123*H123,2)</f>
        <v>0</v>
      </c>
      <c r="K123" s="163" t="s">
        <v>5</v>
      </c>
      <c r="L123" s="36"/>
      <c r="M123" s="168" t="s">
        <v>5</v>
      </c>
      <c r="N123" s="169" t="s">
        <v>40</v>
      </c>
      <c r="O123" s="37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AR123" s="19" t="s">
        <v>135</v>
      </c>
      <c r="AT123" s="19" t="s">
        <v>131</v>
      </c>
      <c r="AU123" s="19" t="s">
        <v>77</v>
      </c>
      <c r="AY123" s="19" t="s">
        <v>130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9" t="s">
        <v>77</v>
      </c>
      <c r="BK123" s="172">
        <f>ROUND(I123*H123,2)</f>
        <v>0</v>
      </c>
      <c r="BL123" s="19" t="s">
        <v>135</v>
      </c>
      <c r="BM123" s="19" t="s">
        <v>914</v>
      </c>
    </row>
    <row r="124" spans="2:63" s="9" customFormat="1" ht="37.35" customHeight="1">
      <c r="B124" s="148"/>
      <c r="D124" s="149" t="s">
        <v>68</v>
      </c>
      <c r="E124" s="150" t="s">
        <v>915</v>
      </c>
      <c r="F124" s="150" t="s">
        <v>916</v>
      </c>
      <c r="I124" s="151"/>
      <c r="J124" s="152">
        <f>BK124</f>
        <v>0</v>
      </c>
      <c r="L124" s="148"/>
      <c r="M124" s="153"/>
      <c r="N124" s="154"/>
      <c r="O124" s="154"/>
      <c r="P124" s="155">
        <f>P125</f>
        <v>0</v>
      </c>
      <c r="Q124" s="154"/>
      <c r="R124" s="155">
        <f>R125</f>
        <v>0</v>
      </c>
      <c r="S124" s="154"/>
      <c r="T124" s="156">
        <f>T125</f>
        <v>0</v>
      </c>
      <c r="AR124" s="157" t="s">
        <v>77</v>
      </c>
      <c r="AT124" s="158" t="s">
        <v>68</v>
      </c>
      <c r="AU124" s="158" t="s">
        <v>69</v>
      </c>
      <c r="AY124" s="157" t="s">
        <v>130</v>
      </c>
      <c r="BK124" s="159">
        <f>BK125</f>
        <v>0</v>
      </c>
    </row>
    <row r="125" spans="2:65" s="1" customFormat="1" ht="22.5" customHeight="1">
      <c r="B125" s="160"/>
      <c r="C125" s="161" t="s">
        <v>306</v>
      </c>
      <c r="D125" s="161" t="s">
        <v>131</v>
      </c>
      <c r="E125" s="162" t="s">
        <v>917</v>
      </c>
      <c r="F125" s="163" t="s">
        <v>918</v>
      </c>
      <c r="G125" s="164" t="s">
        <v>151</v>
      </c>
      <c r="H125" s="165">
        <v>1</v>
      </c>
      <c r="I125" s="166"/>
      <c r="J125" s="167">
        <f>ROUND(I125*H125,2)</f>
        <v>0</v>
      </c>
      <c r="K125" s="163" t="s">
        <v>5</v>
      </c>
      <c r="L125" s="36"/>
      <c r="M125" s="168" t="s">
        <v>5</v>
      </c>
      <c r="N125" s="169" t="s">
        <v>40</v>
      </c>
      <c r="O125" s="37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AR125" s="19" t="s">
        <v>135</v>
      </c>
      <c r="AT125" s="19" t="s">
        <v>131</v>
      </c>
      <c r="AU125" s="19" t="s">
        <v>77</v>
      </c>
      <c r="AY125" s="19" t="s">
        <v>130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9" t="s">
        <v>77</v>
      </c>
      <c r="BK125" s="172">
        <f>ROUND(I125*H125,2)</f>
        <v>0</v>
      </c>
      <c r="BL125" s="19" t="s">
        <v>135</v>
      </c>
      <c r="BM125" s="19" t="s">
        <v>919</v>
      </c>
    </row>
    <row r="126" spans="2:63" s="9" customFormat="1" ht="37.35" customHeight="1">
      <c r="B126" s="148"/>
      <c r="D126" s="149" t="s">
        <v>68</v>
      </c>
      <c r="E126" s="150" t="s">
        <v>920</v>
      </c>
      <c r="F126" s="150" t="s">
        <v>921</v>
      </c>
      <c r="I126" s="151"/>
      <c r="J126" s="152">
        <f>BK126</f>
        <v>0</v>
      </c>
      <c r="L126" s="148"/>
      <c r="M126" s="153"/>
      <c r="N126" s="154"/>
      <c r="O126" s="154"/>
      <c r="P126" s="155">
        <f>P127</f>
        <v>0</v>
      </c>
      <c r="Q126" s="154"/>
      <c r="R126" s="155">
        <f>R127</f>
        <v>0</v>
      </c>
      <c r="S126" s="154"/>
      <c r="T126" s="156">
        <f>T127</f>
        <v>0</v>
      </c>
      <c r="AR126" s="157" t="s">
        <v>77</v>
      </c>
      <c r="AT126" s="158" t="s">
        <v>68</v>
      </c>
      <c r="AU126" s="158" t="s">
        <v>69</v>
      </c>
      <c r="AY126" s="157" t="s">
        <v>130</v>
      </c>
      <c r="BK126" s="159">
        <f>BK127</f>
        <v>0</v>
      </c>
    </row>
    <row r="127" spans="2:65" s="1" customFormat="1" ht="22.5" customHeight="1">
      <c r="B127" s="160"/>
      <c r="C127" s="161" t="s">
        <v>347</v>
      </c>
      <c r="D127" s="161" t="s">
        <v>131</v>
      </c>
      <c r="E127" s="162" t="s">
        <v>922</v>
      </c>
      <c r="F127" s="163" t="s">
        <v>923</v>
      </c>
      <c r="G127" s="164" t="s">
        <v>189</v>
      </c>
      <c r="H127" s="165">
        <v>90</v>
      </c>
      <c r="I127" s="166"/>
      <c r="J127" s="167">
        <f>ROUND(I127*H127,2)</f>
        <v>0</v>
      </c>
      <c r="K127" s="163" t="s">
        <v>5</v>
      </c>
      <c r="L127" s="36"/>
      <c r="M127" s="168" t="s">
        <v>5</v>
      </c>
      <c r="N127" s="169" t="s">
        <v>40</v>
      </c>
      <c r="O127" s="37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AR127" s="19" t="s">
        <v>135</v>
      </c>
      <c r="AT127" s="19" t="s">
        <v>131</v>
      </c>
      <c r="AU127" s="19" t="s">
        <v>77</v>
      </c>
      <c r="AY127" s="19" t="s">
        <v>130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9" t="s">
        <v>77</v>
      </c>
      <c r="BK127" s="172">
        <f>ROUND(I127*H127,2)</f>
        <v>0</v>
      </c>
      <c r="BL127" s="19" t="s">
        <v>135</v>
      </c>
      <c r="BM127" s="19" t="s">
        <v>924</v>
      </c>
    </row>
    <row r="128" spans="2:63" s="9" customFormat="1" ht="37.35" customHeight="1">
      <c r="B128" s="148"/>
      <c r="D128" s="149" t="s">
        <v>68</v>
      </c>
      <c r="E128" s="150" t="s">
        <v>925</v>
      </c>
      <c r="F128" s="150" t="s">
        <v>926</v>
      </c>
      <c r="I128" s="151"/>
      <c r="J128" s="152">
        <f>BK128</f>
        <v>0</v>
      </c>
      <c r="L128" s="148"/>
      <c r="M128" s="153"/>
      <c r="N128" s="154"/>
      <c r="O128" s="154"/>
      <c r="P128" s="155">
        <f>P129</f>
        <v>0</v>
      </c>
      <c r="Q128" s="154"/>
      <c r="R128" s="155">
        <f>R129</f>
        <v>0</v>
      </c>
      <c r="S128" s="154"/>
      <c r="T128" s="156">
        <f>T129</f>
        <v>0</v>
      </c>
      <c r="AR128" s="157" t="s">
        <v>77</v>
      </c>
      <c r="AT128" s="158" t="s">
        <v>68</v>
      </c>
      <c r="AU128" s="158" t="s">
        <v>69</v>
      </c>
      <c r="AY128" s="157" t="s">
        <v>130</v>
      </c>
      <c r="BK128" s="159">
        <f>BK129</f>
        <v>0</v>
      </c>
    </row>
    <row r="129" spans="2:65" s="1" customFormat="1" ht="22.5" customHeight="1">
      <c r="B129" s="160"/>
      <c r="C129" s="161" t="s">
        <v>351</v>
      </c>
      <c r="D129" s="161" t="s">
        <v>131</v>
      </c>
      <c r="E129" s="162" t="s">
        <v>927</v>
      </c>
      <c r="F129" s="163" t="s">
        <v>928</v>
      </c>
      <c r="G129" s="164" t="s">
        <v>189</v>
      </c>
      <c r="H129" s="165">
        <v>22</v>
      </c>
      <c r="I129" s="166"/>
      <c r="J129" s="167">
        <f>ROUND(I129*H129,2)</f>
        <v>0</v>
      </c>
      <c r="K129" s="163" t="s">
        <v>5</v>
      </c>
      <c r="L129" s="36"/>
      <c r="M129" s="168" t="s">
        <v>5</v>
      </c>
      <c r="N129" s="169" t="s">
        <v>40</v>
      </c>
      <c r="O129" s="37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9" t="s">
        <v>135</v>
      </c>
      <c r="AT129" s="19" t="s">
        <v>131</v>
      </c>
      <c r="AU129" s="19" t="s">
        <v>77</v>
      </c>
      <c r="AY129" s="19" t="s">
        <v>130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9" t="s">
        <v>77</v>
      </c>
      <c r="BK129" s="172">
        <f>ROUND(I129*H129,2)</f>
        <v>0</v>
      </c>
      <c r="BL129" s="19" t="s">
        <v>135</v>
      </c>
      <c r="BM129" s="19" t="s">
        <v>929</v>
      </c>
    </row>
    <row r="130" spans="2:63" s="9" customFormat="1" ht="37.35" customHeight="1">
      <c r="B130" s="148"/>
      <c r="D130" s="149" t="s">
        <v>68</v>
      </c>
      <c r="E130" s="150" t="s">
        <v>930</v>
      </c>
      <c r="F130" s="150" t="s">
        <v>931</v>
      </c>
      <c r="I130" s="151"/>
      <c r="J130" s="152">
        <f>BK130</f>
        <v>0</v>
      </c>
      <c r="L130" s="148"/>
      <c r="M130" s="153"/>
      <c r="N130" s="154"/>
      <c r="O130" s="154"/>
      <c r="P130" s="155">
        <f>SUM(P131:P134)</f>
        <v>0</v>
      </c>
      <c r="Q130" s="154"/>
      <c r="R130" s="155">
        <f>SUM(R131:R134)</f>
        <v>0</v>
      </c>
      <c r="S130" s="154"/>
      <c r="T130" s="156">
        <f>SUM(T131:T134)</f>
        <v>0</v>
      </c>
      <c r="AR130" s="157" t="s">
        <v>77</v>
      </c>
      <c r="AT130" s="158" t="s">
        <v>68</v>
      </c>
      <c r="AU130" s="158" t="s">
        <v>69</v>
      </c>
      <c r="AY130" s="157" t="s">
        <v>130</v>
      </c>
      <c r="BK130" s="159">
        <f>SUM(BK131:BK134)</f>
        <v>0</v>
      </c>
    </row>
    <row r="131" spans="2:65" s="1" customFormat="1" ht="22.5" customHeight="1">
      <c r="B131" s="160"/>
      <c r="C131" s="161" t="s">
        <v>355</v>
      </c>
      <c r="D131" s="161" t="s">
        <v>131</v>
      </c>
      <c r="E131" s="162" t="s">
        <v>932</v>
      </c>
      <c r="F131" s="163" t="s">
        <v>933</v>
      </c>
      <c r="G131" s="164" t="s">
        <v>157</v>
      </c>
      <c r="H131" s="165">
        <v>30</v>
      </c>
      <c r="I131" s="166"/>
      <c r="J131" s="167">
        <f>ROUND(I131*H131,2)</f>
        <v>0</v>
      </c>
      <c r="K131" s="163" t="s">
        <v>5</v>
      </c>
      <c r="L131" s="36"/>
      <c r="M131" s="168" t="s">
        <v>5</v>
      </c>
      <c r="N131" s="169" t="s">
        <v>40</v>
      </c>
      <c r="O131" s="37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AR131" s="19" t="s">
        <v>135</v>
      </c>
      <c r="AT131" s="19" t="s">
        <v>131</v>
      </c>
      <c r="AU131" s="19" t="s">
        <v>77</v>
      </c>
      <c r="AY131" s="19" t="s">
        <v>130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19" t="s">
        <v>77</v>
      </c>
      <c r="BK131" s="172">
        <f>ROUND(I131*H131,2)</f>
        <v>0</v>
      </c>
      <c r="BL131" s="19" t="s">
        <v>135</v>
      </c>
      <c r="BM131" s="19" t="s">
        <v>934</v>
      </c>
    </row>
    <row r="132" spans="2:65" s="1" customFormat="1" ht="22.5" customHeight="1">
      <c r="B132" s="160"/>
      <c r="C132" s="161" t="s">
        <v>359</v>
      </c>
      <c r="D132" s="161" t="s">
        <v>131</v>
      </c>
      <c r="E132" s="162" t="s">
        <v>935</v>
      </c>
      <c r="F132" s="163" t="s">
        <v>936</v>
      </c>
      <c r="G132" s="164" t="s">
        <v>157</v>
      </c>
      <c r="H132" s="165">
        <v>40</v>
      </c>
      <c r="I132" s="166"/>
      <c r="J132" s="167">
        <f>ROUND(I132*H132,2)</f>
        <v>0</v>
      </c>
      <c r="K132" s="163" t="s">
        <v>5</v>
      </c>
      <c r="L132" s="36"/>
      <c r="M132" s="168" t="s">
        <v>5</v>
      </c>
      <c r="N132" s="169" t="s">
        <v>40</v>
      </c>
      <c r="O132" s="37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9" t="s">
        <v>135</v>
      </c>
      <c r="AT132" s="19" t="s">
        <v>131</v>
      </c>
      <c r="AU132" s="19" t="s">
        <v>77</v>
      </c>
      <c r="AY132" s="19" t="s">
        <v>130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9" t="s">
        <v>77</v>
      </c>
      <c r="BK132" s="172">
        <f>ROUND(I132*H132,2)</f>
        <v>0</v>
      </c>
      <c r="BL132" s="19" t="s">
        <v>135</v>
      </c>
      <c r="BM132" s="19" t="s">
        <v>937</v>
      </c>
    </row>
    <row r="133" spans="2:65" s="1" customFormat="1" ht="22.5" customHeight="1">
      <c r="B133" s="160"/>
      <c r="C133" s="161" t="s">
        <v>453</v>
      </c>
      <c r="D133" s="161" t="s">
        <v>131</v>
      </c>
      <c r="E133" s="162" t="s">
        <v>938</v>
      </c>
      <c r="F133" s="163" t="s">
        <v>939</v>
      </c>
      <c r="G133" s="164" t="s">
        <v>157</v>
      </c>
      <c r="H133" s="165">
        <v>5</v>
      </c>
      <c r="I133" s="166"/>
      <c r="J133" s="167">
        <f>ROUND(I133*H133,2)</f>
        <v>0</v>
      </c>
      <c r="K133" s="163" t="s">
        <v>5</v>
      </c>
      <c r="L133" s="36"/>
      <c r="M133" s="168" t="s">
        <v>5</v>
      </c>
      <c r="N133" s="169" t="s">
        <v>40</v>
      </c>
      <c r="O133" s="37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9" t="s">
        <v>135</v>
      </c>
      <c r="AT133" s="19" t="s">
        <v>131</v>
      </c>
      <c r="AU133" s="19" t="s">
        <v>77</v>
      </c>
      <c r="AY133" s="19" t="s">
        <v>130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9" t="s">
        <v>77</v>
      </c>
      <c r="BK133" s="172">
        <f>ROUND(I133*H133,2)</f>
        <v>0</v>
      </c>
      <c r="BL133" s="19" t="s">
        <v>135</v>
      </c>
      <c r="BM133" s="19" t="s">
        <v>940</v>
      </c>
    </row>
    <row r="134" spans="2:65" s="1" customFormat="1" ht="22.5" customHeight="1">
      <c r="B134" s="160"/>
      <c r="C134" s="161" t="s">
        <v>457</v>
      </c>
      <c r="D134" s="161" t="s">
        <v>131</v>
      </c>
      <c r="E134" s="162" t="s">
        <v>941</v>
      </c>
      <c r="F134" s="163" t="s">
        <v>942</v>
      </c>
      <c r="G134" s="164" t="s">
        <v>157</v>
      </c>
      <c r="H134" s="165">
        <v>6</v>
      </c>
      <c r="I134" s="166"/>
      <c r="J134" s="167">
        <f>ROUND(I134*H134,2)</f>
        <v>0</v>
      </c>
      <c r="K134" s="163" t="s">
        <v>5</v>
      </c>
      <c r="L134" s="36"/>
      <c r="M134" s="168" t="s">
        <v>5</v>
      </c>
      <c r="N134" s="169" t="s">
        <v>40</v>
      </c>
      <c r="O134" s="37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19" t="s">
        <v>135</v>
      </c>
      <c r="AT134" s="19" t="s">
        <v>131</v>
      </c>
      <c r="AU134" s="19" t="s">
        <v>77</v>
      </c>
      <c r="AY134" s="19" t="s">
        <v>130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9" t="s">
        <v>77</v>
      </c>
      <c r="BK134" s="172">
        <f>ROUND(I134*H134,2)</f>
        <v>0</v>
      </c>
      <c r="BL134" s="19" t="s">
        <v>135</v>
      </c>
      <c r="BM134" s="19" t="s">
        <v>943</v>
      </c>
    </row>
    <row r="135" spans="2:63" s="9" customFormat="1" ht="37.35" customHeight="1">
      <c r="B135" s="148"/>
      <c r="D135" s="149" t="s">
        <v>68</v>
      </c>
      <c r="E135" s="150" t="s">
        <v>944</v>
      </c>
      <c r="F135" s="150" t="s">
        <v>945</v>
      </c>
      <c r="I135" s="151"/>
      <c r="J135" s="152">
        <f>BK135</f>
        <v>0</v>
      </c>
      <c r="L135" s="148"/>
      <c r="M135" s="153"/>
      <c r="N135" s="154"/>
      <c r="O135" s="154"/>
      <c r="P135" s="155">
        <f>SUM(P136:P140)</f>
        <v>0</v>
      </c>
      <c r="Q135" s="154"/>
      <c r="R135" s="155">
        <f>SUM(R136:R140)</f>
        <v>0</v>
      </c>
      <c r="S135" s="154"/>
      <c r="T135" s="156">
        <f>SUM(T136:T140)</f>
        <v>0</v>
      </c>
      <c r="AR135" s="157" t="s">
        <v>77</v>
      </c>
      <c r="AT135" s="158" t="s">
        <v>68</v>
      </c>
      <c r="AU135" s="158" t="s">
        <v>69</v>
      </c>
      <c r="AY135" s="157" t="s">
        <v>130</v>
      </c>
      <c r="BK135" s="159">
        <f>SUM(BK136:BK140)</f>
        <v>0</v>
      </c>
    </row>
    <row r="136" spans="2:65" s="1" customFormat="1" ht="22.5" customHeight="1">
      <c r="B136" s="160"/>
      <c r="C136" s="161" t="s">
        <v>461</v>
      </c>
      <c r="D136" s="161" t="s">
        <v>131</v>
      </c>
      <c r="E136" s="162" t="s">
        <v>946</v>
      </c>
      <c r="F136" s="163" t="s">
        <v>947</v>
      </c>
      <c r="G136" s="164" t="s">
        <v>189</v>
      </c>
      <c r="H136" s="165">
        <v>1200</v>
      </c>
      <c r="I136" s="166"/>
      <c r="J136" s="167">
        <f>ROUND(I136*H136,2)</f>
        <v>0</v>
      </c>
      <c r="K136" s="163" t="s">
        <v>5</v>
      </c>
      <c r="L136" s="36"/>
      <c r="M136" s="168" t="s">
        <v>5</v>
      </c>
      <c r="N136" s="169" t="s">
        <v>40</v>
      </c>
      <c r="O136" s="37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AR136" s="19" t="s">
        <v>135</v>
      </c>
      <c r="AT136" s="19" t="s">
        <v>131</v>
      </c>
      <c r="AU136" s="19" t="s">
        <v>77</v>
      </c>
      <c r="AY136" s="19" t="s">
        <v>130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9" t="s">
        <v>77</v>
      </c>
      <c r="BK136" s="172">
        <f>ROUND(I136*H136,2)</f>
        <v>0</v>
      </c>
      <c r="BL136" s="19" t="s">
        <v>135</v>
      </c>
      <c r="BM136" s="19" t="s">
        <v>948</v>
      </c>
    </row>
    <row r="137" spans="2:65" s="1" customFormat="1" ht="22.5" customHeight="1">
      <c r="B137" s="160"/>
      <c r="C137" s="161" t="s">
        <v>465</v>
      </c>
      <c r="D137" s="161" t="s">
        <v>131</v>
      </c>
      <c r="E137" s="162" t="s">
        <v>949</v>
      </c>
      <c r="F137" s="163" t="s">
        <v>950</v>
      </c>
      <c r="G137" s="164" t="s">
        <v>189</v>
      </c>
      <c r="H137" s="165">
        <v>110</v>
      </c>
      <c r="I137" s="166"/>
      <c r="J137" s="167">
        <f>ROUND(I137*H137,2)</f>
        <v>0</v>
      </c>
      <c r="K137" s="163" t="s">
        <v>5</v>
      </c>
      <c r="L137" s="36"/>
      <c r="M137" s="168" t="s">
        <v>5</v>
      </c>
      <c r="N137" s="169" t="s">
        <v>40</v>
      </c>
      <c r="O137" s="37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9" t="s">
        <v>135</v>
      </c>
      <c r="AT137" s="19" t="s">
        <v>131</v>
      </c>
      <c r="AU137" s="19" t="s">
        <v>77</v>
      </c>
      <c r="AY137" s="19" t="s">
        <v>130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9" t="s">
        <v>77</v>
      </c>
      <c r="BK137" s="172">
        <f>ROUND(I137*H137,2)</f>
        <v>0</v>
      </c>
      <c r="BL137" s="19" t="s">
        <v>135</v>
      </c>
      <c r="BM137" s="19" t="s">
        <v>951</v>
      </c>
    </row>
    <row r="138" spans="2:65" s="1" customFormat="1" ht="22.5" customHeight="1">
      <c r="B138" s="160"/>
      <c r="C138" s="161" t="s">
        <v>469</v>
      </c>
      <c r="D138" s="161" t="s">
        <v>131</v>
      </c>
      <c r="E138" s="162" t="s">
        <v>952</v>
      </c>
      <c r="F138" s="163" t="s">
        <v>953</v>
      </c>
      <c r="G138" s="164" t="s">
        <v>189</v>
      </c>
      <c r="H138" s="165">
        <v>300</v>
      </c>
      <c r="I138" s="166"/>
      <c r="J138" s="167">
        <f>ROUND(I138*H138,2)</f>
        <v>0</v>
      </c>
      <c r="K138" s="163" t="s">
        <v>5</v>
      </c>
      <c r="L138" s="36"/>
      <c r="M138" s="168" t="s">
        <v>5</v>
      </c>
      <c r="N138" s="169" t="s">
        <v>40</v>
      </c>
      <c r="O138" s="37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AR138" s="19" t="s">
        <v>135</v>
      </c>
      <c r="AT138" s="19" t="s">
        <v>131</v>
      </c>
      <c r="AU138" s="19" t="s">
        <v>77</v>
      </c>
      <c r="AY138" s="19" t="s">
        <v>130</v>
      </c>
      <c r="BE138" s="172">
        <f>IF(N138="základní",J138,0)</f>
        <v>0</v>
      </c>
      <c r="BF138" s="172">
        <f>IF(N138="snížená",J138,0)</f>
        <v>0</v>
      </c>
      <c r="BG138" s="172">
        <f>IF(N138="zákl. přenesená",J138,0)</f>
        <v>0</v>
      </c>
      <c r="BH138" s="172">
        <f>IF(N138="sníž. přenesená",J138,0)</f>
        <v>0</v>
      </c>
      <c r="BI138" s="172">
        <f>IF(N138="nulová",J138,0)</f>
        <v>0</v>
      </c>
      <c r="BJ138" s="19" t="s">
        <v>77</v>
      </c>
      <c r="BK138" s="172">
        <f>ROUND(I138*H138,2)</f>
        <v>0</v>
      </c>
      <c r="BL138" s="19" t="s">
        <v>135</v>
      </c>
      <c r="BM138" s="19" t="s">
        <v>954</v>
      </c>
    </row>
    <row r="139" spans="2:65" s="1" customFormat="1" ht="22.5" customHeight="1">
      <c r="B139" s="160"/>
      <c r="C139" s="161" t="s">
        <v>474</v>
      </c>
      <c r="D139" s="161" t="s">
        <v>131</v>
      </c>
      <c r="E139" s="162" t="s">
        <v>955</v>
      </c>
      <c r="F139" s="163" t="s">
        <v>956</v>
      </c>
      <c r="G139" s="164" t="s">
        <v>157</v>
      </c>
      <c r="H139" s="165">
        <v>150</v>
      </c>
      <c r="I139" s="166"/>
      <c r="J139" s="167">
        <f>ROUND(I139*H139,2)</f>
        <v>0</v>
      </c>
      <c r="K139" s="163" t="s">
        <v>5</v>
      </c>
      <c r="L139" s="36"/>
      <c r="M139" s="168" t="s">
        <v>5</v>
      </c>
      <c r="N139" s="169" t="s">
        <v>40</v>
      </c>
      <c r="O139" s="37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AR139" s="19" t="s">
        <v>135</v>
      </c>
      <c r="AT139" s="19" t="s">
        <v>131</v>
      </c>
      <c r="AU139" s="19" t="s">
        <v>77</v>
      </c>
      <c r="AY139" s="19" t="s">
        <v>130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9" t="s">
        <v>77</v>
      </c>
      <c r="BK139" s="172">
        <f>ROUND(I139*H139,2)</f>
        <v>0</v>
      </c>
      <c r="BL139" s="19" t="s">
        <v>135</v>
      </c>
      <c r="BM139" s="19" t="s">
        <v>957</v>
      </c>
    </row>
    <row r="140" spans="2:65" s="1" customFormat="1" ht="22.5" customHeight="1">
      <c r="B140" s="160"/>
      <c r="C140" s="161" t="s">
        <v>478</v>
      </c>
      <c r="D140" s="161" t="s">
        <v>131</v>
      </c>
      <c r="E140" s="162" t="s">
        <v>958</v>
      </c>
      <c r="F140" s="163" t="s">
        <v>959</v>
      </c>
      <c r="G140" s="164" t="s">
        <v>157</v>
      </c>
      <c r="H140" s="165">
        <v>2</v>
      </c>
      <c r="I140" s="166"/>
      <c r="J140" s="167">
        <f>ROUND(I140*H140,2)</f>
        <v>0</v>
      </c>
      <c r="K140" s="163" t="s">
        <v>5</v>
      </c>
      <c r="L140" s="36"/>
      <c r="M140" s="168" t="s">
        <v>5</v>
      </c>
      <c r="N140" s="169" t="s">
        <v>40</v>
      </c>
      <c r="O140" s="37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AR140" s="19" t="s">
        <v>135</v>
      </c>
      <c r="AT140" s="19" t="s">
        <v>131</v>
      </c>
      <c r="AU140" s="19" t="s">
        <v>77</v>
      </c>
      <c r="AY140" s="19" t="s">
        <v>130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9" t="s">
        <v>77</v>
      </c>
      <c r="BK140" s="172">
        <f>ROUND(I140*H140,2)</f>
        <v>0</v>
      </c>
      <c r="BL140" s="19" t="s">
        <v>135</v>
      </c>
      <c r="BM140" s="19" t="s">
        <v>960</v>
      </c>
    </row>
    <row r="141" spans="2:63" s="9" customFormat="1" ht="37.35" customHeight="1">
      <c r="B141" s="148"/>
      <c r="D141" s="149" t="s">
        <v>68</v>
      </c>
      <c r="E141" s="150" t="s">
        <v>961</v>
      </c>
      <c r="F141" s="150" t="s">
        <v>962</v>
      </c>
      <c r="I141" s="151"/>
      <c r="J141" s="152">
        <f>BK141</f>
        <v>0</v>
      </c>
      <c r="L141" s="148"/>
      <c r="M141" s="153"/>
      <c r="N141" s="154"/>
      <c r="O141" s="154"/>
      <c r="P141" s="155">
        <f>SUM(P142:P143)</f>
        <v>0</v>
      </c>
      <c r="Q141" s="154"/>
      <c r="R141" s="155">
        <f>SUM(R142:R143)</f>
        <v>0</v>
      </c>
      <c r="S141" s="154"/>
      <c r="T141" s="156">
        <f>SUM(T142:T143)</f>
        <v>0</v>
      </c>
      <c r="AR141" s="157" t="s">
        <v>77</v>
      </c>
      <c r="AT141" s="158" t="s">
        <v>68</v>
      </c>
      <c r="AU141" s="158" t="s">
        <v>69</v>
      </c>
      <c r="AY141" s="157" t="s">
        <v>130</v>
      </c>
      <c r="BK141" s="159">
        <f>SUM(BK142:BK143)</f>
        <v>0</v>
      </c>
    </row>
    <row r="142" spans="2:65" s="1" customFormat="1" ht="22.5" customHeight="1">
      <c r="B142" s="160"/>
      <c r="C142" s="161" t="s">
        <v>482</v>
      </c>
      <c r="D142" s="161" t="s">
        <v>131</v>
      </c>
      <c r="E142" s="162" t="s">
        <v>963</v>
      </c>
      <c r="F142" s="163" t="s">
        <v>899</v>
      </c>
      <c r="G142" s="164" t="s">
        <v>151</v>
      </c>
      <c r="H142" s="165">
        <v>1</v>
      </c>
      <c r="I142" s="166"/>
      <c r="J142" s="167">
        <f>ROUND(I142*H142,2)</f>
        <v>0</v>
      </c>
      <c r="K142" s="163" t="s">
        <v>5</v>
      </c>
      <c r="L142" s="36"/>
      <c r="M142" s="168" t="s">
        <v>5</v>
      </c>
      <c r="N142" s="169" t="s">
        <v>40</v>
      </c>
      <c r="O142" s="37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AR142" s="19" t="s">
        <v>135</v>
      </c>
      <c r="AT142" s="19" t="s">
        <v>131</v>
      </c>
      <c r="AU142" s="19" t="s">
        <v>77</v>
      </c>
      <c r="AY142" s="19" t="s">
        <v>130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19" t="s">
        <v>77</v>
      </c>
      <c r="BK142" s="172">
        <f>ROUND(I142*H142,2)</f>
        <v>0</v>
      </c>
      <c r="BL142" s="19" t="s">
        <v>135</v>
      </c>
      <c r="BM142" s="19" t="s">
        <v>964</v>
      </c>
    </row>
    <row r="143" spans="2:65" s="1" customFormat="1" ht="22.5" customHeight="1">
      <c r="B143" s="160"/>
      <c r="C143" s="161" t="s">
        <v>486</v>
      </c>
      <c r="D143" s="161" t="s">
        <v>131</v>
      </c>
      <c r="E143" s="162" t="s">
        <v>965</v>
      </c>
      <c r="F143" s="163" t="s">
        <v>234</v>
      </c>
      <c r="G143" s="164" t="s">
        <v>151</v>
      </c>
      <c r="H143" s="165">
        <v>1</v>
      </c>
      <c r="I143" s="166"/>
      <c r="J143" s="167">
        <f>ROUND(I143*H143,2)</f>
        <v>0</v>
      </c>
      <c r="K143" s="163" t="s">
        <v>5</v>
      </c>
      <c r="L143" s="36"/>
      <c r="M143" s="168" t="s">
        <v>5</v>
      </c>
      <c r="N143" s="169" t="s">
        <v>40</v>
      </c>
      <c r="O143" s="37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AR143" s="19" t="s">
        <v>135</v>
      </c>
      <c r="AT143" s="19" t="s">
        <v>131</v>
      </c>
      <c r="AU143" s="19" t="s">
        <v>77</v>
      </c>
      <c r="AY143" s="19" t="s">
        <v>130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9" t="s">
        <v>77</v>
      </c>
      <c r="BK143" s="172">
        <f>ROUND(I143*H143,2)</f>
        <v>0</v>
      </c>
      <c r="BL143" s="19" t="s">
        <v>135</v>
      </c>
      <c r="BM143" s="19" t="s">
        <v>966</v>
      </c>
    </row>
    <row r="144" spans="2:63" s="9" customFormat="1" ht="37.35" customHeight="1">
      <c r="B144" s="148"/>
      <c r="D144" s="149" t="s">
        <v>68</v>
      </c>
      <c r="E144" s="150" t="s">
        <v>967</v>
      </c>
      <c r="F144" s="150" t="s">
        <v>968</v>
      </c>
      <c r="I144" s="151"/>
      <c r="J144" s="152">
        <f>BK144</f>
        <v>0</v>
      </c>
      <c r="L144" s="148"/>
      <c r="M144" s="153"/>
      <c r="N144" s="154"/>
      <c r="O144" s="154"/>
      <c r="P144" s="155">
        <f>SUM(P145:P146)</f>
        <v>0</v>
      </c>
      <c r="Q144" s="154"/>
      <c r="R144" s="155">
        <f>SUM(R145:R146)</f>
        <v>0</v>
      </c>
      <c r="S144" s="154"/>
      <c r="T144" s="156">
        <f>SUM(T145:T146)</f>
        <v>0</v>
      </c>
      <c r="AR144" s="157" t="s">
        <v>135</v>
      </c>
      <c r="AT144" s="158" t="s">
        <v>68</v>
      </c>
      <c r="AU144" s="158" t="s">
        <v>69</v>
      </c>
      <c r="AY144" s="157" t="s">
        <v>130</v>
      </c>
      <c r="BK144" s="159">
        <f>SUM(BK145:BK146)</f>
        <v>0</v>
      </c>
    </row>
    <row r="145" spans="2:65" s="1" customFormat="1" ht="22.5" customHeight="1">
      <c r="B145" s="160"/>
      <c r="C145" s="161" t="s">
        <v>491</v>
      </c>
      <c r="D145" s="161" t="s">
        <v>131</v>
      </c>
      <c r="E145" s="162" t="s">
        <v>969</v>
      </c>
      <c r="F145" s="163" t="s">
        <v>970</v>
      </c>
      <c r="G145" s="164" t="s">
        <v>189</v>
      </c>
      <c r="H145" s="165">
        <v>252</v>
      </c>
      <c r="I145" s="166"/>
      <c r="J145" s="167">
        <f>ROUND(I145*H145,2)</f>
        <v>0</v>
      </c>
      <c r="K145" s="163" t="s">
        <v>5</v>
      </c>
      <c r="L145" s="36"/>
      <c r="M145" s="168" t="s">
        <v>5</v>
      </c>
      <c r="N145" s="169" t="s">
        <v>40</v>
      </c>
      <c r="O145" s="37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AR145" s="19" t="s">
        <v>580</v>
      </c>
      <c r="AT145" s="19" t="s">
        <v>131</v>
      </c>
      <c r="AU145" s="19" t="s">
        <v>77</v>
      </c>
      <c r="AY145" s="19" t="s">
        <v>130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9" t="s">
        <v>77</v>
      </c>
      <c r="BK145" s="172">
        <f>ROUND(I145*H145,2)</f>
        <v>0</v>
      </c>
      <c r="BL145" s="19" t="s">
        <v>580</v>
      </c>
      <c r="BM145" s="19" t="s">
        <v>971</v>
      </c>
    </row>
    <row r="146" spans="2:65" s="1" customFormat="1" ht="22.5" customHeight="1">
      <c r="B146" s="160"/>
      <c r="C146" s="161" t="s">
        <v>495</v>
      </c>
      <c r="D146" s="161" t="s">
        <v>131</v>
      </c>
      <c r="E146" s="162" t="s">
        <v>972</v>
      </c>
      <c r="F146" s="163" t="s">
        <v>973</v>
      </c>
      <c r="G146" s="164" t="s">
        <v>189</v>
      </c>
      <c r="H146" s="165">
        <v>277.2</v>
      </c>
      <c r="I146" s="166"/>
      <c r="J146" s="167">
        <f>ROUND(I146*H146,2)</f>
        <v>0</v>
      </c>
      <c r="K146" s="163" t="s">
        <v>5</v>
      </c>
      <c r="L146" s="36"/>
      <c r="M146" s="168" t="s">
        <v>5</v>
      </c>
      <c r="N146" s="169" t="s">
        <v>40</v>
      </c>
      <c r="O146" s="37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AR146" s="19" t="s">
        <v>580</v>
      </c>
      <c r="AT146" s="19" t="s">
        <v>131</v>
      </c>
      <c r="AU146" s="19" t="s">
        <v>77</v>
      </c>
      <c r="AY146" s="19" t="s">
        <v>130</v>
      </c>
      <c r="BE146" s="172">
        <f>IF(N146="základní",J146,0)</f>
        <v>0</v>
      </c>
      <c r="BF146" s="172">
        <f>IF(N146="snížená",J146,0)</f>
        <v>0</v>
      </c>
      <c r="BG146" s="172">
        <f>IF(N146="zákl. přenesená",J146,0)</f>
        <v>0</v>
      </c>
      <c r="BH146" s="172">
        <f>IF(N146="sníž. přenesená",J146,0)</f>
        <v>0</v>
      </c>
      <c r="BI146" s="172">
        <f>IF(N146="nulová",J146,0)</f>
        <v>0</v>
      </c>
      <c r="BJ146" s="19" t="s">
        <v>77</v>
      </c>
      <c r="BK146" s="172">
        <f>ROUND(I146*H146,2)</f>
        <v>0</v>
      </c>
      <c r="BL146" s="19" t="s">
        <v>580</v>
      </c>
      <c r="BM146" s="19" t="s">
        <v>974</v>
      </c>
    </row>
    <row r="147" spans="2:63" s="9" customFormat="1" ht="37.35" customHeight="1">
      <c r="B147" s="148"/>
      <c r="D147" s="149" t="s">
        <v>68</v>
      </c>
      <c r="E147" s="150" t="s">
        <v>975</v>
      </c>
      <c r="F147" s="150" t="s">
        <v>976</v>
      </c>
      <c r="I147" s="151"/>
      <c r="J147" s="152">
        <f>BK147</f>
        <v>0</v>
      </c>
      <c r="L147" s="148"/>
      <c r="M147" s="153"/>
      <c r="N147" s="154"/>
      <c r="O147" s="154"/>
      <c r="P147" s="155">
        <f>SUM(P148:P156)</f>
        <v>0</v>
      </c>
      <c r="Q147" s="154"/>
      <c r="R147" s="155">
        <f>SUM(R148:R156)</f>
        <v>0</v>
      </c>
      <c r="S147" s="154"/>
      <c r="T147" s="156">
        <f>SUM(T148:T156)</f>
        <v>0</v>
      </c>
      <c r="AR147" s="157" t="s">
        <v>135</v>
      </c>
      <c r="AT147" s="158" t="s">
        <v>68</v>
      </c>
      <c r="AU147" s="158" t="s">
        <v>69</v>
      </c>
      <c r="AY147" s="157" t="s">
        <v>130</v>
      </c>
      <c r="BK147" s="159">
        <f>SUM(BK148:BK156)</f>
        <v>0</v>
      </c>
    </row>
    <row r="148" spans="2:65" s="1" customFormat="1" ht="22.5" customHeight="1">
      <c r="B148" s="160"/>
      <c r="C148" s="161" t="s">
        <v>499</v>
      </c>
      <c r="D148" s="161" t="s">
        <v>131</v>
      </c>
      <c r="E148" s="162" t="s">
        <v>977</v>
      </c>
      <c r="F148" s="163" t="s">
        <v>978</v>
      </c>
      <c r="G148" s="164" t="s">
        <v>979</v>
      </c>
      <c r="H148" s="165">
        <v>0.084</v>
      </c>
      <c r="I148" s="166"/>
      <c r="J148" s="167">
        <f aca="true" t="shared" si="10" ref="J148:J156">ROUND(I148*H148,2)</f>
        <v>0</v>
      </c>
      <c r="K148" s="163" t="s">
        <v>5</v>
      </c>
      <c r="L148" s="36"/>
      <c r="M148" s="168" t="s">
        <v>5</v>
      </c>
      <c r="N148" s="169" t="s">
        <v>40</v>
      </c>
      <c r="O148" s="37"/>
      <c r="P148" s="170">
        <f aca="true" t="shared" si="11" ref="P148:P156">O148*H148</f>
        <v>0</v>
      </c>
      <c r="Q148" s="170">
        <v>0</v>
      </c>
      <c r="R148" s="170">
        <f aca="true" t="shared" si="12" ref="R148:R156">Q148*H148</f>
        <v>0</v>
      </c>
      <c r="S148" s="170">
        <v>0</v>
      </c>
      <c r="T148" s="171">
        <f aca="true" t="shared" si="13" ref="T148:T156">S148*H148</f>
        <v>0</v>
      </c>
      <c r="AR148" s="19" t="s">
        <v>580</v>
      </c>
      <c r="AT148" s="19" t="s">
        <v>131</v>
      </c>
      <c r="AU148" s="19" t="s">
        <v>77</v>
      </c>
      <c r="AY148" s="19" t="s">
        <v>130</v>
      </c>
      <c r="BE148" s="172">
        <f aca="true" t="shared" si="14" ref="BE148:BE156">IF(N148="základní",J148,0)</f>
        <v>0</v>
      </c>
      <c r="BF148" s="172">
        <f aca="true" t="shared" si="15" ref="BF148:BF156">IF(N148="snížená",J148,0)</f>
        <v>0</v>
      </c>
      <c r="BG148" s="172">
        <f aca="true" t="shared" si="16" ref="BG148:BG156">IF(N148="zákl. přenesená",J148,0)</f>
        <v>0</v>
      </c>
      <c r="BH148" s="172">
        <f aca="true" t="shared" si="17" ref="BH148:BH156">IF(N148="sníž. přenesená",J148,0)</f>
        <v>0</v>
      </c>
      <c r="BI148" s="172">
        <f aca="true" t="shared" si="18" ref="BI148:BI156">IF(N148="nulová",J148,0)</f>
        <v>0</v>
      </c>
      <c r="BJ148" s="19" t="s">
        <v>77</v>
      </c>
      <c r="BK148" s="172">
        <f aca="true" t="shared" si="19" ref="BK148:BK156">ROUND(I148*H148,2)</f>
        <v>0</v>
      </c>
      <c r="BL148" s="19" t="s">
        <v>580</v>
      </c>
      <c r="BM148" s="19" t="s">
        <v>980</v>
      </c>
    </row>
    <row r="149" spans="2:65" s="1" customFormat="1" ht="22.5" customHeight="1">
      <c r="B149" s="160"/>
      <c r="C149" s="161" t="s">
        <v>503</v>
      </c>
      <c r="D149" s="161" t="s">
        <v>131</v>
      </c>
      <c r="E149" s="162" t="s">
        <v>981</v>
      </c>
      <c r="F149" s="163" t="s">
        <v>982</v>
      </c>
      <c r="G149" s="164" t="s">
        <v>189</v>
      </c>
      <c r="H149" s="165">
        <v>50</v>
      </c>
      <c r="I149" s="166"/>
      <c r="J149" s="167">
        <f t="shared" si="10"/>
        <v>0</v>
      </c>
      <c r="K149" s="163" t="s">
        <v>5</v>
      </c>
      <c r="L149" s="36"/>
      <c r="M149" s="168" t="s">
        <v>5</v>
      </c>
      <c r="N149" s="169" t="s">
        <v>40</v>
      </c>
      <c r="O149" s="37"/>
      <c r="P149" s="170">
        <f t="shared" si="11"/>
        <v>0</v>
      </c>
      <c r="Q149" s="170">
        <v>0</v>
      </c>
      <c r="R149" s="170">
        <f t="shared" si="12"/>
        <v>0</v>
      </c>
      <c r="S149" s="170">
        <v>0</v>
      </c>
      <c r="T149" s="171">
        <f t="shared" si="13"/>
        <v>0</v>
      </c>
      <c r="AR149" s="19" t="s">
        <v>580</v>
      </c>
      <c r="AT149" s="19" t="s">
        <v>131</v>
      </c>
      <c r="AU149" s="19" t="s">
        <v>77</v>
      </c>
      <c r="AY149" s="19" t="s">
        <v>130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9" t="s">
        <v>77</v>
      </c>
      <c r="BK149" s="172">
        <f t="shared" si="19"/>
        <v>0</v>
      </c>
      <c r="BL149" s="19" t="s">
        <v>580</v>
      </c>
      <c r="BM149" s="19" t="s">
        <v>983</v>
      </c>
    </row>
    <row r="150" spans="2:65" s="1" customFormat="1" ht="22.5" customHeight="1">
      <c r="B150" s="160"/>
      <c r="C150" s="161" t="s">
        <v>507</v>
      </c>
      <c r="D150" s="161" t="s">
        <v>131</v>
      </c>
      <c r="E150" s="162" t="s">
        <v>984</v>
      </c>
      <c r="F150" s="163" t="s">
        <v>985</v>
      </c>
      <c r="G150" s="164" t="s">
        <v>189</v>
      </c>
      <c r="H150" s="165">
        <v>84</v>
      </c>
      <c r="I150" s="166"/>
      <c r="J150" s="167">
        <f t="shared" si="10"/>
        <v>0</v>
      </c>
      <c r="K150" s="163" t="s">
        <v>5</v>
      </c>
      <c r="L150" s="36"/>
      <c r="M150" s="168" t="s">
        <v>5</v>
      </c>
      <c r="N150" s="169" t="s">
        <v>40</v>
      </c>
      <c r="O150" s="37"/>
      <c r="P150" s="170">
        <f t="shared" si="11"/>
        <v>0</v>
      </c>
      <c r="Q150" s="170">
        <v>0</v>
      </c>
      <c r="R150" s="170">
        <f t="shared" si="12"/>
        <v>0</v>
      </c>
      <c r="S150" s="170">
        <v>0</v>
      </c>
      <c r="T150" s="171">
        <f t="shared" si="13"/>
        <v>0</v>
      </c>
      <c r="AR150" s="19" t="s">
        <v>580</v>
      </c>
      <c r="AT150" s="19" t="s">
        <v>131</v>
      </c>
      <c r="AU150" s="19" t="s">
        <v>77</v>
      </c>
      <c r="AY150" s="19" t="s">
        <v>130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9" t="s">
        <v>77</v>
      </c>
      <c r="BK150" s="172">
        <f t="shared" si="19"/>
        <v>0</v>
      </c>
      <c r="BL150" s="19" t="s">
        <v>580</v>
      </c>
      <c r="BM150" s="19" t="s">
        <v>986</v>
      </c>
    </row>
    <row r="151" spans="2:65" s="1" customFormat="1" ht="22.5" customHeight="1">
      <c r="B151" s="160"/>
      <c r="C151" s="161" t="s">
        <v>526</v>
      </c>
      <c r="D151" s="161" t="s">
        <v>131</v>
      </c>
      <c r="E151" s="162" t="s">
        <v>987</v>
      </c>
      <c r="F151" s="163" t="s">
        <v>988</v>
      </c>
      <c r="G151" s="164" t="s">
        <v>189</v>
      </c>
      <c r="H151" s="165">
        <v>50</v>
      </c>
      <c r="I151" s="166"/>
      <c r="J151" s="167">
        <f t="shared" si="10"/>
        <v>0</v>
      </c>
      <c r="K151" s="163" t="s">
        <v>5</v>
      </c>
      <c r="L151" s="36"/>
      <c r="M151" s="168" t="s">
        <v>5</v>
      </c>
      <c r="N151" s="169" t="s">
        <v>40</v>
      </c>
      <c r="O151" s="37"/>
      <c r="P151" s="170">
        <f t="shared" si="11"/>
        <v>0</v>
      </c>
      <c r="Q151" s="170">
        <v>0</v>
      </c>
      <c r="R151" s="170">
        <f t="shared" si="12"/>
        <v>0</v>
      </c>
      <c r="S151" s="170">
        <v>0</v>
      </c>
      <c r="T151" s="171">
        <f t="shared" si="13"/>
        <v>0</v>
      </c>
      <c r="AR151" s="19" t="s">
        <v>580</v>
      </c>
      <c r="AT151" s="19" t="s">
        <v>131</v>
      </c>
      <c r="AU151" s="19" t="s">
        <v>77</v>
      </c>
      <c r="AY151" s="19" t="s">
        <v>130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9" t="s">
        <v>77</v>
      </c>
      <c r="BK151" s="172">
        <f t="shared" si="19"/>
        <v>0</v>
      </c>
      <c r="BL151" s="19" t="s">
        <v>580</v>
      </c>
      <c r="BM151" s="19" t="s">
        <v>989</v>
      </c>
    </row>
    <row r="152" spans="2:65" s="1" customFormat="1" ht="22.5" customHeight="1">
      <c r="B152" s="160"/>
      <c r="C152" s="161" t="s">
        <v>530</v>
      </c>
      <c r="D152" s="161" t="s">
        <v>131</v>
      </c>
      <c r="E152" s="162" t="s">
        <v>990</v>
      </c>
      <c r="F152" s="163" t="s">
        <v>991</v>
      </c>
      <c r="G152" s="164" t="s">
        <v>189</v>
      </c>
      <c r="H152" s="165">
        <v>84</v>
      </c>
      <c r="I152" s="166"/>
      <c r="J152" s="167">
        <f t="shared" si="10"/>
        <v>0</v>
      </c>
      <c r="K152" s="163" t="s">
        <v>5</v>
      </c>
      <c r="L152" s="36"/>
      <c r="M152" s="168" t="s">
        <v>5</v>
      </c>
      <c r="N152" s="169" t="s">
        <v>40</v>
      </c>
      <c r="O152" s="37"/>
      <c r="P152" s="170">
        <f t="shared" si="11"/>
        <v>0</v>
      </c>
      <c r="Q152" s="170">
        <v>0</v>
      </c>
      <c r="R152" s="170">
        <f t="shared" si="12"/>
        <v>0</v>
      </c>
      <c r="S152" s="170">
        <v>0</v>
      </c>
      <c r="T152" s="171">
        <f t="shared" si="13"/>
        <v>0</v>
      </c>
      <c r="AR152" s="19" t="s">
        <v>580</v>
      </c>
      <c r="AT152" s="19" t="s">
        <v>131</v>
      </c>
      <c r="AU152" s="19" t="s">
        <v>77</v>
      </c>
      <c r="AY152" s="19" t="s">
        <v>130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9" t="s">
        <v>77</v>
      </c>
      <c r="BK152" s="172">
        <f t="shared" si="19"/>
        <v>0</v>
      </c>
      <c r="BL152" s="19" t="s">
        <v>580</v>
      </c>
      <c r="BM152" s="19" t="s">
        <v>992</v>
      </c>
    </row>
    <row r="153" spans="2:65" s="1" customFormat="1" ht="22.5" customHeight="1">
      <c r="B153" s="160"/>
      <c r="C153" s="161" t="s">
        <v>534</v>
      </c>
      <c r="D153" s="161" t="s">
        <v>131</v>
      </c>
      <c r="E153" s="162" t="s">
        <v>993</v>
      </c>
      <c r="F153" s="163" t="s">
        <v>994</v>
      </c>
      <c r="G153" s="164" t="s">
        <v>189</v>
      </c>
      <c r="H153" s="165">
        <v>50</v>
      </c>
      <c r="I153" s="166"/>
      <c r="J153" s="167">
        <f t="shared" si="10"/>
        <v>0</v>
      </c>
      <c r="K153" s="163" t="s">
        <v>5</v>
      </c>
      <c r="L153" s="36"/>
      <c r="M153" s="168" t="s">
        <v>5</v>
      </c>
      <c r="N153" s="169" t="s">
        <v>40</v>
      </c>
      <c r="O153" s="37"/>
      <c r="P153" s="170">
        <f t="shared" si="11"/>
        <v>0</v>
      </c>
      <c r="Q153" s="170">
        <v>0</v>
      </c>
      <c r="R153" s="170">
        <f t="shared" si="12"/>
        <v>0</v>
      </c>
      <c r="S153" s="170">
        <v>0</v>
      </c>
      <c r="T153" s="171">
        <f t="shared" si="13"/>
        <v>0</v>
      </c>
      <c r="AR153" s="19" t="s">
        <v>580</v>
      </c>
      <c r="AT153" s="19" t="s">
        <v>131</v>
      </c>
      <c r="AU153" s="19" t="s">
        <v>77</v>
      </c>
      <c r="AY153" s="19" t="s">
        <v>130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9" t="s">
        <v>77</v>
      </c>
      <c r="BK153" s="172">
        <f t="shared" si="19"/>
        <v>0</v>
      </c>
      <c r="BL153" s="19" t="s">
        <v>580</v>
      </c>
      <c r="BM153" s="19" t="s">
        <v>995</v>
      </c>
    </row>
    <row r="154" spans="2:65" s="1" customFormat="1" ht="22.5" customHeight="1">
      <c r="B154" s="160"/>
      <c r="C154" s="161" t="s">
        <v>539</v>
      </c>
      <c r="D154" s="161" t="s">
        <v>131</v>
      </c>
      <c r="E154" s="162" t="s">
        <v>996</v>
      </c>
      <c r="F154" s="163" t="s">
        <v>997</v>
      </c>
      <c r="G154" s="164" t="s">
        <v>189</v>
      </c>
      <c r="H154" s="165">
        <v>55</v>
      </c>
      <c r="I154" s="166"/>
      <c r="J154" s="167">
        <f t="shared" si="10"/>
        <v>0</v>
      </c>
      <c r="K154" s="163" t="s">
        <v>5</v>
      </c>
      <c r="L154" s="36"/>
      <c r="M154" s="168" t="s">
        <v>5</v>
      </c>
      <c r="N154" s="169" t="s">
        <v>40</v>
      </c>
      <c r="O154" s="37"/>
      <c r="P154" s="170">
        <f t="shared" si="11"/>
        <v>0</v>
      </c>
      <c r="Q154" s="170">
        <v>0</v>
      </c>
      <c r="R154" s="170">
        <f t="shared" si="12"/>
        <v>0</v>
      </c>
      <c r="S154" s="170">
        <v>0</v>
      </c>
      <c r="T154" s="171">
        <f t="shared" si="13"/>
        <v>0</v>
      </c>
      <c r="AR154" s="19" t="s">
        <v>580</v>
      </c>
      <c r="AT154" s="19" t="s">
        <v>131</v>
      </c>
      <c r="AU154" s="19" t="s">
        <v>77</v>
      </c>
      <c r="AY154" s="19" t="s">
        <v>130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9" t="s">
        <v>77</v>
      </c>
      <c r="BK154" s="172">
        <f t="shared" si="19"/>
        <v>0</v>
      </c>
      <c r="BL154" s="19" t="s">
        <v>580</v>
      </c>
      <c r="BM154" s="19" t="s">
        <v>998</v>
      </c>
    </row>
    <row r="155" spans="2:65" s="1" customFormat="1" ht="22.5" customHeight="1">
      <c r="B155" s="160"/>
      <c r="C155" s="161" t="s">
        <v>543</v>
      </c>
      <c r="D155" s="161" t="s">
        <v>131</v>
      </c>
      <c r="E155" s="162" t="s">
        <v>999</v>
      </c>
      <c r="F155" s="163" t="s">
        <v>1000</v>
      </c>
      <c r="G155" s="164" t="s">
        <v>189</v>
      </c>
      <c r="H155" s="165">
        <v>50</v>
      </c>
      <c r="I155" s="166"/>
      <c r="J155" s="167">
        <f t="shared" si="10"/>
        <v>0</v>
      </c>
      <c r="K155" s="163" t="s">
        <v>5</v>
      </c>
      <c r="L155" s="36"/>
      <c r="M155" s="168" t="s">
        <v>5</v>
      </c>
      <c r="N155" s="169" t="s">
        <v>40</v>
      </c>
      <c r="O155" s="37"/>
      <c r="P155" s="170">
        <f t="shared" si="11"/>
        <v>0</v>
      </c>
      <c r="Q155" s="170">
        <v>0</v>
      </c>
      <c r="R155" s="170">
        <f t="shared" si="12"/>
        <v>0</v>
      </c>
      <c r="S155" s="170">
        <v>0</v>
      </c>
      <c r="T155" s="171">
        <f t="shared" si="13"/>
        <v>0</v>
      </c>
      <c r="AR155" s="19" t="s">
        <v>580</v>
      </c>
      <c r="AT155" s="19" t="s">
        <v>131</v>
      </c>
      <c r="AU155" s="19" t="s">
        <v>77</v>
      </c>
      <c r="AY155" s="19" t="s">
        <v>130</v>
      </c>
      <c r="BE155" s="172">
        <f t="shared" si="14"/>
        <v>0</v>
      </c>
      <c r="BF155" s="172">
        <f t="shared" si="15"/>
        <v>0</v>
      </c>
      <c r="BG155" s="172">
        <f t="shared" si="16"/>
        <v>0</v>
      </c>
      <c r="BH155" s="172">
        <f t="shared" si="17"/>
        <v>0</v>
      </c>
      <c r="BI155" s="172">
        <f t="shared" si="18"/>
        <v>0</v>
      </c>
      <c r="BJ155" s="19" t="s">
        <v>77</v>
      </c>
      <c r="BK155" s="172">
        <f t="shared" si="19"/>
        <v>0</v>
      </c>
      <c r="BL155" s="19" t="s">
        <v>580</v>
      </c>
      <c r="BM155" s="19" t="s">
        <v>1001</v>
      </c>
    </row>
    <row r="156" spans="2:65" s="1" customFormat="1" ht="22.5" customHeight="1">
      <c r="B156" s="160"/>
      <c r="C156" s="161" t="s">
        <v>547</v>
      </c>
      <c r="D156" s="161" t="s">
        <v>131</v>
      </c>
      <c r="E156" s="162" t="s">
        <v>1002</v>
      </c>
      <c r="F156" s="163" t="s">
        <v>1003</v>
      </c>
      <c r="G156" s="164" t="s">
        <v>189</v>
      </c>
      <c r="H156" s="165">
        <v>84</v>
      </c>
      <c r="I156" s="166"/>
      <c r="J156" s="167">
        <f t="shared" si="10"/>
        <v>0</v>
      </c>
      <c r="K156" s="163" t="s">
        <v>5</v>
      </c>
      <c r="L156" s="36"/>
      <c r="M156" s="168" t="s">
        <v>5</v>
      </c>
      <c r="N156" s="173" t="s">
        <v>40</v>
      </c>
      <c r="O156" s="174"/>
      <c r="P156" s="175">
        <f t="shared" si="11"/>
        <v>0</v>
      </c>
      <c r="Q156" s="175">
        <v>0</v>
      </c>
      <c r="R156" s="175">
        <f t="shared" si="12"/>
        <v>0</v>
      </c>
      <c r="S156" s="175">
        <v>0</v>
      </c>
      <c r="T156" s="176">
        <f t="shared" si="13"/>
        <v>0</v>
      </c>
      <c r="AR156" s="19" t="s">
        <v>580</v>
      </c>
      <c r="AT156" s="19" t="s">
        <v>131</v>
      </c>
      <c r="AU156" s="19" t="s">
        <v>77</v>
      </c>
      <c r="AY156" s="19" t="s">
        <v>130</v>
      </c>
      <c r="BE156" s="172">
        <f t="shared" si="14"/>
        <v>0</v>
      </c>
      <c r="BF156" s="172">
        <f t="shared" si="15"/>
        <v>0</v>
      </c>
      <c r="BG156" s="172">
        <f t="shared" si="16"/>
        <v>0</v>
      </c>
      <c r="BH156" s="172">
        <f t="shared" si="17"/>
        <v>0</v>
      </c>
      <c r="BI156" s="172">
        <f t="shared" si="18"/>
        <v>0</v>
      </c>
      <c r="BJ156" s="19" t="s">
        <v>77</v>
      </c>
      <c r="BK156" s="172">
        <f t="shared" si="19"/>
        <v>0</v>
      </c>
      <c r="BL156" s="19" t="s">
        <v>580</v>
      </c>
      <c r="BM156" s="19" t="s">
        <v>1004</v>
      </c>
    </row>
    <row r="157" spans="2:12" s="1" customFormat="1" ht="6.95" customHeight="1">
      <c r="B157" s="51"/>
      <c r="C157" s="52"/>
      <c r="D157" s="52"/>
      <c r="E157" s="52"/>
      <c r="F157" s="52"/>
      <c r="G157" s="52"/>
      <c r="H157" s="52"/>
      <c r="I157" s="122"/>
      <c r="J157" s="52"/>
      <c r="K157" s="52"/>
      <c r="L157" s="36"/>
    </row>
  </sheetData>
  <autoFilter ref="C90:K156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101</v>
      </c>
      <c r="G1" s="299" t="s">
        <v>102</v>
      </c>
      <c r="H1" s="299"/>
      <c r="I1" s="98"/>
      <c r="J1" s="97" t="s">
        <v>103</v>
      </c>
      <c r="K1" s="96" t="s">
        <v>104</v>
      </c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100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00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19</v>
      </c>
      <c r="E6" s="24"/>
      <c r="F6" s="24"/>
      <c r="G6" s="24"/>
      <c r="H6" s="24"/>
      <c r="I6" s="100"/>
      <c r="J6" s="24"/>
      <c r="K6" s="26"/>
    </row>
    <row r="7" spans="2:11" ht="22.5" customHeight="1">
      <c r="B7" s="23"/>
      <c r="C7" s="24"/>
      <c r="D7" s="24"/>
      <c r="E7" s="292" t="str">
        <f>'Rekapitulace stavby'!K6</f>
        <v>ČS Polešovický potok - odstranění technologie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1005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102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02" t="s">
        <v>25</v>
      </c>
      <c r="J12" s="103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02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02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02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02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02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1"/>
      <c r="J23" s="37"/>
      <c r="K23" s="40"/>
    </row>
    <row r="24" spans="2:11" s="6" customFormat="1" ht="22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35</v>
      </c>
      <c r="E27" s="37"/>
      <c r="F27" s="37"/>
      <c r="G27" s="37"/>
      <c r="H27" s="37"/>
      <c r="I27" s="101"/>
      <c r="J27" s="111">
        <f>ROUND(J79,2)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12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13">
        <f>ROUND(SUM(BE79:BE97),2)</f>
        <v>0</v>
      </c>
      <c r="G30" s="37"/>
      <c r="H30" s="37"/>
      <c r="I30" s="114">
        <v>0.21</v>
      </c>
      <c r="J30" s="113">
        <f>ROUND(ROUND((SUM(BE79:BE97)),2)*I30,2)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13">
        <f>ROUND(SUM(BF79:BF97),2)</f>
        <v>0</v>
      </c>
      <c r="G31" s="37"/>
      <c r="H31" s="37"/>
      <c r="I31" s="114">
        <v>0.15</v>
      </c>
      <c r="J31" s="113">
        <f>ROUND(ROUND((SUM(BF79:BF97)),2)*I31,2)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13">
        <f>ROUND(SUM(BG79:BG97),2)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13">
        <f>ROUND(SUM(BH79:BH97),2)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13">
        <f>ROUND(SUM(BI79:BI97),2)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45</v>
      </c>
      <c r="E36" s="66"/>
      <c r="F36" s="66"/>
      <c r="G36" s="117" t="s">
        <v>46</v>
      </c>
      <c r="H36" s="118" t="s">
        <v>47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22.5" customHeight="1">
      <c r="B45" s="36"/>
      <c r="C45" s="37"/>
      <c r="D45" s="37"/>
      <c r="E45" s="292" t="str">
        <f>E7</f>
        <v>ČS Polešovický potok - odstranění technologie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23.25" customHeight="1">
      <c r="B47" s="36"/>
      <c r="C47" s="37"/>
      <c r="D47" s="37"/>
      <c r="E47" s="294" t="str">
        <f>E9</f>
        <v>Objekt :.8 - SO 99 Ostatní náklady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02" t="s">
        <v>25</v>
      </c>
      <c r="J49" s="103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02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01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110</v>
      </c>
      <c r="D54" s="115"/>
      <c r="E54" s="115"/>
      <c r="F54" s="115"/>
      <c r="G54" s="115"/>
      <c r="H54" s="115"/>
      <c r="I54" s="126"/>
      <c r="J54" s="127" t="s">
        <v>111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112</v>
      </c>
      <c r="D56" s="37"/>
      <c r="E56" s="37"/>
      <c r="F56" s="37"/>
      <c r="G56" s="37"/>
      <c r="H56" s="37"/>
      <c r="I56" s="101"/>
      <c r="J56" s="111">
        <f>J79</f>
        <v>0</v>
      </c>
      <c r="K56" s="40"/>
      <c r="AU56" s="19" t="s">
        <v>79</v>
      </c>
    </row>
    <row r="57" spans="2:11" s="7" customFormat="1" ht="24.95" customHeight="1">
      <c r="B57" s="130"/>
      <c r="C57" s="131"/>
      <c r="D57" s="132" t="s">
        <v>1006</v>
      </c>
      <c r="E57" s="133"/>
      <c r="F57" s="133"/>
      <c r="G57" s="133"/>
      <c r="H57" s="133"/>
      <c r="I57" s="134"/>
      <c r="J57" s="135">
        <f>J80</f>
        <v>0</v>
      </c>
      <c r="K57" s="136"/>
    </row>
    <row r="58" spans="2:11" s="7" customFormat="1" ht="24.95" customHeight="1">
      <c r="B58" s="130"/>
      <c r="C58" s="131"/>
      <c r="D58" s="132" t="s">
        <v>240</v>
      </c>
      <c r="E58" s="133"/>
      <c r="F58" s="133"/>
      <c r="G58" s="133"/>
      <c r="H58" s="133"/>
      <c r="I58" s="134"/>
      <c r="J58" s="135">
        <f>J90</f>
        <v>0</v>
      </c>
      <c r="K58" s="136"/>
    </row>
    <row r="59" spans="2:11" s="7" customFormat="1" ht="24.95" customHeight="1">
      <c r="B59" s="130"/>
      <c r="C59" s="131"/>
      <c r="D59" s="132" t="s">
        <v>829</v>
      </c>
      <c r="E59" s="133"/>
      <c r="F59" s="133"/>
      <c r="G59" s="133"/>
      <c r="H59" s="133"/>
      <c r="I59" s="134"/>
      <c r="J59" s="135">
        <f>J95</f>
        <v>0</v>
      </c>
      <c r="K59" s="136"/>
    </row>
    <row r="60" spans="2:11" s="1" customFormat="1" ht="21.75" customHeight="1">
      <c r="B60" s="36"/>
      <c r="C60" s="37"/>
      <c r="D60" s="37"/>
      <c r="E60" s="37"/>
      <c r="F60" s="37"/>
      <c r="G60" s="37"/>
      <c r="H60" s="37"/>
      <c r="I60" s="101"/>
      <c r="J60" s="37"/>
      <c r="K60" s="40"/>
    </row>
    <row r="61" spans="2:11" s="1" customFormat="1" ht="6.95" customHeight="1">
      <c r="B61" s="51"/>
      <c r="C61" s="52"/>
      <c r="D61" s="52"/>
      <c r="E61" s="52"/>
      <c r="F61" s="52"/>
      <c r="G61" s="52"/>
      <c r="H61" s="52"/>
      <c r="I61" s="122"/>
      <c r="J61" s="52"/>
      <c r="K61" s="5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23"/>
      <c r="J65" s="55"/>
      <c r="K65" s="55"/>
      <c r="L65" s="36"/>
    </row>
    <row r="66" spans="2:12" s="1" customFormat="1" ht="36.95" customHeight="1">
      <c r="B66" s="36"/>
      <c r="C66" s="56" t="s">
        <v>114</v>
      </c>
      <c r="L66" s="36"/>
    </row>
    <row r="67" spans="2:12" s="1" customFormat="1" ht="6.95" customHeight="1">
      <c r="B67" s="36"/>
      <c r="L67" s="36"/>
    </row>
    <row r="68" spans="2:12" s="1" customFormat="1" ht="14.45" customHeight="1">
      <c r="B68" s="36"/>
      <c r="C68" s="58" t="s">
        <v>19</v>
      </c>
      <c r="L68" s="36"/>
    </row>
    <row r="69" spans="2:12" s="1" customFormat="1" ht="22.5" customHeight="1">
      <c r="B69" s="36"/>
      <c r="E69" s="296" t="str">
        <f>E7</f>
        <v>ČS Polešovický potok - odstranění technologie</v>
      </c>
      <c r="F69" s="297"/>
      <c r="G69" s="297"/>
      <c r="H69" s="297"/>
      <c r="L69" s="36"/>
    </row>
    <row r="70" spans="2:12" s="1" customFormat="1" ht="14.45" customHeight="1">
      <c r="B70" s="36"/>
      <c r="C70" s="58" t="s">
        <v>107</v>
      </c>
      <c r="L70" s="36"/>
    </row>
    <row r="71" spans="2:12" s="1" customFormat="1" ht="23.25" customHeight="1">
      <c r="B71" s="36"/>
      <c r="E71" s="273" t="str">
        <f>E9</f>
        <v>Objekt :.8 - SO 99 Ostatní náklady</v>
      </c>
      <c r="F71" s="298"/>
      <c r="G71" s="298"/>
      <c r="H71" s="298"/>
      <c r="L71" s="36"/>
    </row>
    <row r="72" spans="2:12" s="1" customFormat="1" ht="6.95" customHeight="1">
      <c r="B72" s="36"/>
      <c r="L72" s="36"/>
    </row>
    <row r="73" spans="2:12" s="1" customFormat="1" ht="18" customHeight="1">
      <c r="B73" s="36"/>
      <c r="C73" s="58" t="s">
        <v>23</v>
      </c>
      <c r="F73" s="137" t="str">
        <f>F12</f>
        <v xml:space="preserve"> </v>
      </c>
      <c r="I73" s="138" t="s">
        <v>25</v>
      </c>
      <c r="J73" s="62" t="str">
        <f>IF(J12="","",J12)</f>
        <v>7. 9. 2017</v>
      </c>
      <c r="L73" s="36"/>
    </row>
    <row r="74" spans="2:12" s="1" customFormat="1" ht="6.95" customHeight="1">
      <c r="B74" s="36"/>
      <c r="L74" s="36"/>
    </row>
    <row r="75" spans="2:12" s="1" customFormat="1" ht="13.5">
      <c r="B75" s="36"/>
      <c r="C75" s="58" t="s">
        <v>27</v>
      </c>
      <c r="F75" s="137" t="str">
        <f>E15</f>
        <v xml:space="preserve"> </v>
      </c>
      <c r="I75" s="138" t="s">
        <v>32</v>
      </c>
      <c r="J75" s="137" t="str">
        <f>E21</f>
        <v xml:space="preserve"> </v>
      </c>
      <c r="L75" s="36"/>
    </row>
    <row r="76" spans="2:12" s="1" customFormat="1" ht="14.45" customHeight="1">
      <c r="B76" s="36"/>
      <c r="C76" s="58" t="s">
        <v>30</v>
      </c>
      <c r="F76" s="137" t="str">
        <f>IF(E18="","",E18)</f>
        <v/>
      </c>
      <c r="L76" s="36"/>
    </row>
    <row r="77" spans="2:12" s="1" customFormat="1" ht="10.35" customHeight="1">
      <c r="B77" s="36"/>
      <c r="L77" s="36"/>
    </row>
    <row r="78" spans="2:20" s="8" customFormat="1" ht="29.25" customHeight="1">
      <c r="B78" s="139"/>
      <c r="C78" s="140" t="s">
        <v>115</v>
      </c>
      <c r="D78" s="141" t="s">
        <v>54</v>
      </c>
      <c r="E78" s="141" t="s">
        <v>50</v>
      </c>
      <c r="F78" s="141" t="s">
        <v>116</v>
      </c>
      <c r="G78" s="141" t="s">
        <v>117</v>
      </c>
      <c r="H78" s="141" t="s">
        <v>118</v>
      </c>
      <c r="I78" s="142" t="s">
        <v>119</v>
      </c>
      <c r="J78" s="141" t="s">
        <v>111</v>
      </c>
      <c r="K78" s="143" t="s">
        <v>120</v>
      </c>
      <c r="L78" s="139"/>
      <c r="M78" s="68" t="s">
        <v>121</v>
      </c>
      <c r="N78" s="69" t="s">
        <v>39</v>
      </c>
      <c r="O78" s="69" t="s">
        <v>122</v>
      </c>
      <c r="P78" s="69" t="s">
        <v>123</v>
      </c>
      <c r="Q78" s="69" t="s">
        <v>124</v>
      </c>
      <c r="R78" s="69" t="s">
        <v>125</v>
      </c>
      <c r="S78" s="69" t="s">
        <v>126</v>
      </c>
      <c r="T78" s="70" t="s">
        <v>127</v>
      </c>
    </row>
    <row r="79" spans="2:63" s="1" customFormat="1" ht="29.25" customHeight="1">
      <c r="B79" s="36"/>
      <c r="C79" s="72" t="s">
        <v>112</v>
      </c>
      <c r="J79" s="144">
        <f>BK79</f>
        <v>0</v>
      </c>
      <c r="L79" s="36"/>
      <c r="M79" s="71"/>
      <c r="N79" s="63"/>
      <c r="O79" s="63"/>
      <c r="P79" s="145">
        <f>P80+P90+P95</f>
        <v>0</v>
      </c>
      <c r="Q79" s="63"/>
      <c r="R79" s="145">
        <f>R80+R90+R95</f>
        <v>0</v>
      </c>
      <c r="S79" s="63"/>
      <c r="T79" s="146">
        <f>T80+T90+T95</f>
        <v>0</v>
      </c>
      <c r="AT79" s="19" t="s">
        <v>68</v>
      </c>
      <c r="AU79" s="19" t="s">
        <v>79</v>
      </c>
      <c r="BK79" s="147">
        <f>BK80+BK90+BK95</f>
        <v>0</v>
      </c>
    </row>
    <row r="80" spans="2:63" s="9" customFormat="1" ht="37.35" customHeight="1">
      <c r="B80" s="148"/>
      <c r="D80" s="149" t="s">
        <v>68</v>
      </c>
      <c r="E80" s="150" t="s">
        <v>69</v>
      </c>
      <c r="F80" s="150" t="s">
        <v>1007</v>
      </c>
      <c r="I80" s="151"/>
      <c r="J80" s="152">
        <f>BK80</f>
        <v>0</v>
      </c>
      <c r="L80" s="148"/>
      <c r="M80" s="153"/>
      <c r="N80" s="154"/>
      <c r="O80" s="154"/>
      <c r="P80" s="155">
        <f>SUM(P81:P89)</f>
        <v>0</v>
      </c>
      <c r="Q80" s="154"/>
      <c r="R80" s="155">
        <f>SUM(R81:R89)</f>
        <v>0</v>
      </c>
      <c r="S80" s="154"/>
      <c r="T80" s="156">
        <f>SUM(T81:T89)</f>
        <v>0</v>
      </c>
      <c r="AR80" s="157" t="s">
        <v>77</v>
      </c>
      <c r="AT80" s="158" t="s">
        <v>68</v>
      </c>
      <c r="AU80" s="158" t="s">
        <v>69</v>
      </c>
      <c r="AY80" s="157" t="s">
        <v>130</v>
      </c>
      <c r="BK80" s="159">
        <f>SUM(BK81:BK89)</f>
        <v>0</v>
      </c>
    </row>
    <row r="81" spans="2:65" s="1" customFormat="1" ht="22.5" customHeight="1">
      <c r="B81" s="160"/>
      <c r="C81" s="161" t="s">
        <v>77</v>
      </c>
      <c r="D81" s="161" t="s">
        <v>131</v>
      </c>
      <c r="E81" s="162" t="s">
        <v>1008</v>
      </c>
      <c r="F81" s="163" t="s">
        <v>1009</v>
      </c>
      <c r="G81" s="164" t="s">
        <v>151</v>
      </c>
      <c r="H81" s="165">
        <v>1</v>
      </c>
      <c r="I81" s="166"/>
      <c r="J81" s="167">
        <f aca="true" t="shared" si="0" ref="J81:J89">ROUND(I81*H81,2)</f>
        <v>0</v>
      </c>
      <c r="K81" s="163" t="s">
        <v>5</v>
      </c>
      <c r="L81" s="36"/>
      <c r="M81" s="168" t="s">
        <v>5</v>
      </c>
      <c r="N81" s="169" t="s">
        <v>40</v>
      </c>
      <c r="O81" s="37"/>
      <c r="P81" s="170">
        <f aca="true" t="shared" si="1" ref="P81:P89">O81*H81</f>
        <v>0</v>
      </c>
      <c r="Q81" s="170">
        <v>0</v>
      </c>
      <c r="R81" s="170">
        <f aca="true" t="shared" si="2" ref="R81:R89">Q81*H81</f>
        <v>0</v>
      </c>
      <c r="S81" s="170">
        <v>0</v>
      </c>
      <c r="T81" s="171">
        <f aca="true" t="shared" si="3" ref="T81:T89">S81*H81</f>
        <v>0</v>
      </c>
      <c r="AR81" s="19" t="s">
        <v>135</v>
      </c>
      <c r="AT81" s="19" t="s">
        <v>131</v>
      </c>
      <c r="AU81" s="19" t="s">
        <v>77</v>
      </c>
      <c r="AY81" s="19" t="s">
        <v>130</v>
      </c>
      <c r="BE81" s="172">
        <f aca="true" t="shared" si="4" ref="BE81:BE89">IF(N81="základní",J81,0)</f>
        <v>0</v>
      </c>
      <c r="BF81" s="172">
        <f aca="true" t="shared" si="5" ref="BF81:BF89">IF(N81="snížená",J81,0)</f>
        <v>0</v>
      </c>
      <c r="BG81" s="172">
        <f aca="true" t="shared" si="6" ref="BG81:BG89">IF(N81="zákl. přenesená",J81,0)</f>
        <v>0</v>
      </c>
      <c r="BH81" s="172">
        <f aca="true" t="shared" si="7" ref="BH81:BH89">IF(N81="sníž. přenesená",J81,0)</f>
        <v>0</v>
      </c>
      <c r="BI81" s="172">
        <f aca="true" t="shared" si="8" ref="BI81:BI89">IF(N81="nulová",J81,0)</f>
        <v>0</v>
      </c>
      <c r="BJ81" s="19" t="s">
        <v>77</v>
      </c>
      <c r="BK81" s="172">
        <f aca="true" t="shared" si="9" ref="BK81:BK89">ROUND(I81*H81,2)</f>
        <v>0</v>
      </c>
      <c r="BL81" s="19" t="s">
        <v>135</v>
      </c>
      <c r="BM81" s="19" t="s">
        <v>1010</v>
      </c>
    </row>
    <row r="82" spans="2:65" s="1" customFormat="1" ht="22.5" customHeight="1">
      <c r="B82" s="160"/>
      <c r="C82" s="161" t="s">
        <v>137</v>
      </c>
      <c r="D82" s="161" t="s">
        <v>131</v>
      </c>
      <c r="E82" s="162" t="s">
        <v>1011</v>
      </c>
      <c r="F82" s="163" t="s">
        <v>1012</v>
      </c>
      <c r="G82" s="164" t="s">
        <v>151</v>
      </c>
      <c r="H82" s="165">
        <v>1</v>
      </c>
      <c r="I82" s="166"/>
      <c r="J82" s="167">
        <f t="shared" si="0"/>
        <v>0</v>
      </c>
      <c r="K82" s="163" t="s">
        <v>5</v>
      </c>
      <c r="L82" s="36"/>
      <c r="M82" s="168" t="s">
        <v>5</v>
      </c>
      <c r="N82" s="169" t="s">
        <v>40</v>
      </c>
      <c r="O82" s="37"/>
      <c r="P82" s="170">
        <f t="shared" si="1"/>
        <v>0</v>
      </c>
      <c r="Q82" s="170">
        <v>0</v>
      </c>
      <c r="R82" s="170">
        <f t="shared" si="2"/>
        <v>0</v>
      </c>
      <c r="S82" s="170">
        <v>0</v>
      </c>
      <c r="T82" s="171">
        <f t="shared" si="3"/>
        <v>0</v>
      </c>
      <c r="AR82" s="19" t="s">
        <v>135</v>
      </c>
      <c r="AT82" s="19" t="s">
        <v>131</v>
      </c>
      <c r="AU82" s="19" t="s">
        <v>77</v>
      </c>
      <c r="AY82" s="19" t="s">
        <v>130</v>
      </c>
      <c r="BE82" s="172">
        <f t="shared" si="4"/>
        <v>0</v>
      </c>
      <c r="BF82" s="172">
        <f t="shared" si="5"/>
        <v>0</v>
      </c>
      <c r="BG82" s="172">
        <f t="shared" si="6"/>
        <v>0</v>
      </c>
      <c r="BH82" s="172">
        <f t="shared" si="7"/>
        <v>0</v>
      </c>
      <c r="BI82" s="172">
        <f t="shared" si="8"/>
        <v>0</v>
      </c>
      <c r="BJ82" s="19" t="s">
        <v>77</v>
      </c>
      <c r="BK82" s="172">
        <f t="shared" si="9"/>
        <v>0</v>
      </c>
      <c r="BL82" s="19" t="s">
        <v>135</v>
      </c>
      <c r="BM82" s="19" t="s">
        <v>1013</v>
      </c>
    </row>
    <row r="83" spans="2:65" s="1" customFormat="1" ht="22.5" customHeight="1">
      <c r="B83" s="160"/>
      <c r="C83" s="161" t="s">
        <v>159</v>
      </c>
      <c r="D83" s="161" t="s">
        <v>131</v>
      </c>
      <c r="E83" s="162" t="s">
        <v>1014</v>
      </c>
      <c r="F83" s="163" t="s">
        <v>1015</v>
      </c>
      <c r="G83" s="164" t="s">
        <v>151</v>
      </c>
      <c r="H83" s="165">
        <v>1</v>
      </c>
      <c r="I83" s="166"/>
      <c r="J83" s="167">
        <f t="shared" si="0"/>
        <v>0</v>
      </c>
      <c r="K83" s="163" t="s">
        <v>5</v>
      </c>
      <c r="L83" s="36"/>
      <c r="M83" s="168" t="s">
        <v>5</v>
      </c>
      <c r="N83" s="169" t="s">
        <v>40</v>
      </c>
      <c r="O83" s="37"/>
      <c r="P83" s="170">
        <f t="shared" si="1"/>
        <v>0</v>
      </c>
      <c r="Q83" s="170">
        <v>0</v>
      </c>
      <c r="R83" s="170">
        <f t="shared" si="2"/>
        <v>0</v>
      </c>
      <c r="S83" s="170">
        <v>0</v>
      </c>
      <c r="T83" s="171">
        <f t="shared" si="3"/>
        <v>0</v>
      </c>
      <c r="AR83" s="19" t="s">
        <v>135</v>
      </c>
      <c r="AT83" s="19" t="s">
        <v>131</v>
      </c>
      <c r="AU83" s="19" t="s">
        <v>77</v>
      </c>
      <c r="AY83" s="19" t="s">
        <v>130</v>
      </c>
      <c r="BE83" s="172">
        <f t="shared" si="4"/>
        <v>0</v>
      </c>
      <c r="BF83" s="172">
        <f t="shared" si="5"/>
        <v>0</v>
      </c>
      <c r="BG83" s="172">
        <f t="shared" si="6"/>
        <v>0</v>
      </c>
      <c r="BH83" s="172">
        <f t="shared" si="7"/>
        <v>0</v>
      </c>
      <c r="BI83" s="172">
        <f t="shared" si="8"/>
        <v>0</v>
      </c>
      <c r="BJ83" s="19" t="s">
        <v>77</v>
      </c>
      <c r="BK83" s="172">
        <f t="shared" si="9"/>
        <v>0</v>
      </c>
      <c r="BL83" s="19" t="s">
        <v>135</v>
      </c>
      <c r="BM83" s="19" t="s">
        <v>1016</v>
      </c>
    </row>
    <row r="84" spans="2:65" s="1" customFormat="1" ht="22.5" customHeight="1">
      <c r="B84" s="160"/>
      <c r="C84" s="161" t="s">
        <v>135</v>
      </c>
      <c r="D84" s="161" t="s">
        <v>131</v>
      </c>
      <c r="E84" s="162" t="s">
        <v>1017</v>
      </c>
      <c r="F84" s="163" t="s">
        <v>1018</v>
      </c>
      <c r="G84" s="164" t="s">
        <v>151</v>
      </c>
      <c r="H84" s="165">
        <v>1</v>
      </c>
      <c r="I84" s="166"/>
      <c r="J84" s="167">
        <f t="shared" si="0"/>
        <v>0</v>
      </c>
      <c r="K84" s="163" t="s">
        <v>5</v>
      </c>
      <c r="L84" s="36"/>
      <c r="M84" s="168" t="s">
        <v>5</v>
      </c>
      <c r="N84" s="169" t="s">
        <v>40</v>
      </c>
      <c r="O84" s="37"/>
      <c r="P84" s="170">
        <f t="shared" si="1"/>
        <v>0</v>
      </c>
      <c r="Q84" s="170">
        <v>0</v>
      </c>
      <c r="R84" s="170">
        <f t="shared" si="2"/>
        <v>0</v>
      </c>
      <c r="S84" s="170">
        <v>0</v>
      </c>
      <c r="T84" s="171">
        <f t="shared" si="3"/>
        <v>0</v>
      </c>
      <c r="AR84" s="19" t="s">
        <v>135</v>
      </c>
      <c r="AT84" s="19" t="s">
        <v>131</v>
      </c>
      <c r="AU84" s="19" t="s">
        <v>77</v>
      </c>
      <c r="AY84" s="19" t="s">
        <v>130</v>
      </c>
      <c r="BE84" s="172">
        <f t="shared" si="4"/>
        <v>0</v>
      </c>
      <c r="BF84" s="172">
        <f t="shared" si="5"/>
        <v>0</v>
      </c>
      <c r="BG84" s="172">
        <f t="shared" si="6"/>
        <v>0</v>
      </c>
      <c r="BH84" s="172">
        <f t="shared" si="7"/>
        <v>0</v>
      </c>
      <c r="BI84" s="172">
        <f t="shared" si="8"/>
        <v>0</v>
      </c>
      <c r="BJ84" s="19" t="s">
        <v>77</v>
      </c>
      <c r="BK84" s="172">
        <f t="shared" si="9"/>
        <v>0</v>
      </c>
      <c r="BL84" s="19" t="s">
        <v>135</v>
      </c>
      <c r="BM84" s="19" t="s">
        <v>1019</v>
      </c>
    </row>
    <row r="85" spans="2:65" s="1" customFormat="1" ht="22.5" customHeight="1">
      <c r="B85" s="160"/>
      <c r="C85" s="161" t="s">
        <v>166</v>
      </c>
      <c r="D85" s="161" t="s">
        <v>131</v>
      </c>
      <c r="E85" s="162" t="s">
        <v>1020</v>
      </c>
      <c r="F85" s="163" t="s">
        <v>1021</v>
      </c>
      <c r="G85" s="164" t="s">
        <v>151</v>
      </c>
      <c r="H85" s="165">
        <v>1</v>
      </c>
      <c r="I85" s="166"/>
      <c r="J85" s="167">
        <f t="shared" si="0"/>
        <v>0</v>
      </c>
      <c r="K85" s="163" t="s">
        <v>5</v>
      </c>
      <c r="L85" s="36"/>
      <c r="M85" s="168" t="s">
        <v>5</v>
      </c>
      <c r="N85" s="169" t="s">
        <v>40</v>
      </c>
      <c r="O85" s="37"/>
      <c r="P85" s="170">
        <f t="shared" si="1"/>
        <v>0</v>
      </c>
      <c r="Q85" s="170">
        <v>0</v>
      </c>
      <c r="R85" s="170">
        <f t="shared" si="2"/>
        <v>0</v>
      </c>
      <c r="S85" s="170">
        <v>0</v>
      </c>
      <c r="T85" s="171">
        <f t="shared" si="3"/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72">
        <f t="shared" si="4"/>
        <v>0</v>
      </c>
      <c r="BF85" s="172">
        <f t="shared" si="5"/>
        <v>0</v>
      </c>
      <c r="BG85" s="172">
        <f t="shared" si="6"/>
        <v>0</v>
      </c>
      <c r="BH85" s="172">
        <f t="shared" si="7"/>
        <v>0</v>
      </c>
      <c r="BI85" s="172">
        <f t="shared" si="8"/>
        <v>0</v>
      </c>
      <c r="BJ85" s="19" t="s">
        <v>77</v>
      </c>
      <c r="BK85" s="172">
        <f t="shared" si="9"/>
        <v>0</v>
      </c>
      <c r="BL85" s="19" t="s">
        <v>135</v>
      </c>
      <c r="BM85" s="19" t="s">
        <v>1022</v>
      </c>
    </row>
    <row r="86" spans="2:65" s="1" customFormat="1" ht="22.5" customHeight="1">
      <c r="B86" s="160"/>
      <c r="C86" s="161" t="s">
        <v>170</v>
      </c>
      <c r="D86" s="161" t="s">
        <v>131</v>
      </c>
      <c r="E86" s="162" t="s">
        <v>1023</v>
      </c>
      <c r="F86" s="163" t="s">
        <v>1024</v>
      </c>
      <c r="G86" s="164" t="s">
        <v>151</v>
      </c>
      <c r="H86" s="165">
        <v>1</v>
      </c>
      <c r="I86" s="166"/>
      <c r="J86" s="167">
        <f t="shared" si="0"/>
        <v>0</v>
      </c>
      <c r="K86" s="163" t="s">
        <v>5</v>
      </c>
      <c r="L86" s="36"/>
      <c r="M86" s="168" t="s">
        <v>5</v>
      </c>
      <c r="N86" s="169" t="s">
        <v>40</v>
      </c>
      <c r="O86" s="37"/>
      <c r="P86" s="170">
        <f t="shared" si="1"/>
        <v>0</v>
      </c>
      <c r="Q86" s="170">
        <v>0</v>
      </c>
      <c r="R86" s="170">
        <f t="shared" si="2"/>
        <v>0</v>
      </c>
      <c r="S86" s="170">
        <v>0</v>
      </c>
      <c r="T86" s="171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72">
        <f t="shared" si="4"/>
        <v>0</v>
      </c>
      <c r="BF86" s="172">
        <f t="shared" si="5"/>
        <v>0</v>
      </c>
      <c r="BG86" s="172">
        <f t="shared" si="6"/>
        <v>0</v>
      </c>
      <c r="BH86" s="172">
        <f t="shared" si="7"/>
        <v>0</v>
      </c>
      <c r="BI86" s="172">
        <f t="shared" si="8"/>
        <v>0</v>
      </c>
      <c r="BJ86" s="19" t="s">
        <v>77</v>
      </c>
      <c r="BK86" s="172">
        <f t="shared" si="9"/>
        <v>0</v>
      </c>
      <c r="BL86" s="19" t="s">
        <v>135</v>
      </c>
      <c r="BM86" s="19" t="s">
        <v>1025</v>
      </c>
    </row>
    <row r="87" spans="2:65" s="1" customFormat="1" ht="22.5" customHeight="1">
      <c r="B87" s="160"/>
      <c r="C87" s="161" t="s">
        <v>174</v>
      </c>
      <c r="D87" s="161" t="s">
        <v>131</v>
      </c>
      <c r="E87" s="162" t="s">
        <v>1026</v>
      </c>
      <c r="F87" s="163" t="s">
        <v>1027</v>
      </c>
      <c r="G87" s="164" t="s">
        <v>151</v>
      </c>
      <c r="H87" s="165">
        <v>1</v>
      </c>
      <c r="I87" s="166"/>
      <c r="J87" s="167">
        <f t="shared" si="0"/>
        <v>0</v>
      </c>
      <c r="K87" s="163" t="s">
        <v>5</v>
      </c>
      <c r="L87" s="36"/>
      <c r="M87" s="168" t="s">
        <v>5</v>
      </c>
      <c r="N87" s="169" t="s">
        <v>40</v>
      </c>
      <c r="O87" s="37"/>
      <c r="P87" s="170">
        <f t="shared" si="1"/>
        <v>0</v>
      </c>
      <c r="Q87" s="170">
        <v>0</v>
      </c>
      <c r="R87" s="170">
        <f t="shared" si="2"/>
        <v>0</v>
      </c>
      <c r="S87" s="170">
        <v>0</v>
      </c>
      <c r="T87" s="171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72">
        <f t="shared" si="4"/>
        <v>0</v>
      </c>
      <c r="BF87" s="172">
        <f t="shared" si="5"/>
        <v>0</v>
      </c>
      <c r="BG87" s="172">
        <f t="shared" si="6"/>
        <v>0</v>
      </c>
      <c r="BH87" s="172">
        <f t="shared" si="7"/>
        <v>0</v>
      </c>
      <c r="BI87" s="172">
        <f t="shared" si="8"/>
        <v>0</v>
      </c>
      <c r="BJ87" s="19" t="s">
        <v>77</v>
      </c>
      <c r="BK87" s="172">
        <f t="shared" si="9"/>
        <v>0</v>
      </c>
      <c r="BL87" s="19" t="s">
        <v>135</v>
      </c>
      <c r="BM87" s="19" t="s">
        <v>1028</v>
      </c>
    </row>
    <row r="88" spans="2:65" s="1" customFormat="1" ht="22.5" customHeight="1">
      <c r="B88" s="160"/>
      <c r="C88" s="161" t="s">
        <v>178</v>
      </c>
      <c r="D88" s="161" t="s">
        <v>131</v>
      </c>
      <c r="E88" s="162" t="s">
        <v>1029</v>
      </c>
      <c r="F88" s="163" t="s">
        <v>1030</v>
      </c>
      <c r="G88" s="164" t="s">
        <v>151</v>
      </c>
      <c r="H88" s="165">
        <v>1</v>
      </c>
      <c r="I88" s="166"/>
      <c r="J88" s="167">
        <f t="shared" si="0"/>
        <v>0</v>
      </c>
      <c r="K88" s="163" t="s">
        <v>5</v>
      </c>
      <c r="L88" s="36"/>
      <c r="M88" s="168" t="s">
        <v>5</v>
      </c>
      <c r="N88" s="169" t="s">
        <v>40</v>
      </c>
      <c r="O88" s="37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19" t="s">
        <v>77</v>
      </c>
      <c r="BK88" s="172">
        <f t="shared" si="9"/>
        <v>0</v>
      </c>
      <c r="BL88" s="19" t="s">
        <v>135</v>
      </c>
      <c r="BM88" s="19" t="s">
        <v>1031</v>
      </c>
    </row>
    <row r="89" spans="2:65" s="1" customFormat="1" ht="22.5" customHeight="1">
      <c r="B89" s="160"/>
      <c r="C89" s="161" t="s">
        <v>182</v>
      </c>
      <c r="D89" s="161" t="s">
        <v>131</v>
      </c>
      <c r="E89" s="162" t="s">
        <v>1032</v>
      </c>
      <c r="F89" s="163" t="s">
        <v>1033</v>
      </c>
      <c r="G89" s="164" t="s">
        <v>151</v>
      </c>
      <c r="H89" s="165">
        <v>1</v>
      </c>
      <c r="I89" s="166"/>
      <c r="J89" s="167">
        <f t="shared" si="0"/>
        <v>0</v>
      </c>
      <c r="K89" s="163" t="s">
        <v>5</v>
      </c>
      <c r="L89" s="36"/>
      <c r="M89" s="168" t="s">
        <v>5</v>
      </c>
      <c r="N89" s="169" t="s">
        <v>40</v>
      </c>
      <c r="O89" s="37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9" t="s">
        <v>77</v>
      </c>
      <c r="BK89" s="172">
        <f t="shared" si="9"/>
        <v>0</v>
      </c>
      <c r="BL89" s="19" t="s">
        <v>135</v>
      </c>
      <c r="BM89" s="19" t="s">
        <v>1034</v>
      </c>
    </row>
    <row r="90" spans="2:63" s="9" customFormat="1" ht="37.35" customHeight="1">
      <c r="B90" s="148"/>
      <c r="D90" s="149" t="s">
        <v>68</v>
      </c>
      <c r="E90" s="150" t="s">
        <v>77</v>
      </c>
      <c r="F90" s="150" t="s">
        <v>247</v>
      </c>
      <c r="I90" s="151"/>
      <c r="J90" s="152">
        <f>BK90</f>
        <v>0</v>
      </c>
      <c r="L90" s="148"/>
      <c r="M90" s="153"/>
      <c r="N90" s="154"/>
      <c r="O90" s="154"/>
      <c r="P90" s="155">
        <f>SUM(P91:P94)</f>
        <v>0</v>
      </c>
      <c r="Q90" s="154"/>
      <c r="R90" s="155">
        <f>SUM(R91:R94)</f>
        <v>0</v>
      </c>
      <c r="S90" s="154"/>
      <c r="T90" s="156">
        <f>SUM(T91:T94)</f>
        <v>0</v>
      </c>
      <c r="AR90" s="157" t="s">
        <v>77</v>
      </c>
      <c r="AT90" s="158" t="s">
        <v>68</v>
      </c>
      <c r="AU90" s="158" t="s">
        <v>69</v>
      </c>
      <c r="AY90" s="157" t="s">
        <v>130</v>
      </c>
      <c r="BK90" s="159">
        <f>SUM(BK91:BK94)</f>
        <v>0</v>
      </c>
    </row>
    <row r="91" spans="2:65" s="1" customFormat="1" ht="22.5" customHeight="1">
      <c r="B91" s="160"/>
      <c r="C91" s="161" t="s">
        <v>186</v>
      </c>
      <c r="D91" s="161" t="s">
        <v>131</v>
      </c>
      <c r="E91" s="162" t="s">
        <v>252</v>
      </c>
      <c r="F91" s="163" t="s">
        <v>253</v>
      </c>
      <c r="G91" s="164" t="s">
        <v>254</v>
      </c>
      <c r="H91" s="165">
        <v>692.4</v>
      </c>
      <c r="I91" s="166"/>
      <c r="J91" s="167">
        <f>ROUND(I91*H91,2)</f>
        <v>0</v>
      </c>
      <c r="K91" s="163" t="s">
        <v>5</v>
      </c>
      <c r="L91" s="36"/>
      <c r="M91" s="168" t="s">
        <v>5</v>
      </c>
      <c r="N91" s="169" t="s">
        <v>40</v>
      </c>
      <c r="O91" s="37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9" t="s">
        <v>77</v>
      </c>
      <c r="BK91" s="172">
        <f>ROUND(I91*H91,2)</f>
        <v>0</v>
      </c>
      <c r="BL91" s="19" t="s">
        <v>135</v>
      </c>
      <c r="BM91" s="19" t="s">
        <v>1035</v>
      </c>
    </row>
    <row r="92" spans="2:65" s="1" customFormat="1" ht="22.5" customHeight="1">
      <c r="B92" s="160"/>
      <c r="C92" s="161" t="s">
        <v>193</v>
      </c>
      <c r="D92" s="161" t="s">
        <v>131</v>
      </c>
      <c r="E92" s="162" t="s">
        <v>417</v>
      </c>
      <c r="F92" s="163" t="s">
        <v>418</v>
      </c>
      <c r="G92" s="164" t="s">
        <v>254</v>
      </c>
      <c r="H92" s="165">
        <v>692.4</v>
      </c>
      <c r="I92" s="166"/>
      <c r="J92" s="167">
        <f>ROUND(I92*H92,2)</f>
        <v>0</v>
      </c>
      <c r="K92" s="163" t="s">
        <v>5</v>
      </c>
      <c r="L92" s="36"/>
      <c r="M92" s="168" t="s">
        <v>5</v>
      </c>
      <c r="N92" s="169" t="s">
        <v>40</v>
      </c>
      <c r="O92" s="37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72">
        <f>IF(N92="základní",J92,0)</f>
        <v>0</v>
      </c>
      <c r="BF92" s="172">
        <f>IF(N92="snížená",J92,0)</f>
        <v>0</v>
      </c>
      <c r="BG92" s="172">
        <f>IF(N92="zákl. přenesená",J92,0)</f>
        <v>0</v>
      </c>
      <c r="BH92" s="172">
        <f>IF(N92="sníž. přenesená",J92,0)</f>
        <v>0</v>
      </c>
      <c r="BI92" s="172">
        <f>IF(N92="nulová",J92,0)</f>
        <v>0</v>
      </c>
      <c r="BJ92" s="19" t="s">
        <v>77</v>
      </c>
      <c r="BK92" s="172">
        <f>ROUND(I92*H92,2)</f>
        <v>0</v>
      </c>
      <c r="BL92" s="19" t="s">
        <v>135</v>
      </c>
      <c r="BM92" s="19" t="s">
        <v>1036</v>
      </c>
    </row>
    <row r="93" spans="2:65" s="1" customFormat="1" ht="22.5" customHeight="1">
      <c r="B93" s="160"/>
      <c r="C93" s="161" t="s">
        <v>197</v>
      </c>
      <c r="D93" s="161" t="s">
        <v>131</v>
      </c>
      <c r="E93" s="162" t="s">
        <v>265</v>
      </c>
      <c r="F93" s="163" t="s">
        <v>266</v>
      </c>
      <c r="G93" s="164" t="s">
        <v>254</v>
      </c>
      <c r="H93" s="165">
        <v>692.4</v>
      </c>
      <c r="I93" s="166"/>
      <c r="J93" s="167">
        <f>ROUND(I93*H93,2)</f>
        <v>0</v>
      </c>
      <c r="K93" s="163" t="s">
        <v>5</v>
      </c>
      <c r="L93" s="36"/>
      <c r="M93" s="168" t="s">
        <v>5</v>
      </c>
      <c r="N93" s="169" t="s">
        <v>40</v>
      </c>
      <c r="O93" s="37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72">
        <f>IF(N93="základní",J93,0)</f>
        <v>0</v>
      </c>
      <c r="BF93" s="172">
        <f>IF(N93="snížená",J93,0)</f>
        <v>0</v>
      </c>
      <c r="BG93" s="172">
        <f>IF(N93="zákl. přenesená",J93,0)</f>
        <v>0</v>
      </c>
      <c r="BH93" s="172">
        <f>IF(N93="sníž. přenesená",J93,0)</f>
        <v>0</v>
      </c>
      <c r="BI93" s="172">
        <f>IF(N93="nulová",J93,0)</f>
        <v>0</v>
      </c>
      <c r="BJ93" s="19" t="s">
        <v>77</v>
      </c>
      <c r="BK93" s="172">
        <f>ROUND(I93*H93,2)</f>
        <v>0</v>
      </c>
      <c r="BL93" s="19" t="s">
        <v>135</v>
      </c>
      <c r="BM93" s="19" t="s">
        <v>1037</v>
      </c>
    </row>
    <row r="94" spans="2:65" s="1" customFormat="1" ht="22.5" customHeight="1">
      <c r="B94" s="160"/>
      <c r="C94" s="161" t="s">
        <v>201</v>
      </c>
      <c r="D94" s="161" t="s">
        <v>131</v>
      </c>
      <c r="E94" s="162" t="s">
        <v>809</v>
      </c>
      <c r="F94" s="163" t="s">
        <v>810</v>
      </c>
      <c r="G94" s="164" t="s">
        <v>250</v>
      </c>
      <c r="H94" s="165">
        <v>1731</v>
      </c>
      <c r="I94" s="166"/>
      <c r="J94" s="167">
        <f>ROUND(I94*H94,2)</f>
        <v>0</v>
      </c>
      <c r="K94" s="163" t="s">
        <v>5</v>
      </c>
      <c r="L94" s="36"/>
      <c r="M94" s="168" t="s">
        <v>5</v>
      </c>
      <c r="N94" s="169" t="s">
        <v>40</v>
      </c>
      <c r="O94" s="37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72">
        <f>IF(N94="základní",J94,0)</f>
        <v>0</v>
      </c>
      <c r="BF94" s="172">
        <f>IF(N94="snížená",J94,0)</f>
        <v>0</v>
      </c>
      <c r="BG94" s="172">
        <f>IF(N94="zákl. přenesená",J94,0)</f>
        <v>0</v>
      </c>
      <c r="BH94" s="172">
        <f>IF(N94="sníž. přenesená",J94,0)</f>
        <v>0</v>
      </c>
      <c r="BI94" s="172">
        <f>IF(N94="nulová",J94,0)</f>
        <v>0</v>
      </c>
      <c r="BJ94" s="19" t="s">
        <v>77</v>
      </c>
      <c r="BK94" s="172">
        <f>ROUND(I94*H94,2)</f>
        <v>0</v>
      </c>
      <c r="BL94" s="19" t="s">
        <v>135</v>
      </c>
      <c r="BM94" s="19" t="s">
        <v>1038</v>
      </c>
    </row>
    <row r="95" spans="2:63" s="9" customFormat="1" ht="37.35" customHeight="1">
      <c r="B95" s="148"/>
      <c r="D95" s="149" t="s">
        <v>68</v>
      </c>
      <c r="E95" s="150" t="s">
        <v>166</v>
      </c>
      <c r="F95" s="150" t="s">
        <v>841</v>
      </c>
      <c r="I95" s="151"/>
      <c r="J95" s="152">
        <f>BK95</f>
        <v>0</v>
      </c>
      <c r="L95" s="148"/>
      <c r="M95" s="153"/>
      <c r="N95" s="154"/>
      <c r="O95" s="154"/>
      <c r="P95" s="155">
        <f>SUM(P96:P97)</f>
        <v>0</v>
      </c>
      <c r="Q95" s="154"/>
      <c r="R95" s="155">
        <f>SUM(R96:R97)</f>
        <v>0</v>
      </c>
      <c r="S95" s="154"/>
      <c r="T95" s="156">
        <f>SUM(T96:T97)</f>
        <v>0</v>
      </c>
      <c r="AR95" s="157" t="s">
        <v>77</v>
      </c>
      <c r="AT95" s="158" t="s">
        <v>68</v>
      </c>
      <c r="AU95" s="158" t="s">
        <v>69</v>
      </c>
      <c r="AY95" s="157" t="s">
        <v>130</v>
      </c>
      <c r="BK95" s="159">
        <f>SUM(BK96:BK97)</f>
        <v>0</v>
      </c>
    </row>
    <row r="96" spans="2:65" s="1" customFormat="1" ht="22.5" customHeight="1">
      <c r="B96" s="160"/>
      <c r="C96" s="161" t="s">
        <v>207</v>
      </c>
      <c r="D96" s="161" t="s">
        <v>131</v>
      </c>
      <c r="E96" s="162" t="s">
        <v>1039</v>
      </c>
      <c r="F96" s="163" t="s">
        <v>1040</v>
      </c>
      <c r="G96" s="164" t="s">
        <v>250</v>
      </c>
      <c r="H96" s="165">
        <v>330</v>
      </c>
      <c r="I96" s="166"/>
      <c r="J96" s="167">
        <f>ROUND(I96*H96,2)</f>
        <v>0</v>
      </c>
      <c r="K96" s="163" t="s">
        <v>5</v>
      </c>
      <c r="L96" s="36"/>
      <c r="M96" s="168" t="s">
        <v>5</v>
      </c>
      <c r="N96" s="169" t="s">
        <v>40</v>
      </c>
      <c r="O96" s="37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72">
        <f>IF(N96="základní",J96,0)</f>
        <v>0</v>
      </c>
      <c r="BF96" s="172">
        <f>IF(N96="snížená",J96,0)</f>
        <v>0</v>
      </c>
      <c r="BG96" s="172">
        <f>IF(N96="zákl. přenesená",J96,0)</f>
        <v>0</v>
      </c>
      <c r="BH96" s="172">
        <f>IF(N96="sníž. přenesená",J96,0)</f>
        <v>0</v>
      </c>
      <c r="BI96" s="172">
        <f>IF(N96="nulová",J96,0)</f>
        <v>0</v>
      </c>
      <c r="BJ96" s="19" t="s">
        <v>77</v>
      </c>
      <c r="BK96" s="172">
        <f>ROUND(I96*H96,2)</f>
        <v>0</v>
      </c>
      <c r="BL96" s="19" t="s">
        <v>135</v>
      </c>
      <c r="BM96" s="19" t="s">
        <v>1041</v>
      </c>
    </row>
    <row r="97" spans="2:65" s="1" customFormat="1" ht="22.5" customHeight="1">
      <c r="B97" s="160"/>
      <c r="C97" s="161" t="s">
        <v>11</v>
      </c>
      <c r="D97" s="161" t="s">
        <v>131</v>
      </c>
      <c r="E97" s="162" t="s">
        <v>1042</v>
      </c>
      <c r="F97" s="163" t="s">
        <v>1043</v>
      </c>
      <c r="G97" s="164" t="s">
        <v>250</v>
      </c>
      <c r="H97" s="165">
        <v>330</v>
      </c>
      <c r="I97" s="166"/>
      <c r="J97" s="167">
        <f>ROUND(I97*H97,2)</f>
        <v>0</v>
      </c>
      <c r="K97" s="163" t="s">
        <v>5</v>
      </c>
      <c r="L97" s="36"/>
      <c r="M97" s="168" t="s">
        <v>5</v>
      </c>
      <c r="N97" s="173" t="s">
        <v>40</v>
      </c>
      <c r="O97" s="174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19" t="s">
        <v>77</v>
      </c>
      <c r="BK97" s="172">
        <f>ROUND(I97*H97,2)</f>
        <v>0</v>
      </c>
      <c r="BL97" s="19" t="s">
        <v>135</v>
      </c>
      <c r="BM97" s="19" t="s">
        <v>1044</v>
      </c>
    </row>
    <row r="98" spans="2:12" s="1" customFormat="1" ht="6.95" customHeight="1">
      <c r="B98" s="51"/>
      <c r="C98" s="52"/>
      <c r="D98" s="52"/>
      <c r="E98" s="52"/>
      <c r="F98" s="52"/>
      <c r="G98" s="52"/>
      <c r="H98" s="52"/>
      <c r="I98" s="122"/>
      <c r="J98" s="52"/>
      <c r="K98" s="52"/>
      <c r="L98" s="36"/>
    </row>
  </sheetData>
  <autoFilter ref="C78:K9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Martin</dc:creator>
  <cp:keywords/>
  <dc:description/>
  <cp:lastModifiedBy>Knotek Martin</cp:lastModifiedBy>
  <dcterms:created xsi:type="dcterms:W3CDTF">2017-09-26T08:20:22Z</dcterms:created>
  <dcterms:modified xsi:type="dcterms:W3CDTF">2017-09-26T08:20:30Z</dcterms:modified>
  <cp:category/>
  <cp:version/>
  <cp:contentType/>
  <cp:contentStatus/>
</cp:coreProperties>
</file>