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.filipovsky\Desktop\Selský dvorek\Selský dvorek_Podklady GEMIN\Př. č. 1 PD_Selský dvorek pro  NZM pobočka Praha\"/>
    </mc:Choice>
  </mc:AlternateContent>
  <bookViews>
    <workbookView xWindow="720" yWindow="405" windowWidth="27555" windowHeight="12300"/>
  </bookViews>
  <sheets>
    <sheet name="Stavba" sheetId="1" r:id="rId1"/>
    <sheet name="SO01 SO01 KL" sheetId="2" r:id="rId2"/>
    <sheet name="SO01 SO01 Rek" sheetId="3" r:id="rId3"/>
    <sheet name="SO01 SO01 Pol" sheetId="4" r:id="rId4"/>
    <sheet name="SO02 SO02 KL" sheetId="5" r:id="rId5"/>
    <sheet name="SO02 SO02 Rek" sheetId="6" r:id="rId6"/>
    <sheet name="SO02 SO02 Pol" sheetId="7" r:id="rId7"/>
    <sheet name="SO03 SO03 KL" sheetId="8" r:id="rId8"/>
    <sheet name="SO03 SO03 Rek" sheetId="9" r:id="rId9"/>
    <sheet name="SO03 SO03 Pol" sheetId="10" r:id="rId10"/>
    <sheet name="SO04 SO04 KL" sheetId="11" r:id="rId11"/>
    <sheet name="SO04 SO04 Rek" sheetId="12" r:id="rId12"/>
    <sheet name="SO04 SO04 Pol" sheetId="13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SO01 Pol'!$1:$6</definedName>
    <definedName name="_xlnm.Print_Titles" localSheetId="2">'SO01 SO01 Rek'!$1:$6</definedName>
    <definedName name="_xlnm.Print_Titles" localSheetId="6">'SO02 SO02 Pol'!$1:$6</definedName>
    <definedName name="_xlnm.Print_Titles" localSheetId="5">'SO02 SO02 Rek'!$1:$6</definedName>
    <definedName name="_xlnm.Print_Titles" localSheetId="9">'SO03 SO03 Pol'!$1:$6</definedName>
    <definedName name="_xlnm.Print_Titles" localSheetId="8">'SO03 SO03 Rek'!$1:$6</definedName>
    <definedName name="_xlnm.Print_Titles" localSheetId="12">'SO04 SO04 Pol'!$1:$6</definedName>
    <definedName name="_xlnm.Print_Titles" localSheetId="11">'SO04 SO04 Rek'!$1:$6</definedName>
    <definedName name="Objednatel" localSheetId="0">Stavba!$D$11</definedName>
    <definedName name="Objekt" localSheetId="0">Stavba!$B$29</definedName>
    <definedName name="_xlnm.Print_Area" localSheetId="1">'SO01 SO01 KL'!$A$1:$G$45</definedName>
    <definedName name="_xlnm.Print_Area" localSheetId="3">'SO01 SO01 Pol'!$A$1:$K$69</definedName>
    <definedName name="_xlnm.Print_Area" localSheetId="2">'SO01 SO01 Rek'!$A$1:$I$29</definedName>
    <definedName name="_xlnm.Print_Area" localSheetId="4">'SO02 SO02 KL'!$A$1:$G$45</definedName>
    <definedName name="_xlnm.Print_Area" localSheetId="6">'SO02 SO02 Pol'!$A$1:$K$75</definedName>
    <definedName name="_xlnm.Print_Area" localSheetId="5">'SO02 SO02 Rek'!$A$1:$I$29</definedName>
    <definedName name="_xlnm.Print_Area" localSheetId="7">'SO03 SO03 KL'!$A$1:$G$45</definedName>
    <definedName name="_xlnm.Print_Area" localSheetId="9">'SO03 SO03 Pol'!$A$1:$K$104</definedName>
    <definedName name="_xlnm.Print_Area" localSheetId="8">'SO03 SO03 Rek'!$A$1:$I$33</definedName>
    <definedName name="_xlnm.Print_Area" localSheetId="10">'SO04 SO04 KL'!$A$1:$G$45</definedName>
    <definedName name="_xlnm.Print_Area" localSheetId="12">'SO04 SO04 Pol'!$A$1:$K$142</definedName>
    <definedName name="_xlnm.Print_Area" localSheetId="11">'SO04 SO04 Rek'!$A$1:$I$33</definedName>
    <definedName name="_xlnm.Print_Area" localSheetId="0">Stavba!$B$1:$J$86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'SO01 SO01 Pol'!#REF!</definedName>
    <definedName name="solver_opt" localSheetId="6" hidden="1">'SO02 SO02 Pol'!#REF!</definedName>
    <definedName name="solver_opt" localSheetId="9" hidden="1">'SO03 SO03 Pol'!#REF!</definedName>
    <definedName name="solver_opt" localSheetId="12" hidden="1">'SO04 SO04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Stavba!$F$66:$J$66</definedName>
    <definedName name="StavbaCelkem" localSheetId="0">Stavba!$H$34</definedName>
    <definedName name="Zhotovitel" localSheetId="0">Stavba!$D$7</definedName>
  </definedNames>
  <calcPr calcId="162913"/>
</workbook>
</file>

<file path=xl/calcChain.xml><?xml version="1.0" encoding="utf-8"?>
<calcChain xmlns="http://schemas.openxmlformats.org/spreadsheetml/2006/main">
  <c r="I31" i="12" l="1"/>
  <c r="D21" i="11"/>
  <c r="I30" i="12"/>
  <c r="G21" i="11" s="1"/>
  <c r="D20" i="11"/>
  <c r="I29" i="12"/>
  <c r="G20" i="11" s="1"/>
  <c r="D19" i="11"/>
  <c r="I28" i="12"/>
  <c r="G19" i="11" s="1"/>
  <c r="D18" i="11"/>
  <c r="I27" i="12"/>
  <c r="G18" i="11" s="1"/>
  <c r="D17" i="11"/>
  <c r="I26" i="12"/>
  <c r="G17" i="11" s="1"/>
  <c r="D16" i="11"/>
  <c r="I25" i="12"/>
  <c r="G16" i="11" s="1"/>
  <c r="G15" i="11"/>
  <c r="D15" i="11"/>
  <c r="I24" i="12"/>
  <c r="H32" i="12" s="1"/>
  <c r="G23" i="11" s="1"/>
  <c r="BE141" i="13"/>
  <c r="BE142" i="13" s="1"/>
  <c r="I18" i="12" s="1"/>
  <c r="BC141" i="13"/>
  <c r="BB141" i="13"/>
  <c r="BA141" i="13"/>
  <c r="K141" i="13"/>
  <c r="K142" i="13" s="1"/>
  <c r="I141" i="13"/>
  <c r="G141" i="13"/>
  <c r="BD141" i="13" s="1"/>
  <c r="BE140" i="13"/>
  <c r="BC140" i="13"/>
  <c r="BC142" i="13" s="1"/>
  <c r="G18" i="12" s="1"/>
  <c r="BB140" i="13"/>
  <c r="BB142" i="13" s="1"/>
  <c r="F18" i="12" s="1"/>
  <c r="BA140" i="13"/>
  <c r="K140" i="13"/>
  <c r="I140" i="13"/>
  <c r="G140" i="13"/>
  <c r="BD140" i="13" s="1"/>
  <c r="BD142" i="13" s="1"/>
  <c r="H18" i="12" s="1"/>
  <c r="B18" i="12"/>
  <c r="A18" i="12"/>
  <c r="BA142" i="13"/>
  <c r="E18" i="12" s="1"/>
  <c r="I142" i="13"/>
  <c r="BE133" i="13"/>
  <c r="BE138" i="13" s="1"/>
  <c r="I17" i="12" s="1"/>
  <c r="BD133" i="13"/>
  <c r="BC133" i="13"/>
  <c r="BA133" i="13"/>
  <c r="BA138" i="13" s="1"/>
  <c r="E17" i="12" s="1"/>
  <c r="K133" i="13"/>
  <c r="I133" i="13"/>
  <c r="G133" i="13"/>
  <c r="BB133" i="13" s="1"/>
  <c r="BB138" i="13" s="1"/>
  <c r="F17" i="12" s="1"/>
  <c r="B17" i="12"/>
  <c r="A17" i="12"/>
  <c r="BD138" i="13"/>
  <c r="H17" i="12" s="1"/>
  <c r="BC138" i="13"/>
  <c r="G17" i="12" s="1"/>
  <c r="K138" i="13"/>
  <c r="I138" i="13"/>
  <c r="G138" i="13"/>
  <c r="BE128" i="13"/>
  <c r="BD128" i="13"/>
  <c r="BC128" i="13"/>
  <c r="BA128" i="13"/>
  <c r="K128" i="13"/>
  <c r="I128" i="13"/>
  <c r="G128" i="13"/>
  <c r="BB128" i="13" s="1"/>
  <c r="BE127" i="13"/>
  <c r="BD127" i="13"/>
  <c r="BC127" i="13"/>
  <c r="BA127" i="13"/>
  <c r="K127" i="13"/>
  <c r="I127" i="13"/>
  <c r="G127" i="13"/>
  <c r="BB127" i="13" s="1"/>
  <c r="BE126" i="13"/>
  <c r="BD126" i="13"/>
  <c r="BC126" i="13"/>
  <c r="BC131" i="13" s="1"/>
  <c r="G16" i="12" s="1"/>
  <c r="BA126" i="13"/>
  <c r="K126" i="13"/>
  <c r="I126" i="13"/>
  <c r="G126" i="13"/>
  <c r="BB126" i="13" s="1"/>
  <c r="BE125" i="13"/>
  <c r="BD125" i="13"/>
  <c r="BC125" i="13"/>
  <c r="BA125" i="13"/>
  <c r="BA131" i="13" s="1"/>
  <c r="E16" i="12" s="1"/>
  <c r="K125" i="13"/>
  <c r="I125" i="13"/>
  <c r="G125" i="13"/>
  <c r="BB125" i="13" s="1"/>
  <c r="BE120" i="13"/>
  <c r="BD120" i="13"/>
  <c r="BC120" i="13"/>
  <c r="BA120" i="13"/>
  <c r="K120" i="13"/>
  <c r="I120" i="13"/>
  <c r="G120" i="13"/>
  <c r="BB120" i="13" s="1"/>
  <c r="BE118" i="13"/>
  <c r="BD118" i="13"/>
  <c r="BD131" i="13" s="1"/>
  <c r="H16" i="12" s="1"/>
  <c r="BC118" i="13"/>
  <c r="BA118" i="13"/>
  <c r="K118" i="13"/>
  <c r="I118" i="13"/>
  <c r="I131" i="13" s="1"/>
  <c r="G118" i="13"/>
  <c r="BB118" i="13" s="1"/>
  <c r="B16" i="12"/>
  <c r="A16" i="12"/>
  <c r="BE131" i="13"/>
  <c r="I16" i="12" s="1"/>
  <c r="G131" i="13"/>
  <c r="BE115" i="13"/>
  <c r="BD115" i="13"/>
  <c r="BC115" i="13"/>
  <c r="BA115" i="13"/>
  <c r="BA116" i="13" s="1"/>
  <c r="E15" i="12" s="1"/>
  <c r="K115" i="13"/>
  <c r="I115" i="13"/>
  <c r="G115" i="13"/>
  <c r="BB115" i="13" s="1"/>
  <c r="BE113" i="13"/>
  <c r="BE116" i="13" s="1"/>
  <c r="I15" i="12" s="1"/>
  <c r="BD113" i="13"/>
  <c r="BC113" i="13"/>
  <c r="BA113" i="13"/>
  <c r="K113" i="13"/>
  <c r="K116" i="13" s="1"/>
  <c r="I113" i="13"/>
  <c r="G113" i="13"/>
  <c r="BB113" i="13" s="1"/>
  <c r="BE112" i="13"/>
  <c r="BD112" i="13"/>
  <c r="BC112" i="13"/>
  <c r="BA112" i="13"/>
  <c r="K112" i="13"/>
  <c r="I112" i="13"/>
  <c r="G112" i="13"/>
  <c r="BB112" i="13" s="1"/>
  <c r="BE111" i="13"/>
  <c r="BD111" i="13"/>
  <c r="BC111" i="13"/>
  <c r="BC116" i="13" s="1"/>
  <c r="G15" i="12" s="1"/>
  <c r="BA111" i="13"/>
  <c r="K111" i="13"/>
  <c r="I111" i="13"/>
  <c r="G111" i="13"/>
  <c r="BB111" i="13" s="1"/>
  <c r="BB116" i="13" s="1"/>
  <c r="F15" i="12" s="1"/>
  <c r="B15" i="12"/>
  <c r="A15" i="12"/>
  <c r="BD116" i="13"/>
  <c r="H15" i="12" s="1"/>
  <c r="BE107" i="13"/>
  <c r="BD107" i="13"/>
  <c r="BC107" i="13"/>
  <c r="BA107" i="13"/>
  <c r="K107" i="13"/>
  <c r="I107" i="13"/>
  <c r="G107" i="13"/>
  <c r="BB107" i="13" s="1"/>
  <c r="BE104" i="13"/>
  <c r="BD104" i="13"/>
  <c r="BC104" i="13"/>
  <c r="BA104" i="13"/>
  <c r="K104" i="13"/>
  <c r="I104" i="13"/>
  <c r="G104" i="13"/>
  <c r="BB104" i="13" s="1"/>
  <c r="BE100" i="13"/>
  <c r="BD100" i="13"/>
  <c r="BC100" i="13"/>
  <c r="BC109" i="13" s="1"/>
  <c r="G14" i="12" s="1"/>
  <c r="BA100" i="13"/>
  <c r="K100" i="13"/>
  <c r="I100" i="13"/>
  <c r="G100" i="13"/>
  <c r="BB100" i="13" s="1"/>
  <c r="BE99" i="13"/>
  <c r="BD99" i="13"/>
  <c r="BC99" i="13"/>
  <c r="BA99" i="13"/>
  <c r="BA109" i="13" s="1"/>
  <c r="E14" i="12" s="1"/>
  <c r="K99" i="13"/>
  <c r="I99" i="13"/>
  <c r="G99" i="13"/>
  <c r="BB99" i="13" s="1"/>
  <c r="BE96" i="13"/>
  <c r="BD96" i="13"/>
  <c r="BC96" i="13"/>
  <c r="BA96" i="13"/>
  <c r="K96" i="13"/>
  <c r="I96" i="13"/>
  <c r="G96" i="13"/>
  <c r="BB96" i="13" s="1"/>
  <c r="BE91" i="13"/>
  <c r="BD91" i="13"/>
  <c r="BD109" i="13" s="1"/>
  <c r="H14" i="12" s="1"/>
  <c r="BC91" i="13"/>
  <c r="BA91" i="13"/>
  <c r="K91" i="13"/>
  <c r="I91" i="13"/>
  <c r="I109" i="13" s="1"/>
  <c r="G91" i="13"/>
  <c r="BB91" i="13" s="1"/>
  <c r="B14" i="12"/>
  <c r="A14" i="12"/>
  <c r="BE109" i="13"/>
  <c r="I14" i="12" s="1"/>
  <c r="K109" i="13"/>
  <c r="BE85" i="13"/>
  <c r="BD85" i="13"/>
  <c r="BC85" i="13"/>
  <c r="BC89" i="13" s="1"/>
  <c r="G13" i="12" s="1"/>
  <c r="BA85" i="13"/>
  <c r="K85" i="13"/>
  <c r="I85" i="13"/>
  <c r="G85" i="13"/>
  <c r="BB85" i="13" s="1"/>
  <c r="BE81" i="13"/>
  <c r="BE89" i="13" s="1"/>
  <c r="I13" i="12" s="1"/>
  <c r="BD81" i="13"/>
  <c r="BC81" i="13"/>
  <c r="BA81" i="13"/>
  <c r="BA89" i="13" s="1"/>
  <c r="E13" i="12" s="1"/>
  <c r="K81" i="13"/>
  <c r="I81" i="13"/>
  <c r="G81" i="13"/>
  <c r="BB81" i="13" s="1"/>
  <c r="B13" i="12"/>
  <c r="A13" i="12"/>
  <c r="BD89" i="13"/>
  <c r="H13" i="12" s="1"/>
  <c r="K89" i="13"/>
  <c r="I89" i="13"/>
  <c r="BE76" i="13"/>
  <c r="BD76" i="13"/>
  <c r="BC76" i="13"/>
  <c r="BA76" i="13"/>
  <c r="K76" i="13"/>
  <c r="I76" i="13"/>
  <c r="I79" i="13" s="1"/>
  <c r="G76" i="13"/>
  <c r="BB76" i="13" s="1"/>
  <c r="BE73" i="13"/>
  <c r="BD73" i="13"/>
  <c r="BC73" i="13"/>
  <c r="BC79" i="13" s="1"/>
  <c r="G12" i="12" s="1"/>
  <c r="BA73" i="13"/>
  <c r="K73" i="13"/>
  <c r="K79" i="13" s="1"/>
  <c r="I73" i="13"/>
  <c r="G73" i="13"/>
  <c r="BB73" i="13" s="1"/>
  <c r="BB79" i="13" s="1"/>
  <c r="F12" i="12" s="1"/>
  <c r="B12" i="12"/>
  <c r="A12" i="12"/>
  <c r="BE79" i="13"/>
  <c r="I12" i="12" s="1"/>
  <c r="BA79" i="13"/>
  <c r="E12" i="12" s="1"/>
  <c r="BE69" i="13"/>
  <c r="BD69" i="13"/>
  <c r="BC69" i="13"/>
  <c r="BB69" i="13"/>
  <c r="K69" i="13"/>
  <c r="K71" i="13" s="1"/>
  <c r="I69" i="13"/>
  <c r="G69" i="13"/>
  <c r="BA69" i="13" s="1"/>
  <c r="BE68" i="13"/>
  <c r="BD68" i="13"/>
  <c r="BD71" i="13" s="1"/>
  <c r="H11" i="12" s="1"/>
  <c r="BC68" i="13"/>
  <c r="BC71" i="13" s="1"/>
  <c r="G11" i="12" s="1"/>
  <c r="BB68" i="13"/>
  <c r="K68" i="13"/>
  <c r="I68" i="13"/>
  <c r="I71" i="13" s="1"/>
  <c r="G68" i="13"/>
  <c r="BA68" i="13" s="1"/>
  <c r="BA71" i="13" s="1"/>
  <c r="E11" i="12" s="1"/>
  <c r="B11" i="12"/>
  <c r="A11" i="12"/>
  <c r="BE71" i="13"/>
  <c r="I11" i="12" s="1"/>
  <c r="BB71" i="13"/>
  <c r="F11" i="12" s="1"/>
  <c r="G71" i="13"/>
  <c r="BE63" i="13"/>
  <c r="BD63" i="13"/>
  <c r="BC63" i="13"/>
  <c r="BB63" i="13"/>
  <c r="K63" i="13"/>
  <c r="I63" i="13"/>
  <c r="G63" i="13"/>
  <c r="BA63" i="13" s="1"/>
  <c r="BE62" i="13"/>
  <c r="BE66" i="13" s="1"/>
  <c r="I10" i="12" s="1"/>
  <c r="BD62" i="13"/>
  <c r="BC62" i="13"/>
  <c r="BB62" i="13"/>
  <c r="K62" i="13"/>
  <c r="K66" i="13" s="1"/>
  <c r="I62" i="13"/>
  <c r="G62" i="13"/>
  <c r="BA62" i="13" s="1"/>
  <c r="BE60" i="13"/>
  <c r="BD60" i="13"/>
  <c r="BC60" i="13"/>
  <c r="BB60" i="13"/>
  <c r="K60" i="13"/>
  <c r="I60" i="13"/>
  <c r="I66" i="13" s="1"/>
  <c r="G60" i="13"/>
  <c r="BA60" i="13" s="1"/>
  <c r="BE57" i="13"/>
  <c r="BD57" i="13"/>
  <c r="BC57" i="13"/>
  <c r="BC66" i="13" s="1"/>
  <c r="G10" i="12" s="1"/>
  <c r="BB57" i="13"/>
  <c r="K57" i="13"/>
  <c r="I57" i="13"/>
  <c r="G57" i="13"/>
  <c r="BA57" i="13" s="1"/>
  <c r="BA66" i="13" s="1"/>
  <c r="E10" i="12" s="1"/>
  <c r="B10" i="12"/>
  <c r="A10" i="12"/>
  <c r="BD66" i="13"/>
  <c r="H10" i="12" s="1"/>
  <c r="BE53" i="13"/>
  <c r="BE55" i="13" s="1"/>
  <c r="I9" i="12" s="1"/>
  <c r="BD53" i="13"/>
  <c r="BD55" i="13" s="1"/>
  <c r="H9" i="12" s="1"/>
  <c r="BC53" i="13"/>
  <c r="BB53" i="13"/>
  <c r="BA53" i="13"/>
  <c r="BA55" i="13" s="1"/>
  <c r="E9" i="12" s="1"/>
  <c r="K53" i="13"/>
  <c r="I53" i="13"/>
  <c r="G53" i="13"/>
  <c r="B9" i="12"/>
  <c r="A9" i="12"/>
  <c r="BC55" i="13"/>
  <c r="G9" i="12" s="1"/>
  <c r="BB55" i="13"/>
  <c r="F9" i="12" s="1"/>
  <c r="K55" i="13"/>
  <c r="I55" i="13"/>
  <c r="G55" i="13"/>
  <c r="BE49" i="13"/>
  <c r="BD49" i="13"/>
  <c r="BC49" i="13"/>
  <c r="BB49" i="13"/>
  <c r="K49" i="13"/>
  <c r="I49" i="13"/>
  <c r="G49" i="13"/>
  <c r="BA49" i="13" s="1"/>
  <c r="BE46" i="13"/>
  <c r="BD46" i="13"/>
  <c r="BC46" i="13"/>
  <c r="BB46" i="13"/>
  <c r="K46" i="13"/>
  <c r="I46" i="13"/>
  <c r="G46" i="13"/>
  <c r="BA46" i="13" s="1"/>
  <c r="BE44" i="13"/>
  <c r="BD44" i="13"/>
  <c r="BC44" i="13"/>
  <c r="BB44" i="13"/>
  <c r="K44" i="13"/>
  <c r="I44" i="13"/>
  <c r="G44" i="13"/>
  <c r="BA44" i="13" s="1"/>
  <c r="BE42" i="13"/>
  <c r="BD42" i="13"/>
  <c r="BC42" i="13"/>
  <c r="BB42" i="13"/>
  <c r="K42" i="13"/>
  <c r="I42" i="13"/>
  <c r="G42" i="13"/>
  <c r="BA42" i="13" s="1"/>
  <c r="BE40" i="13"/>
  <c r="BD40" i="13"/>
  <c r="BC40" i="13"/>
  <c r="BB40" i="13"/>
  <c r="K40" i="13"/>
  <c r="I40" i="13"/>
  <c r="G40" i="13"/>
  <c r="BA40" i="13" s="1"/>
  <c r="BE38" i="13"/>
  <c r="BD38" i="13"/>
  <c r="BC38" i="13"/>
  <c r="BC51" i="13" s="1"/>
  <c r="G8" i="12" s="1"/>
  <c r="BB38" i="13"/>
  <c r="K38" i="13"/>
  <c r="I38" i="13"/>
  <c r="G38" i="13"/>
  <c r="BA38" i="13" s="1"/>
  <c r="BE36" i="13"/>
  <c r="BD36" i="13"/>
  <c r="BC36" i="13"/>
  <c r="BB36" i="13"/>
  <c r="BB51" i="13" s="1"/>
  <c r="F8" i="12" s="1"/>
  <c r="K36" i="13"/>
  <c r="I36" i="13"/>
  <c r="G36" i="13"/>
  <c r="BA36" i="13" s="1"/>
  <c r="BE34" i="13"/>
  <c r="BE51" i="13" s="1"/>
  <c r="I8" i="12" s="1"/>
  <c r="BD34" i="13"/>
  <c r="BC34" i="13"/>
  <c r="BB34" i="13"/>
  <c r="K34" i="13"/>
  <c r="K51" i="13" s="1"/>
  <c r="I34" i="13"/>
  <c r="G34" i="13"/>
  <c r="BA34" i="13" s="1"/>
  <c r="B8" i="12"/>
  <c r="A8" i="12"/>
  <c r="I51" i="13"/>
  <c r="BE28" i="13"/>
  <c r="BD28" i="13"/>
  <c r="BC28" i="13"/>
  <c r="BB28" i="13"/>
  <c r="K28" i="13"/>
  <c r="I28" i="13"/>
  <c r="G28" i="13"/>
  <c r="BA28" i="13" s="1"/>
  <c r="BE24" i="13"/>
  <c r="BD24" i="13"/>
  <c r="BC24" i="13"/>
  <c r="BB24" i="13"/>
  <c r="K24" i="13"/>
  <c r="I24" i="13"/>
  <c r="G24" i="13"/>
  <c r="BA24" i="13" s="1"/>
  <c r="BE20" i="13"/>
  <c r="BE32" i="13" s="1"/>
  <c r="I7" i="12" s="1"/>
  <c r="BD20" i="13"/>
  <c r="BC20" i="13"/>
  <c r="BB20" i="13"/>
  <c r="K20" i="13"/>
  <c r="K32" i="13" s="1"/>
  <c r="I20" i="13"/>
  <c r="G20" i="13"/>
  <c r="BA20" i="13" s="1"/>
  <c r="BE16" i="13"/>
  <c r="BD16" i="13"/>
  <c r="BD32" i="13" s="1"/>
  <c r="H7" i="12" s="1"/>
  <c r="BC16" i="13"/>
  <c r="BB16" i="13"/>
  <c r="K16" i="13"/>
  <c r="I16" i="13"/>
  <c r="G16" i="13"/>
  <c r="BA16" i="13" s="1"/>
  <c r="BE12" i="13"/>
  <c r="BD12" i="13"/>
  <c r="BC12" i="13"/>
  <c r="BB12" i="13"/>
  <c r="K12" i="13"/>
  <c r="I12" i="13"/>
  <c r="G12" i="13"/>
  <c r="BA12" i="13" s="1"/>
  <c r="BE8" i="13"/>
  <c r="BD8" i="13"/>
  <c r="BC8" i="13"/>
  <c r="BB8" i="13"/>
  <c r="K8" i="13"/>
  <c r="I8" i="13"/>
  <c r="G8" i="13"/>
  <c r="BA8" i="13" s="1"/>
  <c r="B7" i="12"/>
  <c r="A7" i="12"/>
  <c r="BB32" i="13"/>
  <c r="F7" i="12" s="1"/>
  <c r="E4" i="13"/>
  <c r="F3" i="13"/>
  <c r="C33" i="11"/>
  <c r="F33" i="11" s="1"/>
  <c r="C31" i="11"/>
  <c r="G7" i="11"/>
  <c r="I31" i="9"/>
  <c r="D21" i="8"/>
  <c r="I30" i="9"/>
  <c r="G21" i="8" s="1"/>
  <c r="D20" i="8"/>
  <c r="I29" i="9"/>
  <c r="G20" i="8" s="1"/>
  <c r="D19" i="8"/>
  <c r="I28" i="9"/>
  <c r="G19" i="8" s="1"/>
  <c r="D18" i="8"/>
  <c r="I27" i="9"/>
  <c r="G18" i="8" s="1"/>
  <c r="G17" i="8"/>
  <c r="D17" i="8"/>
  <c r="I26" i="9"/>
  <c r="D16" i="8"/>
  <c r="I25" i="9"/>
  <c r="G16" i="8" s="1"/>
  <c r="D15" i="8"/>
  <c r="I24" i="9"/>
  <c r="G15" i="8" s="1"/>
  <c r="BE103" i="10"/>
  <c r="BC103" i="10"/>
  <c r="BC104" i="10" s="1"/>
  <c r="G18" i="9" s="1"/>
  <c r="BB103" i="10"/>
  <c r="BB104" i="10" s="1"/>
  <c r="F18" i="9" s="1"/>
  <c r="BA103" i="10"/>
  <c r="K103" i="10"/>
  <c r="I103" i="10"/>
  <c r="G103" i="10"/>
  <c r="BD103" i="10" s="1"/>
  <c r="BD104" i="10" s="1"/>
  <c r="H18" i="9" s="1"/>
  <c r="B18" i="9"/>
  <c r="A18" i="9"/>
  <c r="BE104" i="10"/>
  <c r="I18" i="9" s="1"/>
  <c r="BA104" i="10"/>
  <c r="E18" i="9" s="1"/>
  <c r="K104" i="10"/>
  <c r="I104" i="10"/>
  <c r="BE98" i="10"/>
  <c r="BE101" i="10" s="1"/>
  <c r="I17" i="9" s="1"/>
  <c r="BD98" i="10"/>
  <c r="BC98" i="10"/>
  <c r="BC101" i="10" s="1"/>
  <c r="G17" i="9" s="1"/>
  <c r="BA98" i="10"/>
  <c r="BA101" i="10" s="1"/>
  <c r="E17" i="9" s="1"/>
  <c r="K98" i="10"/>
  <c r="I98" i="10"/>
  <c r="I101" i="10" s="1"/>
  <c r="G98" i="10"/>
  <c r="BB98" i="10" s="1"/>
  <c r="BB101" i="10" s="1"/>
  <c r="F17" i="9" s="1"/>
  <c r="B17" i="9"/>
  <c r="A17" i="9"/>
  <c r="BD101" i="10"/>
  <c r="H17" i="9" s="1"/>
  <c r="K101" i="10"/>
  <c r="G101" i="10"/>
  <c r="BE95" i="10"/>
  <c r="BD95" i="10"/>
  <c r="BC95" i="10"/>
  <c r="BA95" i="10"/>
  <c r="K95" i="10"/>
  <c r="I95" i="10"/>
  <c r="G95" i="10"/>
  <c r="BB95" i="10" s="1"/>
  <c r="BE94" i="10"/>
  <c r="BE96" i="10" s="1"/>
  <c r="I16" i="9" s="1"/>
  <c r="BD94" i="10"/>
  <c r="BC94" i="10"/>
  <c r="BA94" i="10"/>
  <c r="K94" i="10"/>
  <c r="I94" i="10"/>
  <c r="G94" i="10"/>
  <c r="BB94" i="10" s="1"/>
  <c r="BE93" i="10"/>
  <c r="BD93" i="10"/>
  <c r="BC93" i="10"/>
  <c r="BA93" i="10"/>
  <c r="K93" i="10"/>
  <c r="I93" i="10"/>
  <c r="G93" i="10"/>
  <c r="BB93" i="10" s="1"/>
  <c r="BE91" i="10"/>
  <c r="BD91" i="10"/>
  <c r="BC91" i="10"/>
  <c r="BC96" i="10" s="1"/>
  <c r="G16" i="9" s="1"/>
  <c r="BA91" i="10"/>
  <c r="K91" i="10"/>
  <c r="I91" i="10"/>
  <c r="G91" i="10"/>
  <c r="BB91" i="10" s="1"/>
  <c r="BE90" i="10"/>
  <c r="BD90" i="10"/>
  <c r="BC90" i="10"/>
  <c r="BA90" i="10"/>
  <c r="K90" i="10"/>
  <c r="I90" i="10"/>
  <c r="I96" i="10" s="1"/>
  <c r="G90" i="10"/>
  <c r="B16" i="9"/>
  <c r="A16" i="9"/>
  <c r="BA96" i="10"/>
  <c r="E16" i="9" s="1"/>
  <c r="BE87" i="10"/>
  <c r="BD87" i="10"/>
  <c r="BC87" i="10"/>
  <c r="BA87" i="10"/>
  <c r="K87" i="10"/>
  <c r="I87" i="10"/>
  <c r="G87" i="10"/>
  <c r="BB87" i="10" s="1"/>
  <c r="BE86" i="10"/>
  <c r="BD86" i="10"/>
  <c r="BC86" i="10"/>
  <c r="BA86" i="10"/>
  <c r="K86" i="10"/>
  <c r="I86" i="10"/>
  <c r="G86" i="10"/>
  <c r="BB86" i="10" s="1"/>
  <c r="BE85" i="10"/>
  <c r="BD85" i="10"/>
  <c r="BC85" i="10"/>
  <c r="BA85" i="10"/>
  <c r="K85" i="10"/>
  <c r="I85" i="10"/>
  <c r="G85" i="10"/>
  <c r="BB85" i="10" s="1"/>
  <c r="BE84" i="10"/>
  <c r="BD84" i="10"/>
  <c r="BD88" i="10" s="1"/>
  <c r="H15" i="9" s="1"/>
  <c r="BC84" i="10"/>
  <c r="BA84" i="10"/>
  <c r="K84" i="10"/>
  <c r="I84" i="10"/>
  <c r="G84" i="10"/>
  <c r="BB84" i="10" s="1"/>
  <c r="BE83" i="10"/>
  <c r="BD83" i="10"/>
  <c r="BC83" i="10"/>
  <c r="BC88" i="10" s="1"/>
  <c r="G15" i="9" s="1"/>
  <c r="BA83" i="10"/>
  <c r="K83" i="10"/>
  <c r="I83" i="10"/>
  <c r="G83" i="10"/>
  <c r="BB83" i="10" s="1"/>
  <c r="B15" i="9"/>
  <c r="A15" i="9"/>
  <c r="K88" i="10"/>
  <c r="BE79" i="10"/>
  <c r="BD79" i="10"/>
  <c r="BC79" i="10"/>
  <c r="BA79" i="10"/>
  <c r="K79" i="10"/>
  <c r="I79" i="10"/>
  <c r="G79" i="10"/>
  <c r="BB79" i="10" s="1"/>
  <c r="BE77" i="10"/>
  <c r="BD77" i="10"/>
  <c r="BC77" i="10"/>
  <c r="BA77" i="10"/>
  <c r="K77" i="10"/>
  <c r="I77" i="10"/>
  <c r="G77" i="10"/>
  <c r="BB77" i="10" s="1"/>
  <c r="BE73" i="10"/>
  <c r="BE81" i="10" s="1"/>
  <c r="I14" i="9" s="1"/>
  <c r="BD73" i="10"/>
  <c r="BC73" i="10"/>
  <c r="BA73" i="10"/>
  <c r="K73" i="10"/>
  <c r="K81" i="10" s="1"/>
  <c r="I73" i="10"/>
  <c r="G73" i="10"/>
  <c r="BB73" i="10" s="1"/>
  <c r="BE72" i="10"/>
  <c r="BD72" i="10"/>
  <c r="BC72" i="10"/>
  <c r="BA72" i="10"/>
  <c r="K72" i="10"/>
  <c r="I72" i="10"/>
  <c r="G72" i="10"/>
  <c r="BB72" i="10" s="1"/>
  <c r="BE69" i="10"/>
  <c r="BD69" i="10"/>
  <c r="BC69" i="10"/>
  <c r="BA69" i="10"/>
  <c r="K69" i="10"/>
  <c r="I69" i="10"/>
  <c r="G69" i="10"/>
  <c r="BB69" i="10" s="1"/>
  <c r="BE67" i="10"/>
  <c r="BD67" i="10"/>
  <c r="BD81" i="10" s="1"/>
  <c r="H14" i="9" s="1"/>
  <c r="BC67" i="10"/>
  <c r="BA67" i="10"/>
  <c r="BA81" i="10" s="1"/>
  <c r="E14" i="9" s="1"/>
  <c r="K67" i="10"/>
  <c r="I67" i="10"/>
  <c r="I81" i="10" s="1"/>
  <c r="G67" i="10"/>
  <c r="BB67" i="10" s="1"/>
  <c r="B14" i="9"/>
  <c r="A14" i="9"/>
  <c r="BC81" i="10"/>
  <c r="G14" i="9" s="1"/>
  <c r="BE63" i="10"/>
  <c r="BD63" i="10"/>
  <c r="BC63" i="10"/>
  <c r="BC65" i="10" s="1"/>
  <c r="G13" i="9" s="1"/>
  <c r="BA63" i="10"/>
  <c r="K63" i="10"/>
  <c r="K65" i="10" s="1"/>
  <c r="I63" i="10"/>
  <c r="G63" i="10"/>
  <c r="BB63" i="10" s="1"/>
  <c r="BE61" i="10"/>
  <c r="BD61" i="10"/>
  <c r="BC61" i="10"/>
  <c r="BA61" i="10"/>
  <c r="BA65" i="10" s="1"/>
  <c r="E13" i="9" s="1"/>
  <c r="K61" i="10"/>
  <c r="I61" i="10"/>
  <c r="I65" i="10" s="1"/>
  <c r="G61" i="10"/>
  <c r="BB61" i="10" s="1"/>
  <c r="B13" i="9"/>
  <c r="A13" i="9"/>
  <c r="BD65" i="10"/>
  <c r="H13" i="9" s="1"/>
  <c r="G65" i="10"/>
  <c r="BE57" i="10"/>
  <c r="BD57" i="10"/>
  <c r="BC57" i="10"/>
  <c r="BB57" i="10"/>
  <c r="BB59" i="10" s="1"/>
  <c r="F12" i="9" s="1"/>
  <c r="K57" i="10"/>
  <c r="I57" i="10"/>
  <c r="G57" i="10"/>
  <c r="BA57" i="10" s="1"/>
  <c r="BE56" i="10"/>
  <c r="BE59" i="10" s="1"/>
  <c r="I12" i="9" s="1"/>
  <c r="BD56" i="10"/>
  <c r="BC56" i="10"/>
  <c r="BB56" i="10"/>
  <c r="K56" i="10"/>
  <c r="K59" i="10" s="1"/>
  <c r="I56" i="10"/>
  <c r="G56" i="10"/>
  <c r="BA56" i="10" s="1"/>
  <c r="B12" i="9"/>
  <c r="A12" i="9"/>
  <c r="BC59" i="10"/>
  <c r="G12" i="9" s="1"/>
  <c r="I59" i="10"/>
  <c r="BE53" i="10"/>
  <c r="BD53" i="10"/>
  <c r="BC53" i="10"/>
  <c r="BC54" i="10" s="1"/>
  <c r="G11" i="9" s="1"/>
  <c r="BB53" i="10"/>
  <c r="K53" i="10"/>
  <c r="I53" i="10"/>
  <c r="I54" i="10" s="1"/>
  <c r="G53" i="10"/>
  <c r="BA53" i="10" s="1"/>
  <c r="BA54" i="10" s="1"/>
  <c r="E11" i="9" s="1"/>
  <c r="B11" i="9"/>
  <c r="A11" i="9"/>
  <c r="BE54" i="10"/>
  <c r="I11" i="9" s="1"/>
  <c r="BD54" i="10"/>
  <c r="H11" i="9" s="1"/>
  <c r="BB54" i="10"/>
  <c r="F11" i="9" s="1"/>
  <c r="K54" i="10"/>
  <c r="BE49" i="10"/>
  <c r="BE51" i="10" s="1"/>
  <c r="I10" i="9" s="1"/>
  <c r="BD49" i="10"/>
  <c r="BC49" i="10"/>
  <c r="BB49" i="10"/>
  <c r="K49" i="10"/>
  <c r="K51" i="10" s="1"/>
  <c r="I49" i="10"/>
  <c r="G49" i="10"/>
  <c r="BA49" i="10" s="1"/>
  <c r="BE47" i="10"/>
  <c r="BD47" i="10"/>
  <c r="BC47" i="10"/>
  <c r="BB47" i="10"/>
  <c r="K47" i="10"/>
  <c r="I47" i="10"/>
  <c r="I51" i="10" s="1"/>
  <c r="G47" i="10"/>
  <c r="BA47" i="10" s="1"/>
  <c r="BE45" i="10"/>
  <c r="BD45" i="10"/>
  <c r="BC45" i="10"/>
  <c r="BC51" i="10" s="1"/>
  <c r="G10" i="9" s="1"/>
  <c r="BB45" i="10"/>
  <c r="BB51" i="10" s="1"/>
  <c r="F10" i="9" s="1"/>
  <c r="K45" i="10"/>
  <c r="I45" i="10"/>
  <c r="G45" i="10"/>
  <c r="BA45" i="10" s="1"/>
  <c r="B10" i="9"/>
  <c r="A10" i="9"/>
  <c r="BD51" i="10"/>
  <c r="H10" i="9" s="1"/>
  <c r="BE41" i="10"/>
  <c r="BE43" i="10" s="1"/>
  <c r="I9" i="9" s="1"/>
  <c r="BD41" i="10"/>
  <c r="BD43" i="10" s="1"/>
  <c r="H9" i="9" s="1"/>
  <c r="BC41" i="10"/>
  <c r="BB41" i="10"/>
  <c r="BA41" i="10"/>
  <c r="BA43" i="10" s="1"/>
  <c r="E9" i="9" s="1"/>
  <c r="K41" i="10"/>
  <c r="I41" i="10"/>
  <c r="G41" i="10"/>
  <c r="B9" i="9"/>
  <c r="A9" i="9"/>
  <c r="BC43" i="10"/>
  <c r="G9" i="9" s="1"/>
  <c r="BB43" i="10"/>
  <c r="F9" i="9" s="1"/>
  <c r="K43" i="10"/>
  <c r="I43" i="10"/>
  <c r="G43" i="10"/>
  <c r="BE36" i="10"/>
  <c r="BD36" i="10"/>
  <c r="BC36" i="10"/>
  <c r="BB36" i="10"/>
  <c r="K36" i="10"/>
  <c r="I36" i="10"/>
  <c r="G36" i="10"/>
  <c r="BA36" i="10" s="1"/>
  <c r="BE34" i="10"/>
  <c r="BD34" i="10"/>
  <c r="BC34" i="10"/>
  <c r="BB34" i="10"/>
  <c r="K34" i="10"/>
  <c r="I34" i="10"/>
  <c r="G34" i="10"/>
  <c r="BA34" i="10" s="1"/>
  <c r="BE32" i="10"/>
  <c r="BD32" i="10"/>
  <c r="BC32" i="10"/>
  <c r="BC39" i="10" s="1"/>
  <c r="G8" i="9" s="1"/>
  <c r="BB32" i="10"/>
  <c r="K32" i="10"/>
  <c r="I32" i="10"/>
  <c r="G32" i="10"/>
  <c r="BA32" i="10" s="1"/>
  <c r="BE30" i="10"/>
  <c r="BD30" i="10"/>
  <c r="BC30" i="10"/>
  <c r="BB30" i="10"/>
  <c r="BB39" i="10" s="1"/>
  <c r="F8" i="9" s="1"/>
  <c r="K30" i="10"/>
  <c r="I30" i="10"/>
  <c r="G30" i="10"/>
  <c r="BA30" i="10" s="1"/>
  <c r="BE28" i="10"/>
  <c r="BE39" i="10" s="1"/>
  <c r="I8" i="9" s="1"/>
  <c r="BD28" i="10"/>
  <c r="BC28" i="10"/>
  <c r="BB28" i="10"/>
  <c r="K28" i="10"/>
  <c r="K39" i="10" s="1"/>
  <c r="I28" i="10"/>
  <c r="G28" i="10"/>
  <c r="BA28" i="10" s="1"/>
  <c r="B8" i="9"/>
  <c r="A8" i="9"/>
  <c r="I39" i="10"/>
  <c r="BE23" i="10"/>
  <c r="BD23" i="10"/>
  <c r="BC23" i="10"/>
  <c r="BB23" i="10"/>
  <c r="K23" i="10"/>
  <c r="I23" i="10"/>
  <c r="G23" i="10"/>
  <c r="BA23" i="10" s="1"/>
  <c r="BE20" i="10"/>
  <c r="BD20" i="10"/>
  <c r="BC20" i="10"/>
  <c r="BB20" i="10"/>
  <c r="K20" i="10"/>
  <c r="I20" i="10"/>
  <c r="G20" i="10"/>
  <c r="BA20" i="10" s="1"/>
  <c r="BE17" i="10"/>
  <c r="BD17" i="10"/>
  <c r="BC17" i="10"/>
  <c r="BB17" i="10"/>
  <c r="K17" i="10"/>
  <c r="K26" i="10" s="1"/>
  <c r="I17" i="10"/>
  <c r="G17" i="10"/>
  <c r="BA17" i="10" s="1"/>
  <c r="BE14" i="10"/>
  <c r="BD14" i="10"/>
  <c r="BC14" i="10"/>
  <c r="BB14" i="10"/>
  <c r="K14" i="10"/>
  <c r="I14" i="10"/>
  <c r="G14" i="10"/>
  <c r="BA14" i="10" s="1"/>
  <c r="BE11" i="10"/>
  <c r="BD11" i="10"/>
  <c r="BC11" i="10"/>
  <c r="BB11" i="10"/>
  <c r="K11" i="10"/>
  <c r="I11" i="10"/>
  <c r="G11" i="10"/>
  <c r="BA11" i="10" s="1"/>
  <c r="BE8" i="10"/>
  <c r="BE26" i="10" s="1"/>
  <c r="I7" i="9" s="1"/>
  <c r="BD8" i="10"/>
  <c r="BC8" i="10"/>
  <c r="BB8" i="10"/>
  <c r="BB26" i="10" s="1"/>
  <c r="F7" i="9" s="1"/>
  <c r="K8" i="10"/>
  <c r="I8" i="10"/>
  <c r="G8" i="10"/>
  <c r="BA8" i="10" s="1"/>
  <c r="B7" i="9"/>
  <c r="A7" i="9"/>
  <c r="BD26" i="10"/>
  <c r="H7" i="9" s="1"/>
  <c r="E4" i="10"/>
  <c r="F3" i="10"/>
  <c r="C33" i="8"/>
  <c r="F33" i="8" s="1"/>
  <c r="C31" i="8"/>
  <c r="G7" i="8"/>
  <c r="I27" i="6"/>
  <c r="G21" i="5"/>
  <c r="D21" i="5"/>
  <c r="I26" i="6"/>
  <c r="D20" i="5"/>
  <c r="I25" i="6"/>
  <c r="G20" i="5" s="1"/>
  <c r="D19" i="5"/>
  <c r="I24" i="6"/>
  <c r="G19" i="5" s="1"/>
  <c r="D18" i="5"/>
  <c r="I23" i="6"/>
  <c r="G18" i="5" s="1"/>
  <c r="D17" i="5"/>
  <c r="I22" i="6"/>
  <c r="G17" i="5" s="1"/>
  <c r="D16" i="5"/>
  <c r="I21" i="6"/>
  <c r="G16" i="5" s="1"/>
  <c r="D15" i="5"/>
  <c r="I20" i="6"/>
  <c r="G15" i="5" s="1"/>
  <c r="BE74" i="7"/>
  <c r="BE75" i="7" s="1"/>
  <c r="I14" i="6" s="1"/>
  <c r="BC74" i="7"/>
  <c r="BB74" i="7"/>
  <c r="BB75" i="7" s="1"/>
  <c r="F14" i="6" s="1"/>
  <c r="BA74" i="7"/>
  <c r="K74" i="7"/>
  <c r="I74" i="7"/>
  <c r="G74" i="7"/>
  <c r="BD74" i="7" s="1"/>
  <c r="BD75" i="7" s="1"/>
  <c r="H14" i="6" s="1"/>
  <c r="B14" i="6"/>
  <c r="A14" i="6"/>
  <c r="BC75" i="7"/>
  <c r="G14" i="6" s="1"/>
  <c r="BA75" i="7"/>
  <c r="E14" i="6" s="1"/>
  <c r="K75" i="7"/>
  <c r="I75" i="7"/>
  <c r="BE70" i="7"/>
  <c r="BE72" i="7" s="1"/>
  <c r="I13" i="6" s="1"/>
  <c r="BD70" i="7"/>
  <c r="BD72" i="7" s="1"/>
  <c r="H13" i="6" s="1"/>
  <c r="BC70" i="7"/>
  <c r="BC72" i="7" s="1"/>
  <c r="G13" i="6" s="1"/>
  <c r="BA70" i="7"/>
  <c r="BA72" i="7" s="1"/>
  <c r="E13" i="6" s="1"/>
  <c r="K70" i="7"/>
  <c r="I70" i="7"/>
  <c r="I72" i="7" s="1"/>
  <c r="G70" i="7"/>
  <c r="BB70" i="7" s="1"/>
  <c r="BB72" i="7" s="1"/>
  <c r="F13" i="6" s="1"/>
  <c r="B13" i="6"/>
  <c r="A13" i="6"/>
  <c r="K72" i="7"/>
  <c r="G72" i="7"/>
  <c r="BE67" i="7"/>
  <c r="BD67" i="7"/>
  <c r="BC67" i="7"/>
  <c r="BC68" i="7" s="1"/>
  <c r="G12" i="6" s="1"/>
  <c r="BA67" i="7"/>
  <c r="K67" i="7"/>
  <c r="I67" i="7"/>
  <c r="G67" i="7"/>
  <c r="BB67" i="7" s="1"/>
  <c r="BE66" i="7"/>
  <c r="BD66" i="7"/>
  <c r="BC66" i="7"/>
  <c r="BA66" i="7"/>
  <c r="BA68" i="7" s="1"/>
  <c r="E12" i="6" s="1"/>
  <c r="K66" i="7"/>
  <c r="I66" i="7"/>
  <c r="G66" i="7"/>
  <c r="BB66" i="7" s="1"/>
  <c r="BE65" i="7"/>
  <c r="BD65" i="7"/>
  <c r="BC65" i="7"/>
  <c r="BA65" i="7"/>
  <c r="K65" i="7"/>
  <c r="I65" i="7"/>
  <c r="G65" i="7"/>
  <c r="BB65" i="7" s="1"/>
  <c r="BE64" i="7"/>
  <c r="BD64" i="7"/>
  <c r="BD68" i="7" s="1"/>
  <c r="H12" i="6" s="1"/>
  <c r="BC64" i="7"/>
  <c r="BA64" i="7"/>
  <c r="K64" i="7"/>
  <c r="I64" i="7"/>
  <c r="I68" i="7" s="1"/>
  <c r="G64" i="7"/>
  <c r="BB64" i="7" s="1"/>
  <c r="B12" i="6"/>
  <c r="A12" i="6"/>
  <c r="BE68" i="7"/>
  <c r="I12" i="6" s="1"/>
  <c r="G68" i="7"/>
  <c r="BE61" i="7"/>
  <c r="BD61" i="7"/>
  <c r="BC61" i="7"/>
  <c r="BA61" i="7"/>
  <c r="K61" i="7"/>
  <c r="I61" i="7"/>
  <c r="G61" i="7"/>
  <c r="BB61" i="7" s="1"/>
  <c r="BE60" i="7"/>
  <c r="BD60" i="7"/>
  <c r="BC60" i="7"/>
  <c r="BA60" i="7"/>
  <c r="K60" i="7"/>
  <c r="K62" i="7" s="1"/>
  <c r="I60" i="7"/>
  <c r="G60" i="7"/>
  <c r="BB60" i="7" s="1"/>
  <c r="BE59" i="7"/>
  <c r="BD59" i="7"/>
  <c r="BD62" i="7" s="1"/>
  <c r="H11" i="6" s="1"/>
  <c r="BC59" i="7"/>
  <c r="BA59" i="7"/>
  <c r="K59" i="7"/>
  <c r="I59" i="7"/>
  <c r="G59" i="7"/>
  <c r="BB59" i="7" s="1"/>
  <c r="BE58" i="7"/>
  <c r="BD58" i="7"/>
  <c r="BC58" i="7"/>
  <c r="BA58" i="7"/>
  <c r="K58" i="7"/>
  <c r="I58" i="7"/>
  <c r="G58" i="7"/>
  <c r="BB58" i="7" s="1"/>
  <c r="BE57" i="7"/>
  <c r="BE62" i="7" s="1"/>
  <c r="I11" i="6" s="1"/>
  <c r="BD57" i="7"/>
  <c r="BC57" i="7"/>
  <c r="BA57" i="7"/>
  <c r="K57" i="7"/>
  <c r="I57" i="7"/>
  <c r="G57" i="7"/>
  <c r="BB57" i="7" s="1"/>
  <c r="B11" i="6"/>
  <c r="A11" i="6"/>
  <c r="BA62" i="7"/>
  <c r="E11" i="6" s="1"/>
  <c r="BE53" i="7"/>
  <c r="BD53" i="7"/>
  <c r="BC53" i="7"/>
  <c r="BA53" i="7"/>
  <c r="K53" i="7"/>
  <c r="I53" i="7"/>
  <c r="G53" i="7"/>
  <c r="BB53" i="7" s="1"/>
  <c r="BE51" i="7"/>
  <c r="BD51" i="7"/>
  <c r="BC51" i="7"/>
  <c r="BA51" i="7"/>
  <c r="K51" i="7"/>
  <c r="I51" i="7"/>
  <c r="G51" i="7"/>
  <c r="BB51" i="7" s="1"/>
  <c r="BE48" i="7"/>
  <c r="BD48" i="7"/>
  <c r="BC48" i="7"/>
  <c r="BA48" i="7"/>
  <c r="K48" i="7"/>
  <c r="I48" i="7"/>
  <c r="G48" i="7"/>
  <c r="BB48" i="7" s="1"/>
  <c r="BE47" i="7"/>
  <c r="BE55" i="7" s="1"/>
  <c r="I10" i="6" s="1"/>
  <c r="BD47" i="7"/>
  <c r="BC47" i="7"/>
  <c r="BA47" i="7"/>
  <c r="K47" i="7"/>
  <c r="K55" i="7" s="1"/>
  <c r="I47" i="7"/>
  <c r="G47" i="7"/>
  <c r="BB47" i="7" s="1"/>
  <c r="BE43" i="7"/>
  <c r="BD43" i="7"/>
  <c r="BC43" i="7"/>
  <c r="BA43" i="7"/>
  <c r="K43" i="7"/>
  <c r="I43" i="7"/>
  <c r="G43" i="7"/>
  <c r="BB43" i="7" s="1"/>
  <c r="BE41" i="7"/>
  <c r="BD41" i="7"/>
  <c r="BC41" i="7"/>
  <c r="BC55" i="7" s="1"/>
  <c r="G10" i="6" s="1"/>
  <c r="BA41" i="7"/>
  <c r="BA55" i="7" s="1"/>
  <c r="E10" i="6" s="1"/>
  <c r="K41" i="7"/>
  <c r="I41" i="7"/>
  <c r="G41" i="7"/>
  <c r="BB41" i="7" s="1"/>
  <c r="B10" i="6"/>
  <c r="A10" i="6"/>
  <c r="BD55" i="7"/>
  <c r="H10" i="6" s="1"/>
  <c r="I55" i="7"/>
  <c r="BE37" i="7"/>
  <c r="BD37" i="7"/>
  <c r="BC37" i="7"/>
  <c r="BA37" i="7"/>
  <c r="K37" i="7"/>
  <c r="I37" i="7"/>
  <c r="G37" i="7"/>
  <c r="BB37" i="7" s="1"/>
  <c r="BE35" i="7"/>
  <c r="BE39" i="7" s="1"/>
  <c r="I9" i="6" s="1"/>
  <c r="BD35" i="7"/>
  <c r="BC35" i="7"/>
  <c r="BA35" i="7"/>
  <c r="K35" i="7"/>
  <c r="K39" i="7" s="1"/>
  <c r="I35" i="7"/>
  <c r="G35" i="7"/>
  <c r="BB35" i="7" s="1"/>
  <c r="B9" i="6"/>
  <c r="A9" i="6"/>
  <c r="BD39" i="7"/>
  <c r="H9" i="6" s="1"/>
  <c r="BC39" i="7"/>
  <c r="G9" i="6" s="1"/>
  <c r="I39" i="7"/>
  <c r="G39" i="7"/>
  <c r="BE31" i="7"/>
  <c r="BD31" i="7"/>
  <c r="BC31" i="7"/>
  <c r="BC33" i="7" s="1"/>
  <c r="G8" i="6" s="1"/>
  <c r="BB31" i="7"/>
  <c r="K31" i="7"/>
  <c r="I31" i="7"/>
  <c r="G31" i="7"/>
  <c r="BA31" i="7" s="1"/>
  <c r="BE28" i="7"/>
  <c r="BD28" i="7"/>
  <c r="BC28" i="7"/>
  <c r="BB28" i="7"/>
  <c r="BB33" i="7" s="1"/>
  <c r="F8" i="6" s="1"/>
  <c r="K28" i="7"/>
  <c r="I28" i="7"/>
  <c r="G28" i="7"/>
  <c r="BA28" i="7" s="1"/>
  <c r="BE25" i="7"/>
  <c r="BD25" i="7"/>
  <c r="BC25" i="7"/>
  <c r="BB25" i="7"/>
  <c r="K25" i="7"/>
  <c r="I25" i="7"/>
  <c r="G25" i="7"/>
  <c r="BA25" i="7" s="1"/>
  <c r="BE22" i="7"/>
  <c r="BD22" i="7"/>
  <c r="BD33" i="7" s="1"/>
  <c r="H8" i="6" s="1"/>
  <c r="BC22" i="7"/>
  <c r="BB22" i="7"/>
  <c r="K22" i="7"/>
  <c r="I22" i="7"/>
  <c r="I33" i="7" s="1"/>
  <c r="G22" i="7"/>
  <c r="BA22" i="7" s="1"/>
  <c r="B8" i="6"/>
  <c r="A8" i="6"/>
  <c r="BE33" i="7"/>
  <c r="I8" i="6" s="1"/>
  <c r="G33" i="7"/>
  <c r="BE18" i="7"/>
  <c r="BD18" i="7"/>
  <c r="BC18" i="7"/>
  <c r="BB18" i="7"/>
  <c r="K18" i="7"/>
  <c r="I18" i="7"/>
  <c r="G18" i="7"/>
  <c r="BA18" i="7" s="1"/>
  <c r="BE16" i="7"/>
  <c r="BD16" i="7"/>
  <c r="BC16" i="7"/>
  <c r="BB16" i="7"/>
  <c r="K16" i="7"/>
  <c r="K20" i="7" s="1"/>
  <c r="I16" i="7"/>
  <c r="G16" i="7"/>
  <c r="BA16" i="7" s="1"/>
  <c r="BE14" i="7"/>
  <c r="BD14" i="7"/>
  <c r="BC14" i="7"/>
  <c r="BB14" i="7"/>
  <c r="K14" i="7"/>
  <c r="I14" i="7"/>
  <c r="G14" i="7"/>
  <c r="BA14" i="7" s="1"/>
  <c r="BE12" i="7"/>
  <c r="BD12" i="7"/>
  <c r="BC12" i="7"/>
  <c r="BB12" i="7"/>
  <c r="K12" i="7"/>
  <c r="I12" i="7"/>
  <c r="G12" i="7"/>
  <c r="BA12" i="7" s="1"/>
  <c r="BE10" i="7"/>
  <c r="BD10" i="7"/>
  <c r="BC10" i="7"/>
  <c r="BB10" i="7"/>
  <c r="K10" i="7"/>
  <c r="I10" i="7"/>
  <c r="G10" i="7"/>
  <c r="BA10" i="7" s="1"/>
  <c r="BE8" i="7"/>
  <c r="BE20" i="7" s="1"/>
  <c r="I7" i="6" s="1"/>
  <c r="BD8" i="7"/>
  <c r="BD20" i="7" s="1"/>
  <c r="H7" i="6" s="1"/>
  <c r="BC8" i="7"/>
  <c r="BB8" i="7"/>
  <c r="BA8" i="7"/>
  <c r="K8" i="7"/>
  <c r="I8" i="7"/>
  <c r="G8" i="7"/>
  <c r="B7" i="6"/>
  <c r="A7" i="6"/>
  <c r="BB20" i="7"/>
  <c r="F7" i="6" s="1"/>
  <c r="E4" i="7"/>
  <c r="F3" i="7"/>
  <c r="C33" i="5"/>
  <c r="F33" i="5" s="1"/>
  <c r="C31" i="5"/>
  <c r="G7" i="5"/>
  <c r="I27" i="3"/>
  <c r="D21" i="2"/>
  <c r="I26" i="3"/>
  <c r="G21" i="2" s="1"/>
  <c r="D20" i="2"/>
  <c r="I25" i="3"/>
  <c r="G20" i="2" s="1"/>
  <c r="D19" i="2"/>
  <c r="I24" i="3"/>
  <c r="G19" i="2" s="1"/>
  <c r="G18" i="2"/>
  <c r="D18" i="2"/>
  <c r="I23" i="3"/>
  <c r="D17" i="2"/>
  <c r="I22" i="3"/>
  <c r="G17" i="2" s="1"/>
  <c r="D16" i="2"/>
  <c r="I21" i="3"/>
  <c r="G16" i="2" s="1"/>
  <c r="D15" i="2"/>
  <c r="I20" i="3"/>
  <c r="G15" i="2" s="1"/>
  <c r="BE68" i="4"/>
  <c r="BC68" i="4"/>
  <c r="BC69" i="4" s="1"/>
  <c r="G14" i="3" s="1"/>
  <c r="BB68" i="4"/>
  <c r="BA68" i="4"/>
  <c r="K68" i="4"/>
  <c r="I68" i="4"/>
  <c r="I69" i="4" s="1"/>
  <c r="G68" i="4"/>
  <c r="BD68" i="4" s="1"/>
  <c r="BD69" i="4" s="1"/>
  <c r="H14" i="3" s="1"/>
  <c r="B14" i="3"/>
  <c r="A14" i="3"/>
  <c r="BE69" i="4"/>
  <c r="I14" i="3" s="1"/>
  <c r="BB69" i="4"/>
  <c r="F14" i="3" s="1"/>
  <c r="BA69" i="4"/>
  <c r="E14" i="3" s="1"/>
  <c r="K69" i="4"/>
  <c r="G69" i="4"/>
  <c r="BE64" i="4"/>
  <c r="BE66" i="4" s="1"/>
  <c r="I13" i="3" s="1"/>
  <c r="BD64" i="4"/>
  <c r="BC64" i="4"/>
  <c r="BA64" i="4"/>
  <c r="BA66" i="4" s="1"/>
  <c r="E13" i="3" s="1"/>
  <c r="K64" i="4"/>
  <c r="K66" i="4" s="1"/>
  <c r="I64" i="4"/>
  <c r="G64" i="4"/>
  <c r="BB64" i="4" s="1"/>
  <c r="BB66" i="4" s="1"/>
  <c r="F13" i="3" s="1"/>
  <c r="G13" i="3"/>
  <c r="B13" i="3"/>
  <c r="A13" i="3"/>
  <c r="BD66" i="4"/>
  <c r="H13" i="3" s="1"/>
  <c r="BC66" i="4"/>
  <c r="I66" i="4"/>
  <c r="G66" i="4"/>
  <c r="BE61" i="4"/>
  <c r="BD61" i="4"/>
  <c r="BC61" i="4"/>
  <c r="BA61" i="4"/>
  <c r="K61" i="4"/>
  <c r="I61" i="4"/>
  <c r="G61" i="4"/>
  <c r="BB61" i="4" s="1"/>
  <c r="BE60" i="4"/>
  <c r="BD60" i="4"/>
  <c r="BC60" i="4"/>
  <c r="BA60" i="4"/>
  <c r="K60" i="4"/>
  <c r="I60" i="4"/>
  <c r="G60" i="4"/>
  <c r="BB60" i="4" s="1"/>
  <c r="BE59" i="4"/>
  <c r="BE62" i="4" s="1"/>
  <c r="I12" i="3" s="1"/>
  <c r="BD59" i="4"/>
  <c r="BC59" i="4"/>
  <c r="BA59" i="4"/>
  <c r="K59" i="4"/>
  <c r="K62" i="4" s="1"/>
  <c r="I59" i="4"/>
  <c r="G59" i="4"/>
  <c r="BB59" i="4" s="1"/>
  <c r="BE58" i="4"/>
  <c r="BD58" i="4"/>
  <c r="BC58" i="4"/>
  <c r="BA58" i="4"/>
  <c r="K58" i="4"/>
  <c r="I58" i="4"/>
  <c r="G58" i="4"/>
  <c r="BB58" i="4" s="1"/>
  <c r="BE57" i="4"/>
  <c r="BD57" i="4"/>
  <c r="BC57" i="4"/>
  <c r="BC62" i="4" s="1"/>
  <c r="G12" i="3" s="1"/>
  <c r="BA57" i="4"/>
  <c r="BA62" i="4" s="1"/>
  <c r="E12" i="3" s="1"/>
  <c r="K57" i="4"/>
  <c r="I57" i="4"/>
  <c r="G57" i="4"/>
  <c r="BB57" i="4" s="1"/>
  <c r="B12" i="3"/>
  <c r="A12" i="3"/>
  <c r="BD62" i="4"/>
  <c r="H12" i="3" s="1"/>
  <c r="I62" i="4"/>
  <c r="BE54" i="4"/>
  <c r="BD54" i="4"/>
  <c r="BC54" i="4"/>
  <c r="BC55" i="4" s="1"/>
  <c r="G11" i="3" s="1"/>
  <c r="BA54" i="4"/>
  <c r="K54" i="4"/>
  <c r="I54" i="4"/>
  <c r="G54" i="4"/>
  <c r="BB54" i="4" s="1"/>
  <c r="BE53" i="4"/>
  <c r="BD53" i="4"/>
  <c r="BC53" i="4"/>
  <c r="BA53" i="4"/>
  <c r="K53" i="4"/>
  <c r="I53" i="4"/>
  <c r="G53" i="4"/>
  <c r="BB53" i="4" s="1"/>
  <c r="BE52" i="4"/>
  <c r="BE55" i="4" s="1"/>
  <c r="I11" i="3" s="1"/>
  <c r="BD52" i="4"/>
  <c r="BD55" i="4" s="1"/>
  <c r="H11" i="3" s="1"/>
  <c r="BC52" i="4"/>
  <c r="BA52" i="4"/>
  <c r="K52" i="4"/>
  <c r="K55" i="4" s="1"/>
  <c r="I52" i="4"/>
  <c r="I55" i="4" s="1"/>
  <c r="G52" i="4"/>
  <c r="BB52" i="4" s="1"/>
  <c r="B11" i="3"/>
  <c r="A11" i="3"/>
  <c r="BA55" i="4"/>
  <c r="E11" i="3" s="1"/>
  <c r="BE48" i="4"/>
  <c r="BD48" i="4"/>
  <c r="BC48" i="4"/>
  <c r="BA48" i="4"/>
  <c r="K48" i="4"/>
  <c r="I48" i="4"/>
  <c r="G48" i="4"/>
  <c r="BB48" i="4" s="1"/>
  <c r="BE45" i="4"/>
  <c r="BD45" i="4"/>
  <c r="BC45" i="4"/>
  <c r="BA45" i="4"/>
  <c r="K45" i="4"/>
  <c r="I45" i="4"/>
  <c r="G45" i="4"/>
  <c r="BB45" i="4" s="1"/>
  <c r="BE44" i="4"/>
  <c r="BD44" i="4"/>
  <c r="BC44" i="4"/>
  <c r="BC50" i="4" s="1"/>
  <c r="G10" i="3" s="1"/>
  <c r="BA44" i="4"/>
  <c r="K44" i="4"/>
  <c r="I44" i="4"/>
  <c r="G44" i="4"/>
  <c r="BB44" i="4" s="1"/>
  <c r="BE41" i="4"/>
  <c r="BD41" i="4"/>
  <c r="BC41" i="4"/>
  <c r="BA41" i="4"/>
  <c r="K41" i="4"/>
  <c r="I41" i="4"/>
  <c r="G41" i="4"/>
  <c r="BB41" i="4" s="1"/>
  <c r="BE38" i="4"/>
  <c r="BE50" i="4" s="1"/>
  <c r="I10" i="3" s="1"/>
  <c r="BD38" i="4"/>
  <c r="BD50" i="4" s="1"/>
  <c r="H10" i="3" s="1"/>
  <c r="BC38" i="4"/>
  <c r="BA38" i="4"/>
  <c r="K38" i="4"/>
  <c r="K50" i="4" s="1"/>
  <c r="I38" i="4"/>
  <c r="I50" i="4" s="1"/>
  <c r="G38" i="4"/>
  <c r="BB38" i="4" s="1"/>
  <c r="B10" i="3"/>
  <c r="A10" i="3"/>
  <c r="BA50" i="4"/>
  <c r="E10" i="3" s="1"/>
  <c r="BE34" i="4"/>
  <c r="BD34" i="4"/>
  <c r="BC34" i="4"/>
  <c r="BA34" i="4"/>
  <c r="K34" i="4"/>
  <c r="I34" i="4"/>
  <c r="G34" i="4"/>
  <c r="BB34" i="4" s="1"/>
  <c r="BE32" i="4"/>
  <c r="BD32" i="4"/>
  <c r="BD36" i="4" s="1"/>
  <c r="H9" i="3" s="1"/>
  <c r="BC32" i="4"/>
  <c r="BC36" i="4" s="1"/>
  <c r="G9" i="3" s="1"/>
  <c r="BA32" i="4"/>
  <c r="K32" i="4"/>
  <c r="I32" i="4"/>
  <c r="I36" i="4" s="1"/>
  <c r="G32" i="4"/>
  <c r="BB32" i="4" s="1"/>
  <c r="BB36" i="4" s="1"/>
  <c r="F9" i="3" s="1"/>
  <c r="B9" i="3"/>
  <c r="A9" i="3"/>
  <c r="BE36" i="4"/>
  <c r="I9" i="3" s="1"/>
  <c r="BA36" i="4"/>
  <c r="E9" i="3" s="1"/>
  <c r="K36" i="4"/>
  <c r="BE28" i="4"/>
  <c r="BD28" i="4"/>
  <c r="BC28" i="4"/>
  <c r="BB28" i="4"/>
  <c r="K28" i="4"/>
  <c r="I28" i="4"/>
  <c r="G28" i="4"/>
  <c r="BA28" i="4" s="1"/>
  <c r="BE26" i="4"/>
  <c r="BD26" i="4"/>
  <c r="BC26" i="4"/>
  <c r="BC30" i="4" s="1"/>
  <c r="G8" i="3" s="1"/>
  <c r="BB26" i="4"/>
  <c r="K26" i="4"/>
  <c r="I26" i="4"/>
  <c r="G26" i="4"/>
  <c r="BA26" i="4" s="1"/>
  <c r="BE24" i="4"/>
  <c r="BD24" i="4"/>
  <c r="BC24" i="4"/>
  <c r="BB24" i="4"/>
  <c r="K24" i="4"/>
  <c r="I24" i="4"/>
  <c r="G24" i="4"/>
  <c r="BA24" i="4" s="1"/>
  <c r="BE22" i="4"/>
  <c r="BE30" i="4" s="1"/>
  <c r="I8" i="3" s="1"/>
  <c r="BD22" i="4"/>
  <c r="BD30" i="4" s="1"/>
  <c r="H8" i="3" s="1"/>
  <c r="BC22" i="4"/>
  <c r="BB22" i="4"/>
  <c r="K22" i="4"/>
  <c r="K30" i="4" s="1"/>
  <c r="I22" i="4"/>
  <c r="I30" i="4" s="1"/>
  <c r="G22" i="4"/>
  <c r="BA22" i="4" s="1"/>
  <c r="B8" i="3"/>
  <c r="A8" i="3"/>
  <c r="BB30" i="4"/>
  <c r="F8" i="3" s="1"/>
  <c r="BE18" i="4"/>
  <c r="BD18" i="4"/>
  <c r="BC18" i="4"/>
  <c r="BB18" i="4"/>
  <c r="K18" i="4"/>
  <c r="I18" i="4"/>
  <c r="G18" i="4"/>
  <c r="BA18" i="4" s="1"/>
  <c r="BE16" i="4"/>
  <c r="BD16" i="4"/>
  <c r="BC16" i="4"/>
  <c r="BB16" i="4"/>
  <c r="K16" i="4"/>
  <c r="I16" i="4"/>
  <c r="G16" i="4"/>
  <c r="BA16" i="4" s="1"/>
  <c r="BE14" i="4"/>
  <c r="BD14" i="4"/>
  <c r="BC14" i="4"/>
  <c r="BB14" i="4"/>
  <c r="K14" i="4"/>
  <c r="I14" i="4"/>
  <c r="G14" i="4"/>
  <c r="BA14" i="4" s="1"/>
  <c r="BE12" i="4"/>
  <c r="BD12" i="4"/>
  <c r="BC12" i="4"/>
  <c r="BB12" i="4"/>
  <c r="BB20" i="4" s="1"/>
  <c r="F7" i="3" s="1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D20" i="4" s="1"/>
  <c r="H7" i="3" s="1"/>
  <c r="BC8" i="4"/>
  <c r="BC20" i="4" s="1"/>
  <c r="G7" i="3" s="1"/>
  <c r="BB8" i="4"/>
  <c r="K8" i="4"/>
  <c r="I8" i="4"/>
  <c r="I20" i="4" s="1"/>
  <c r="G8" i="4"/>
  <c r="BA8" i="4" s="1"/>
  <c r="B7" i="3"/>
  <c r="A7" i="3"/>
  <c r="BE20" i="4"/>
  <c r="I7" i="3" s="1"/>
  <c r="K20" i="4"/>
  <c r="E4" i="4"/>
  <c r="F3" i="4"/>
  <c r="C33" i="2"/>
  <c r="F33" i="2" s="1"/>
  <c r="C31" i="2"/>
  <c r="G7" i="2"/>
  <c r="H85" i="1"/>
  <c r="J66" i="1"/>
  <c r="I66" i="1"/>
  <c r="H66" i="1"/>
  <c r="G66" i="1"/>
  <c r="F66" i="1"/>
  <c r="H45" i="1"/>
  <c r="G45" i="1"/>
  <c r="I44" i="1"/>
  <c r="F44" i="1" s="1"/>
  <c r="I43" i="1"/>
  <c r="F43" i="1" s="1"/>
  <c r="I42" i="1"/>
  <c r="F42" i="1" s="1"/>
  <c r="I41" i="1"/>
  <c r="H40" i="1"/>
  <c r="G40" i="1"/>
  <c r="H34" i="1"/>
  <c r="I21" i="1" s="1"/>
  <c r="I22" i="1" s="1"/>
  <c r="G34" i="1"/>
  <c r="I19" i="1" s="1"/>
  <c r="I33" i="1"/>
  <c r="F33" i="1" s="1"/>
  <c r="I32" i="1"/>
  <c r="F32" i="1" s="1"/>
  <c r="I31" i="1"/>
  <c r="F31" i="1" s="1"/>
  <c r="I30" i="1"/>
  <c r="F30" i="1" s="1"/>
  <c r="H29" i="1"/>
  <c r="G29" i="1"/>
  <c r="D22" i="1"/>
  <c r="D20" i="1"/>
  <c r="I2" i="1"/>
  <c r="G30" i="4" l="1"/>
  <c r="G50" i="4"/>
  <c r="G55" i="4"/>
  <c r="K33" i="7"/>
  <c r="BA39" i="7"/>
  <c r="E9" i="6" s="1"/>
  <c r="BC62" i="7"/>
  <c r="G11" i="6" s="1"/>
  <c r="K68" i="7"/>
  <c r="G26" i="10"/>
  <c r="I26" i="10"/>
  <c r="BC26" i="10"/>
  <c r="G7" i="9" s="1"/>
  <c r="G54" i="10"/>
  <c r="BE65" i="10"/>
  <c r="I13" i="9" s="1"/>
  <c r="BB81" i="10"/>
  <c r="F14" i="9" s="1"/>
  <c r="I88" i="10"/>
  <c r="G96" i="10"/>
  <c r="BC32" i="13"/>
  <c r="G7" i="12" s="1"/>
  <c r="G79" i="13"/>
  <c r="BD79" i="13"/>
  <c r="H12" i="12" s="1"/>
  <c r="G116" i="13"/>
  <c r="I116" i="13"/>
  <c r="K131" i="13"/>
  <c r="G20" i="4"/>
  <c r="G36" i="4"/>
  <c r="G20" i="7"/>
  <c r="I20" i="7"/>
  <c r="BC20" i="7"/>
  <c r="G7" i="6" s="1"/>
  <c r="G62" i="7"/>
  <c r="I62" i="7"/>
  <c r="H28" i="6"/>
  <c r="G23" i="5" s="1"/>
  <c r="BE88" i="10"/>
  <c r="I15" i="9" s="1"/>
  <c r="BD96" i="10"/>
  <c r="H16" i="9" s="1"/>
  <c r="G32" i="13"/>
  <c r="I32" i="13"/>
  <c r="G89" i="13"/>
  <c r="BA20" i="4"/>
  <c r="E7" i="3" s="1"/>
  <c r="G62" i="4"/>
  <c r="H28" i="3"/>
  <c r="G23" i="2" s="1"/>
  <c r="BA33" i="7"/>
  <c r="E8" i="6" s="1"/>
  <c r="BB68" i="7"/>
  <c r="F12" i="6" s="1"/>
  <c r="G39" i="10"/>
  <c r="BD39" i="10"/>
  <c r="H8" i="9" s="1"/>
  <c r="G59" i="10"/>
  <c r="BD59" i="10"/>
  <c r="H12" i="9" s="1"/>
  <c r="BB65" i="10"/>
  <c r="F13" i="9" s="1"/>
  <c r="G88" i="10"/>
  <c r="BA88" i="10"/>
  <c r="E15" i="9" s="1"/>
  <c r="K96" i="10"/>
  <c r="H32" i="9"/>
  <c r="G23" i="8" s="1"/>
  <c r="G51" i="13"/>
  <c r="BD51" i="13"/>
  <c r="H8" i="12" s="1"/>
  <c r="BB66" i="13"/>
  <c r="F10" i="12" s="1"/>
  <c r="I20" i="1"/>
  <c r="G22" i="11"/>
  <c r="H19" i="12"/>
  <c r="C17" i="11" s="1"/>
  <c r="BA32" i="13"/>
  <c r="E7" i="12" s="1"/>
  <c r="G19" i="12"/>
  <c r="C18" i="11" s="1"/>
  <c r="BB89" i="13"/>
  <c r="F13" i="12" s="1"/>
  <c r="I19" i="12"/>
  <c r="C21" i="11" s="1"/>
  <c r="BA51" i="13"/>
  <c r="E8" i="12" s="1"/>
  <c r="BB109" i="13"/>
  <c r="F14" i="12" s="1"/>
  <c r="BB131" i="13"/>
  <c r="F16" i="12" s="1"/>
  <c r="G66" i="13"/>
  <c r="G109" i="13"/>
  <c r="G142" i="13"/>
  <c r="G22" i="8"/>
  <c r="I19" i="9"/>
  <c r="C21" i="8" s="1"/>
  <c r="G19" i="9"/>
  <c r="C18" i="8" s="1"/>
  <c r="BA39" i="10"/>
  <c r="E8" i="9" s="1"/>
  <c r="BA59" i="10"/>
  <c r="E12" i="9" s="1"/>
  <c r="H19" i="9"/>
  <c r="C17" i="8" s="1"/>
  <c r="BA26" i="10"/>
  <c r="E7" i="9" s="1"/>
  <c r="BA51" i="10"/>
  <c r="E10" i="9" s="1"/>
  <c r="BB88" i="10"/>
  <c r="F15" i="9" s="1"/>
  <c r="G51" i="10"/>
  <c r="G81" i="10"/>
  <c r="G104" i="10"/>
  <c r="BB90" i="10"/>
  <c r="BB96" i="10" s="1"/>
  <c r="F16" i="9" s="1"/>
  <c r="G22" i="5"/>
  <c r="BB55" i="7"/>
  <c r="F10" i="6" s="1"/>
  <c r="H15" i="6"/>
  <c r="C17" i="5" s="1"/>
  <c r="BA20" i="7"/>
  <c r="E7" i="6" s="1"/>
  <c r="E15" i="6" s="1"/>
  <c r="C15" i="5" s="1"/>
  <c r="BB62" i="7"/>
  <c r="F11" i="6" s="1"/>
  <c r="I15" i="6"/>
  <c r="C21" i="5" s="1"/>
  <c r="G15" i="6"/>
  <c r="C18" i="5" s="1"/>
  <c r="BB39" i="7"/>
  <c r="F9" i="6" s="1"/>
  <c r="G55" i="7"/>
  <c r="G75" i="7"/>
  <c r="I45" i="1"/>
  <c r="E56" i="1"/>
  <c r="E61" i="1"/>
  <c r="E60" i="1"/>
  <c r="E57" i="1"/>
  <c r="E54" i="1"/>
  <c r="E63" i="1"/>
  <c r="E58" i="1"/>
  <c r="E55" i="1"/>
  <c r="E53" i="1"/>
  <c r="E59" i="1"/>
  <c r="E62" i="1"/>
  <c r="E65" i="1"/>
  <c r="E64" i="1"/>
  <c r="I15" i="3"/>
  <c r="C21" i="2" s="1"/>
  <c r="G15" i="3"/>
  <c r="C18" i="2" s="1"/>
  <c r="G22" i="2"/>
  <c r="H15" i="3"/>
  <c r="C17" i="2" s="1"/>
  <c r="I23" i="1"/>
  <c r="I34" i="1"/>
  <c r="F34" i="1"/>
  <c r="F41" i="1"/>
  <c r="F45" i="1" s="1"/>
  <c r="BB62" i="4"/>
  <c r="F12" i="3" s="1"/>
  <c r="BA30" i="4"/>
  <c r="E8" i="3" s="1"/>
  <c r="E15" i="3" s="1"/>
  <c r="C15" i="2" s="1"/>
  <c r="BB50" i="4"/>
  <c r="F10" i="3" s="1"/>
  <c r="BB55" i="4"/>
  <c r="F11" i="3" s="1"/>
  <c r="E66" i="1"/>
  <c r="F19" i="12" l="1"/>
  <c r="C16" i="11" s="1"/>
  <c r="E19" i="12"/>
  <c r="C15" i="11" s="1"/>
  <c r="E19" i="9"/>
  <c r="C15" i="8" s="1"/>
  <c r="F19" i="9"/>
  <c r="C16" i="8" s="1"/>
  <c r="F15" i="6"/>
  <c r="C16" i="5" s="1"/>
  <c r="C19" i="5" s="1"/>
  <c r="C22" i="5" s="1"/>
  <c r="C23" i="5" s="1"/>
  <c r="F30" i="5" s="1"/>
  <c r="F15" i="3"/>
  <c r="C16" i="2" s="1"/>
  <c r="C19" i="2" s="1"/>
  <c r="C22" i="2" s="1"/>
  <c r="C23" i="2" s="1"/>
  <c r="F30" i="2" s="1"/>
  <c r="J45" i="1"/>
  <c r="J42" i="1"/>
  <c r="J34" i="1"/>
  <c r="J43" i="1"/>
  <c r="J44" i="1"/>
  <c r="J41" i="1"/>
  <c r="J32" i="1"/>
  <c r="J33" i="1"/>
  <c r="J30" i="1"/>
  <c r="J31" i="1"/>
  <c r="C19" i="11" l="1"/>
  <c r="C22" i="11" s="1"/>
  <c r="C23" i="11" s="1"/>
  <c r="F30" i="11" s="1"/>
  <c r="F31" i="11" s="1"/>
  <c r="F34" i="11" s="1"/>
  <c r="C19" i="8"/>
  <c r="C22" i="8" s="1"/>
  <c r="C23" i="8" s="1"/>
  <c r="F30" i="8" s="1"/>
  <c r="F31" i="8" s="1"/>
  <c r="F34" i="8" s="1"/>
  <c r="F31" i="5"/>
  <c r="F34" i="5" s="1"/>
  <c r="F31" i="2"/>
  <c r="F34" i="2" s="1"/>
</calcChain>
</file>

<file path=xl/sharedStrings.xml><?xml version="1.0" encoding="utf-8"?>
<sst xmlns="http://schemas.openxmlformats.org/spreadsheetml/2006/main" count="1485" uniqueCount="374">
  <si>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</si>
  <si>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</si>
  <si>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</si>
  <si>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</si>
  <si>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</si>
  <si>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</si>
  <si>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</si>
  <si>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</si>
  <si>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</si>
  <si>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</si>
  <si>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</si>
  <si>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</si>
  <si>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</si>
  <si>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</si>
  <si>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</si>
  <si>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</si>
  <si>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</si>
  <si>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</si>
  <si>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</si>
  <si>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</si>
  <si>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</si>
  <si>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</si>
  <si>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</si>
  <si>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</si>
  <si>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</si>
  <si>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</si>
  <si>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</si>
  <si>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</si>
  <si>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</si>
  <si>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</si>
  <si>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</si>
  <si>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</si>
  <si>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</si>
  <si>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</si>
  <si>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</si>
  <si>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</si>
  <si>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</si>
  <si>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</si>
  <si>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</si>
  <si>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</si>
  <si>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</si>
  <si>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</si>
  <si>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</si>
  <si>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</si>
  <si>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</si>
  <si>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</si>
  <si>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</si>
  <si>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</si>
  <si>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</si>
  <si>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</si>
  <si>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</si>
  <si>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</si>
  <si>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</si>
  <si>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</si>
  <si>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</si>
  <si>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</si>
  <si>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</si>
  <si>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</si>
  <si>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</si>
  <si>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</si>
  <si>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</si>
  <si>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</si>
  <si>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</si>
  <si>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</si>
  <si>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</si>
  <si>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</si>
  <si>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</si>
  <si>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</si>
  <si>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</si>
  <si>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</si>
  <si>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</si>
  <si>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</si>
  <si>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</si>
  <si>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</si>
  <si>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</si>
  <si>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</si>
  <si>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</si>
  <si>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</si>
  <si>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</si>
  <si>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</si>
  <si>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</si>
  <si>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</si>
  <si>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</si>
  <si>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</si>
  <si>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</si>
  <si>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</si>
  <si>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</si>
  <si>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</si>
  <si>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</si>
  <si>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</si>
  <si>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</si>
  <si>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</si>
  <si>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</si>
  <si>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</si>
  <si>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</si>
  <si>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</si>
  <si>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</si>
  <si>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</si>
  <si>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</si>
  <si>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</si>
  <si>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</si>
  <si>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</si>
  <si>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</si>
  <si>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</si>
  <si>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2017/054</t>
  </si>
  <si>
    <t>Selský dvorek - Národní zemědělské muzeum Praha</t>
  </si>
  <si>
    <t>2017/054 Selský dvorek - Národní zemědělské muzeum Praha</t>
  </si>
  <si>
    <t>SO01</t>
  </si>
  <si>
    <t>Králíkárna</t>
  </si>
  <si>
    <t>SO01 Králíkárna</t>
  </si>
  <si>
    <t>1 Zemní práce</t>
  </si>
  <si>
    <t>131201101R00</t>
  </si>
  <si>
    <t>Hloubení nezapažených jam v hor.3 do 100 m3 ručně</t>
  </si>
  <si>
    <t>m3</t>
  </si>
  <si>
    <t>1,00*3,50*0,20</t>
  </si>
  <si>
    <t>131201109R00</t>
  </si>
  <si>
    <t xml:space="preserve">Příplatek za lepivost - hloubení nezap.jam v hor.3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</si>
  <si>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</si>
  <si>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</si>
  <si>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</si>
  <si>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</si>
  <si>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181101102R00</t>
  </si>
  <si>
    <t xml:space="preserve">Úprava pláně v zářezech v hor. 1-4, se zhutněním </t>
  </si>
  <si>
    <t>m2</t>
  </si>
  <si>
    <t>1,00*3,50</t>
  </si>
  <si>
    <t>199000002R00</t>
  </si>
  <si>
    <t xml:space="preserve">Poplatek za skládku horniny 1- 4 </t>
  </si>
  <si>
    <t>2</t>
  </si>
  <si>
    <t>Základy,zvláštní zakládání</t>
  </si>
  <si>
    <t>2 Základy,zvláštní zakládání</t>
  </si>
  <si>
    <t>273311117R00</t>
  </si>
  <si>
    <t xml:space="preserve">Beton základ. desek prostý z cem. portlad. C 25/30 </t>
  </si>
  <si>
    <t>273351215RT1</t>
  </si>
  <si>
    <t>Bednění stěn základových desek - zřízení bednící materiál prkna</t>
  </si>
  <si>
    <t>(3,50*2+1,00*2)*0,20</t>
  </si>
  <si>
    <t>273351216R00</t>
  </si>
  <si>
    <t xml:space="preserve">Bednění stěn základových desek - odstranění </t>
  </si>
  <si>
    <t>273361921RT2</t>
  </si>
  <si>
    <t>Výztuž základových desek ze svařovaných sítí svařovanou sítí - drát 5,0  oka 100/100</t>
  </si>
  <si>
    <t>t</t>
  </si>
  <si>
    <t>3,50*1,00*2,093/1000</t>
  </si>
  <si>
    <t>712</t>
  </si>
  <si>
    <t>Živičné krytiny</t>
  </si>
  <si>
    <t>712 Živičné krytiny</t>
  </si>
  <si>
    <t>712211111R00</t>
  </si>
  <si>
    <t xml:space="preserve">Podkladní asfaltový izolační pás přibitím </t>
  </si>
  <si>
    <t>1,00*3,50*1,20</t>
  </si>
  <si>
    <t>712371801RZ5</t>
  </si>
  <si>
    <t>Povlaková krytina střech do 10°, fólií PVC 1 vrstva - včetně fólie Fatrafol 804 tl. 2,0 mm</t>
  </si>
  <si>
    <t>762</t>
  </si>
  <si>
    <t>Konstrukce tesařské</t>
  </si>
  <si>
    <t>762 Konstrukce tesařské</t>
  </si>
  <si>
    <t>762123120RT2</t>
  </si>
  <si>
    <t>Montáž konstrukce stěn z fošen, hranolů do 144 cm2 včetně dodávky řeziva, hranoly 80/80</t>
  </si>
  <si>
    <t>m</t>
  </si>
  <si>
    <t>sloupky:2,135*8</t>
  </si>
  <si>
    <t>zavětrování:1,00*8*2</t>
  </si>
  <si>
    <t>762131115R00</t>
  </si>
  <si>
    <t>Montáž bednění stěn překližka voděodolná tl.24mm dodávka a montáž</t>
  </si>
  <si>
    <t>3,40*2,135*2*1,20-0,50*0,87*6</t>
  </si>
  <si>
    <t>0,91*2,135*2*2*1,20</t>
  </si>
  <si>
    <t>762311103R00</t>
  </si>
  <si>
    <t xml:space="preserve">Montáž kotevních želez, příložek, patek, táhel </t>
  </si>
  <si>
    <t>kus</t>
  </si>
  <si>
    <t>762332110RT4</t>
  </si>
  <si>
    <t>Montáž vázaných krovů hranoly 30/50 včetně dodávky řeziva,</t>
  </si>
  <si>
    <t>0,91*5*3,40*1,20</t>
  </si>
  <si>
    <t>3,40*2*1,20</t>
  </si>
  <si>
    <t>762341016U00</t>
  </si>
  <si>
    <t>Bednění střech překližka voděodolná tl.24mm dodávka a montáž</t>
  </si>
  <si>
    <t>766</t>
  </si>
  <si>
    <t>Konstrukce truhlářské</t>
  </si>
  <si>
    <t>766 Konstrukce truhlářské</t>
  </si>
  <si>
    <t>výroba a montáž dvířek z překližky desky + pletivo 870/500 + panty+zavírání</t>
  </si>
  <si>
    <t xml:space="preserve">zastřešení výběhů </t>
  </si>
  <si>
    <t>kpl</t>
  </si>
  <si>
    <t xml:space="preserve">dodávka,výroba a montáž trusníků </t>
  </si>
  <si>
    <t>767</t>
  </si>
  <si>
    <t>Konstrukce zámečnické</t>
  </si>
  <si>
    <t>767 Konstrukce zámečnické</t>
  </si>
  <si>
    <t>dodávka a montáž rošt podlaha kotce pozink</t>
  </si>
  <si>
    <t xml:space="preserve">dodávka a montáž jesle na seno </t>
  </si>
  <si>
    <t xml:space="preserve">dodávka a montáž krmítko plechové zásobníkové </t>
  </si>
  <si>
    <t xml:space="preserve">výroba,osazení kotvících prvků sloupků pozink </t>
  </si>
  <si>
    <t xml:space="preserve">dodávka a montáž napáječka s miskou </t>
  </si>
  <si>
    <t>783</t>
  </si>
  <si>
    <t>Nátěry</t>
  </si>
  <si>
    <t>783 Nátěry</t>
  </si>
  <si>
    <t>783621112U00</t>
  </si>
  <si>
    <t xml:space="preserve">Nátěr synt truh </t>
  </si>
  <si>
    <t>2,20*3,40*2*2+0,91*2,20*2*2</t>
  </si>
  <si>
    <t>M21</t>
  </si>
  <si>
    <t>Elektromontáže</t>
  </si>
  <si>
    <t>M21 Elektromontáže</t>
  </si>
  <si>
    <t xml:space="preserve">Osvětlení D+M + elektr.rozvody </t>
  </si>
  <si>
    <t>Výr.projekt.dokumentace dle místních podmínek</t>
  </si>
  <si>
    <t>Oborová přirážka</t>
  </si>
  <si>
    <t>Přesun stavebních kapacit</t>
  </si>
  <si>
    <t>Mimostaveništní doprava</t>
  </si>
  <si>
    <t>Zařízení staveniště komplet</t>
  </si>
  <si>
    <t>Provoz investora</t>
  </si>
  <si>
    <t>Kompletační činnost (IČD)</t>
  </si>
  <si>
    <t>Rezerva rozpočtu</t>
  </si>
  <si>
    <t>SO02</t>
  </si>
  <si>
    <t>Sklad + kurník</t>
  </si>
  <si>
    <t>SO02 Sklad + kurník</t>
  </si>
  <si>
    <t>1,63*2,78*0,20</t>
  </si>
  <si>
    <t>1,63*2,78</t>
  </si>
  <si>
    <t>podlaha:1,63*2,78*(0,43+0,58)/2</t>
  </si>
  <si>
    <t>schody:1,63*0,14*0,23*3</t>
  </si>
  <si>
    <t>0,60*(1,63*2+2,78*2)</t>
  </si>
  <si>
    <t>1,63*0,20*3</t>
  </si>
  <si>
    <t>1,63*2,78*2*2,093/1000</t>
  </si>
  <si>
    <t>2,78*1,63*1,20</t>
  </si>
  <si>
    <t>2,562*6*1,20</t>
  </si>
  <si>
    <t>2,56*2,78*2*2*1,20</t>
  </si>
  <si>
    <t>2,50*2,78*2*1,20</t>
  </si>
  <si>
    <t>1,63*2,53*2*2*1,20</t>
  </si>
  <si>
    <t>stěny:2,562*12*1,15</t>
  </si>
  <si>
    <t>střecha:1,63*4*3*1,15</t>
  </si>
  <si>
    <t>1,63*2,78*1,20</t>
  </si>
  <si>
    <t>762521108RT2</t>
  </si>
  <si>
    <t>Položení podlah nehoblovaných na sraz, fošny včetně dodávky řeziva, fošny 100/50</t>
  </si>
  <si>
    <t>1,63*2,78*1,15</t>
  </si>
  <si>
    <t>výroba dodávka a montáž dveře překližka voděodolná 650/200+kování+zámek FAB</t>
  </si>
  <si>
    <t xml:space="preserve">výroba a montáž stupátka </t>
  </si>
  <si>
    <t xml:space="preserve">výroba a monáž okno 490/490 </t>
  </si>
  <si>
    <t xml:space="preserve">výroba a montáž schůdky </t>
  </si>
  <si>
    <t xml:space="preserve">dodávka,výroba bidýlko délka 130mm </t>
  </si>
  <si>
    <t xml:space="preserve">napáječka 40l na nožičkách </t>
  </si>
  <si>
    <t>voliéra1,60*2,90*2,90 komplet dodávka</t>
  </si>
  <si>
    <t>dodávka a montáž krmítko hrankové plechové 75 cm</t>
  </si>
  <si>
    <t>2,84*2,56*2*2+1,63*2,56*6</t>
  </si>
  <si>
    <t xml:space="preserve">osvětlení D+M+ elektr.rozvody </t>
  </si>
  <si>
    <t>Zařízení staveniště</t>
  </si>
  <si>
    <t>SO03</t>
  </si>
  <si>
    <t>Holubník</t>
  </si>
  <si>
    <t>SO03 Holubník</t>
  </si>
  <si>
    <t>Holubník + voliéra</t>
  </si>
  <si>
    <t>4,090*2,50*0,20</t>
  </si>
  <si>
    <t>4,10*4,10*0,30</t>
  </si>
  <si>
    <t>4,090*2,50</t>
  </si>
  <si>
    <t>4,10*4,10</t>
  </si>
  <si>
    <t>0,20*(4,090*2+2,50*2)</t>
  </si>
  <si>
    <t>4,090*2,50*2,093/1000</t>
  </si>
  <si>
    <t>289971211R00</t>
  </si>
  <si>
    <t xml:space="preserve">Zřízení vrstvy z geotextilie </t>
  </si>
  <si>
    <t>4,10*0,50*8</t>
  </si>
  <si>
    <t>4</t>
  </si>
  <si>
    <t>Vodorovné konstrukce</t>
  </si>
  <si>
    <t>4 Vodorovné konstrukce</t>
  </si>
  <si>
    <t>451571223R00</t>
  </si>
  <si>
    <t xml:space="preserve">Podklad štěrk frakce 16-32mm tl 30cm </t>
  </si>
  <si>
    <t>8</t>
  </si>
  <si>
    <t>Trubní vedení</t>
  </si>
  <si>
    <t>8 Trubní vedení</t>
  </si>
  <si>
    <t>871218111R00</t>
  </si>
  <si>
    <t xml:space="preserve">Kladení dren. potrubí do rýhy, tvr. PVC, do 100mm </t>
  </si>
  <si>
    <t>výběh kozy:4,020*8</t>
  </si>
  <si>
    <t>871313121RT2</t>
  </si>
  <si>
    <t>Montáž trub z tvrdého KG, gumový kroužek, DN 150 včetně dodávky trub KG DN100</t>
  </si>
  <si>
    <t>propojení kanalizace:4,50</t>
  </si>
  <si>
    <t>28611233</t>
  </si>
  <si>
    <t>Trubka PVC-U drenážní flexibilní d 100 mm</t>
  </si>
  <si>
    <t>32,16*1,10</t>
  </si>
  <si>
    <t>87</t>
  </si>
  <si>
    <t>Potrubí z trub z plast.hmot</t>
  </si>
  <si>
    <t>87 Potrubí z trub z plast.hmot</t>
  </si>
  <si>
    <t xml:space="preserve">napojení do stávající kanalizace </t>
  </si>
  <si>
    <t>91</t>
  </si>
  <si>
    <t>Doplňující práce na komunikaci</t>
  </si>
  <si>
    <t>91 Doplňující práce na komunikaci</t>
  </si>
  <si>
    <t xml:space="preserve">zemní práce+zásypy drenáž propojení </t>
  </si>
  <si>
    <t xml:space="preserve">rozebrání+zpětná pokládka dlažby drenáž </t>
  </si>
  <si>
    <t>4,50*0,50</t>
  </si>
  <si>
    <t>2,50*4,090*1,20</t>
  </si>
  <si>
    <t>2,30*6*1,20</t>
  </si>
  <si>
    <t>3,90*2,30*2*2*1,20</t>
  </si>
  <si>
    <t>2,50*2,30*2,0*2*1,20</t>
  </si>
  <si>
    <t>střecha:2,50*7*1,20</t>
  </si>
  <si>
    <t>stěny:2,30*20*1,20</t>
  </si>
  <si>
    <t>zavětrování:1,50*15</t>
  </si>
  <si>
    <t>4,090*2,50*1,20</t>
  </si>
  <si>
    <t xml:space="preserve">výroba a montáž stůl 1,50/0,75 výška 300mm </t>
  </si>
  <si>
    <t xml:space="preserve">výroba a monáž nalétavací okénka 1,73 výška 300mm </t>
  </si>
  <si>
    <t>dodávka,výroba bidýlko délka 150mm šířka 60mm</t>
  </si>
  <si>
    <t>výroba a montáž holubník polička 1539/2640 vnitřní 32 ks voděodolná překližka 24mm</t>
  </si>
  <si>
    <t>dodávka a montáž krmítko plechové 75 cm</t>
  </si>
  <si>
    <t xml:space="preserve">oplocení+ brána pro osoby </t>
  </si>
  <si>
    <t>(1,619+1,60)*1,80</t>
  </si>
  <si>
    <t xml:space="preserve">voliéra holubi 3920/4000/4000 </t>
  </si>
  <si>
    <t>2,27*4,90*2*2+2,50*2,275*2*2</t>
  </si>
  <si>
    <t>1,39*2,50*2</t>
  </si>
  <si>
    <t>SO03 Holubník + voliéra</t>
  </si>
  <si>
    <t>SO04</t>
  </si>
  <si>
    <t>Ustájení kozy</t>
  </si>
  <si>
    <t>SO04 Ustájení kozy</t>
  </si>
  <si>
    <t>výběh:6,63*3,92*0,40</t>
  </si>
  <si>
    <t>ustájení:2,50*4,44*0,20</t>
  </si>
  <si>
    <t>patky oplocení:0,30*0,30*0,80*10</t>
  </si>
  <si>
    <t>výběh:6,63*3,92</t>
  </si>
  <si>
    <t>ustájení:2,50*4,44</t>
  </si>
  <si>
    <t>patky oplocení:0,30*0,30*10</t>
  </si>
  <si>
    <t>271572211U00</t>
  </si>
  <si>
    <t xml:space="preserve">písek netříděný hrubý tl.20cm </t>
  </si>
  <si>
    <t>6,63*3,92*0,20</t>
  </si>
  <si>
    <t>2,50*4,186*0,20</t>
  </si>
  <si>
    <t>0,20*(2,50*2+4,186*2)</t>
  </si>
  <si>
    <t>2,50*4,186*2,093/1000</t>
  </si>
  <si>
    <t>275311128U00</t>
  </si>
  <si>
    <t xml:space="preserve">Základ patka prostý beton C30/37 </t>
  </si>
  <si>
    <t>0,30*0,30*0,80*10</t>
  </si>
  <si>
    <t>53,00*0,40</t>
  </si>
  <si>
    <t>4,20*6,81*1,20</t>
  </si>
  <si>
    <t xml:space="preserve">dodávka a montáž koryto spádové </t>
  </si>
  <si>
    <t>6,63*2+3,92*2</t>
  </si>
  <si>
    <t>Podklad štěrk frakce 16-32mm tl.30cm</t>
  </si>
  <si>
    <t>6,63*3,92</t>
  </si>
  <si>
    <t>výběh kozy:4,020*13</t>
  </si>
  <si>
    <t>propojení k voliéře holuby:3,50</t>
  </si>
  <si>
    <t>4,02*2+6,81*2</t>
  </si>
  <si>
    <t>zhotovení a napojení na přípojku vody vč. dodávky venk.kohoutu a hadice</t>
  </si>
  <si>
    <t>výběh kozy:4,020*13*1,10</t>
  </si>
  <si>
    <t>propojení k voliéře holuby:3,50*1,10</t>
  </si>
  <si>
    <t>3,50*0,50</t>
  </si>
  <si>
    <t>4,44*2,50*1,20</t>
  </si>
  <si>
    <t>2,50*3,00*1,20</t>
  </si>
  <si>
    <t>713</t>
  </si>
  <si>
    <t>Izolace tepelné</t>
  </si>
  <si>
    <t>713 Izolace tepelné</t>
  </si>
  <si>
    <t>713131111R00</t>
  </si>
  <si>
    <t xml:space="preserve">Izolace tepelná stěn </t>
  </si>
  <si>
    <t>4,44*2,30*2</t>
  </si>
  <si>
    <t>2,50*2,20*2</t>
  </si>
  <si>
    <t>4,44*2,50</t>
  </si>
  <si>
    <t>63140104</t>
  </si>
  <si>
    <t xml:space="preserve">Deska minerální vlákno </t>
  </si>
  <si>
    <t>4,44*2,30*2*1,20</t>
  </si>
  <si>
    <t>2,50*2,20*2*1,20</t>
  </si>
  <si>
    <t>přístřešek:2,20*6*1,20</t>
  </si>
  <si>
    <t>zavětrování:1,50*12</t>
  </si>
  <si>
    <t>3,00*2*1,20+2,50*2*1,20</t>
  </si>
  <si>
    <t>4,44*2,30*2*2*1,20</t>
  </si>
  <si>
    <t>2,50*2,20*2*2*1,20</t>
  </si>
  <si>
    <t>střecha:2,30*20</t>
  </si>
  <si>
    <t>stěna:2,50*7*1,20</t>
  </si>
  <si>
    <t>přístřešek:2,50*15</t>
  </si>
  <si>
    <t>střecha:4,44*2,50*1,20</t>
  </si>
  <si>
    <t>přístřešek:2,50*3,00*1,20</t>
  </si>
  <si>
    <t>2,50*4,44*1,20</t>
  </si>
  <si>
    <t>dodávka,výroba krmivo plné boxy SH500 , výška 400</t>
  </si>
  <si>
    <t>výroba a montáž dveře 620/1000 kování+zámek FAB</t>
  </si>
  <si>
    <t xml:space="preserve">výroba a montáž police na krmivo HL.600 </t>
  </si>
  <si>
    <t>2,00+2,50</t>
  </si>
  <si>
    <t>767914120R00</t>
  </si>
  <si>
    <t xml:space="preserve">Montáž oplocení rámového H do 1,5 m </t>
  </si>
  <si>
    <t>1,78*4+2,13+1,84+2,42</t>
  </si>
  <si>
    <t>55346310</t>
  </si>
  <si>
    <t xml:space="preserve">Rám pozink do ocelových sloupků </t>
  </si>
  <si>
    <t>1,78*1,25*4</t>
  </si>
  <si>
    <t>2,13*1,25</t>
  </si>
  <si>
    <t>1,84*1,25</t>
  </si>
  <si>
    <t>2,42*1,25</t>
  </si>
  <si>
    <t>výroba a montáž sloupků 80/80 pozink v 1,25m</t>
  </si>
  <si>
    <t>55346337</t>
  </si>
  <si>
    <t>vstupní branka výroba + montáž</t>
  </si>
  <si>
    <t>1,675*1,25</t>
  </si>
  <si>
    <t>4,44*2,30*2*2</t>
  </si>
  <si>
    <t>střecha:4,44*2,50</t>
  </si>
  <si>
    <t>přístřešek:2,50*3,00</t>
  </si>
  <si>
    <t>2,50*2,20*2*2</t>
  </si>
  <si>
    <t xml:space="preserve">osvětlení D+M+elektr.rozvody </t>
  </si>
  <si>
    <t>elektro přípojka včetně rozvodu,zásuvek na stěnu a revize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</si>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</sst>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86"/>
  <sheetViews>
    <sheetView showGridLines="0" tabSelected="1" topLeftCell="B13" zoomScaleNormal="100" zoomScaleSheetLayoutView="75" workbookViewId="0">
      <selection activeCell="D23" sqref="D23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373</v>
      </c>
      <c r="E2" s="5"/>
      <c r="F2" s="4"/>
      <c r="G2" s="6"/>
      <c r="H2" s="7" t="s">
        <v>0</v>
      </c>
      <c r="I2" s="8">
        <f ca="1">TODAY()</f>
        <v>43024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/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4">
        <f>ROUND(G34,0)</f>
        <v>0</v>
      </c>
      <c r="J19" s="295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96">
        <f>ROUND(I19*D20/100,0)</f>
        <v>0</v>
      </c>
      <c r="J20" s="297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6">
        <f>ROUND(H34,0)</f>
        <v>0</v>
      </c>
      <c r="J21" s="297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298">
        <f>ROUND(I21*D21/100,0)</f>
        <v>0</v>
      </c>
      <c r="J22" s="299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0">
        <f>SUM(I19:I22)</f>
        <v>0</v>
      </c>
      <c r="J23" s="301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107</v>
      </c>
      <c r="C30" s="53" t="s">
        <v>108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3" si="0">(G30*SazbaDPH1)/100+(H30*SazbaDPH2)/100</f>
        <v>0</v>
      </c>
      <c r="J30" s="59" t="str">
        <f t="shared" ref="J30:J33" si="1">IF(CelkemObjekty=0,"",F30/CelkemObjekty*100)</f>
        <v/>
      </c>
    </row>
    <row r="31" spans="2:12" x14ac:dyDescent="0.2">
      <c r="B31" s="60" t="s">
        <v>203</v>
      </c>
      <c r="C31" s="61" t="s">
        <v>204</v>
      </c>
      <c r="D31" s="62"/>
      <c r="E31" s="63"/>
      <c r="F31" s="64">
        <f t="shared" ref="F31:F33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235</v>
      </c>
      <c r="C32" s="61" t="s">
        <v>236</v>
      </c>
      <c r="D32" s="62"/>
      <c r="E32" s="63"/>
      <c r="F32" s="64">
        <f t="shared" si="2"/>
        <v>0</v>
      </c>
      <c r="G32" s="65">
        <v>0</v>
      </c>
      <c r="H32" s="66">
        <v>0</v>
      </c>
      <c r="I32" s="66">
        <f t="shared" si="0"/>
        <v>0</v>
      </c>
      <c r="J32" s="59" t="str">
        <f t="shared" si="1"/>
        <v/>
      </c>
    </row>
    <row r="33" spans="2:11" x14ac:dyDescent="0.2">
      <c r="B33" s="60" t="s">
        <v>294</v>
      </c>
      <c r="C33" s="61" t="s">
        <v>295</v>
      </c>
      <c r="D33" s="62"/>
      <c r="E33" s="63"/>
      <c r="F33" s="64">
        <f t="shared" si="2"/>
        <v>0</v>
      </c>
      <c r="G33" s="65">
        <v>0</v>
      </c>
      <c r="H33" s="66">
        <v>0</v>
      </c>
      <c r="I33" s="66">
        <f t="shared" si="0"/>
        <v>0</v>
      </c>
      <c r="J33" s="59" t="str">
        <f t="shared" si="1"/>
        <v/>
      </c>
    </row>
    <row r="34" spans="2:11" ht="17.25" customHeight="1" x14ac:dyDescent="0.2">
      <c r="B34" s="67" t="s">
        <v>19</v>
      </c>
      <c r="C34" s="68"/>
      <c r="D34" s="69"/>
      <c r="E34" s="70"/>
      <c r="F34" s="71">
        <f>SUM(F30:F33)</f>
        <v>0</v>
      </c>
      <c r="G34" s="71">
        <f>SUM(G30:G33)</f>
        <v>0</v>
      </c>
      <c r="H34" s="71">
        <f>SUM(H30:H33)</f>
        <v>0</v>
      </c>
      <c r="I34" s="71">
        <f>SUM(I30:I33)</f>
        <v>0</v>
      </c>
      <c r="J34" s="72" t="str">
        <f t="shared" ref="J34" si="3">IF(CelkemObjekty=0,"",F34/CelkemObjekty*100)</f>
        <v/>
      </c>
    </row>
    <row r="35" spans="2:1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9.75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7.5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18" x14ac:dyDescent="0.25">
      <c r="B38" s="13" t="s">
        <v>20</v>
      </c>
      <c r="C38" s="45"/>
      <c r="D38" s="45"/>
      <c r="E38" s="45"/>
      <c r="F38" s="45"/>
      <c r="G38" s="45"/>
      <c r="H38" s="45"/>
      <c r="I38" s="45"/>
      <c r="J38" s="45"/>
      <c r="K38" s="73"/>
    </row>
    <row r="39" spans="2:11" x14ac:dyDescent="0.2">
      <c r="K39" s="73"/>
    </row>
    <row r="40" spans="2:11" ht="25.5" x14ac:dyDescent="0.2">
      <c r="B40" s="74" t="s">
        <v>21</v>
      </c>
      <c r="C40" s="75" t="s">
        <v>22</v>
      </c>
      <c r="D40" s="48"/>
      <c r="E40" s="49"/>
      <c r="F40" s="50" t="s">
        <v>17</v>
      </c>
      <c r="G40" s="51" t="str">
        <f>CONCATENATE("Základ DPH ",SazbaDPH1," %")</f>
        <v>Základ DPH 15 %</v>
      </c>
      <c r="H40" s="50" t="str">
        <f>CONCATENATE("Základ DPH ",SazbaDPH2," %")</f>
        <v>Základ DPH 21 %</v>
      </c>
      <c r="I40" s="51" t="s">
        <v>18</v>
      </c>
      <c r="J40" s="50" t="s">
        <v>12</v>
      </c>
    </row>
    <row r="41" spans="2:11" x14ac:dyDescent="0.2">
      <c r="B41" s="76" t="s">
        <v>107</v>
      </c>
      <c r="C41" s="77" t="s">
        <v>109</v>
      </c>
      <c r="D41" s="54"/>
      <c r="E41" s="55"/>
      <c r="F41" s="56">
        <f>G41+H41+I41</f>
        <v>0</v>
      </c>
      <c r="G41" s="57">
        <v>0</v>
      </c>
      <c r="H41" s="58">
        <v>0</v>
      </c>
      <c r="I41" s="65">
        <f t="shared" ref="I41:I44" si="4">(G41*SazbaDPH1)/100+(H41*SazbaDPH2)/100</f>
        <v>0</v>
      </c>
      <c r="J41" s="59" t="str">
        <f t="shared" ref="J41:J44" si="5">IF(CelkemObjekty=0,"",F41/CelkemObjekty*100)</f>
        <v/>
      </c>
    </row>
    <row r="42" spans="2:11" x14ac:dyDescent="0.2">
      <c r="B42" s="78" t="s">
        <v>203</v>
      </c>
      <c r="C42" s="79" t="s">
        <v>205</v>
      </c>
      <c r="D42" s="62"/>
      <c r="E42" s="63"/>
      <c r="F42" s="64">
        <f t="shared" ref="F42:F44" si="6">G42+H42+I42</f>
        <v>0</v>
      </c>
      <c r="G42" s="65">
        <v>0</v>
      </c>
      <c r="H42" s="66">
        <v>0</v>
      </c>
      <c r="I42" s="65">
        <f t="shared" si="4"/>
        <v>0</v>
      </c>
      <c r="J42" s="59" t="str">
        <f t="shared" si="5"/>
        <v/>
      </c>
    </row>
    <row r="43" spans="2:11" x14ac:dyDescent="0.2">
      <c r="B43" s="78" t="s">
        <v>235</v>
      </c>
      <c r="C43" s="79" t="s">
        <v>293</v>
      </c>
      <c r="D43" s="62"/>
      <c r="E43" s="63"/>
      <c r="F43" s="64">
        <f t="shared" si="6"/>
        <v>0</v>
      </c>
      <c r="G43" s="65">
        <v>0</v>
      </c>
      <c r="H43" s="66">
        <v>0</v>
      </c>
      <c r="I43" s="65">
        <f t="shared" si="4"/>
        <v>0</v>
      </c>
      <c r="J43" s="59" t="str">
        <f t="shared" si="5"/>
        <v/>
      </c>
    </row>
    <row r="44" spans="2:11" x14ac:dyDescent="0.2">
      <c r="B44" s="78" t="s">
        <v>294</v>
      </c>
      <c r="C44" s="79" t="s">
        <v>296</v>
      </c>
      <c r="D44" s="62"/>
      <c r="E44" s="63"/>
      <c r="F44" s="64">
        <f t="shared" si="6"/>
        <v>0</v>
      </c>
      <c r="G44" s="65">
        <v>0</v>
      </c>
      <c r="H44" s="66">
        <v>0</v>
      </c>
      <c r="I44" s="65">
        <f t="shared" si="4"/>
        <v>0</v>
      </c>
      <c r="J44" s="59" t="str">
        <f t="shared" si="5"/>
        <v/>
      </c>
    </row>
    <row r="45" spans="2:11" x14ac:dyDescent="0.2">
      <c r="B45" s="67" t="s">
        <v>19</v>
      </c>
      <c r="C45" s="68"/>
      <c r="D45" s="69"/>
      <c r="E45" s="70"/>
      <c r="F45" s="71">
        <f>SUM(F41:F44)</f>
        <v>0</v>
      </c>
      <c r="G45" s="80">
        <f>SUM(G41:G44)</f>
        <v>0</v>
      </c>
      <c r="H45" s="71">
        <f>SUM(H41:H44)</f>
        <v>0</v>
      </c>
      <c r="I45" s="80">
        <f>SUM(I41:I44)</f>
        <v>0</v>
      </c>
      <c r="J45" s="72" t="str">
        <f t="shared" ref="J45" si="7">IF(CelkemObjekty=0,"",F45/CelkemObjekty*100)</f>
        <v/>
      </c>
    </row>
    <row r="46" spans="2:11" ht="9" customHeight="1" x14ac:dyDescent="0.2"/>
    <row r="47" spans="2:11" ht="6" customHeight="1" x14ac:dyDescent="0.2"/>
    <row r="48" spans="2:11" ht="3" customHeight="1" x14ac:dyDescent="0.2"/>
    <row r="49" spans="2:10" ht="6.75" customHeight="1" x14ac:dyDescent="0.2"/>
    <row r="50" spans="2:10" ht="20.25" customHeight="1" x14ac:dyDescent="0.25">
      <c r="B50" s="13" t="s">
        <v>23</v>
      </c>
      <c r="C50" s="45"/>
      <c r="D50" s="45"/>
      <c r="E50" s="45"/>
      <c r="F50" s="45"/>
      <c r="G50" s="45"/>
      <c r="H50" s="45"/>
      <c r="I50" s="45"/>
      <c r="J50" s="45"/>
    </row>
    <row r="51" spans="2:10" ht="9" customHeight="1" x14ac:dyDescent="0.2"/>
    <row r="52" spans="2:10" x14ac:dyDescent="0.2">
      <c r="B52" s="47" t="s">
        <v>24</v>
      </c>
      <c r="C52" s="48"/>
      <c r="D52" s="48"/>
      <c r="E52" s="50" t="s">
        <v>12</v>
      </c>
      <c r="F52" s="50" t="s">
        <v>25</v>
      </c>
      <c r="G52" s="51" t="s">
        <v>26</v>
      </c>
      <c r="H52" s="50" t="s">
        <v>27</v>
      </c>
      <c r="I52" s="51" t="s">
        <v>28</v>
      </c>
      <c r="J52" s="81" t="s">
        <v>29</v>
      </c>
    </row>
    <row r="53" spans="2:10" x14ac:dyDescent="0.2">
      <c r="B53" s="52" t="s">
        <v>98</v>
      </c>
      <c r="C53" s="53" t="s">
        <v>99</v>
      </c>
      <c r="D53" s="54"/>
      <c r="E53" s="82" t="str">
        <f t="shared" ref="E53:E65" si="8">IF(SUM(SoucetDilu)=0,"",SUM(F53:J53)/SUM(SoucetDilu)*100)</f>
        <v/>
      </c>
      <c r="F53" s="58">
        <v>0</v>
      </c>
      <c r="G53" s="57">
        <v>0</v>
      </c>
      <c r="H53" s="58">
        <v>0</v>
      </c>
      <c r="I53" s="57">
        <v>0</v>
      </c>
      <c r="J53" s="58">
        <v>0</v>
      </c>
    </row>
    <row r="54" spans="2:10" x14ac:dyDescent="0.2">
      <c r="B54" s="60" t="s">
        <v>127</v>
      </c>
      <c r="C54" s="61" t="s">
        <v>128</v>
      </c>
      <c r="D54" s="62"/>
      <c r="E54" s="83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248</v>
      </c>
      <c r="C55" s="61" t="s">
        <v>249</v>
      </c>
      <c r="D55" s="62"/>
      <c r="E55" s="83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141</v>
      </c>
      <c r="C56" s="61" t="s">
        <v>142</v>
      </c>
      <c r="D56" s="62"/>
      <c r="E56" s="83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327</v>
      </c>
      <c r="C57" s="61" t="s">
        <v>328</v>
      </c>
      <c r="D57" s="62"/>
      <c r="E57" s="83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149</v>
      </c>
      <c r="C58" s="61" t="s">
        <v>150</v>
      </c>
      <c r="D58" s="62"/>
      <c r="E58" s="83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170</v>
      </c>
      <c r="C59" s="61" t="s">
        <v>171</v>
      </c>
      <c r="D59" s="62"/>
      <c r="E59" s="83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177</v>
      </c>
      <c r="C60" s="61" t="s">
        <v>178</v>
      </c>
      <c r="D60" s="62"/>
      <c r="E60" s="83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185</v>
      </c>
      <c r="C61" s="61" t="s">
        <v>186</v>
      </c>
      <c r="D61" s="62"/>
      <c r="E61" s="83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253</v>
      </c>
      <c r="C62" s="61" t="s">
        <v>254</v>
      </c>
      <c r="D62" s="62"/>
      <c r="E62" s="83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265</v>
      </c>
      <c r="C63" s="61" t="s">
        <v>266</v>
      </c>
      <c r="D63" s="62"/>
      <c r="E63" s="83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269</v>
      </c>
      <c r="C64" s="61" t="s">
        <v>270</v>
      </c>
      <c r="D64" s="62"/>
      <c r="E64" s="83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191</v>
      </c>
      <c r="C65" s="61" t="s">
        <v>192</v>
      </c>
      <c r="D65" s="62"/>
      <c r="E65" s="83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7" t="s">
        <v>19</v>
      </c>
      <c r="C66" s="68"/>
      <c r="D66" s="69"/>
      <c r="E66" s="84" t="str">
        <f t="shared" ref="E66" si="9">IF(SUM(SoucetDilu)=0,"",SUM(F66:J66)/SUM(SoucetDilu)*100)</f>
        <v/>
      </c>
      <c r="F66" s="71">
        <f>SUM(F53:F65)</f>
        <v>0</v>
      </c>
      <c r="G66" s="80">
        <f>SUM(G53:G65)</f>
        <v>0</v>
      </c>
      <c r="H66" s="71">
        <f>SUM(H53:H65)</f>
        <v>0</v>
      </c>
      <c r="I66" s="80">
        <f>SUM(I53:I65)</f>
        <v>0</v>
      </c>
      <c r="J66" s="71">
        <f>SUM(J53:J65)</f>
        <v>0</v>
      </c>
    </row>
    <row r="68" spans="2:10" ht="2.25" customHeight="1" x14ac:dyDescent="0.2"/>
    <row r="69" spans="2:10" ht="1.5" customHeight="1" x14ac:dyDescent="0.2"/>
    <row r="70" spans="2:10" ht="0.75" customHeight="1" x14ac:dyDescent="0.2"/>
    <row r="71" spans="2:10" ht="0.75" customHeight="1" x14ac:dyDescent="0.2"/>
    <row r="72" spans="2:10" ht="0.75" customHeight="1" x14ac:dyDescent="0.2"/>
    <row r="73" spans="2:10" ht="18" x14ac:dyDescent="0.25">
      <c r="B73" s="13" t="s">
        <v>30</v>
      </c>
      <c r="C73" s="45"/>
      <c r="D73" s="45"/>
      <c r="E73" s="45"/>
      <c r="F73" s="45"/>
      <c r="G73" s="45"/>
      <c r="H73" s="45"/>
      <c r="I73" s="45"/>
      <c r="J73" s="45"/>
    </row>
    <row r="75" spans="2:10" x14ac:dyDescent="0.2">
      <c r="B75" s="47" t="s">
        <v>31</v>
      </c>
      <c r="C75" s="48"/>
      <c r="D75" s="48"/>
      <c r="E75" s="85"/>
      <c r="F75" s="86"/>
      <c r="G75" s="51"/>
      <c r="H75" s="50" t="s">
        <v>17</v>
      </c>
      <c r="I75" s="1"/>
      <c r="J75" s="1"/>
    </row>
    <row r="76" spans="2:10" x14ac:dyDescent="0.2">
      <c r="B76" s="52" t="s">
        <v>195</v>
      </c>
      <c r="C76" s="53"/>
      <c r="D76" s="54"/>
      <c r="E76" s="87"/>
      <c r="F76" s="88"/>
      <c r="G76" s="57"/>
      <c r="H76" s="58">
        <v>0</v>
      </c>
      <c r="I76" s="1"/>
      <c r="J76" s="1"/>
    </row>
    <row r="77" spans="2:10" x14ac:dyDescent="0.2">
      <c r="B77" s="60" t="s">
        <v>196</v>
      </c>
      <c r="C77" s="61"/>
      <c r="D77" s="62"/>
      <c r="E77" s="89"/>
      <c r="F77" s="90"/>
      <c r="G77" s="65"/>
      <c r="H77" s="66">
        <v>0</v>
      </c>
      <c r="I77" s="1"/>
      <c r="J77" s="1"/>
    </row>
    <row r="78" spans="2:10" x14ac:dyDescent="0.2">
      <c r="B78" s="60" t="s">
        <v>197</v>
      </c>
      <c r="C78" s="61"/>
      <c r="D78" s="62"/>
      <c r="E78" s="89"/>
      <c r="F78" s="90"/>
      <c r="G78" s="65"/>
      <c r="H78" s="66">
        <v>0</v>
      </c>
      <c r="I78" s="1"/>
      <c r="J78" s="1"/>
    </row>
    <row r="79" spans="2:10" x14ac:dyDescent="0.2">
      <c r="B79" s="60" t="s">
        <v>198</v>
      </c>
      <c r="C79" s="61"/>
      <c r="D79" s="62"/>
      <c r="E79" s="89"/>
      <c r="F79" s="90"/>
      <c r="G79" s="65"/>
      <c r="H79" s="66">
        <v>0</v>
      </c>
      <c r="I79" s="1"/>
      <c r="J79" s="1"/>
    </row>
    <row r="80" spans="2:10" x14ac:dyDescent="0.2">
      <c r="B80" s="60" t="s">
        <v>199</v>
      </c>
      <c r="C80" s="61"/>
      <c r="D80" s="62"/>
      <c r="E80" s="89"/>
      <c r="F80" s="90"/>
      <c r="G80" s="65"/>
      <c r="H80" s="66">
        <v>0</v>
      </c>
      <c r="I80" s="1"/>
      <c r="J80" s="1"/>
    </row>
    <row r="81" spans="2:10" x14ac:dyDescent="0.2">
      <c r="B81" s="60" t="s">
        <v>200</v>
      </c>
      <c r="C81" s="61"/>
      <c r="D81" s="62"/>
      <c r="E81" s="89"/>
      <c r="F81" s="90"/>
      <c r="G81" s="65"/>
      <c r="H81" s="66">
        <v>0</v>
      </c>
      <c r="I81" s="1"/>
      <c r="J81" s="1"/>
    </row>
    <row r="82" spans="2:10" x14ac:dyDescent="0.2">
      <c r="B82" s="60" t="s">
        <v>201</v>
      </c>
      <c r="C82" s="61"/>
      <c r="D82" s="62"/>
      <c r="E82" s="89"/>
      <c r="F82" s="90"/>
      <c r="G82" s="65"/>
      <c r="H82" s="66">
        <v>0</v>
      </c>
      <c r="I82" s="1"/>
      <c r="J82" s="1"/>
    </row>
    <row r="83" spans="2:10" x14ac:dyDescent="0.2">
      <c r="B83" s="60" t="s">
        <v>202</v>
      </c>
      <c r="C83" s="61"/>
      <c r="D83" s="62"/>
      <c r="E83" s="89"/>
      <c r="F83" s="90"/>
      <c r="G83" s="65"/>
      <c r="H83" s="66">
        <v>0</v>
      </c>
      <c r="I83" s="1"/>
      <c r="J83" s="1"/>
    </row>
    <row r="84" spans="2:10" x14ac:dyDescent="0.2">
      <c r="B84" s="60" t="s">
        <v>234</v>
      </c>
      <c r="C84" s="61"/>
      <c r="D84" s="62"/>
      <c r="E84" s="89"/>
      <c r="F84" s="90"/>
      <c r="G84" s="65"/>
      <c r="H84" s="66">
        <v>0</v>
      </c>
      <c r="I84" s="1"/>
      <c r="J84" s="1"/>
    </row>
    <row r="85" spans="2:10" x14ac:dyDescent="0.2">
      <c r="B85" s="67" t="s">
        <v>19</v>
      </c>
      <c r="C85" s="68"/>
      <c r="D85" s="69"/>
      <c r="E85" s="91"/>
      <c r="F85" s="92"/>
      <c r="G85" s="80"/>
      <c r="H85" s="71">
        <f>SUM(H76:H84)</f>
        <v>0</v>
      </c>
      <c r="I85" s="1"/>
      <c r="J85" s="1"/>
    </row>
    <row r="86" spans="2:10" x14ac:dyDescent="0.2">
      <c r="I86" s="1"/>
      <c r="J86" s="1"/>
    </row>
  </sheetData>
  <sortState ref="B831:K843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177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103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106</v>
      </c>
      <c r="D3" s="186"/>
      <c r="E3" s="235" t="s">
        <v>85</v>
      </c>
      <c r="F3" s="236" t="str">
        <f>'SO03 SO03 Rek'!H1</f>
        <v>SO03</v>
      </c>
      <c r="G3" s="237"/>
    </row>
    <row r="4" spans="1:80" ht="13.5" thickBot="1" x14ac:dyDescent="0.25">
      <c r="A4" s="325" t="s">
        <v>76</v>
      </c>
      <c r="B4" s="316"/>
      <c r="C4" s="191" t="s">
        <v>237</v>
      </c>
      <c r="D4" s="192"/>
      <c r="E4" s="326" t="str">
        <f>'SO03 SO03 Rek'!G2</f>
        <v>Holubník + voliéra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98</v>
      </c>
      <c r="C7" s="248" t="s">
        <v>99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x14ac:dyDescent="0.2">
      <c r="A8" s="257">
        <v>1</v>
      </c>
      <c r="B8" s="258" t="s">
        <v>111</v>
      </c>
      <c r="C8" s="259" t="s">
        <v>112</v>
      </c>
      <c r="D8" s="260" t="s">
        <v>113</v>
      </c>
      <c r="E8" s="261">
        <v>7.0880000000000001</v>
      </c>
      <c r="F8" s="261">
        <v>0</v>
      </c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65"/>
      <c r="B9" s="268"/>
      <c r="C9" s="322" t="s">
        <v>239</v>
      </c>
      <c r="D9" s="323"/>
      <c r="E9" s="269">
        <v>2.0449999999999999</v>
      </c>
      <c r="F9" s="270"/>
      <c r="G9" s="271"/>
      <c r="H9" s="272"/>
      <c r="I9" s="266"/>
      <c r="J9" s="273"/>
      <c r="K9" s="266"/>
      <c r="M9" s="267" t="s">
        <v>239</v>
      </c>
      <c r="O9" s="256"/>
    </row>
    <row r="10" spans="1:80" x14ac:dyDescent="0.2">
      <c r="A10" s="265"/>
      <c r="B10" s="268"/>
      <c r="C10" s="322" t="s">
        <v>240</v>
      </c>
      <c r="D10" s="323"/>
      <c r="E10" s="269">
        <v>5.0430000000000001</v>
      </c>
      <c r="F10" s="270"/>
      <c r="G10" s="271"/>
      <c r="H10" s="272"/>
      <c r="I10" s="266"/>
      <c r="J10" s="273"/>
      <c r="K10" s="266"/>
      <c r="M10" s="267" t="s">
        <v>240</v>
      </c>
      <c r="O10" s="256"/>
    </row>
    <row r="11" spans="1:80" x14ac:dyDescent="0.2">
      <c r="A11" s="257">
        <v>2</v>
      </c>
      <c r="B11" s="258" t="s">
        <v>115</v>
      </c>
      <c r="C11" s="259" t="s">
        <v>116</v>
      </c>
      <c r="D11" s="260" t="s">
        <v>113</v>
      </c>
      <c r="E11" s="261">
        <v>7.0880000000000001</v>
      </c>
      <c r="F11" s="261">
        <v>0</v>
      </c>
      <c r="G11" s="262">
        <f>E11*F11</f>
        <v>0</v>
      </c>
      <c r="H11" s="263">
        <v>0</v>
      </c>
      <c r="I11" s="264">
        <f>E11*H11</f>
        <v>0</v>
      </c>
      <c r="J11" s="263">
        <v>0</v>
      </c>
      <c r="K11" s="264">
        <f>E11*J11</f>
        <v>0</v>
      </c>
      <c r="O11" s="256">
        <v>2</v>
      </c>
      <c r="AA11" s="231">
        <v>1</v>
      </c>
      <c r="AB11" s="231">
        <v>1</v>
      </c>
      <c r="AC11" s="231">
        <v>1</v>
      </c>
      <c r="AZ11" s="231">
        <v>1</v>
      </c>
      <c r="BA11" s="231">
        <f>IF(AZ11=1,G11,0)</f>
        <v>0</v>
      </c>
      <c r="BB11" s="231">
        <f>IF(AZ11=2,G11,0)</f>
        <v>0</v>
      </c>
      <c r="BC11" s="231">
        <f>IF(AZ11=3,G11,0)</f>
        <v>0</v>
      </c>
      <c r="BD11" s="231">
        <f>IF(AZ11=4,G11,0)</f>
        <v>0</v>
      </c>
      <c r="BE11" s="231">
        <f>IF(AZ11=5,G11,0)</f>
        <v>0</v>
      </c>
      <c r="CA11" s="256">
        <v>1</v>
      </c>
      <c r="CB11" s="256">
        <v>1</v>
      </c>
    </row>
    <row r="12" spans="1:80" x14ac:dyDescent="0.2">
      <c r="A12" s="265"/>
      <c r="B12" s="268"/>
      <c r="C12" s="322" t="s">
        <v>239</v>
      </c>
      <c r="D12" s="323"/>
      <c r="E12" s="269">
        <v>2.0449999999999999</v>
      </c>
      <c r="F12" s="270"/>
      <c r="G12" s="271"/>
      <c r="H12" s="272"/>
      <c r="I12" s="266"/>
      <c r="J12" s="273"/>
      <c r="K12" s="266"/>
      <c r="M12" s="267" t="s">
        <v>239</v>
      </c>
      <c r="O12" s="256"/>
    </row>
    <row r="13" spans="1:80" x14ac:dyDescent="0.2">
      <c r="A13" s="265"/>
      <c r="B13" s="268"/>
      <c r="C13" s="322" t="s">
        <v>240</v>
      </c>
      <c r="D13" s="323"/>
      <c r="E13" s="269">
        <v>5.0430000000000001</v>
      </c>
      <c r="F13" s="270"/>
      <c r="G13" s="271"/>
      <c r="H13" s="272"/>
      <c r="I13" s="266"/>
      <c r="J13" s="273"/>
      <c r="K13" s="266"/>
      <c r="M13" s="267" t="s">
        <v>240</v>
      </c>
      <c r="O13" s="256"/>
    </row>
    <row r="14" spans="1:80" x14ac:dyDescent="0.2">
      <c r="A14" s="257">
        <v>3</v>
      </c>
      <c r="B14" s="258" t="s">
        <v>117</v>
      </c>
      <c r="C14" s="259" t="s">
        <v>118</v>
      </c>
      <c r="D14" s="260" t="s">
        <v>113</v>
      </c>
      <c r="E14" s="261">
        <v>7.0880000000000001</v>
      </c>
      <c r="F14" s="261">
        <v>0</v>
      </c>
      <c r="G14" s="262">
        <f>E14*F14</f>
        <v>0</v>
      </c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AA14" s="231">
        <v>1</v>
      </c>
      <c r="AB14" s="231">
        <v>1</v>
      </c>
      <c r="AC14" s="231">
        <v>1</v>
      </c>
      <c r="AZ14" s="231">
        <v>1</v>
      </c>
      <c r="BA14" s="231">
        <f>IF(AZ14=1,G14,0)</f>
        <v>0</v>
      </c>
      <c r="BB14" s="231">
        <f>IF(AZ14=2,G14,0)</f>
        <v>0</v>
      </c>
      <c r="BC14" s="231">
        <f>IF(AZ14=3,G14,0)</f>
        <v>0</v>
      </c>
      <c r="BD14" s="231">
        <f>IF(AZ14=4,G14,0)</f>
        <v>0</v>
      </c>
      <c r="BE14" s="231">
        <f>IF(AZ14=5,G14,0)</f>
        <v>0</v>
      </c>
      <c r="CA14" s="256">
        <v>1</v>
      </c>
      <c r="CB14" s="256">
        <v>1</v>
      </c>
    </row>
    <row r="15" spans="1:80" x14ac:dyDescent="0.2">
      <c r="A15" s="265"/>
      <c r="B15" s="268"/>
      <c r="C15" s="322" t="s">
        <v>239</v>
      </c>
      <c r="D15" s="323"/>
      <c r="E15" s="269">
        <v>2.0449999999999999</v>
      </c>
      <c r="F15" s="270"/>
      <c r="G15" s="271"/>
      <c r="H15" s="272"/>
      <c r="I15" s="266"/>
      <c r="J15" s="273"/>
      <c r="K15" s="266"/>
      <c r="M15" s="267" t="s">
        <v>239</v>
      </c>
      <c r="O15" s="256"/>
    </row>
    <row r="16" spans="1:80" x14ac:dyDescent="0.2">
      <c r="A16" s="265"/>
      <c r="B16" s="268"/>
      <c r="C16" s="322" t="s">
        <v>240</v>
      </c>
      <c r="D16" s="323"/>
      <c r="E16" s="269">
        <v>5.0430000000000001</v>
      </c>
      <c r="F16" s="270"/>
      <c r="G16" s="271"/>
      <c r="H16" s="272"/>
      <c r="I16" s="266"/>
      <c r="J16" s="273"/>
      <c r="K16" s="266"/>
      <c r="M16" s="267" t="s">
        <v>240</v>
      </c>
      <c r="O16" s="256"/>
    </row>
    <row r="17" spans="1:80" x14ac:dyDescent="0.2">
      <c r="A17" s="257">
        <v>4</v>
      </c>
      <c r="B17" s="258" t="s">
        <v>119</v>
      </c>
      <c r="C17" s="259" t="s">
        <v>120</v>
      </c>
      <c r="D17" s="260" t="s">
        <v>113</v>
      </c>
      <c r="E17" s="261">
        <v>7.0880000000000001</v>
      </c>
      <c r="F17" s="261">
        <v>0</v>
      </c>
      <c r="G17" s="262">
        <f>E17*F17</f>
        <v>0</v>
      </c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>
        <v>2</v>
      </c>
      <c r="AA17" s="231">
        <v>1</v>
      </c>
      <c r="AB17" s="231">
        <v>1</v>
      </c>
      <c r="AC17" s="231">
        <v>1</v>
      </c>
      <c r="AZ17" s="231">
        <v>1</v>
      </c>
      <c r="BA17" s="231">
        <f>IF(AZ17=1,G17,0)</f>
        <v>0</v>
      </c>
      <c r="BB17" s="231">
        <f>IF(AZ17=2,G17,0)</f>
        <v>0</v>
      </c>
      <c r="BC17" s="231">
        <f>IF(AZ17=3,G17,0)</f>
        <v>0</v>
      </c>
      <c r="BD17" s="231">
        <f>IF(AZ17=4,G17,0)</f>
        <v>0</v>
      </c>
      <c r="BE17" s="231">
        <f>IF(AZ17=5,G17,0)</f>
        <v>0</v>
      </c>
      <c r="CA17" s="256">
        <v>1</v>
      </c>
      <c r="CB17" s="256">
        <v>1</v>
      </c>
    </row>
    <row r="18" spans="1:80" x14ac:dyDescent="0.2">
      <c r="A18" s="265"/>
      <c r="B18" s="268"/>
      <c r="C18" s="322" t="s">
        <v>239</v>
      </c>
      <c r="D18" s="323"/>
      <c r="E18" s="269">
        <v>2.0449999999999999</v>
      </c>
      <c r="F18" s="270"/>
      <c r="G18" s="271"/>
      <c r="H18" s="272"/>
      <c r="I18" s="266"/>
      <c r="J18" s="273"/>
      <c r="K18" s="266"/>
      <c r="M18" s="267" t="s">
        <v>239</v>
      </c>
      <c r="O18" s="256"/>
    </row>
    <row r="19" spans="1:80" x14ac:dyDescent="0.2">
      <c r="A19" s="265"/>
      <c r="B19" s="268"/>
      <c r="C19" s="322" t="s">
        <v>240</v>
      </c>
      <c r="D19" s="323"/>
      <c r="E19" s="269">
        <v>5.0430000000000001</v>
      </c>
      <c r="F19" s="270"/>
      <c r="G19" s="271"/>
      <c r="H19" s="272"/>
      <c r="I19" s="266"/>
      <c r="J19" s="273"/>
      <c r="K19" s="266"/>
      <c r="M19" s="267" t="s">
        <v>240</v>
      </c>
      <c r="O19" s="256"/>
    </row>
    <row r="20" spans="1:80" x14ac:dyDescent="0.2">
      <c r="A20" s="257">
        <v>5</v>
      </c>
      <c r="B20" s="258" t="s">
        <v>121</v>
      </c>
      <c r="C20" s="259" t="s">
        <v>122</v>
      </c>
      <c r="D20" s="260" t="s">
        <v>123</v>
      </c>
      <c r="E20" s="261">
        <v>27.035</v>
      </c>
      <c r="F20" s="261">
        <v>0</v>
      </c>
      <c r="G20" s="262">
        <f>E20*F20</f>
        <v>0</v>
      </c>
      <c r="H20" s="263">
        <v>0</v>
      </c>
      <c r="I20" s="264">
        <f>E20*H20</f>
        <v>0</v>
      </c>
      <c r="J20" s="263">
        <v>0</v>
      </c>
      <c r="K20" s="264">
        <f>E20*J20</f>
        <v>0</v>
      </c>
      <c r="O20" s="256">
        <v>2</v>
      </c>
      <c r="AA20" s="231">
        <v>1</v>
      </c>
      <c r="AB20" s="231">
        <v>0</v>
      </c>
      <c r="AC20" s="231">
        <v>0</v>
      </c>
      <c r="AZ20" s="231">
        <v>1</v>
      </c>
      <c r="BA20" s="231">
        <f>IF(AZ20=1,G20,0)</f>
        <v>0</v>
      </c>
      <c r="BB20" s="231">
        <f>IF(AZ20=2,G20,0)</f>
        <v>0</v>
      </c>
      <c r="BC20" s="231">
        <f>IF(AZ20=3,G20,0)</f>
        <v>0</v>
      </c>
      <c r="BD20" s="231">
        <f>IF(AZ20=4,G20,0)</f>
        <v>0</v>
      </c>
      <c r="BE20" s="231">
        <f>IF(AZ20=5,G20,0)</f>
        <v>0</v>
      </c>
      <c r="CA20" s="256">
        <v>1</v>
      </c>
      <c r="CB20" s="256">
        <v>0</v>
      </c>
    </row>
    <row r="21" spans="1:80" x14ac:dyDescent="0.2">
      <c r="A21" s="265"/>
      <c r="B21" s="268"/>
      <c r="C21" s="322" t="s">
        <v>241</v>
      </c>
      <c r="D21" s="323"/>
      <c r="E21" s="269">
        <v>10.225</v>
      </c>
      <c r="F21" s="270"/>
      <c r="G21" s="271"/>
      <c r="H21" s="272"/>
      <c r="I21" s="266"/>
      <c r="J21" s="273"/>
      <c r="K21" s="266"/>
      <c r="M21" s="267" t="s">
        <v>241</v>
      </c>
      <c r="O21" s="256"/>
    </row>
    <row r="22" spans="1:80" x14ac:dyDescent="0.2">
      <c r="A22" s="265"/>
      <c r="B22" s="268"/>
      <c r="C22" s="322" t="s">
        <v>242</v>
      </c>
      <c r="D22" s="323"/>
      <c r="E22" s="269">
        <v>16.809999999999999</v>
      </c>
      <c r="F22" s="270"/>
      <c r="G22" s="271"/>
      <c r="H22" s="272"/>
      <c r="I22" s="266"/>
      <c r="J22" s="273"/>
      <c r="K22" s="266"/>
      <c r="M22" s="267" t="s">
        <v>242</v>
      </c>
      <c r="O22" s="256"/>
    </row>
    <row r="23" spans="1:80" x14ac:dyDescent="0.2">
      <c r="A23" s="257">
        <v>6</v>
      </c>
      <c r="B23" s="258" t="s">
        <v>125</v>
      </c>
      <c r="C23" s="259" t="s">
        <v>126</v>
      </c>
      <c r="D23" s="260" t="s">
        <v>113</v>
      </c>
      <c r="E23" s="261">
        <v>7.0880000000000001</v>
      </c>
      <c r="F23" s="261">
        <v>0</v>
      </c>
      <c r="G23" s="262">
        <f>E23*F23</f>
        <v>0</v>
      </c>
      <c r="H23" s="263">
        <v>0</v>
      </c>
      <c r="I23" s="264">
        <f>E23*H23</f>
        <v>0</v>
      </c>
      <c r="J23" s="263">
        <v>0</v>
      </c>
      <c r="K23" s="264">
        <f>E23*J23</f>
        <v>0</v>
      </c>
      <c r="O23" s="256">
        <v>2</v>
      </c>
      <c r="AA23" s="231">
        <v>1</v>
      </c>
      <c r="AB23" s="231">
        <v>1</v>
      </c>
      <c r="AC23" s="231">
        <v>1</v>
      </c>
      <c r="AZ23" s="231">
        <v>1</v>
      </c>
      <c r="BA23" s="231">
        <f>IF(AZ23=1,G23,0)</f>
        <v>0</v>
      </c>
      <c r="BB23" s="231">
        <f>IF(AZ23=2,G23,0)</f>
        <v>0</v>
      </c>
      <c r="BC23" s="231">
        <f>IF(AZ23=3,G23,0)</f>
        <v>0</v>
      </c>
      <c r="BD23" s="231">
        <f>IF(AZ23=4,G23,0)</f>
        <v>0</v>
      </c>
      <c r="BE23" s="231">
        <f>IF(AZ23=5,G23,0)</f>
        <v>0</v>
      </c>
      <c r="CA23" s="256">
        <v>1</v>
      </c>
      <c r="CB23" s="256">
        <v>1</v>
      </c>
    </row>
    <row r="24" spans="1:80" x14ac:dyDescent="0.2">
      <c r="A24" s="265"/>
      <c r="B24" s="268"/>
      <c r="C24" s="322" t="s">
        <v>239</v>
      </c>
      <c r="D24" s="323"/>
      <c r="E24" s="269">
        <v>2.0449999999999999</v>
      </c>
      <c r="F24" s="270"/>
      <c r="G24" s="271"/>
      <c r="H24" s="272"/>
      <c r="I24" s="266"/>
      <c r="J24" s="273"/>
      <c r="K24" s="266"/>
      <c r="M24" s="267" t="s">
        <v>239</v>
      </c>
      <c r="O24" s="256"/>
    </row>
    <row r="25" spans="1:80" x14ac:dyDescent="0.2">
      <c r="A25" s="265"/>
      <c r="B25" s="268"/>
      <c r="C25" s="322" t="s">
        <v>240</v>
      </c>
      <c r="D25" s="323"/>
      <c r="E25" s="269">
        <v>5.0430000000000001</v>
      </c>
      <c r="F25" s="270"/>
      <c r="G25" s="271"/>
      <c r="H25" s="272"/>
      <c r="I25" s="266"/>
      <c r="J25" s="273"/>
      <c r="K25" s="266"/>
      <c r="M25" s="267" t="s">
        <v>240</v>
      </c>
      <c r="O25" s="256"/>
    </row>
    <row r="26" spans="1:80" x14ac:dyDescent="0.2">
      <c r="A26" s="274"/>
      <c r="B26" s="275" t="s">
        <v>101</v>
      </c>
      <c r="C26" s="276" t="s">
        <v>110</v>
      </c>
      <c r="D26" s="277"/>
      <c r="E26" s="278"/>
      <c r="F26" s="279"/>
      <c r="G26" s="280">
        <f>SUM(G7:G25)</f>
        <v>0</v>
      </c>
      <c r="H26" s="281"/>
      <c r="I26" s="282">
        <f>SUM(I7:I25)</f>
        <v>0</v>
      </c>
      <c r="J26" s="281"/>
      <c r="K26" s="282">
        <f>SUM(K7:K25)</f>
        <v>0</v>
      </c>
      <c r="O26" s="256">
        <v>4</v>
      </c>
      <c r="BA26" s="283">
        <f>SUM(BA7:BA25)</f>
        <v>0</v>
      </c>
      <c r="BB26" s="283">
        <f>SUM(BB7:BB25)</f>
        <v>0</v>
      </c>
      <c r="BC26" s="283">
        <f>SUM(BC7:BC25)</f>
        <v>0</v>
      </c>
      <c r="BD26" s="283">
        <f>SUM(BD7:BD25)</f>
        <v>0</v>
      </c>
      <c r="BE26" s="283">
        <f>SUM(BE7:BE25)</f>
        <v>0</v>
      </c>
    </row>
    <row r="27" spans="1:80" x14ac:dyDescent="0.2">
      <c r="A27" s="246" t="s">
        <v>97</v>
      </c>
      <c r="B27" s="247" t="s">
        <v>127</v>
      </c>
      <c r="C27" s="248" t="s">
        <v>128</v>
      </c>
      <c r="D27" s="249"/>
      <c r="E27" s="250"/>
      <c r="F27" s="250"/>
      <c r="G27" s="251"/>
      <c r="H27" s="252"/>
      <c r="I27" s="253"/>
      <c r="J27" s="254"/>
      <c r="K27" s="255"/>
      <c r="O27" s="256">
        <v>1</v>
      </c>
    </row>
    <row r="28" spans="1:80" x14ac:dyDescent="0.2">
      <c r="A28" s="257">
        <v>7</v>
      </c>
      <c r="B28" s="258" t="s">
        <v>130</v>
      </c>
      <c r="C28" s="259" t="s">
        <v>131</v>
      </c>
      <c r="D28" s="260" t="s">
        <v>113</v>
      </c>
      <c r="E28" s="261">
        <v>2.0449999999999999</v>
      </c>
      <c r="F28" s="261">
        <v>0</v>
      </c>
      <c r="G28" s="262">
        <f>E28*F28</f>
        <v>0</v>
      </c>
      <c r="H28" s="263">
        <v>2.5855999999999999</v>
      </c>
      <c r="I28" s="264">
        <f>E28*H28</f>
        <v>5.2875519999999998</v>
      </c>
      <c r="J28" s="263">
        <v>0</v>
      </c>
      <c r="K28" s="264">
        <f>E28*J28</f>
        <v>0</v>
      </c>
      <c r="O28" s="256">
        <v>2</v>
      </c>
      <c r="AA28" s="231">
        <v>1</v>
      </c>
      <c r="AB28" s="231">
        <v>1</v>
      </c>
      <c r="AC28" s="231">
        <v>1</v>
      </c>
      <c r="AZ28" s="231">
        <v>1</v>
      </c>
      <c r="BA28" s="231">
        <f>IF(AZ28=1,G28,0)</f>
        <v>0</v>
      </c>
      <c r="BB28" s="231">
        <f>IF(AZ28=2,G28,0)</f>
        <v>0</v>
      </c>
      <c r="BC28" s="231">
        <f>IF(AZ28=3,G28,0)</f>
        <v>0</v>
      </c>
      <c r="BD28" s="231">
        <f>IF(AZ28=4,G28,0)</f>
        <v>0</v>
      </c>
      <c r="BE28" s="231">
        <f>IF(AZ28=5,G28,0)</f>
        <v>0</v>
      </c>
      <c r="CA28" s="256">
        <v>1</v>
      </c>
      <c r="CB28" s="256">
        <v>1</v>
      </c>
    </row>
    <row r="29" spans="1:80" x14ac:dyDescent="0.2">
      <c r="A29" s="265"/>
      <c r="B29" s="268"/>
      <c r="C29" s="322" t="s">
        <v>239</v>
      </c>
      <c r="D29" s="323"/>
      <c r="E29" s="269">
        <v>2.0449999999999999</v>
      </c>
      <c r="F29" s="270"/>
      <c r="G29" s="271"/>
      <c r="H29" s="272"/>
      <c r="I29" s="266"/>
      <c r="J29" s="273"/>
      <c r="K29" s="266"/>
      <c r="M29" s="267" t="s">
        <v>239</v>
      </c>
      <c r="O29" s="256"/>
    </row>
    <row r="30" spans="1:80" ht="22.5" x14ac:dyDescent="0.2">
      <c r="A30" s="257">
        <v>8</v>
      </c>
      <c r="B30" s="258" t="s">
        <v>132</v>
      </c>
      <c r="C30" s="259" t="s">
        <v>133</v>
      </c>
      <c r="D30" s="260" t="s">
        <v>123</v>
      </c>
      <c r="E30" s="261">
        <v>2.6360000000000001</v>
      </c>
      <c r="F30" s="261">
        <v>0</v>
      </c>
      <c r="G30" s="262">
        <f>E30*F30</f>
        <v>0</v>
      </c>
      <c r="H30" s="263">
        <v>3.6400000000000002E-2</v>
      </c>
      <c r="I30" s="264">
        <f>E30*H30</f>
        <v>9.5950400000000005E-2</v>
      </c>
      <c r="J30" s="263">
        <v>0</v>
      </c>
      <c r="K30" s="264">
        <f>E30*J30</f>
        <v>0</v>
      </c>
      <c r="O30" s="256">
        <v>2</v>
      </c>
      <c r="AA30" s="231">
        <v>1</v>
      </c>
      <c r="AB30" s="231">
        <v>1</v>
      </c>
      <c r="AC30" s="231">
        <v>1</v>
      </c>
      <c r="AZ30" s="231">
        <v>1</v>
      </c>
      <c r="BA30" s="231">
        <f>IF(AZ30=1,G30,0)</f>
        <v>0</v>
      </c>
      <c r="BB30" s="231">
        <f>IF(AZ30=2,G30,0)</f>
        <v>0</v>
      </c>
      <c r="BC30" s="231">
        <f>IF(AZ30=3,G30,0)</f>
        <v>0</v>
      </c>
      <c r="BD30" s="231">
        <f>IF(AZ30=4,G30,0)</f>
        <v>0</v>
      </c>
      <c r="BE30" s="231">
        <f>IF(AZ30=5,G30,0)</f>
        <v>0</v>
      </c>
      <c r="CA30" s="256">
        <v>1</v>
      </c>
      <c r="CB30" s="256">
        <v>1</v>
      </c>
    </row>
    <row r="31" spans="1:80" x14ac:dyDescent="0.2">
      <c r="A31" s="265"/>
      <c r="B31" s="268"/>
      <c r="C31" s="322" t="s">
        <v>243</v>
      </c>
      <c r="D31" s="323"/>
      <c r="E31" s="269">
        <v>2.6360000000000001</v>
      </c>
      <c r="F31" s="270"/>
      <c r="G31" s="271"/>
      <c r="H31" s="272"/>
      <c r="I31" s="266"/>
      <c r="J31" s="273"/>
      <c r="K31" s="266"/>
      <c r="M31" s="267" t="s">
        <v>243</v>
      </c>
      <c r="O31" s="256"/>
    </row>
    <row r="32" spans="1:80" x14ac:dyDescent="0.2">
      <c r="A32" s="257">
        <v>9</v>
      </c>
      <c r="B32" s="258" t="s">
        <v>135</v>
      </c>
      <c r="C32" s="259" t="s">
        <v>136</v>
      </c>
      <c r="D32" s="260" t="s">
        <v>123</v>
      </c>
      <c r="E32" s="261">
        <v>2.6360000000000001</v>
      </c>
      <c r="F32" s="261">
        <v>0</v>
      </c>
      <c r="G32" s="262">
        <f>E32*F32</f>
        <v>0</v>
      </c>
      <c r="H32" s="263">
        <v>0</v>
      </c>
      <c r="I32" s="264">
        <f>E32*H32</f>
        <v>0</v>
      </c>
      <c r="J32" s="263">
        <v>0</v>
      </c>
      <c r="K32" s="264">
        <f>E32*J32</f>
        <v>0</v>
      </c>
      <c r="O32" s="256">
        <v>2</v>
      </c>
      <c r="AA32" s="231">
        <v>1</v>
      </c>
      <c r="AB32" s="231">
        <v>1</v>
      </c>
      <c r="AC32" s="231">
        <v>1</v>
      </c>
      <c r="AZ32" s="231">
        <v>1</v>
      </c>
      <c r="BA32" s="231">
        <f>IF(AZ32=1,G32,0)</f>
        <v>0</v>
      </c>
      <c r="BB32" s="231">
        <f>IF(AZ32=2,G32,0)</f>
        <v>0</v>
      </c>
      <c r="BC32" s="231">
        <f>IF(AZ32=3,G32,0)</f>
        <v>0</v>
      </c>
      <c r="BD32" s="231">
        <f>IF(AZ32=4,G32,0)</f>
        <v>0</v>
      </c>
      <c r="BE32" s="231">
        <f>IF(AZ32=5,G32,0)</f>
        <v>0</v>
      </c>
      <c r="CA32" s="256">
        <v>1</v>
      </c>
      <c r="CB32" s="256">
        <v>1</v>
      </c>
    </row>
    <row r="33" spans="1:80" x14ac:dyDescent="0.2">
      <c r="A33" s="265"/>
      <c r="B33" s="268"/>
      <c r="C33" s="322" t="s">
        <v>243</v>
      </c>
      <c r="D33" s="323"/>
      <c r="E33" s="269">
        <v>2.6360000000000001</v>
      </c>
      <c r="F33" s="270"/>
      <c r="G33" s="271"/>
      <c r="H33" s="272"/>
      <c r="I33" s="266"/>
      <c r="J33" s="273"/>
      <c r="K33" s="266"/>
      <c r="M33" s="267" t="s">
        <v>243</v>
      </c>
      <c r="O33" s="256"/>
    </row>
    <row r="34" spans="1:80" ht="22.5" x14ac:dyDescent="0.2">
      <c r="A34" s="257">
        <v>10</v>
      </c>
      <c r="B34" s="258" t="s">
        <v>137</v>
      </c>
      <c r="C34" s="259" t="s">
        <v>138</v>
      </c>
      <c r="D34" s="260" t="s">
        <v>139</v>
      </c>
      <c r="E34" s="261">
        <v>2.1399999999999999E-2</v>
      </c>
      <c r="F34" s="261">
        <v>0</v>
      </c>
      <c r="G34" s="262">
        <f>E34*F34</f>
        <v>0</v>
      </c>
      <c r="H34" s="263">
        <v>1.0570200000000001</v>
      </c>
      <c r="I34" s="264">
        <f>E34*H34</f>
        <v>2.2620227999999999E-2</v>
      </c>
      <c r="J34" s="263">
        <v>0</v>
      </c>
      <c r="K34" s="264">
        <f>E34*J34</f>
        <v>0</v>
      </c>
      <c r="O34" s="256">
        <v>2</v>
      </c>
      <c r="AA34" s="231">
        <v>1</v>
      </c>
      <c r="AB34" s="231">
        <v>1</v>
      </c>
      <c r="AC34" s="231">
        <v>1</v>
      </c>
      <c r="AZ34" s="231">
        <v>1</v>
      </c>
      <c r="BA34" s="231">
        <f>IF(AZ34=1,G34,0)</f>
        <v>0</v>
      </c>
      <c r="BB34" s="231">
        <f>IF(AZ34=2,G34,0)</f>
        <v>0</v>
      </c>
      <c r="BC34" s="231">
        <f>IF(AZ34=3,G34,0)</f>
        <v>0</v>
      </c>
      <c r="BD34" s="231">
        <f>IF(AZ34=4,G34,0)</f>
        <v>0</v>
      </c>
      <c r="BE34" s="231">
        <f>IF(AZ34=5,G34,0)</f>
        <v>0</v>
      </c>
      <c r="CA34" s="256">
        <v>1</v>
      </c>
      <c r="CB34" s="256">
        <v>1</v>
      </c>
    </row>
    <row r="35" spans="1:80" x14ac:dyDescent="0.2">
      <c r="A35" s="265"/>
      <c r="B35" s="268"/>
      <c r="C35" s="322" t="s">
        <v>244</v>
      </c>
      <c r="D35" s="323"/>
      <c r="E35" s="269">
        <v>2.1399999999999999E-2</v>
      </c>
      <c r="F35" s="270"/>
      <c r="G35" s="271"/>
      <c r="H35" s="272"/>
      <c r="I35" s="266"/>
      <c r="J35" s="273"/>
      <c r="K35" s="266"/>
      <c r="M35" s="267" t="s">
        <v>244</v>
      </c>
      <c r="O35" s="256"/>
    </row>
    <row r="36" spans="1:80" x14ac:dyDescent="0.2">
      <c r="A36" s="257">
        <v>11</v>
      </c>
      <c r="B36" s="258" t="s">
        <v>245</v>
      </c>
      <c r="C36" s="259" t="s">
        <v>246</v>
      </c>
      <c r="D36" s="260" t="s">
        <v>123</v>
      </c>
      <c r="E36" s="261">
        <v>33.21</v>
      </c>
      <c r="F36" s="261">
        <v>0</v>
      </c>
      <c r="G36" s="262">
        <f>E36*F36</f>
        <v>0</v>
      </c>
      <c r="H36" s="263">
        <v>3.0000000000000001E-5</v>
      </c>
      <c r="I36" s="264">
        <f>E36*H36</f>
        <v>9.9630000000000009E-4</v>
      </c>
      <c r="J36" s="263">
        <v>0</v>
      </c>
      <c r="K36" s="264">
        <f>E36*J36</f>
        <v>0</v>
      </c>
      <c r="O36" s="256">
        <v>2</v>
      </c>
      <c r="AA36" s="231">
        <v>1</v>
      </c>
      <c r="AB36" s="231">
        <v>1</v>
      </c>
      <c r="AC36" s="231">
        <v>1</v>
      </c>
      <c r="AZ36" s="231">
        <v>1</v>
      </c>
      <c r="BA36" s="231">
        <f>IF(AZ36=1,G36,0)</f>
        <v>0</v>
      </c>
      <c r="BB36" s="231">
        <f>IF(AZ36=2,G36,0)</f>
        <v>0</v>
      </c>
      <c r="BC36" s="231">
        <f>IF(AZ36=3,G36,0)</f>
        <v>0</v>
      </c>
      <c r="BD36" s="231">
        <f>IF(AZ36=4,G36,0)</f>
        <v>0</v>
      </c>
      <c r="BE36" s="231">
        <f>IF(AZ36=5,G36,0)</f>
        <v>0</v>
      </c>
      <c r="CA36" s="256">
        <v>1</v>
      </c>
      <c r="CB36" s="256">
        <v>1</v>
      </c>
    </row>
    <row r="37" spans="1:80" x14ac:dyDescent="0.2">
      <c r="A37" s="265"/>
      <c r="B37" s="268"/>
      <c r="C37" s="322" t="s">
        <v>242</v>
      </c>
      <c r="D37" s="323"/>
      <c r="E37" s="269">
        <v>16.809999999999999</v>
      </c>
      <c r="F37" s="270"/>
      <c r="G37" s="271"/>
      <c r="H37" s="272"/>
      <c r="I37" s="266"/>
      <c r="J37" s="273"/>
      <c r="K37" s="266"/>
      <c r="M37" s="267" t="s">
        <v>242</v>
      </c>
      <c r="O37" s="256"/>
    </row>
    <row r="38" spans="1:80" x14ac:dyDescent="0.2">
      <c r="A38" s="265"/>
      <c r="B38" s="268"/>
      <c r="C38" s="322" t="s">
        <v>247</v>
      </c>
      <c r="D38" s="323"/>
      <c r="E38" s="269">
        <v>16.399999999999999</v>
      </c>
      <c r="F38" s="270"/>
      <c r="G38" s="271"/>
      <c r="H38" s="272"/>
      <c r="I38" s="266"/>
      <c r="J38" s="273"/>
      <c r="K38" s="266"/>
      <c r="M38" s="267" t="s">
        <v>247</v>
      </c>
      <c r="O38" s="256"/>
    </row>
    <row r="39" spans="1:80" x14ac:dyDescent="0.2">
      <c r="A39" s="274"/>
      <c r="B39" s="275" t="s">
        <v>101</v>
      </c>
      <c r="C39" s="276" t="s">
        <v>129</v>
      </c>
      <c r="D39" s="277"/>
      <c r="E39" s="278"/>
      <c r="F39" s="279"/>
      <c r="G39" s="280">
        <f>SUM(G27:G38)</f>
        <v>0</v>
      </c>
      <c r="H39" s="281"/>
      <c r="I39" s="282">
        <f>SUM(I27:I38)</f>
        <v>5.407118928</v>
      </c>
      <c r="J39" s="281"/>
      <c r="K39" s="282">
        <f>SUM(K27:K38)</f>
        <v>0</v>
      </c>
      <c r="O39" s="256">
        <v>4</v>
      </c>
      <c r="BA39" s="283">
        <f>SUM(BA27:BA38)</f>
        <v>0</v>
      </c>
      <c r="BB39" s="283">
        <f>SUM(BB27:BB38)</f>
        <v>0</v>
      </c>
      <c r="BC39" s="283">
        <f>SUM(BC27:BC38)</f>
        <v>0</v>
      </c>
      <c r="BD39" s="283">
        <f>SUM(BD27:BD38)</f>
        <v>0</v>
      </c>
      <c r="BE39" s="283">
        <f>SUM(BE27:BE38)</f>
        <v>0</v>
      </c>
    </row>
    <row r="40" spans="1:80" x14ac:dyDescent="0.2">
      <c r="A40" s="246" t="s">
        <v>97</v>
      </c>
      <c r="B40" s="247" t="s">
        <v>248</v>
      </c>
      <c r="C40" s="248" t="s">
        <v>249</v>
      </c>
      <c r="D40" s="249"/>
      <c r="E40" s="250"/>
      <c r="F40" s="250"/>
      <c r="G40" s="251"/>
      <c r="H40" s="252"/>
      <c r="I40" s="253"/>
      <c r="J40" s="254"/>
      <c r="K40" s="255"/>
      <c r="O40" s="256">
        <v>1</v>
      </c>
    </row>
    <row r="41" spans="1:80" x14ac:dyDescent="0.2">
      <c r="A41" s="257">
        <v>12</v>
      </c>
      <c r="B41" s="258" t="s">
        <v>251</v>
      </c>
      <c r="C41" s="259" t="s">
        <v>252</v>
      </c>
      <c r="D41" s="260" t="s">
        <v>123</v>
      </c>
      <c r="E41" s="261">
        <v>16.809999999999999</v>
      </c>
      <c r="F41" s="261">
        <v>0</v>
      </c>
      <c r="G41" s="262">
        <f>E41*F41</f>
        <v>0</v>
      </c>
      <c r="H41" s="263">
        <v>0.40079999999999999</v>
      </c>
      <c r="I41" s="264">
        <f>E41*H41</f>
        <v>6.7374479999999997</v>
      </c>
      <c r="J41" s="263">
        <v>0</v>
      </c>
      <c r="K41" s="264">
        <f>E41*J41</f>
        <v>0</v>
      </c>
      <c r="O41" s="256">
        <v>2</v>
      </c>
      <c r="AA41" s="231">
        <v>1</v>
      </c>
      <c r="AB41" s="231">
        <v>1</v>
      </c>
      <c r="AC41" s="231">
        <v>1</v>
      </c>
      <c r="AZ41" s="231">
        <v>1</v>
      </c>
      <c r="BA41" s="231">
        <f>IF(AZ41=1,G41,0)</f>
        <v>0</v>
      </c>
      <c r="BB41" s="231">
        <f>IF(AZ41=2,G41,0)</f>
        <v>0</v>
      </c>
      <c r="BC41" s="231">
        <f>IF(AZ41=3,G41,0)</f>
        <v>0</v>
      </c>
      <c r="BD41" s="231">
        <f>IF(AZ41=4,G41,0)</f>
        <v>0</v>
      </c>
      <c r="BE41" s="231">
        <f>IF(AZ41=5,G41,0)</f>
        <v>0</v>
      </c>
      <c r="CA41" s="256">
        <v>1</v>
      </c>
      <c r="CB41" s="256">
        <v>1</v>
      </c>
    </row>
    <row r="42" spans="1:80" x14ac:dyDescent="0.2">
      <c r="A42" s="265"/>
      <c r="B42" s="268"/>
      <c r="C42" s="322" t="s">
        <v>242</v>
      </c>
      <c r="D42" s="323"/>
      <c r="E42" s="269">
        <v>16.809999999999999</v>
      </c>
      <c r="F42" s="270"/>
      <c r="G42" s="271"/>
      <c r="H42" s="272"/>
      <c r="I42" s="266"/>
      <c r="J42" s="273"/>
      <c r="K42" s="266"/>
      <c r="M42" s="267" t="s">
        <v>242</v>
      </c>
      <c r="O42" s="256"/>
    </row>
    <row r="43" spans="1:80" x14ac:dyDescent="0.2">
      <c r="A43" s="274"/>
      <c r="B43" s="275" t="s">
        <v>101</v>
      </c>
      <c r="C43" s="276" t="s">
        <v>250</v>
      </c>
      <c r="D43" s="277"/>
      <c r="E43" s="278"/>
      <c r="F43" s="279"/>
      <c r="G43" s="280">
        <f>SUM(G40:G42)</f>
        <v>0</v>
      </c>
      <c r="H43" s="281"/>
      <c r="I43" s="282">
        <f>SUM(I40:I42)</f>
        <v>6.7374479999999997</v>
      </c>
      <c r="J43" s="281"/>
      <c r="K43" s="282">
        <f>SUM(K40:K42)</f>
        <v>0</v>
      </c>
      <c r="O43" s="256">
        <v>4</v>
      </c>
      <c r="BA43" s="283">
        <f>SUM(BA40:BA42)</f>
        <v>0</v>
      </c>
      <c r="BB43" s="283">
        <f>SUM(BB40:BB42)</f>
        <v>0</v>
      </c>
      <c r="BC43" s="283">
        <f>SUM(BC40:BC42)</f>
        <v>0</v>
      </c>
      <c r="BD43" s="283">
        <f>SUM(BD40:BD42)</f>
        <v>0</v>
      </c>
      <c r="BE43" s="283">
        <f>SUM(BE40:BE42)</f>
        <v>0</v>
      </c>
    </row>
    <row r="44" spans="1:80" x14ac:dyDescent="0.2">
      <c r="A44" s="246" t="s">
        <v>97</v>
      </c>
      <c r="B44" s="247" t="s">
        <v>253</v>
      </c>
      <c r="C44" s="248" t="s">
        <v>254</v>
      </c>
      <c r="D44" s="249"/>
      <c r="E44" s="250"/>
      <c r="F44" s="250"/>
      <c r="G44" s="251"/>
      <c r="H44" s="252"/>
      <c r="I44" s="253"/>
      <c r="J44" s="254"/>
      <c r="K44" s="255"/>
      <c r="O44" s="256">
        <v>1</v>
      </c>
    </row>
    <row r="45" spans="1:80" x14ac:dyDescent="0.2">
      <c r="A45" s="257">
        <v>13</v>
      </c>
      <c r="B45" s="258" t="s">
        <v>256</v>
      </c>
      <c r="C45" s="259" t="s">
        <v>257</v>
      </c>
      <c r="D45" s="260" t="s">
        <v>154</v>
      </c>
      <c r="E45" s="261">
        <v>32.159999999999997</v>
      </c>
      <c r="F45" s="261">
        <v>0</v>
      </c>
      <c r="G45" s="262">
        <f>E45*F45</f>
        <v>0</v>
      </c>
      <c r="H45" s="263">
        <v>0</v>
      </c>
      <c r="I45" s="264">
        <f>E45*H45</f>
        <v>0</v>
      </c>
      <c r="J45" s="263">
        <v>0</v>
      </c>
      <c r="K45" s="264">
        <f>E45*J45</f>
        <v>0</v>
      </c>
      <c r="O45" s="256">
        <v>2</v>
      </c>
      <c r="AA45" s="231">
        <v>1</v>
      </c>
      <c r="AB45" s="231">
        <v>1</v>
      </c>
      <c r="AC45" s="231">
        <v>1</v>
      </c>
      <c r="AZ45" s="231">
        <v>1</v>
      </c>
      <c r="BA45" s="231">
        <f>IF(AZ45=1,G45,0)</f>
        <v>0</v>
      </c>
      <c r="BB45" s="231">
        <f>IF(AZ45=2,G45,0)</f>
        <v>0</v>
      </c>
      <c r="BC45" s="231">
        <f>IF(AZ45=3,G45,0)</f>
        <v>0</v>
      </c>
      <c r="BD45" s="231">
        <f>IF(AZ45=4,G45,0)</f>
        <v>0</v>
      </c>
      <c r="BE45" s="231">
        <f>IF(AZ45=5,G45,0)</f>
        <v>0</v>
      </c>
      <c r="CA45" s="256">
        <v>1</v>
      </c>
      <c r="CB45" s="256">
        <v>1</v>
      </c>
    </row>
    <row r="46" spans="1:80" x14ac:dyDescent="0.2">
      <c r="A46" s="265"/>
      <c r="B46" s="268"/>
      <c r="C46" s="322" t="s">
        <v>258</v>
      </c>
      <c r="D46" s="323"/>
      <c r="E46" s="269">
        <v>32.159999999999997</v>
      </c>
      <c r="F46" s="270"/>
      <c r="G46" s="271"/>
      <c r="H46" s="272"/>
      <c r="I46" s="266"/>
      <c r="J46" s="273"/>
      <c r="K46" s="266"/>
      <c r="M46" s="267" t="s">
        <v>258</v>
      </c>
      <c r="O46" s="256"/>
    </row>
    <row r="47" spans="1:80" ht="22.5" x14ac:dyDescent="0.2">
      <c r="A47" s="257">
        <v>14</v>
      </c>
      <c r="B47" s="258" t="s">
        <v>259</v>
      </c>
      <c r="C47" s="259" t="s">
        <v>260</v>
      </c>
      <c r="D47" s="260" t="s">
        <v>154</v>
      </c>
      <c r="E47" s="261">
        <v>4.5</v>
      </c>
      <c r="F47" s="261">
        <v>0</v>
      </c>
      <c r="G47" s="262">
        <f>E47*F47</f>
        <v>0</v>
      </c>
      <c r="H47" s="263">
        <v>2.3700000000000001E-3</v>
      </c>
      <c r="I47" s="264">
        <f>E47*H47</f>
        <v>1.0665000000000001E-2</v>
      </c>
      <c r="J47" s="263">
        <v>0</v>
      </c>
      <c r="K47" s="264">
        <f>E47*J47</f>
        <v>0</v>
      </c>
      <c r="O47" s="256">
        <v>2</v>
      </c>
      <c r="AA47" s="231">
        <v>1</v>
      </c>
      <c r="AB47" s="231">
        <v>1</v>
      </c>
      <c r="AC47" s="231">
        <v>1</v>
      </c>
      <c r="AZ47" s="231">
        <v>1</v>
      </c>
      <c r="BA47" s="231">
        <f>IF(AZ47=1,G47,0)</f>
        <v>0</v>
      </c>
      <c r="BB47" s="231">
        <f>IF(AZ47=2,G47,0)</f>
        <v>0</v>
      </c>
      <c r="BC47" s="231">
        <f>IF(AZ47=3,G47,0)</f>
        <v>0</v>
      </c>
      <c r="BD47" s="231">
        <f>IF(AZ47=4,G47,0)</f>
        <v>0</v>
      </c>
      <c r="BE47" s="231">
        <f>IF(AZ47=5,G47,0)</f>
        <v>0</v>
      </c>
      <c r="CA47" s="256">
        <v>1</v>
      </c>
      <c r="CB47" s="256">
        <v>1</v>
      </c>
    </row>
    <row r="48" spans="1:80" x14ac:dyDescent="0.2">
      <c r="A48" s="265"/>
      <c r="B48" s="268"/>
      <c r="C48" s="322" t="s">
        <v>261</v>
      </c>
      <c r="D48" s="323"/>
      <c r="E48" s="269">
        <v>4.5</v>
      </c>
      <c r="F48" s="270"/>
      <c r="G48" s="271"/>
      <c r="H48" s="272"/>
      <c r="I48" s="266"/>
      <c r="J48" s="273"/>
      <c r="K48" s="266"/>
      <c r="M48" s="267" t="s">
        <v>261</v>
      </c>
      <c r="O48" s="256"/>
    </row>
    <row r="49" spans="1:80" x14ac:dyDescent="0.2">
      <c r="A49" s="257">
        <v>15</v>
      </c>
      <c r="B49" s="258" t="s">
        <v>262</v>
      </c>
      <c r="C49" s="259" t="s">
        <v>263</v>
      </c>
      <c r="D49" s="260" t="s">
        <v>154</v>
      </c>
      <c r="E49" s="261">
        <v>35.375999999999998</v>
      </c>
      <c r="F49" s="261">
        <v>0</v>
      </c>
      <c r="G49" s="262">
        <f>E49*F49</f>
        <v>0</v>
      </c>
      <c r="H49" s="263">
        <v>4.8000000000000001E-4</v>
      </c>
      <c r="I49" s="264">
        <f>E49*H49</f>
        <v>1.6980479999999999E-2</v>
      </c>
      <c r="J49" s="263"/>
      <c r="K49" s="264">
        <f>E49*J49</f>
        <v>0</v>
      </c>
      <c r="O49" s="256">
        <v>2</v>
      </c>
      <c r="AA49" s="231">
        <v>3</v>
      </c>
      <c r="AB49" s="231">
        <v>1</v>
      </c>
      <c r="AC49" s="231">
        <v>28611233</v>
      </c>
      <c r="AZ49" s="231">
        <v>1</v>
      </c>
      <c r="BA49" s="231">
        <f>IF(AZ49=1,G49,0)</f>
        <v>0</v>
      </c>
      <c r="BB49" s="231">
        <f>IF(AZ49=2,G49,0)</f>
        <v>0</v>
      </c>
      <c r="BC49" s="231">
        <f>IF(AZ49=3,G49,0)</f>
        <v>0</v>
      </c>
      <c r="BD49" s="231">
        <f>IF(AZ49=4,G49,0)</f>
        <v>0</v>
      </c>
      <c r="BE49" s="231">
        <f>IF(AZ49=5,G49,0)</f>
        <v>0</v>
      </c>
      <c r="CA49" s="256">
        <v>3</v>
      </c>
      <c r="CB49" s="256">
        <v>1</v>
      </c>
    </row>
    <row r="50" spans="1:80" x14ac:dyDescent="0.2">
      <c r="A50" s="265"/>
      <c r="B50" s="268"/>
      <c r="C50" s="322" t="s">
        <v>264</v>
      </c>
      <c r="D50" s="323"/>
      <c r="E50" s="269">
        <v>35.375999999999998</v>
      </c>
      <c r="F50" s="270"/>
      <c r="G50" s="271"/>
      <c r="H50" s="272"/>
      <c r="I50" s="266"/>
      <c r="J50" s="273"/>
      <c r="K50" s="266"/>
      <c r="M50" s="267" t="s">
        <v>264</v>
      </c>
      <c r="O50" s="256"/>
    </row>
    <row r="51" spans="1:80" x14ac:dyDescent="0.2">
      <c r="A51" s="274"/>
      <c r="B51" s="275" t="s">
        <v>101</v>
      </c>
      <c r="C51" s="276" t="s">
        <v>255</v>
      </c>
      <c r="D51" s="277"/>
      <c r="E51" s="278"/>
      <c r="F51" s="279"/>
      <c r="G51" s="280">
        <f>SUM(G44:G50)</f>
        <v>0</v>
      </c>
      <c r="H51" s="281"/>
      <c r="I51" s="282">
        <f>SUM(I44:I50)</f>
        <v>2.764548E-2</v>
      </c>
      <c r="J51" s="281"/>
      <c r="K51" s="282">
        <f>SUM(K44:K50)</f>
        <v>0</v>
      </c>
      <c r="O51" s="256">
        <v>4</v>
      </c>
      <c r="BA51" s="283">
        <f>SUM(BA44:BA50)</f>
        <v>0</v>
      </c>
      <c r="BB51" s="283">
        <f>SUM(BB44:BB50)</f>
        <v>0</v>
      </c>
      <c r="BC51" s="283">
        <f>SUM(BC44:BC50)</f>
        <v>0</v>
      </c>
      <c r="BD51" s="283">
        <f>SUM(BD44:BD50)</f>
        <v>0</v>
      </c>
      <c r="BE51" s="283">
        <f>SUM(BE44:BE50)</f>
        <v>0</v>
      </c>
    </row>
    <row r="52" spans="1:80" x14ac:dyDescent="0.2">
      <c r="A52" s="246" t="s">
        <v>97</v>
      </c>
      <c r="B52" s="247" t="s">
        <v>265</v>
      </c>
      <c r="C52" s="248" t="s">
        <v>266</v>
      </c>
      <c r="D52" s="249"/>
      <c r="E52" s="250"/>
      <c r="F52" s="250"/>
      <c r="G52" s="251"/>
      <c r="H52" s="252"/>
      <c r="I52" s="253"/>
      <c r="J52" s="254"/>
      <c r="K52" s="255"/>
      <c r="O52" s="256">
        <v>1</v>
      </c>
    </row>
    <row r="53" spans="1:80" x14ac:dyDescent="0.2">
      <c r="A53" s="257">
        <v>16</v>
      </c>
      <c r="B53" s="258" t="s">
        <v>54</v>
      </c>
      <c r="C53" s="259" t="s">
        <v>268</v>
      </c>
      <c r="D53" s="260" t="s">
        <v>175</v>
      </c>
      <c r="E53" s="261">
        <v>1</v>
      </c>
      <c r="F53" s="261">
        <v>0</v>
      </c>
      <c r="G53" s="262">
        <f>E53*F53</f>
        <v>0</v>
      </c>
      <c r="H53" s="263">
        <v>0</v>
      </c>
      <c r="I53" s="264">
        <f>E53*H53</f>
        <v>0</v>
      </c>
      <c r="J53" s="263"/>
      <c r="K53" s="264">
        <f>E53*J53</f>
        <v>0</v>
      </c>
      <c r="O53" s="256">
        <v>2</v>
      </c>
      <c r="AA53" s="231">
        <v>12</v>
      </c>
      <c r="AB53" s="231">
        <v>0</v>
      </c>
      <c r="AC53" s="231">
        <v>37</v>
      </c>
      <c r="AZ53" s="231">
        <v>1</v>
      </c>
      <c r="BA53" s="231">
        <f>IF(AZ53=1,G53,0)</f>
        <v>0</v>
      </c>
      <c r="BB53" s="231">
        <f>IF(AZ53=2,G53,0)</f>
        <v>0</v>
      </c>
      <c r="BC53" s="231">
        <f>IF(AZ53=3,G53,0)</f>
        <v>0</v>
      </c>
      <c r="BD53" s="231">
        <f>IF(AZ53=4,G53,0)</f>
        <v>0</v>
      </c>
      <c r="BE53" s="231">
        <f>IF(AZ53=5,G53,0)</f>
        <v>0</v>
      </c>
      <c r="CA53" s="256">
        <v>12</v>
      </c>
      <c r="CB53" s="256">
        <v>0</v>
      </c>
    </row>
    <row r="54" spans="1:80" x14ac:dyDescent="0.2">
      <c r="A54" s="274"/>
      <c r="B54" s="275" t="s">
        <v>101</v>
      </c>
      <c r="C54" s="276" t="s">
        <v>267</v>
      </c>
      <c r="D54" s="277"/>
      <c r="E54" s="278"/>
      <c r="F54" s="279"/>
      <c r="G54" s="280">
        <f>SUM(G52:G53)</f>
        <v>0</v>
      </c>
      <c r="H54" s="281"/>
      <c r="I54" s="282">
        <f>SUM(I52:I53)</f>
        <v>0</v>
      </c>
      <c r="J54" s="281"/>
      <c r="K54" s="282">
        <f>SUM(K52:K53)</f>
        <v>0</v>
      </c>
      <c r="O54" s="256">
        <v>4</v>
      </c>
      <c r="BA54" s="283">
        <f>SUM(BA52:BA53)</f>
        <v>0</v>
      </c>
      <c r="BB54" s="283">
        <f>SUM(BB52:BB53)</f>
        <v>0</v>
      </c>
      <c r="BC54" s="283">
        <f>SUM(BC52:BC53)</f>
        <v>0</v>
      </c>
      <c r="BD54" s="283">
        <f>SUM(BD52:BD53)</f>
        <v>0</v>
      </c>
      <c r="BE54" s="283">
        <f>SUM(BE52:BE53)</f>
        <v>0</v>
      </c>
    </row>
    <row r="55" spans="1:80" x14ac:dyDescent="0.2">
      <c r="A55" s="246" t="s">
        <v>97</v>
      </c>
      <c r="B55" s="247" t="s">
        <v>269</v>
      </c>
      <c r="C55" s="248" t="s">
        <v>270</v>
      </c>
      <c r="D55" s="249"/>
      <c r="E55" s="250"/>
      <c r="F55" s="250"/>
      <c r="G55" s="251"/>
      <c r="H55" s="252"/>
      <c r="I55" s="253"/>
      <c r="J55" s="254"/>
      <c r="K55" s="255"/>
      <c r="O55" s="256">
        <v>1</v>
      </c>
    </row>
    <row r="56" spans="1:80" x14ac:dyDescent="0.2">
      <c r="A56" s="257">
        <v>17</v>
      </c>
      <c r="B56" s="258" t="s">
        <v>54</v>
      </c>
      <c r="C56" s="259" t="s">
        <v>272</v>
      </c>
      <c r="D56" s="260" t="s">
        <v>154</v>
      </c>
      <c r="E56" s="261">
        <v>4.5</v>
      </c>
      <c r="F56" s="261">
        <v>0</v>
      </c>
      <c r="G56" s="262">
        <f>E56*F56</f>
        <v>0</v>
      </c>
      <c r="H56" s="263">
        <v>0</v>
      </c>
      <c r="I56" s="264">
        <f>E56*H56</f>
        <v>0</v>
      </c>
      <c r="J56" s="263"/>
      <c r="K56" s="264">
        <f>E56*J56</f>
        <v>0</v>
      </c>
      <c r="O56" s="256">
        <v>2</v>
      </c>
      <c r="AA56" s="231">
        <v>12</v>
      </c>
      <c r="AB56" s="231">
        <v>0</v>
      </c>
      <c r="AC56" s="231">
        <v>30</v>
      </c>
      <c r="AZ56" s="231">
        <v>1</v>
      </c>
      <c r="BA56" s="231">
        <f>IF(AZ56=1,G56,0)</f>
        <v>0</v>
      </c>
      <c r="BB56" s="231">
        <f>IF(AZ56=2,G56,0)</f>
        <v>0</v>
      </c>
      <c r="BC56" s="231">
        <f>IF(AZ56=3,G56,0)</f>
        <v>0</v>
      </c>
      <c r="BD56" s="231">
        <f>IF(AZ56=4,G56,0)</f>
        <v>0</v>
      </c>
      <c r="BE56" s="231">
        <f>IF(AZ56=5,G56,0)</f>
        <v>0</v>
      </c>
      <c r="CA56" s="256">
        <v>12</v>
      </c>
      <c r="CB56" s="256">
        <v>0</v>
      </c>
    </row>
    <row r="57" spans="1:80" x14ac:dyDescent="0.2">
      <c r="A57" s="257">
        <v>18</v>
      </c>
      <c r="B57" s="258" t="s">
        <v>54</v>
      </c>
      <c r="C57" s="259" t="s">
        <v>273</v>
      </c>
      <c r="D57" s="260" t="s">
        <v>123</v>
      </c>
      <c r="E57" s="261">
        <v>2.25</v>
      </c>
      <c r="F57" s="261">
        <v>0</v>
      </c>
      <c r="G57" s="262">
        <f>E57*F57</f>
        <v>0</v>
      </c>
      <c r="H57" s="263">
        <v>0</v>
      </c>
      <c r="I57" s="264">
        <f>E57*H57</f>
        <v>0</v>
      </c>
      <c r="J57" s="263"/>
      <c r="K57" s="264">
        <f>E57*J57</f>
        <v>0</v>
      </c>
      <c r="O57" s="256">
        <v>2</v>
      </c>
      <c r="AA57" s="231">
        <v>12</v>
      </c>
      <c r="AB57" s="231">
        <v>0</v>
      </c>
      <c r="AC57" s="231">
        <v>31</v>
      </c>
      <c r="AZ57" s="231">
        <v>1</v>
      </c>
      <c r="BA57" s="231">
        <f>IF(AZ57=1,G57,0)</f>
        <v>0</v>
      </c>
      <c r="BB57" s="231">
        <f>IF(AZ57=2,G57,0)</f>
        <v>0</v>
      </c>
      <c r="BC57" s="231">
        <f>IF(AZ57=3,G57,0)</f>
        <v>0</v>
      </c>
      <c r="BD57" s="231">
        <f>IF(AZ57=4,G57,0)</f>
        <v>0</v>
      </c>
      <c r="BE57" s="231">
        <f>IF(AZ57=5,G57,0)</f>
        <v>0</v>
      </c>
      <c r="CA57" s="256">
        <v>12</v>
      </c>
      <c r="CB57" s="256">
        <v>0</v>
      </c>
    </row>
    <row r="58" spans="1:80" x14ac:dyDescent="0.2">
      <c r="A58" s="265"/>
      <c r="B58" s="268"/>
      <c r="C58" s="322" t="s">
        <v>274</v>
      </c>
      <c r="D58" s="323"/>
      <c r="E58" s="269">
        <v>2.25</v>
      </c>
      <c r="F58" s="270"/>
      <c r="G58" s="271"/>
      <c r="H58" s="272"/>
      <c r="I58" s="266"/>
      <c r="J58" s="273"/>
      <c r="K58" s="266"/>
      <c r="M58" s="267" t="s">
        <v>274</v>
      </c>
      <c r="O58" s="256"/>
    </row>
    <row r="59" spans="1:80" x14ac:dyDescent="0.2">
      <c r="A59" s="274"/>
      <c r="B59" s="275" t="s">
        <v>101</v>
      </c>
      <c r="C59" s="276" t="s">
        <v>271</v>
      </c>
      <c r="D59" s="277"/>
      <c r="E59" s="278"/>
      <c r="F59" s="279"/>
      <c r="G59" s="280">
        <f>SUM(G55:G58)</f>
        <v>0</v>
      </c>
      <c r="H59" s="281"/>
      <c r="I59" s="282">
        <f>SUM(I55:I58)</f>
        <v>0</v>
      </c>
      <c r="J59" s="281"/>
      <c r="K59" s="282">
        <f>SUM(K55:K58)</f>
        <v>0</v>
      </c>
      <c r="O59" s="256">
        <v>4</v>
      </c>
      <c r="BA59" s="283">
        <f>SUM(BA55:BA58)</f>
        <v>0</v>
      </c>
      <c r="BB59" s="283">
        <f>SUM(BB55:BB58)</f>
        <v>0</v>
      </c>
      <c r="BC59" s="283">
        <f>SUM(BC55:BC58)</f>
        <v>0</v>
      </c>
      <c r="BD59" s="283">
        <f>SUM(BD55:BD58)</f>
        <v>0</v>
      </c>
      <c r="BE59" s="283">
        <f>SUM(BE55:BE58)</f>
        <v>0</v>
      </c>
    </row>
    <row r="60" spans="1:80" x14ac:dyDescent="0.2">
      <c r="A60" s="246" t="s">
        <v>97</v>
      </c>
      <c r="B60" s="247" t="s">
        <v>141</v>
      </c>
      <c r="C60" s="248" t="s">
        <v>142</v>
      </c>
      <c r="D60" s="249"/>
      <c r="E60" s="250"/>
      <c r="F60" s="250"/>
      <c r="G60" s="251"/>
      <c r="H60" s="252"/>
      <c r="I60" s="253"/>
      <c r="J60" s="254"/>
      <c r="K60" s="255"/>
      <c r="O60" s="256">
        <v>1</v>
      </c>
    </row>
    <row r="61" spans="1:80" x14ac:dyDescent="0.2">
      <c r="A61" s="257">
        <v>19</v>
      </c>
      <c r="B61" s="258" t="s">
        <v>144</v>
      </c>
      <c r="C61" s="259" t="s">
        <v>145</v>
      </c>
      <c r="D61" s="260" t="s">
        <v>123</v>
      </c>
      <c r="E61" s="261">
        <v>12.27</v>
      </c>
      <c r="F61" s="261">
        <v>0</v>
      </c>
      <c r="G61" s="262">
        <f>E61*F61</f>
        <v>0</v>
      </c>
      <c r="H61" s="263">
        <v>4.0000000000000003E-5</v>
      </c>
      <c r="I61" s="264">
        <f>E61*H61</f>
        <v>4.908E-4</v>
      </c>
      <c r="J61" s="263">
        <v>0</v>
      </c>
      <c r="K61" s="264">
        <f>E61*J61</f>
        <v>0</v>
      </c>
      <c r="O61" s="256">
        <v>2</v>
      </c>
      <c r="AA61" s="231">
        <v>1</v>
      </c>
      <c r="AB61" s="231">
        <v>7</v>
      </c>
      <c r="AC61" s="231">
        <v>7</v>
      </c>
      <c r="AZ61" s="231">
        <v>2</v>
      </c>
      <c r="BA61" s="231">
        <f>IF(AZ61=1,G61,0)</f>
        <v>0</v>
      </c>
      <c r="BB61" s="231">
        <f>IF(AZ61=2,G61,0)</f>
        <v>0</v>
      </c>
      <c r="BC61" s="231">
        <f>IF(AZ61=3,G61,0)</f>
        <v>0</v>
      </c>
      <c r="BD61" s="231">
        <f>IF(AZ61=4,G61,0)</f>
        <v>0</v>
      </c>
      <c r="BE61" s="231">
        <f>IF(AZ61=5,G61,0)</f>
        <v>0</v>
      </c>
      <c r="CA61" s="256">
        <v>1</v>
      </c>
      <c r="CB61" s="256">
        <v>7</v>
      </c>
    </row>
    <row r="62" spans="1:80" x14ac:dyDescent="0.2">
      <c r="A62" s="265"/>
      <c r="B62" s="268"/>
      <c r="C62" s="322" t="s">
        <v>275</v>
      </c>
      <c r="D62" s="323"/>
      <c r="E62" s="269">
        <v>12.27</v>
      </c>
      <c r="F62" s="270"/>
      <c r="G62" s="271"/>
      <c r="H62" s="272"/>
      <c r="I62" s="266"/>
      <c r="J62" s="273"/>
      <c r="K62" s="266"/>
      <c r="M62" s="267" t="s">
        <v>275</v>
      </c>
      <c r="O62" s="256"/>
    </row>
    <row r="63" spans="1:80" ht="22.5" x14ac:dyDescent="0.2">
      <c r="A63" s="257">
        <v>20</v>
      </c>
      <c r="B63" s="258" t="s">
        <v>147</v>
      </c>
      <c r="C63" s="259" t="s">
        <v>148</v>
      </c>
      <c r="D63" s="260" t="s">
        <v>123</v>
      </c>
      <c r="E63" s="261">
        <v>12.27</v>
      </c>
      <c r="F63" s="261">
        <v>0</v>
      </c>
      <c r="G63" s="262">
        <f>E63*F63</f>
        <v>0</v>
      </c>
      <c r="H63" s="263">
        <v>2.8800000000000002E-3</v>
      </c>
      <c r="I63" s="264">
        <f>E63*H63</f>
        <v>3.5337600000000004E-2</v>
      </c>
      <c r="J63" s="263"/>
      <c r="K63" s="264">
        <f>E63*J63</f>
        <v>0</v>
      </c>
      <c r="O63" s="256">
        <v>2</v>
      </c>
      <c r="AA63" s="231">
        <v>12</v>
      </c>
      <c r="AB63" s="231">
        <v>0</v>
      </c>
      <c r="AC63" s="231">
        <v>20</v>
      </c>
      <c r="AZ63" s="231">
        <v>2</v>
      </c>
      <c r="BA63" s="231">
        <f>IF(AZ63=1,G63,0)</f>
        <v>0</v>
      </c>
      <c r="BB63" s="231">
        <f>IF(AZ63=2,G63,0)</f>
        <v>0</v>
      </c>
      <c r="BC63" s="231">
        <f>IF(AZ63=3,G63,0)</f>
        <v>0</v>
      </c>
      <c r="BD63" s="231">
        <f>IF(AZ63=4,G63,0)</f>
        <v>0</v>
      </c>
      <c r="BE63" s="231">
        <f>IF(AZ63=5,G63,0)</f>
        <v>0</v>
      </c>
      <c r="CA63" s="256">
        <v>12</v>
      </c>
      <c r="CB63" s="256">
        <v>0</v>
      </c>
    </row>
    <row r="64" spans="1:80" x14ac:dyDescent="0.2">
      <c r="A64" s="265"/>
      <c r="B64" s="268"/>
      <c r="C64" s="322" t="s">
        <v>275</v>
      </c>
      <c r="D64" s="323"/>
      <c r="E64" s="269">
        <v>12.27</v>
      </c>
      <c r="F64" s="270"/>
      <c r="G64" s="271"/>
      <c r="H64" s="272"/>
      <c r="I64" s="266"/>
      <c r="J64" s="273"/>
      <c r="K64" s="266"/>
      <c r="M64" s="267" t="s">
        <v>275</v>
      </c>
      <c r="O64" s="256"/>
    </row>
    <row r="65" spans="1:80" x14ac:dyDescent="0.2">
      <c r="A65" s="274"/>
      <c r="B65" s="275" t="s">
        <v>101</v>
      </c>
      <c r="C65" s="276" t="s">
        <v>143</v>
      </c>
      <c r="D65" s="277"/>
      <c r="E65" s="278"/>
      <c r="F65" s="279"/>
      <c r="G65" s="280">
        <f>SUM(G60:G64)</f>
        <v>0</v>
      </c>
      <c r="H65" s="281"/>
      <c r="I65" s="282">
        <f>SUM(I60:I64)</f>
        <v>3.5828400000000003E-2</v>
      </c>
      <c r="J65" s="281"/>
      <c r="K65" s="282">
        <f>SUM(K60:K64)</f>
        <v>0</v>
      </c>
      <c r="O65" s="256">
        <v>4</v>
      </c>
      <c r="BA65" s="283">
        <f>SUM(BA60:BA64)</f>
        <v>0</v>
      </c>
      <c r="BB65" s="283">
        <f>SUM(BB60:BB64)</f>
        <v>0</v>
      </c>
      <c r="BC65" s="283">
        <f>SUM(BC60:BC64)</f>
        <v>0</v>
      </c>
      <c r="BD65" s="283">
        <f>SUM(BD60:BD64)</f>
        <v>0</v>
      </c>
      <c r="BE65" s="283">
        <f>SUM(BE60:BE64)</f>
        <v>0</v>
      </c>
    </row>
    <row r="66" spans="1:80" x14ac:dyDescent="0.2">
      <c r="A66" s="246" t="s">
        <v>97</v>
      </c>
      <c r="B66" s="247" t="s">
        <v>149</v>
      </c>
      <c r="C66" s="248" t="s">
        <v>150</v>
      </c>
      <c r="D66" s="249"/>
      <c r="E66" s="250"/>
      <c r="F66" s="250"/>
      <c r="G66" s="251"/>
      <c r="H66" s="252"/>
      <c r="I66" s="253"/>
      <c r="J66" s="254"/>
      <c r="K66" s="255"/>
      <c r="O66" s="256">
        <v>1</v>
      </c>
    </row>
    <row r="67" spans="1:80" ht="22.5" x14ac:dyDescent="0.2">
      <c r="A67" s="257">
        <v>21</v>
      </c>
      <c r="B67" s="258" t="s">
        <v>152</v>
      </c>
      <c r="C67" s="259" t="s">
        <v>153</v>
      </c>
      <c r="D67" s="260" t="s">
        <v>154</v>
      </c>
      <c r="E67" s="261">
        <v>16.559999999999999</v>
      </c>
      <c r="F67" s="261">
        <v>0</v>
      </c>
      <c r="G67" s="262">
        <f>E67*F67</f>
        <v>0</v>
      </c>
      <c r="H67" s="263">
        <v>8.9099999999999995E-3</v>
      </c>
      <c r="I67" s="264">
        <f>E67*H67</f>
        <v>0.14754959999999998</v>
      </c>
      <c r="J67" s="263">
        <v>0</v>
      </c>
      <c r="K67" s="264">
        <f>E67*J67</f>
        <v>0</v>
      </c>
      <c r="O67" s="256">
        <v>2</v>
      </c>
      <c r="AA67" s="231">
        <v>1</v>
      </c>
      <c r="AB67" s="231">
        <v>7</v>
      </c>
      <c r="AC67" s="231">
        <v>7</v>
      </c>
      <c r="AZ67" s="231">
        <v>2</v>
      </c>
      <c r="BA67" s="231">
        <f>IF(AZ67=1,G67,0)</f>
        <v>0</v>
      </c>
      <c r="BB67" s="231">
        <f>IF(AZ67=2,G67,0)</f>
        <v>0</v>
      </c>
      <c r="BC67" s="231">
        <f>IF(AZ67=3,G67,0)</f>
        <v>0</v>
      </c>
      <c r="BD67" s="231">
        <f>IF(AZ67=4,G67,0)</f>
        <v>0</v>
      </c>
      <c r="BE67" s="231">
        <f>IF(AZ67=5,G67,0)</f>
        <v>0</v>
      </c>
      <c r="CA67" s="256">
        <v>1</v>
      </c>
      <c r="CB67" s="256">
        <v>7</v>
      </c>
    </row>
    <row r="68" spans="1:80" x14ac:dyDescent="0.2">
      <c r="A68" s="265"/>
      <c r="B68" s="268"/>
      <c r="C68" s="322" t="s">
        <v>276</v>
      </c>
      <c r="D68" s="323"/>
      <c r="E68" s="269">
        <v>16.559999999999999</v>
      </c>
      <c r="F68" s="270"/>
      <c r="G68" s="271"/>
      <c r="H68" s="272"/>
      <c r="I68" s="266"/>
      <c r="J68" s="273"/>
      <c r="K68" s="266"/>
      <c r="M68" s="267" t="s">
        <v>276</v>
      </c>
      <c r="O68" s="256"/>
    </row>
    <row r="69" spans="1:80" ht="22.5" x14ac:dyDescent="0.2">
      <c r="A69" s="257">
        <v>22</v>
      </c>
      <c r="B69" s="258" t="s">
        <v>157</v>
      </c>
      <c r="C69" s="259" t="s">
        <v>158</v>
      </c>
      <c r="D69" s="260" t="s">
        <v>123</v>
      </c>
      <c r="E69" s="261">
        <v>70.656000000000006</v>
      </c>
      <c r="F69" s="261">
        <v>0</v>
      </c>
      <c r="G69" s="262">
        <f>E69*F69</f>
        <v>0</v>
      </c>
      <c r="H69" s="263">
        <v>1.6000000000000001E-4</v>
      </c>
      <c r="I69" s="264">
        <f>E69*H69</f>
        <v>1.1304960000000001E-2</v>
      </c>
      <c r="J69" s="263">
        <v>0</v>
      </c>
      <c r="K69" s="264">
        <f>E69*J69</f>
        <v>0</v>
      </c>
      <c r="O69" s="256">
        <v>2</v>
      </c>
      <c r="AA69" s="231">
        <v>1</v>
      </c>
      <c r="AB69" s="231">
        <v>7</v>
      </c>
      <c r="AC69" s="231">
        <v>7</v>
      </c>
      <c r="AZ69" s="231">
        <v>2</v>
      </c>
      <c r="BA69" s="231">
        <f>IF(AZ69=1,G69,0)</f>
        <v>0</v>
      </c>
      <c r="BB69" s="231">
        <f>IF(AZ69=2,G69,0)</f>
        <v>0</v>
      </c>
      <c r="BC69" s="231">
        <f>IF(AZ69=3,G69,0)</f>
        <v>0</v>
      </c>
      <c r="BD69" s="231">
        <f>IF(AZ69=4,G69,0)</f>
        <v>0</v>
      </c>
      <c r="BE69" s="231">
        <f>IF(AZ69=5,G69,0)</f>
        <v>0</v>
      </c>
      <c r="CA69" s="256">
        <v>1</v>
      </c>
      <c r="CB69" s="256">
        <v>7</v>
      </c>
    </row>
    <row r="70" spans="1:80" x14ac:dyDescent="0.2">
      <c r="A70" s="265"/>
      <c r="B70" s="268"/>
      <c r="C70" s="322" t="s">
        <v>277</v>
      </c>
      <c r="D70" s="323"/>
      <c r="E70" s="269">
        <v>43.055999999999997</v>
      </c>
      <c r="F70" s="270"/>
      <c r="G70" s="271"/>
      <c r="H70" s="272"/>
      <c r="I70" s="266"/>
      <c r="J70" s="273"/>
      <c r="K70" s="266"/>
      <c r="M70" s="267" t="s">
        <v>277</v>
      </c>
      <c r="O70" s="256"/>
    </row>
    <row r="71" spans="1:80" x14ac:dyDescent="0.2">
      <c r="A71" s="265"/>
      <c r="B71" s="268"/>
      <c r="C71" s="322" t="s">
        <v>278</v>
      </c>
      <c r="D71" s="323"/>
      <c r="E71" s="269">
        <v>27.6</v>
      </c>
      <c r="F71" s="270"/>
      <c r="G71" s="271"/>
      <c r="H71" s="272"/>
      <c r="I71" s="266"/>
      <c r="J71" s="273"/>
      <c r="K71" s="266"/>
      <c r="M71" s="267" t="s">
        <v>278</v>
      </c>
      <c r="O71" s="256"/>
    </row>
    <row r="72" spans="1:80" x14ac:dyDescent="0.2">
      <c r="A72" s="257">
        <v>23</v>
      </c>
      <c r="B72" s="258" t="s">
        <v>161</v>
      </c>
      <c r="C72" s="259" t="s">
        <v>162</v>
      </c>
      <c r="D72" s="260" t="s">
        <v>163</v>
      </c>
      <c r="E72" s="261">
        <v>6</v>
      </c>
      <c r="F72" s="261">
        <v>0</v>
      </c>
      <c r="G72" s="262">
        <f>E72*F72</f>
        <v>0</v>
      </c>
      <c r="H72" s="263">
        <v>3.32E-3</v>
      </c>
      <c r="I72" s="264">
        <f>E72*H72</f>
        <v>1.992E-2</v>
      </c>
      <c r="J72" s="263">
        <v>0</v>
      </c>
      <c r="K72" s="264">
        <f>E72*J72</f>
        <v>0</v>
      </c>
      <c r="O72" s="256">
        <v>2</v>
      </c>
      <c r="AA72" s="231">
        <v>1</v>
      </c>
      <c r="AB72" s="231">
        <v>7</v>
      </c>
      <c r="AC72" s="231">
        <v>7</v>
      </c>
      <c r="AZ72" s="231">
        <v>2</v>
      </c>
      <c r="BA72" s="231">
        <f>IF(AZ72=1,G72,0)</f>
        <v>0</v>
      </c>
      <c r="BB72" s="231">
        <f>IF(AZ72=2,G72,0)</f>
        <v>0</v>
      </c>
      <c r="BC72" s="231">
        <f>IF(AZ72=3,G72,0)</f>
        <v>0</v>
      </c>
      <c r="BD72" s="231">
        <f>IF(AZ72=4,G72,0)</f>
        <v>0</v>
      </c>
      <c r="BE72" s="231">
        <f>IF(AZ72=5,G72,0)</f>
        <v>0</v>
      </c>
      <c r="CA72" s="256">
        <v>1</v>
      </c>
      <c r="CB72" s="256">
        <v>7</v>
      </c>
    </row>
    <row r="73" spans="1:80" ht="22.5" x14ac:dyDescent="0.2">
      <c r="A73" s="257">
        <v>24</v>
      </c>
      <c r="B73" s="258" t="s">
        <v>164</v>
      </c>
      <c r="C73" s="259" t="s">
        <v>165</v>
      </c>
      <c r="D73" s="260" t="s">
        <v>154</v>
      </c>
      <c r="E73" s="261">
        <v>98.7</v>
      </c>
      <c r="F73" s="261">
        <v>0</v>
      </c>
      <c r="G73" s="262">
        <f>E73*F73</f>
        <v>0</v>
      </c>
      <c r="H73" s="263">
        <v>7.0400000000000003E-3</v>
      </c>
      <c r="I73" s="264">
        <f>E73*H73</f>
        <v>0.69484800000000002</v>
      </c>
      <c r="J73" s="263">
        <v>0</v>
      </c>
      <c r="K73" s="264">
        <f>E73*J73</f>
        <v>0</v>
      </c>
      <c r="O73" s="256">
        <v>2</v>
      </c>
      <c r="AA73" s="231">
        <v>1</v>
      </c>
      <c r="AB73" s="231">
        <v>7</v>
      </c>
      <c r="AC73" s="231">
        <v>7</v>
      </c>
      <c r="AZ73" s="231">
        <v>2</v>
      </c>
      <c r="BA73" s="231">
        <f>IF(AZ73=1,G73,0)</f>
        <v>0</v>
      </c>
      <c r="BB73" s="231">
        <f>IF(AZ73=2,G73,0)</f>
        <v>0</v>
      </c>
      <c r="BC73" s="231">
        <f>IF(AZ73=3,G73,0)</f>
        <v>0</v>
      </c>
      <c r="BD73" s="231">
        <f>IF(AZ73=4,G73,0)</f>
        <v>0</v>
      </c>
      <c r="BE73" s="231">
        <f>IF(AZ73=5,G73,0)</f>
        <v>0</v>
      </c>
      <c r="CA73" s="256">
        <v>1</v>
      </c>
      <c r="CB73" s="256">
        <v>7</v>
      </c>
    </row>
    <row r="74" spans="1:80" x14ac:dyDescent="0.2">
      <c r="A74" s="265"/>
      <c r="B74" s="268"/>
      <c r="C74" s="322" t="s">
        <v>279</v>
      </c>
      <c r="D74" s="323"/>
      <c r="E74" s="269">
        <v>21</v>
      </c>
      <c r="F74" s="270"/>
      <c r="G74" s="271"/>
      <c r="H74" s="272"/>
      <c r="I74" s="266"/>
      <c r="J74" s="273"/>
      <c r="K74" s="266"/>
      <c r="M74" s="267" t="s">
        <v>279</v>
      </c>
      <c r="O74" s="256"/>
    </row>
    <row r="75" spans="1:80" x14ac:dyDescent="0.2">
      <c r="A75" s="265"/>
      <c r="B75" s="268"/>
      <c r="C75" s="322" t="s">
        <v>280</v>
      </c>
      <c r="D75" s="323"/>
      <c r="E75" s="269">
        <v>55.2</v>
      </c>
      <c r="F75" s="270"/>
      <c r="G75" s="271"/>
      <c r="H75" s="272"/>
      <c r="I75" s="266"/>
      <c r="J75" s="273"/>
      <c r="K75" s="266"/>
      <c r="M75" s="267" t="s">
        <v>280</v>
      </c>
      <c r="O75" s="256"/>
    </row>
    <row r="76" spans="1:80" x14ac:dyDescent="0.2">
      <c r="A76" s="265"/>
      <c r="B76" s="268"/>
      <c r="C76" s="322" t="s">
        <v>281</v>
      </c>
      <c r="D76" s="323"/>
      <c r="E76" s="269">
        <v>22.5</v>
      </c>
      <c r="F76" s="270"/>
      <c r="G76" s="271"/>
      <c r="H76" s="272"/>
      <c r="I76" s="266"/>
      <c r="J76" s="273"/>
      <c r="K76" s="266"/>
      <c r="M76" s="267" t="s">
        <v>281</v>
      </c>
      <c r="O76" s="256"/>
    </row>
    <row r="77" spans="1:80" ht="22.5" x14ac:dyDescent="0.2">
      <c r="A77" s="257">
        <v>25</v>
      </c>
      <c r="B77" s="258" t="s">
        <v>168</v>
      </c>
      <c r="C77" s="259" t="s">
        <v>169</v>
      </c>
      <c r="D77" s="260" t="s">
        <v>123</v>
      </c>
      <c r="E77" s="261">
        <v>12.27</v>
      </c>
      <c r="F77" s="261">
        <v>0</v>
      </c>
      <c r="G77" s="262">
        <f>E77*F77</f>
        <v>0</v>
      </c>
      <c r="H77" s="263">
        <v>1.421E-2</v>
      </c>
      <c r="I77" s="264">
        <f>E77*H77</f>
        <v>0.1743567</v>
      </c>
      <c r="J77" s="263">
        <v>0</v>
      </c>
      <c r="K77" s="264">
        <f>E77*J77</f>
        <v>0</v>
      </c>
      <c r="O77" s="256">
        <v>2</v>
      </c>
      <c r="AA77" s="231">
        <v>1</v>
      </c>
      <c r="AB77" s="231">
        <v>7</v>
      </c>
      <c r="AC77" s="231">
        <v>7</v>
      </c>
      <c r="AZ77" s="231">
        <v>2</v>
      </c>
      <c r="BA77" s="231">
        <f>IF(AZ77=1,G77,0)</f>
        <v>0</v>
      </c>
      <c r="BB77" s="231">
        <f>IF(AZ77=2,G77,0)</f>
        <v>0</v>
      </c>
      <c r="BC77" s="231">
        <f>IF(AZ77=3,G77,0)</f>
        <v>0</v>
      </c>
      <c r="BD77" s="231">
        <f>IF(AZ77=4,G77,0)</f>
        <v>0</v>
      </c>
      <c r="BE77" s="231">
        <f>IF(AZ77=5,G77,0)</f>
        <v>0</v>
      </c>
      <c r="CA77" s="256">
        <v>1</v>
      </c>
      <c r="CB77" s="256">
        <v>7</v>
      </c>
    </row>
    <row r="78" spans="1:80" x14ac:dyDescent="0.2">
      <c r="A78" s="265"/>
      <c r="B78" s="268"/>
      <c r="C78" s="322" t="s">
        <v>275</v>
      </c>
      <c r="D78" s="323"/>
      <c r="E78" s="269">
        <v>12.27</v>
      </c>
      <c r="F78" s="270"/>
      <c r="G78" s="271"/>
      <c r="H78" s="272"/>
      <c r="I78" s="266"/>
      <c r="J78" s="273"/>
      <c r="K78" s="266"/>
      <c r="M78" s="267" t="s">
        <v>275</v>
      </c>
      <c r="O78" s="256"/>
    </row>
    <row r="79" spans="1:80" ht="22.5" x14ac:dyDescent="0.2">
      <c r="A79" s="257">
        <v>26</v>
      </c>
      <c r="B79" s="258" t="s">
        <v>221</v>
      </c>
      <c r="C79" s="259" t="s">
        <v>222</v>
      </c>
      <c r="D79" s="260" t="s">
        <v>123</v>
      </c>
      <c r="E79" s="261">
        <v>12.27</v>
      </c>
      <c r="F79" s="261">
        <v>0</v>
      </c>
      <c r="G79" s="262">
        <f>E79*F79</f>
        <v>0</v>
      </c>
      <c r="H79" s="263">
        <v>2.257E-2</v>
      </c>
      <c r="I79" s="264">
        <f>E79*H79</f>
        <v>0.27693390000000001</v>
      </c>
      <c r="J79" s="263">
        <v>0</v>
      </c>
      <c r="K79" s="264">
        <f>E79*J79</f>
        <v>0</v>
      </c>
      <c r="O79" s="256">
        <v>2</v>
      </c>
      <c r="AA79" s="231">
        <v>1</v>
      </c>
      <c r="AB79" s="231">
        <v>7</v>
      </c>
      <c r="AC79" s="231">
        <v>7</v>
      </c>
      <c r="AZ79" s="231">
        <v>2</v>
      </c>
      <c r="BA79" s="231">
        <f>IF(AZ79=1,G79,0)</f>
        <v>0</v>
      </c>
      <c r="BB79" s="231">
        <f>IF(AZ79=2,G79,0)</f>
        <v>0</v>
      </c>
      <c r="BC79" s="231">
        <f>IF(AZ79=3,G79,0)</f>
        <v>0</v>
      </c>
      <c r="BD79" s="231">
        <f>IF(AZ79=4,G79,0)</f>
        <v>0</v>
      </c>
      <c r="BE79" s="231">
        <f>IF(AZ79=5,G79,0)</f>
        <v>0</v>
      </c>
      <c r="CA79" s="256">
        <v>1</v>
      </c>
      <c r="CB79" s="256">
        <v>7</v>
      </c>
    </row>
    <row r="80" spans="1:80" x14ac:dyDescent="0.2">
      <c r="A80" s="265"/>
      <c r="B80" s="268"/>
      <c r="C80" s="322" t="s">
        <v>282</v>
      </c>
      <c r="D80" s="323"/>
      <c r="E80" s="269">
        <v>12.27</v>
      </c>
      <c r="F80" s="270"/>
      <c r="G80" s="271"/>
      <c r="H80" s="272"/>
      <c r="I80" s="266"/>
      <c r="J80" s="273"/>
      <c r="K80" s="266"/>
      <c r="M80" s="267" t="s">
        <v>282</v>
      </c>
      <c r="O80" s="256"/>
    </row>
    <row r="81" spans="1:80" x14ac:dyDescent="0.2">
      <c r="A81" s="274"/>
      <c r="B81" s="275" t="s">
        <v>101</v>
      </c>
      <c r="C81" s="276" t="s">
        <v>151</v>
      </c>
      <c r="D81" s="277"/>
      <c r="E81" s="278"/>
      <c r="F81" s="279"/>
      <c r="G81" s="280">
        <f>SUM(G66:G80)</f>
        <v>0</v>
      </c>
      <c r="H81" s="281"/>
      <c r="I81" s="282">
        <f>SUM(I66:I80)</f>
        <v>1.3249131599999999</v>
      </c>
      <c r="J81" s="281"/>
      <c r="K81" s="282">
        <f>SUM(K66:K80)</f>
        <v>0</v>
      </c>
      <c r="O81" s="256">
        <v>4</v>
      </c>
      <c r="BA81" s="283">
        <f>SUM(BA66:BA80)</f>
        <v>0</v>
      </c>
      <c r="BB81" s="283">
        <f>SUM(BB66:BB80)</f>
        <v>0</v>
      </c>
      <c r="BC81" s="283">
        <f>SUM(BC66:BC80)</f>
        <v>0</v>
      </c>
      <c r="BD81" s="283">
        <f>SUM(BD66:BD80)</f>
        <v>0</v>
      </c>
      <c r="BE81" s="283">
        <f>SUM(BE66:BE80)</f>
        <v>0</v>
      </c>
    </row>
    <row r="82" spans="1:80" x14ac:dyDescent="0.2">
      <c r="A82" s="246" t="s">
        <v>97</v>
      </c>
      <c r="B82" s="247" t="s">
        <v>170</v>
      </c>
      <c r="C82" s="248" t="s">
        <v>171</v>
      </c>
      <c r="D82" s="249"/>
      <c r="E82" s="250"/>
      <c r="F82" s="250"/>
      <c r="G82" s="251"/>
      <c r="H82" s="252"/>
      <c r="I82" s="253"/>
      <c r="J82" s="254"/>
      <c r="K82" s="255"/>
      <c r="O82" s="256">
        <v>1</v>
      </c>
    </row>
    <row r="83" spans="1:80" x14ac:dyDescent="0.2">
      <c r="A83" s="257">
        <v>27</v>
      </c>
      <c r="B83" s="258" t="s">
        <v>54</v>
      </c>
      <c r="C83" s="259" t="s">
        <v>283</v>
      </c>
      <c r="D83" s="260" t="s">
        <v>175</v>
      </c>
      <c r="E83" s="261">
        <v>1</v>
      </c>
      <c r="F83" s="261">
        <v>0</v>
      </c>
      <c r="G83" s="262">
        <f>E83*F83</f>
        <v>0</v>
      </c>
      <c r="H83" s="263">
        <v>0</v>
      </c>
      <c r="I83" s="264">
        <f>E83*H83</f>
        <v>0</v>
      </c>
      <c r="J83" s="263"/>
      <c r="K83" s="264">
        <f>E83*J83</f>
        <v>0</v>
      </c>
      <c r="O83" s="256">
        <v>2</v>
      </c>
      <c r="AA83" s="231">
        <v>12</v>
      </c>
      <c r="AB83" s="231">
        <v>0</v>
      </c>
      <c r="AC83" s="231">
        <v>4</v>
      </c>
      <c r="AZ83" s="231">
        <v>2</v>
      </c>
      <c r="BA83" s="231">
        <f>IF(AZ83=1,G83,0)</f>
        <v>0</v>
      </c>
      <c r="BB83" s="231">
        <f>IF(AZ83=2,G83,0)</f>
        <v>0</v>
      </c>
      <c r="BC83" s="231">
        <f>IF(AZ83=3,G83,0)</f>
        <v>0</v>
      </c>
      <c r="BD83" s="231">
        <f>IF(AZ83=4,G83,0)</f>
        <v>0</v>
      </c>
      <c r="BE83" s="231">
        <f>IF(AZ83=5,G83,0)</f>
        <v>0</v>
      </c>
      <c r="CA83" s="256">
        <v>12</v>
      </c>
      <c r="CB83" s="256">
        <v>0</v>
      </c>
    </row>
    <row r="84" spans="1:80" x14ac:dyDescent="0.2">
      <c r="A84" s="257">
        <v>28</v>
      </c>
      <c r="B84" s="258" t="s">
        <v>54</v>
      </c>
      <c r="C84" s="259" t="s">
        <v>284</v>
      </c>
      <c r="D84" s="260" t="s">
        <v>100</v>
      </c>
      <c r="E84" s="261">
        <v>1</v>
      </c>
      <c r="F84" s="261">
        <v>0</v>
      </c>
      <c r="G84" s="262">
        <f>E84*F84</f>
        <v>0</v>
      </c>
      <c r="H84" s="263">
        <v>0</v>
      </c>
      <c r="I84" s="264">
        <f>E84*H84</f>
        <v>0</v>
      </c>
      <c r="J84" s="263"/>
      <c r="K84" s="264">
        <f>E84*J84</f>
        <v>0</v>
      </c>
      <c r="O84" s="256">
        <v>2</v>
      </c>
      <c r="AA84" s="231">
        <v>12</v>
      </c>
      <c r="AB84" s="231">
        <v>0</v>
      </c>
      <c r="AC84" s="231">
        <v>5</v>
      </c>
      <c r="AZ84" s="231">
        <v>2</v>
      </c>
      <c r="BA84" s="231">
        <f>IF(AZ84=1,G84,0)</f>
        <v>0</v>
      </c>
      <c r="BB84" s="231">
        <f>IF(AZ84=2,G84,0)</f>
        <v>0</v>
      </c>
      <c r="BC84" s="231">
        <f>IF(AZ84=3,G84,0)</f>
        <v>0</v>
      </c>
      <c r="BD84" s="231">
        <f>IF(AZ84=4,G84,0)</f>
        <v>0</v>
      </c>
      <c r="BE84" s="231">
        <f>IF(AZ84=5,G84,0)</f>
        <v>0</v>
      </c>
      <c r="CA84" s="256">
        <v>12</v>
      </c>
      <c r="CB84" s="256">
        <v>0</v>
      </c>
    </row>
    <row r="85" spans="1:80" x14ac:dyDescent="0.2">
      <c r="A85" s="257">
        <v>29</v>
      </c>
      <c r="B85" s="258" t="s">
        <v>54</v>
      </c>
      <c r="C85" s="259" t="s">
        <v>285</v>
      </c>
      <c r="D85" s="260" t="s">
        <v>100</v>
      </c>
      <c r="E85" s="261">
        <v>2</v>
      </c>
      <c r="F85" s="261">
        <v>0</v>
      </c>
      <c r="G85" s="262">
        <f>E85*F85</f>
        <v>0</v>
      </c>
      <c r="H85" s="263">
        <v>0</v>
      </c>
      <c r="I85" s="264">
        <f>E85*H85</f>
        <v>0</v>
      </c>
      <c r="J85" s="263"/>
      <c r="K85" s="264">
        <f>E85*J85</f>
        <v>0</v>
      </c>
      <c r="O85" s="256">
        <v>2</v>
      </c>
      <c r="AA85" s="231">
        <v>12</v>
      </c>
      <c r="AB85" s="231">
        <v>0</v>
      </c>
      <c r="AC85" s="231">
        <v>3</v>
      </c>
      <c r="AZ85" s="231">
        <v>2</v>
      </c>
      <c r="BA85" s="231">
        <f>IF(AZ85=1,G85,0)</f>
        <v>0</v>
      </c>
      <c r="BB85" s="231">
        <f>IF(AZ85=2,G85,0)</f>
        <v>0</v>
      </c>
      <c r="BC85" s="231">
        <f>IF(AZ85=3,G85,0)</f>
        <v>0</v>
      </c>
      <c r="BD85" s="231">
        <f>IF(AZ85=4,G85,0)</f>
        <v>0</v>
      </c>
      <c r="BE85" s="231">
        <f>IF(AZ85=5,G85,0)</f>
        <v>0</v>
      </c>
      <c r="CA85" s="256">
        <v>12</v>
      </c>
      <c r="CB85" s="256">
        <v>0</v>
      </c>
    </row>
    <row r="86" spans="1:80" ht="22.5" x14ac:dyDescent="0.2">
      <c r="A86" s="257">
        <v>30</v>
      </c>
      <c r="B86" s="258" t="s">
        <v>54</v>
      </c>
      <c r="C86" s="259" t="s">
        <v>286</v>
      </c>
      <c r="D86" s="260" t="s">
        <v>175</v>
      </c>
      <c r="E86" s="261">
        <v>1</v>
      </c>
      <c r="F86" s="261">
        <v>0</v>
      </c>
      <c r="G86" s="262">
        <f>E86*F86</f>
        <v>0</v>
      </c>
      <c r="H86" s="263">
        <v>0</v>
      </c>
      <c r="I86" s="264">
        <f>E86*H86</f>
        <v>0</v>
      </c>
      <c r="J86" s="263"/>
      <c r="K86" s="264">
        <f>E86*J86</f>
        <v>0</v>
      </c>
      <c r="O86" s="256">
        <v>2</v>
      </c>
      <c r="AA86" s="231">
        <v>12</v>
      </c>
      <c r="AB86" s="231">
        <v>0</v>
      </c>
      <c r="AC86" s="231">
        <v>1</v>
      </c>
      <c r="AZ86" s="231">
        <v>2</v>
      </c>
      <c r="BA86" s="231">
        <f>IF(AZ86=1,G86,0)</f>
        <v>0</v>
      </c>
      <c r="BB86" s="231">
        <f>IF(AZ86=2,G86,0)</f>
        <v>0</v>
      </c>
      <c r="BC86" s="231">
        <f>IF(AZ86=3,G86,0)</f>
        <v>0</v>
      </c>
      <c r="BD86" s="231">
        <f>IF(AZ86=4,G86,0)</f>
        <v>0</v>
      </c>
      <c r="BE86" s="231">
        <f>IF(AZ86=5,G86,0)</f>
        <v>0</v>
      </c>
      <c r="CA86" s="256">
        <v>12</v>
      </c>
      <c r="CB86" s="256">
        <v>0</v>
      </c>
    </row>
    <row r="87" spans="1:80" ht="22.5" x14ac:dyDescent="0.2">
      <c r="A87" s="257">
        <v>31</v>
      </c>
      <c r="B87" s="258" t="s">
        <v>54</v>
      </c>
      <c r="C87" s="259" t="s">
        <v>224</v>
      </c>
      <c r="D87" s="260" t="s">
        <v>100</v>
      </c>
      <c r="E87" s="261">
        <v>2</v>
      </c>
      <c r="F87" s="261">
        <v>0</v>
      </c>
      <c r="G87" s="262">
        <f>E87*F87</f>
        <v>0</v>
      </c>
      <c r="H87" s="263">
        <v>0</v>
      </c>
      <c r="I87" s="264">
        <f>E87*H87</f>
        <v>0</v>
      </c>
      <c r="J87" s="263"/>
      <c r="K87" s="264">
        <f>E87*J87</f>
        <v>0</v>
      </c>
      <c r="O87" s="256">
        <v>2</v>
      </c>
      <c r="AA87" s="231">
        <v>12</v>
      </c>
      <c r="AB87" s="231">
        <v>0</v>
      </c>
      <c r="AC87" s="231">
        <v>2</v>
      </c>
      <c r="AZ87" s="231">
        <v>2</v>
      </c>
      <c r="BA87" s="231">
        <f>IF(AZ87=1,G87,0)</f>
        <v>0</v>
      </c>
      <c r="BB87" s="231">
        <f>IF(AZ87=2,G87,0)</f>
        <v>0</v>
      </c>
      <c r="BC87" s="231">
        <f>IF(AZ87=3,G87,0)</f>
        <v>0</v>
      </c>
      <c r="BD87" s="231">
        <f>IF(AZ87=4,G87,0)</f>
        <v>0</v>
      </c>
      <c r="BE87" s="231">
        <f>IF(AZ87=5,G87,0)</f>
        <v>0</v>
      </c>
      <c r="CA87" s="256">
        <v>12</v>
      </c>
      <c r="CB87" s="256">
        <v>0</v>
      </c>
    </row>
    <row r="88" spans="1:80" x14ac:dyDescent="0.2">
      <c r="A88" s="274"/>
      <c r="B88" s="275" t="s">
        <v>101</v>
      </c>
      <c r="C88" s="276" t="s">
        <v>172</v>
      </c>
      <c r="D88" s="277"/>
      <c r="E88" s="278"/>
      <c r="F88" s="279"/>
      <c r="G88" s="280">
        <f>SUM(G82:G87)</f>
        <v>0</v>
      </c>
      <c r="H88" s="281"/>
      <c r="I88" s="282">
        <f>SUM(I82:I87)</f>
        <v>0</v>
      </c>
      <c r="J88" s="281"/>
      <c r="K88" s="282">
        <f>SUM(K82:K87)</f>
        <v>0</v>
      </c>
      <c r="O88" s="256">
        <v>4</v>
      </c>
      <c r="BA88" s="283">
        <f>SUM(BA82:BA87)</f>
        <v>0</v>
      </c>
      <c r="BB88" s="283">
        <f>SUM(BB82:BB87)</f>
        <v>0</v>
      </c>
      <c r="BC88" s="283">
        <f>SUM(BC82:BC87)</f>
        <v>0</v>
      </c>
      <c r="BD88" s="283">
        <f>SUM(BD82:BD87)</f>
        <v>0</v>
      </c>
      <c r="BE88" s="283">
        <f>SUM(BE82:BE87)</f>
        <v>0</v>
      </c>
    </row>
    <row r="89" spans="1:80" x14ac:dyDescent="0.2">
      <c r="A89" s="246" t="s">
        <v>97</v>
      </c>
      <c r="B89" s="247" t="s">
        <v>177</v>
      </c>
      <c r="C89" s="248" t="s">
        <v>178</v>
      </c>
      <c r="D89" s="249"/>
      <c r="E89" s="250"/>
      <c r="F89" s="250"/>
      <c r="G89" s="251"/>
      <c r="H89" s="252"/>
      <c r="I89" s="253"/>
      <c r="J89" s="254"/>
      <c r="K89" s="255"/>
      <c r="O89" s="256">
        <v>1</v>
      </c>
    </row>
    <row r="90" spans="1:80" x14ac:dyDescent="0.2">
      <c r="A90" s="257">
        <v>32</v>
      </c>
      <c r="B90" s="258" t="s">
        <v>54</v>
      </c>
      <c r="C90" s="259" t="s">
        <v>287</v>
      </c>
      <c r="D90" s="260" t="s">
        <v>100</v>
      </c>
      <c r="E90" s="261">
        <v>5</v>
      </c>
      <c r="F90" s="261">
        <v>0</v>
      </c>
      <c r="G90" s="262">
        <f>E90*F90</f>
        <v>0</v>
      </c>
      <c r="H90" s="263">
        <v>0</v>
      </c>
      <c r="I90" s="264">
        <f>E90*H90</f>
        <v>0</v>
      </c>
      <c r="J90" s="263"/>
      <c r="K90" s="264">
        <f>E90*J90</f>
        <v>0</v>
      </c>
      <c r="O90" s="256">
        <v>2</v>
      </c>
      <c r="AA90" s="231">
        <v>12</v>
      </c>
      <c r="AB90" s="231">
        <v>0</v>
      </c>
      <c r="AC90" s="231">
        <v>6</v>
      </c>
      <c r="AZ90" s="231">
        <v>2</v>
      </c>
      <c r="BA90" s="231">
        <f>IF(AZ90=1,G90,0)</f>
        <v>0</v>
      </c>
      <c r="BB90" s="231">
        <f>IF(AZ90=2,G90,0)</f>
        <v>0</v>
      </c>
      <c r="BC90" s="231">
        <f>IF(AZ90=3,G90,0)</f>
        <v>0</v>
      </c>
      <c r="BD90" s="231">
        <f>IF(AZ90=4,G90,0)</f>
        <v>0</v>
      </c>
      <c r="BE90" s="231">
        <f>IF(AZ90=5,G90,0)</f>
        <v>0</v>
      </c>
      <c r="CA90" s="256">
        <v>12</v>
      </c>
      <c r="CB90" s="256">
        <v>0</v>
      </c>
    </row>
    <row r="91" spans="1:80" x14ac:dyDescent="0.2">
      <c r="A91" s="257">
        <v>33</v>
      </c>
      <c r="B91" s="258" t="s">
        <v>54</v>
      </c>
      <c r="C91" s="259" t="s">
        <v>288</v>
      </c>
      <c r="D91" s="260" t="s">
        <v>123</v>
      </c>
      <c r="E91" s="261">
        <v>5.7942</v>
      </c>
      <c r="F91" s="261">
        <v>0</v>
      </c>
      <c r="G91" s="262">
        <f>E91*F91</f>
        <v>0</v>
      </c>
      <c r="H91" s="263">
        <v>0</v>
      </c>
      <c r="I91" s="264">
        <f>E91*H91</f>
        <v>0</v>
      </c>
      <c r="J91" s="263"/>
      <c r="K91" s="264">
        <f>E91*J91</f>
        <v>0</v>
      </c>
      <c r="O91" s="256">
        <v>2</v>
      </c>
      <c r="AA91" s="231">
        <v>12</v>
      </c>
      <c r="AB91" s="231">
        <v>0</v>
      </c>
      <c r="AC91" s="231">
        <v>29</v>
      </c>
      <c r="AZ91" s="231">
        <v>2</v>
      </c>
      <c r="BA91" s="231">
        <f>IF(AZ91=1,G91,0)</f>
        <v>0</v>
      </c>
      <c r="BB91" s="231">
        <f>IF(AZ91=2,G91,0)</f>
        <v>0</v>
      </c>
      <c r="BC91" s="231">
        <f>IF(AZ91=3,G91,0)</f>
        <v>0</v>
      </c>
      <c r="BD91" s="231">
        <f>IF(AZ91=4,G91,0)</f>
        <v>0</v>
      </c>
      <c r="BE91" s="231">
        <f>IF(AZ91=5,G91,0)</f>
        <v>0</v>
      </c>
      <c r="CA91" s="256">
        <v>12</v>
      </c>
      <c r="CB91" s="256">
        <v>0</v>
      </c>
    </row>
    <row r="92" spans="1:80" x14ac:dyDescent="0.2">
      <c r="A92" s="265"/>
      <c r="B92" s="268"/>
      <c r="C92" s="322" t="s">
        <v>289</v>
      </c>
      <c r="D92" s="323"/>
      <c r="E92" s="269">
        <v>5.7942</v>
      </c>
      <c r="F92" s="270"/>
      <c r="G92" s="271"/>
      <c r="H92" s="272"/>
      <c r="I92" s="266"/>
      <c r="J92" s="273"/>
      <c r="K92" s="266"/>
      <c r="M92" s="267" t="s">
        <v>289</v>
      </c>
      <c r="O92" s="256"/>
    </row>
    <row r="93" spans="1:80" x14ac:dyDescent="0.2">
      <c r="A93" s="257">
        <v>34</v>
      </c>
      <c r="B93" s="258" t="s">
        <v>54</v>
      </c>
      <c r="C93" s="259" t="s">
        <v>290</v>
      </c>
      <c r="D93" s="260" t="s">
        <v>175</v>
      </c>
      <c r="E93" s="261">
        <v>1</v>
      </c>
      <c r="F93" s="261">
        <v>0</v>
      </c>
      <c r="G93" s="262">
        <f>E93*F93</f>
        <v>0</v>
      </c>
      <c r="H93" s="263">
        <v>0</v>
      </c>
      <c r="I93" s="264">
        <f>E93*H93</f>
        <v>0</v>
      </c>
      <c r="J93" s="263"/>
      <c r="K93" s="264">
        <f>E93*J93</f>
        <v>0</v>
      </c>
      <c r="O93" s="256">
        <v>2</v>
      </c>
      <c r="AA93" s="231">
        <v>12</v>
      </c>
      <c r="AB93" s="231">
        <v>0</v>
      </c>
      <c r="AC93" s="231">
        <v>28</v>
      </c>
      <c r="AZ93" s="231">
        <v>2</v>
      </c>
      <c r="BA93" s="231">
        <f>IF(AZ93=1,G93,0)</f>
        <v>0</v>
      </c>
      <c r="BB93" s="231">
        <f>IF(AZ93=2,G93,0)</f>
        <v>0</v>
      </c>
      <c r="BC93" s="231">
        <f>IF(AZ93=3,G93,0)</f>
        <v>0</v>
      </c>
      <c r="BD93" s="231">
        <f>IF(AZ93=4,G93,0)</f>
        <v>0</v>
      </c>
      <c r="BE93" s="231">
        <f>IF(AZ93=5,G93,0)</f>
        <v>0</v>
      </c>
      <c r="CA93" s="256">
        <v>12</v>
      </c>
      <c r="CB93" s="256">
        <v>0</v>
      </c>
    </row>
    <row r="94" spans="1:80" x14ac:dyDescent="0.2">
      <c r="A94" s="257">
        <v>35</v>
      </c>
      <c r="B94" s="258" t="s">
        <v>54</v>
      </c>
      <c r="C94" s="259" t="s">
        <v>229</v>
      </c>
      <c r="D94" s="260" t="s">
        <v>100</v>
      </c>
      <c r="E94" s="261">
        <v>1</v>
      </c>
      <c r="F94" s="261">
        <v>0</v>
      </c>
      <c r="G94" s="262">
        <f>E94*F94</f>
        <v>0</v>
      </c>
      <c r="H94" s="263">
        <v>0</v>
      </c>
      <c r="I94" s="264">
        <f>E94*H94</f>
        <v>0</v>
      </c>
      <c r="J94" s="263"/>
      <c r="K94" s="264">
        <f>E94*J94</f>
        <v>0</v>
      </c>
      <c r="O94" s="256">
        <v>2</v>
      </c>
      <c r="AA94" s="231">
        <v>12</v>
      </c>
      <c r="AB94" s="231">
        <v>0</v>
      </c>
      <c r="AC94" s="231">
        <v>7</v>
      </c>
      <c r="AZ94" s="231">
        <v>2</v>
      </c>
      <c r="BA94" s="231">
        <f>IF(AZ94=1,G94,0)</f>
        <v>0</v>
      </c>
      <c r="BB94" s="231">
        <f>IF(AZ94=2,G94,0)</f>
        <v>0</v>
      </c>
      <c r="BC94" s="231">
        <f>IF(AZ94=3,G94,0)</f>
        <v>0</v>
      </c>
      <c r="BD94" s="231">
        <f>IF(AZ94=4,G94,0)</f>
        <v>0</v>
      </c>
      <c r="BE94" s="231">
        <f>IF(AZ94=5,G94,0)</f>
        <v>0</v>
      </c>
      <c r="CA94" s="256">
        <v>12</v>
      </c>
      <c r="CB94" s="256">
        <v>0</v>
      </c>
    </row>
    <row r="95" spans="1:80" x14ac:dyDescent="0.2">
      <c r="A95" s="257">
        <v>36</v>
      </c>
      <c r="B95" s="258" t="s">
        <v>54</v>
      </c>
      <c r="C95" s="259" t="s">
        <v>183</v>
      </c>
      <c r="D95" s="260" t="s">
        <v>100</v>
      </c>
      <c r="E95" s="261">
        <v>6</v>
      </c>
      <c r="F95" s="261">
        <v>0</v>
      </c>
      <c r="G95" s="262">
        <f>E95*F95</f>
        <v>0</v>
      </c>
      <c r="H95" s="263">
        <v>0</v>
      </c>
      <c r="I95" s="264">
        <f>E95*H95</f>
        <v>0</v>
      </c>
      <c r="J95" s="263"/>
      <c r="K95" s="264">
        <f>E95*J95</f>
        <v>0</v>
      </c>
      <c r="O95" s="256">
        <v>2</v>
      </c>
      <c r="AA95" s="231">
        <v>12</v>
      </c>
      <c r="AB95" s="231">
        <v>0</v>
      </c>
      <c r="AC95" s="231">
        <v>8</v>
      </c>
      <c r="AZ95" s="231">
        <v>2</v>
      </c>
      <c r="BA95" s="231">
        <f>IF(AZ95=1,G95,0)</f>
        <v>0</v>
      </c>
      <c r="BB95" s="231">
        <f>IF(AZ95=2,G95,0)</f>
        <v>0</v>
      </c>
      <c r="BC95" s="231">
        <f>IF(AZ95=3,G95,0)</f>
        <v>0</v>
      </c>
      <c r="BD95" s="231">
        <f>IF(AZ95=4,G95,0)</f>
        <v>0</v>
      </c>
      <c r="BE95" s="231">
        <f>IF(AZ95=5,G95,0)</f>
        <v>0</v>
      </c>
      <c r="CA95" s="256">
        <v>12</v>
      </c>
      <c r="CB95" s="256">
        <v>0</v>
      </c>
    </row>
    <row r="96" spans="1:80" x14ac:dyDescent="0.2">
      <c r="A96" s="274"/>
      <c r="B96" s="275" t="s">
        <v>101</v>
      </c>
      <c r="C96" s="276" t="s">
        <v>179</v>
      </c>
      <c r="D96" s="277"/>
      <c r="E96" s="278"/>
      <c r="F96" s="279"/>
      <c r="G96" s="280">
        <f>SUM(G89:G95)</f>
        <v>0</v>
      </c>
      <c r="H96" s="281"/>
      <c r="I96" s="282">
        <f>SUM(I89:I95)</f>
        <v>0</v>
      </c>
      <c r="J96" s="281"/>
      <c r="K96" s="282">
        <f>SUM(K89:K95)</f>
        <v>0</v>
      </c>
      <c r="O96" s="256">
        <v>4</v>
      </c>
      <c r="BA96" s="283">
        <f>SUM(BA89:BA95)</f>
        <v>0</v>
      </c>
      <c r="BB96" s="283">
        <f>SUM(BB89:BB95)</f>
        <v>0</v>
      </c>
      <c r="BC96" s="283">
        <f>SUM(BC89:BC95)</f>
        <v>0</v>
      </c>
      <c r="BD96" s="283">
        <f>SUM(BD89:BD95)</f>
        <v>0</v>
      </c>
      <c r="BE96" s="283">
        <f>SUM(BE89:BE95)</f>
        <v>0</v>
      </c>
    </row>
    <row r="97" spans="1:80" x14ac:dyDescent="0.2">
      <c r="A97" s="246" t="s">
        <v>97</v>
      </c>
      <c r="B97" s="247" t="s">
        <v>185</v>
      </c>
      <c r="C97" s="248" t="s">
        <v>186</v>
      </c>
      <c r="D97" s="249"/>
      <c r="E97" s="250"/>
      <c r="F97" s="250"/>
      <c r="G97" s="251"/>
      <c r="H97" s="252"/>
      <c r="I97" s="253"/>
      <c r="J97" s="254"/>
      <c r="K97" s="255"/>
      <c r="O97" s="256">
        <v>1</v>
      </c>
    </row>
    <row r="98" spans="1:80" x14ac:dyDescent="0.2">
      <c r="A98" s="257">
        <v>37</v>
      </c>
      <c r="B98" s="258" t="s">
        <v>188</v>
      </c>
      <c r="C98" s="259" t="s">
        <v>189</v>
      </c>
      <c r="D98" s="260" t="s">
        <v>123</v>
      </c>
      <c r="E98" s="261">
        <v>74.191999999999993</v>
      </c>
      <c r="F98" s="261">
        <v>0</v>
      </c>
      <c r="G98" s="262">
        <f>E98*F98</f>
        <v>0</v>
      </c>
      <c r="H98" s="263">
        <v>4.8000000000000001E-4</v>
      </c>
      <c r="I98" s="264">
        <f>E98*H98</f>
        <v>3.5612159999999997E-2</v>
      </c>
      <c r="J98" s="263">
        <v>0</v>
      </c>
      <c r="K98" s="264">
        <f>E98*J98</f>
        <v>0</v>
      </c>
      <c r="O98" s="256">
        <v>2</v>
      </c>
      <c r="AA98" s="231">
        <v>1</v>
      </c>
      <c r="AB98" s="231">
        <v>7</v>
      </c>
      <c r="AC98" s="231">
        <v>7</v>
      </c>
      <c r="AZ98" s="231">
        <v>2</v>
      </c>
      <c r="BA98" s="231">
        <f>IF(AZ98=1,G98,0)</f>
        <v>0</v>
      </c>
      <c r="BB98" s="231">
        <f>IF(AZ98=2,G98,0)</f>
        <v>0</v>
      </c>
      <c r="BC98" s="231">
        <f>IF(AZ98=3,G98,0)</f>
        <v>0</v>
      </c>
      <c r="BD98" s="231">
        <f>IF(AZ98=4,G98,0)</f>
        <v>0</v>
      </c>
      <c r="BE98" s="231">
        <f>IF(AZ98=5,G98,0)</f>
        <v>0</v>
      </c>
      <c r="CA98" s="256">
        <v>1</v>
      </c>
      <c r="CB98" s="256">
        <v>7</v>
      </c>
    </row>
    <row r="99" spans="1:80" x14ac:dyDescent="0.2">
      <c r="A99" s="265"/>
      <c r="B99" s="268"/>
      <c r="C99" s="322" t="s">
        <v>291</v>
      </c>
      <c r="D99" s="323"/>
      <c r="E99" s="269">
        <v>67.242000000000004</v>
      </c>
      <c r="F99" s="270"/>
      <c r="G99" s="271"/>
      <c r="H99" s="272"/>
      <c r="I99" s="266"/>
      <c r="J99" s="273"/>
      <c r="K99" s="266"/>
      <c r="M99" s="267" t="s">
        <v>291</v>
      </c>
      <c r="O99" s="256"/>
    </row>
    <row r="100" spans="1:80" x14ac:dyDescent="0.2">
      <c r="A100" s="265"/>
      <c r="B100" s="268"/>
      <c r="C100" s="322" t="s">
        <v>292</v>
      </c>
      <c r="D100" s="323"/>
      <c r="E100" s="269">
        <v>6.95</v>
      </c>
      <c r="F100" s="270"/>
      <c r="G100" s="271"/>
      <c r="H100" s="272"/>
      <c r="I100" s="266"/>
      <c r="J100" s="273"/>
      <c r="K100" s="266"/>
      <c r="M100" s="267" t="s">
        <v>292</v>
      </c>
      <c r="O100" s="256"/>
    </row>
    <row r="101" spans="1:80" x14ac:dyDescent="0.2">
      <c r="A101" s="274"/>
      <c r="B101" s="275" t="s">
        <v>101</v>
      </c>
      <c r="C101" s="276" t="s">
        <v>187</v>
      </c>
      <c r="D101" s="277"/>
      <c r="E101" s="278"/>
      <c r="F101" s="279"/>
      <c r="G101" s="280">
        <f>SUM(G97:G100)</f>
        <v>0</v>
      </c>
      <c r="H101" s="281"/>
      <c r="I101" s="282">
        <f>SUM(I97:I100)</f>
        <v>3.5612159999999997E-2</v>
      </c>
      <c r="J101" s="281"/>
      <c r="K101" s="282">
        <f>SUM(K97:K100)</f>
        <v>0</v>
      </c>
      <c r="O101" s="256">
        <v>4</v>
      </c>
      <c r="BA101" s="283">
        <f>SUM(BA97:BA100)</f>
        <v>0</v>
      </c>
      <c r="BB101" s="283">
        <f>SUM(BB97:BB100)</f>
        <v>0</v>
      </c>
      <c r="BC101" s="283">
        <f>SUM(BC97:BC100)</f>
        <v>0</v>
      </c>
      <c r="BD101" s="283">
        <f>SUM(BD97:BD100)</f>
        <v>0</v>
      </c>
      <c r="BE101" s="283">
        <f>SUM(BE97:BE100)</f>
        <v>0</v>
      </c>
    </row>
    <row r="102" spans="1:80" x14ac:dyDescent="0.2">
      <c r="A102" s="246" t="s">
        <v>97</v>
      </c>
      <c r="B102" s="247" t="s">
        <v>191</v>
      </c>
      <c r="C102" s="248" t="s">
        <v>192</v>
      </c>
      <c r="D102" s="249"/>
      <c r="E102" s="250"/>
      <c r="F102" s="250"/>
      <c r="G102" s="251"/>
      <c r="H102" s="252"/>
      <c r="I102" s="253"/>
      <c r="J102" s="254"/>
      <c r="K102" s="255"/>
      <c r="O102" s="256">
        <v>1</v>
      </c>
    </row>
    <row r="103" spans="1:80" x14ac:dyDescent="0.2">
      <c r="A103" s="257">
        <v>38</v>
      </c>
      <c r="B103" s="258" t="s">
        <v>54</v>
      </c>
      <c r="C103" s="259" t="s">
        <v>233</v>
      </c>
      <c r="D103" s="260" t="s">
        <v>175</v>
      </c>
      <c r="E103" s="261">
        <v>1</v>
      </c>
      <c r="F103" s="261">
        <v>0</v>
      </c>
      <c r="G103" s="262">
        <f>E103*F103</f>
        <v>0</v>
      </c>
      <c r="H103" s="263">
        <v>0</v>
      </c>
      <c r="I103" s="264">
        <f>E103*H103</f>
        <v>0</v>
      </c>
      <c r="J103" s="263"/>
      <c r="K103" s="264">
        <f>E103*J103</f>
        <v>0</v>
      </c>
      <c r="O103" s="256">
        <v>2</v>
      </c>
      <c r="AA103" s="231">
        <v>12</v>
      </c>
      <c r="AB103" s="231">
        <v>0</v>
      </c>
      <c r="AC103" s="231">
        <v>38</v>
      </c>
      <c r="AZ103" s="231">
        <v>4</v>
      </c>
      <c r="BA103" s="231">
        <f>IF(AZ103=1,G103,0)</f>
        <v>0</v>
      </c>
      <c r="BB103" s="231">
        <f>IF(AZ103=2,G103,0)</f>
        <v>0</v>
      </c>
      <c r="BC103" s="231">
        <f>IF(AZ103=3,G103,0)</f>
        <v>0</v>
      </c>
      <c r="BD103" s="231">
        <f>IF(AZ103=4,G103,0)</f>
        <v>0</v>
      </c>
      <c r="BE103" s="231">
        <f>IF(AZ103=5,G103,0)</f>
        <v>0</v>
      </c>
      <c r="CA103" s="256">
        <v>12</v>
      </c>
      <c r="CB103" s="256">
        <v>0</v>
      </c>
    </row>
    <row r="104" spans="1:80" x14ac:dyDescent="0.2">
      <c r="A104" s="274"/>
      <c r="B104" s="275" t="s">
        <v>101</v>
      </c>
      <c r="C104" s="276" t="s">
        <v>193</v>
      </c>
      <c r="D104" s="277"/>
      <c r="E104" s="278"/>
      <c r="F104" s="279"/>
      <c r="G104" s="280">
        <f>SUM(G102:G103)</f>
        <v>0</v>
      </c>
      <c r="H104" s="281"/>
      <c r="I104" s="282">
        <f>SUM(I102:I103)</f>
        <v>0</v>
      </c>
      <c r="J104" s="281"/>
      <c r="K104" s="282">
        <f>SUM(K102:K103)</f>
        <v>0</v>
      </c>
      <c r="O104" s="256">
        <v>4</v>
      </c>
      <c r="BA104" s="283">
        <f>SUM(BA102:BA103)</f>
        <v>0</v>
      </c>
      <c r="BB104" s="283">
        <f>SUM(BB102:BB103)</f>
        <v>0</v>
      </c>
      <c r="BC104" s="283">
        <f>SUM(BC102:BC103)</f>
        <v>0</v>
      </c>
      <c r="BD104" s="283">
        <f>SUM(BD102:BD103)</f>
        <v>0</v>
      </c>
      <c r="BE104" s="283">
        <f>SUM(BE102:BE103)</f>
        <v>0</v>
      </c>
    </row>
    <row r="105" spans="1:80" x14ac:dyDescent="0.2">
      <c r="E105" s="231"/>
    </row>
    <row r="106" spans="1:80" x14ac:dyDescent="0.2">
      <c r="E106" s="231"/>
    </row>
    <row r="107" spans="1:80" x14ac:dyDescent="0.2">
      <c r="E107" s="231"/>
    </row>
    <row r="108" spans="1:80" x14ac:dyDescent="0.2">
      <c r="E108" s="231"/>
    </row>
    <row r="109" spans="1:80" x14ac:dyDescent="0.2">
      <c r="E109" s="231"/>
    </row>
    <row r="110" spans="1:80" x14ac:dyDescent="0.2">
      <c r="E110" s="231"/>
    </row>
    <row r="111" spans="1:80" x14ac:dyDescent="0.2">
      <c r="E111" s="231"/>
    </row>
    <row r="112" spans="1:80" x14ac:dyDescent="0.2">
      <c r="E112" s="231"/>
    </row>
    <row r="113" spans="1:7" x14ac:dyDescent="0.2">
      <c r="E113" s="231"/>
    </row>
    <row r="114" spans="1:7" x14ac:dyDescent="0.2">
      <c r="E114" s="231"/>
    </row>
    <row r="115" spans="1:7" x14ac:dyDescent="0.2">
      <c r="E115" s="231"/>
    </row>
    <row r="116" spans="1:7" x14ac:dyDescent="0.2">
      <c r="E116" s="231"/>
    </row>
    <row r="117" spans="1:7" x14ac:dyDescent="0.2">
      <c r="E117" s="231"/>
    </row>
    <row r="118" spans="1:7" x14ac:dyDescent="0.2">
      <c r="E118" s="231"/>
    </row>
    <row r="119" spans="1:7" x14ac:dyDescent="0.2">
      <c r="E119" s="231"/>
    </row>
    <row r="120" spans="1:7" x14ac:dyDescent="0.2">
      <c r="E120" s="231"/>
    </row>
    <row r="121" spans="1:7" x14ac:dyDescent="0.2">
      <c r="E121" s="231"/>
    </row>
    <row r="122" spans="1:7" x14ac:dyDescent="0.2">
      <c r="E122" s="231"/>
    </row>
    <row r="123" spans="1:7" x14ac:dyDescent="0.2">
      <c r="E123" s="231"/>
    </row>
    <row r="124" spans="1:7" x14ac:dyDescent="0.2">
      <c r="E124" s="231"/>
    </row>
    <row r="125" spans="1:7" x14ac:dyDescent="0.2">
      <c r="E125" s="231"/>
    </row>
    <row r="126" spans="1:7" x14ac:dyDescent="0.2">
      <c r="E126" s="231"/>
    </row>
    <row r="127" spans="1:7" x14ac:dyDescent="0.2">
      <c r="E127" s="231"/>
    </row>
    <row r="128" spans="1:7" x14ac:dyDescent="0.2">
      <c r="A128" s="273"/>
      <c r="B128" s="273"/>
      <c r="C128" s="273"/>
      <c r="D128" s="273"/>
      <c r="E128" s="273"/>
      <c r="F128" s="273"/>
      <c r="G128" s="273"/>
    </row>
    <row r="129" spans="1:7" x14ac:dyDescent="0.2">
      <c r="A129" s="273"/>
      <c r="B129" s="273"/>
      <c r="C129" s="273"/>
      <c r="D129" s="273"/>
      <c r="E129" s="273"/>
      <c r="F129" s="273"/>
      <c r="G129" s="273"/>
    </row>
    <row r="130" spans="1:7" x14ac:dyDescent="0.2">
      <c r="A130" s="273"/>
      <c r="B130" s="273"/>
      <c r="C130" s="273"/>
      <c r="D130" s="273"/>
      <c r="E130" s="273"/>
      <c r="F130" s="273"/>
      <c r="G130" s="273"/>
    </row>
    <row r="131" spans="1:7" x14ac:dyDescent="0.2">
      <c r="A131" s="273"/>
      <c r="B131" s="273"/>
      <c r="C131" s="273"/>
      <c r="D131" s="273"/>
      <c r="E131" s="273"/>
      <c r="F131" s="273"/>
      <c r="G131" s="273"/>
    </row>
    <row r="132" spans="1:7" x14ac:dyDescent="0.2">
      <c r="E132" s="231"/>
    </row>
    <row r="133" spans="1:7" x14ac:dyDescent="0.2">
      <c r="E133" s="231"/>
    </row>
    <row r="134" spans="1:7" x14ac:dyDescent="0.2">
      <c r="E134" s="231"/>
    </row>
    <row r="135" spans="1:7" x14ac:dyDescent="0.2">
      <c r="E135" s="231"/>
    </row>
    <row r="136" spans="1:7" x14ac:dyDescent="0.2">
      <c r="E136" s="231"/>
    </row>
    <row r="137" spans="1:7" x14ac:dyDescent="0.2">
      <c r="E137" s="231"/>
    </row>
    <row r="138" spans="1:7" x14ac:dyDescent="0.2">
      <c r="E138" s="231"/>
    </row>
    <row r="139" spans="1:7" x14ac:dyDescent="0.2">
      <c r="E139" s="231"/>
    </row>
    <row r="140" spans="1:7" x14ac:dyDescent="0.2">
      <c r="E140" s="231"/>
    </row>
    <row r="141" spans="1:7" x14ac:dyDescent="0.2">
      <c r="E141" s="231"/>
    </row>
    <row r="142" spans="1:7" x14ac:dyDescent="0.2">
      <c r="E142" s="231"/>
    </row>
    <row r="143" spans="1:7" x14ac:dyDescent="0.2">
      <c r="E143" s="231"/>
    </row>
    <row r="144" spans="1:7" x14ac:dyDescent="0.2">
      <c r="E144" s="231"/>
    </row>
    <row r="145" spans="5:5" x14ac:dyDescent="0.2">
      <c r="E145" s="231"/>
    </row>
    <row r="146" spans="5:5" x14ac:dyDescent="0.2">
      <c r="E146" s="231"/>
    </row>
    <row r="147" spans="5:5" x14ac:dyDescent="0.2">
      <c r="E147" s="231"/>
    </row>
    <row r="148" spans="5:5" x14ac:dyDescent="0.2">
      <c r="E148" s="231"/>
    </row>
    <row r="149" spans="5:5" x14ac:dyDescent="0.2">
      <c r="E149" s="231"/>
    </row>
    <row r="150" spans="5:5" x14ac:dyDescent="0.2">
      <c r="E150" s="231"/>
    </row>
    <row r="151" spans="5:5" x14ac:dyDescent="0.2">
      <c r="E151" s="231"/>
    </row>
    <row r="152" spans="5:5" x14ac:dyDescent="0.2">
      <c r="E152" s="231"/>
    </row>
    <row r="153" spans="5:5" x14ac:dyDescent="0.2">
      <c r="E153" s="231"/>
    </row>
    <row r="154" spans="5:5" x14ac:dyDescent="0.2">
      <c r="E154" s="231"/>
    </row>
    <row r="155" spans="5:5" x14ac:dyDescent="0.2">
      <c r="E155" s="231"/>
    </row>
    <row r="156" spans="5:5" x14ac:dyDescent="0.2">
      <c r="E156" s="231"/>
    </row>
    <row r="157" spans="5:5" x14ac:dyDescent="0.2">
      <c r="E157" s="231"/>
    </row>
    <row r="158" spans="5:5" x14ac:dyDescent="0.2">
      <c r="E158" s="231"/>
    </row>
    <row r="159" spans="5:5" x14ac:dyDescent="0.2">
      <c r="E159" s="231"/>
    </row>
    <row r="160" spans="5:5" x14ac:dyDescent="0.2">
      <c r="E160" s="231"/>
    </row>
    <row r="161" spans="1:7" x14ac:dyDescent="0.2">
      <c r="E161" s="231"/>
    </row>
    <row r="162" spans="1:7" x14ac:dyDescent="0.2">
      <c r="E162" s="231"/>
    </row>
    <row r="163" spans="1:7" x14ac:dyDescent="0.2">
      <c r="A163" s="284"/>
      <c r="B163" s="284"/>
    </row>
    <row r="164" spans="1:7" x14ac:dyDescent="0.2">
      <c r="A164" s="273"/>
      <c r="B164" s="273"/>
      <c r="C164" s="285"/>
      <c r="D164" s="285"/>
      <c r="E164" s="286"/>
      <c r="F164" s="285"/>
      <c r="G164" s="287"/>
    </row>
    <row r="165" spans="1:7" x14ac:dyDescent="0.2">
      <c r="A165" s="288"/>
      <c r="B165" s="288"/>
      <c r="C165" s="273"/>
      <c r="D165" s="273"/>
      <c r="E165" s="289"/>
      <c r="F165" s="273"/>
      <c r="G165" s="273"/>
    </row>
    <row r="166" spans="1:7" x14ac:dyDescent="0.2">
      <c r="A166" s="273"/>
      <c r="B166" s="273"/>
      <c r="C166" s="273"/>
      <c r="D166" s="273"/>
      <c r="E166" s="289"/>
      <c r="F166" s="273"/>
      <c r="G166" s="273"/>
    </row>
    <row r="167" spans="1:7" x14ac:dyDescent="0.2">
      <c r="A167" s="273"/>
      <c r="B167" s="273"/>
      <c r="C167" s="273"/>
      <c r="D167" s="273"/>
      <c r="E167" s="289"/>
      <c r="F167" s="273"/>
      <c r="G167" s="273"/>
    </row>
    <row r="168" spans="1:7" x14ac:dyDescent="0.2">
      <c r="A168" s="273"/>
      <c r="B168" s="273"/>
      <c r="C168" s="273"/>
      <c r="D168" s="273"/>
      <c r="E168" s="289"/>
      <c r="F168" s="273"/>
      <c r="G168" s="273"/>
    </row>
    <row r="169" spans="1:7" x14ac:dyDescent="0.2">
      <c r="A169" s="273"/>
      <c r="B169" s="273"/>
      <c r="C169" s="273"/>
      <c r="D169" s="273"/>
      <c r="E169" s="289"/>
      <c r="F169" s="273"/>
      <c r="G169" s="273"/>
    </row>
    <row r="170" spans="1:7" x14ac:dyDescent="0.2">
      <c r="A170" s="273"/>
      <c r="B170" s="273"/>
      <c r="C170" s="273"/>
      <c r="D170" s="273"/>
      <c r="E170" s="289"/>
      <c r="F170" s="273"/>
      <c r="G170" s="273"/>
    </row>
    <row r="171" spans="1:7" x14ac:dyDescent="0.2">
      <c r="A171" s="273"/>
      <c r="B171" s="273"/>
      <c r="C171" s="273"/>
      <c r="D171" s="273"/>
      <c r="E171" s="289"/>
      <c r="F171" s="273"/>
      <c r="G171" s="273"/>
    </row>
    <row r="172" spans="1:7" x14ac:dyDescent="0.2">
      <c r="A172" s="273"/>
      <c r="B172" s="273"/>
      <c r="C172" s="273"/>
      <c r="D172" s="273"/>
      <c r="E172" s="289"/>
      <c r="F172" s="273"/>
      <c r="G172" s="273"/>
    </row>
    <row r="173" spans="1:7" x14ac:dyDescent="0.2">
      <c r="A173" s="273"/>
      <c r="B173" s="273"/>
      <c r="C173" s="273"/>
      <c r="D173" s="273"/>
      <c r="E173" s="289"/>
      <c r="F173" s="273"/>
      <c r="G173" s="273"/>
    </row>
    <row r="174" spans="1:7" x14ac:dyDescent="0.2">
      <c r="A174" s="273"/>
      <c r="B174" s="273"/>
      <c r="C174" s="273"/>
      <c r="D174" s="273"/>
      <c r="E174" s="289"/>
      <c r="F174" s="273"/>
      <c r="G174" s="273"/>
    </row>
    <row r="175" spans="1:7" x14ac:dyDescent="0.2">
      <c r="A175" s="273"/>
      <c r="B175" s="273"/>
      <c r="C175" s="273"/>
      <c r="D175" s="273"/>
      <c r="E175" s="289"/>
      <c r="F175" s="273"/>
      <c r="G175" s="273"/>
    </row>
    <row r="176" spans="1:7" x14ac:dyDescent="0.2">
      <c r="A176" s="273"/>
      <c r="B176" s="273"/>
      <c r="C176" s="273"/>
      <c r="D176" s="273"/>
      <c r="E176" s="289"/>
      <c r="F176" s="273"/>
      <c r="G176" s="273"/>
    </row>
    <row r="177" spans="1:7" x14ac:dyDescent="0.2">
      <c r="A177" s="273"/>
      <c r="B177" s="273"/>
      <c r="C177" s="273"/>
      <c r="D177" s="273"/>
      <c r="E177" s="289"/>
      <c r="F177" s="273"/>
      <c r="G177" s="273"/>
    </row>
  </sheetData>
  <mergeCells count="40">
    <mergeCell ref="C10:D10"/>
    <mergeCell ref="C12:D12"/>
    <mergeCell ref="C13:D13"/>
    <mergeCell ref="A1:G1"/>
    <mergeCell ref="A3:B3"/>
    <mergeCell ref="A4:B4"/>
    <mergeCell ref="E4:G4"/>
    <mergeCell ref="C9:D9"/>
    <mergeCell ref="C35:D35"/>
    <mergeCell ref="C37:D37"/>
    <mergeCell ref="C38:D38"/>
    <mergeCell ref="C15:D15"/>
    <mergeCell ref="C16:D16"/>
    <mergeCell ref="C18:D18"/>
    <mergeCell ref="C19:D19"/>
    <mergeCell ref="C21:D21"/>
    <mergeCell ref="C22:D22"/>
    <mergeCell ref="C24:D24"/>
    <mergeCell ref="C25:D25"/>
    <mergeCell ref="C29:D29"/>
    <mergeCell ref="C31:D31"/>
    <mergeCell ref="C33:D33"/>
    <mergeCell ref="C74:D74"/>
    <mergeCell ref="C75:D75"/>
    <mergeCell ref="C58:D58"/>
    <mergeCell ref="C42:D42"/>
    <mergeCell ref="C46:D46"/>
    <mergeCell ref="C48:D48"/>
    <mergeCell ref="C50:D50"/>
    <mergeCell ref="C62:D62"/>
    <mergeCell ref="C64:D64"/>
    <mergeCell ref="C68:D68"/>
    <mergeCell ref="C70:D70"/>
    <mergeCell ref="C71:D71"/>
    <mergeCell ref="C92:D92"/>
    <mergeCell ref="C99:D99"/>
    <mergeCell ref="C100:D100"/>
    <mergeCell ref="C76:D76"/>
    <mergeCell ref="C78:D78"/>
    <mergeCell ref="C80:D8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28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294</v>
      </c>
      <c r="D2" s="97" t="s">
        <v>295</v>
      </c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294</v>
      </c>
      <c r="B5" s="108"/>
      <c r="C5" s="109" t="s">
        <v>295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/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08"/>
      <c r="D8" s="308"/>
      <c r="E8" s="309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08"/>
      <c r="D9" s="308"/>
      <c r="E9" s="309"/>
      <c r="F9" s="103"/>
      <c r="G9" s="125"/>
      <c r="H9" s="126"/>
    </row>
    <row r="10" spans="1:57" x14ac:dyDescent="0.2">
      <c r="A10" s="120" t="s">
        <v>43</v>
      </c>
      <c r="B10" s="103"/>
      <c r="C10" s="308"/>
      <c r="D10" s="308"/>
      <c r="E10" s="308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08"/>
      <c r="D11" s="308"/>
      <c r="E11" s="308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0"/>
      <c r="D12" s="310"/>
      <c r="E12" s="310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'SO04 SO04 Rek'!E19</f>
        <v>0</v>
      </c>
      <c r="D15" s="148" t="str">
        <f>'SO04 SO04 Rek'!A24</f>
        <v>Výr.projekt.dokumentace dle místních podmínek</v>
      </c>
      <c r="E15" s="149"/>
      <c r="F15" s="150"/>
      <c r="G15" s="147">
        <f>'SO04 SO04 Rek'!I24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'SO04 SO04 Rek'!F19</f>
        <v>0</v>
      </c>
      <c r="D16" s="100" t="str">
        <f>'SO04 SO04 Rek'!A25</f>
        <v>Oborová přirážka</v>
      </c>
      <c r="E16" s="151"/>
      <c r="F16" s="152"/>
      <c r="G16" s="147">
        <f>'SO04 SO04 Rek'!I25</f>
        <v>0</v>
      </c>
    </row>
    <row r="17" spans="1:7" ht="15.95" customHeight="1" x14ac:dyDescent="0.2">
      <c r="A17" s="145" t="s">
        <v>54</v>
      </c>
      <c r="B17" s="146" t="s">
        <v>55</v>
      </c>
      <c r="C17" s="147">
        <f>'SO04 SO04 Rek'!H19</f>
        <v>0</v>
      </c>
      <c r="D17" s="100" t="str">
        <f>'SO04 SO04 Rek'!A26</f>
        <v>Přesun stavebních kapacit</v>
      </c>
      <c r="E17" s="151"/>
      <c r="F17" s="152"/>
      <c r="G17" s="147">
        <f>'SO04 SO04 Rek'!I26</f>
        <v>0</v>
      </c>
    </row>
    <row r="18" spans="1:7" ht="15.95" customHeight="1" x14ac:dyDescent="0.2">
      <c r="A18" s="153" t="s">
        <v>56</v>
      </c>
      <c r="B18" s="154" t="s">
        <v>57</v>
      </c>
      <c r="C18" s="147">
        <f>'SO04 SO04 Rek'!G19</f>
        <v>0</v>
      </c>
      <c r="D18" s="100" t="str">
        <f>'SO04 SO04 Rek'!A27</f>
        <v>Mimostaveništní doprava</v>
      </c>
      <c r="E18" s="151"/>
      <c r="F18" s="152"/>
      <c r="G18" s="147">
        <f>'SO04 SO04 Rek'!I27</f>
        <v>0</v>
      </c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 t="str">
        <f>'SO04 SO04 Rek'!A28</f>
        <v>Zařízení staveniště</v>
      </c>
      <c r="E19" s="151"/>
      <c r="F19" s="152"/>
      <c r="G19" s="147">
        <f>'SO04 SO04 Rek'!I28</f>
        <v>0</v>
      </c>
    </row>
    <row r="20" spans="1:7" ht="15.95" customHeight="1" x14ac:dyDescent="0.2">
      <c r="A20" s="155"/>
      <c r="B20" s="146"/>
      <c r="C20" s="147"/>
      <c r="D20" s="100" t="str">
        <f>'SO04 SO04 Rek'!A29</f>
        <v>Provoz investora</v>
      </c>
      <c r="E20" s="151"/>
      <c r="F20" s="152"/>
      <c r="G20" s="147">
        <f>'SO04 SO04 Rek'!I29</f>
        <v>0</v>
      </c>
    </row>
    <row r="21" spans="1:7" ht="15.95" customHeight="1" x14ac:dyDescent="0.2">
      <c r="A21" s="155" t="s">
        <v>29</v>
      </c>
      <c r="B21" s="146"/>
      <c r="C21" s="147">
        <f>'SO04 SO04 Rek'!I19</f>
        <v>0</v>
      </c>
      <c r="D21" s="100" t="str">
        <f>'SO04 SO04 Rek'!A30</f>
        <v>Kompletační činnost (IČD)</v>
      </c>
      <c r="E21" s="151"/>
      <c r="F21" s="152"/>
      <c r="G21" s="147">
        <f>'SO04 SO04 Rek'!I30</f>
        <v>0</v>
      </c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11" t="s">
        <v>61</v>
      </c>
      <c r="B23" s="312"/>
      <c r="C23" s="157">
        <f>C22+G23</f>
        <v>0</v>
      </c>
      <c r="D23" s="158" t="s">
        <v>62</v>
      </c>
      <c r="E23" s="159"/>
      <c r="F23" s="160"/>
      <c r="G23" s="147">
        <f>'SO04 SO04 Rek'!H32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3">
        <f>C23-F32</f>
        <v>0</v>
      </c>
      <c r="G30" s="304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3">
        <f>ROUND(PRODUCT(F30,C31/100),0)</f>
        <v>0</v>
      </c>
      <c r="G31" s="304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3">
        <v>0</v>
      </c>
      <c r="G32" s="304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3">
        <f>ROUND(PRODUCT(F32,C33/100),0)</f>
        <v>0</v>
      </c>
      <c r="G33" s="304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5">
        <f>ROUND(SUM(F30:F33),0)</f>
        <v>0</v>
      </c>
      <c r="G34" s="30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7"/>
      <c r="C37" s="307"/>
      <c r="D37" s="307"/>
      <c r="E37" s="307"/>
      <c r="F37" s="307"/>
      <c r="G37" s="307"/>
      <c r="H37" s="1" t="s">
        <v>1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s="1" t="s">
        <v>1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s="1" t="s">
        <v>1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s="1" t="s">
        <v>1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s="1" t="s">
        <v>1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s="1" t="s">
        <v>1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s="1" t="s">
        <v>1</v>
      </c>
    </row>
    <row r="44" spans="1:8" ht="12.75" customHeight="1" x14ac:dyDescent="0.2">
      <c r="A44" s="184"/>
      <c r="B44" s="307"/>
      <c r="C44" s="307"/>
      <c r="D44" s="307"/>
      <c r="E44" s="307"/>
      <c r="F44" s="307"/>
      <c r="G44" s="307"/>
      <c r="H44" s="1" t="s">
        <v>1</v>
      </c>
    </row>
    <row r="45" spans="1:8" ht="12.75" customHeight="1" x14ac:dyDescent="0.2">
      <c r="A45" s="184"/>
      <c r="B45" s="307"/>
      <c r="C45" s="307"/>
      <c r="D45" s="307"/>
      <c r="E45" s="307"/>
      <c r="F45" s="307"/>
      <c r="G45" s="307"/>
      <c r="H45" s="1" t="s">
        <v>1</v>
      </c>
    </row>
    <row r="46" spans="1:8" x14ac:dyDescent="0.2">
      <c r="B46" s="302"/>
      <c r="C46" s="302"/>
      <c r="D46" s="302"/>
      <c r="E46" s="302"/>
      <c r="F46" s="302"/>
      <c r="G46" s="302"/>
    </row>
    <row r="47" spans="1:8" x14ac:dyDescent="0.2">
      <c r="B47" s="302"/>
      <c r="C47" s="302"/>
      <c r="D47" s="302"/>
      <c r="E47" s="302"/>
      <c r="F47" s="302"/>
      <c r="G47" s="302"/>
    </row>
    <row r="48" spans="1:8" x14ac:dyDescent="0.2">
      <c r="B48" s="302"/>
      <c r="C48" s="302"/>
      <c r="D48" s="302"/>
      <c r="E48" s="302"/>
      <c r="F48" s="302"/>
      <c r="G48" s="302"/>
    </row>
    <row r="49" spans="2:7" x14ac:dyDescent="0.2">
      <c r="B49" s="302"/>
      <c r="C49" s="302"/>
      <c r="D49" s="302"/>
      <c r="E49" s="302"/>
      <c r="F49" s="302"/>
      <c r="G49" s="302"/>
    </row>
    <row r="50" spans="2:7" x14ac:dyDescent="0.2">
      <c r="B50" s="302"/>
      <c r="C50" s="302"/>
      <c r="D50" s="302"/>
      <c r="E50" s="302"/>
      <c r="F50" s="302"/>
      <c r="G50" s="302"/>
    </row>
    <row r="51" spans="2:7" x14ac:dyDescent="0.2">
      <c r="B51" s="302"/>
      <c r="C51" s="302"/>
      <c r="D51" s="302"/>
      <c r="E51" s="302"/>
      <c r="F51" s="302"/>
      <c r="G51" s="30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8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106</v>
      </c>
      <c r="D1" s="186"/>
      <c r="E1" s="187"/>
      <c r="F1" s="186"/>
      <c r="G1" s="188" t="s">
        <v>75</v>
      </c>
      <c r="H1" s="189" t="s">
        <v>294</v>
      </c>
      <c r="I1" s="190"/>
    </row>
    <row r="2" spans="1:9" ht="13.5" thickBot="1" x14ac:dyDescent="0.25">
      <c r="A2" s="315" t="s">
        <v>76</v>
      </c>
      <c r="B2" s="316"/>
      <c r="C2" s="191" t="s">
        <v>296</v>
      </c>
      <c r="D2" s="192"/>
      <c r="E2" s="193"/>
      <c r="F2" s="192"/>
      <c r="G2" s="317" t="s">
        <v>295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9" s="126" customFormat="1" x14ac:dyDescent="0.2">
      <c r="A7" s="290" t="str">
        <f>'SO04 SO04 Pol'!B7</f>
        <v>1</v>
      </c>
      <c r="B7" s="62" t="str">
        <f>'SO04 SO04 Pol'!C7</f>
        <v>Zemní práce</v>
      </c>
      <c r="D7" s="203"/>
      <c r="E7" s="291">
        <f>'SO04 SO04 Pol'!BA32</f>
        <v>0</v>
      </c>
      <c r="F7" s="292">
        <f>'SO04 SO04 Pol'!BB32</f>
        <v>0</v>
      </c>
      <c r="G7" s="292">
        <f>'SO04 SO04 Pol'!BC32</f>
        <v>0</v>
      </c>
      <c r="H7" s="292">
        <f>'SO04 SO04 Pol'!BD32</f>
        <v>0</v>
      </c>
      <c r="I7" s="293">
        <f>'SO04 SO04 Pol'!BE32</f>
        <v>0</v>
      </c>
    </row>
    <row r="8" spans="1:9" s="126" customFormat="1" x14ac:dyDescent="0.2">
      <c r="A8" s="290" t="str">
        <f>'SO04 SO04 Pol'!B33</f>
        <v>2</v>
      </c>
      <c r="B8" s="62" t="str">
        <f>'SO04 SO04 Pol'!C33</f>
        <v>Základy,zvláštní zakládání</v>
      </c>
      <c r="D8" s="203"/>
      <c r="E8" s="291">
        <f>'SO04 SO04 Pol'!BA51</f>
        <v>0</v>
      </c>
      <c r="F8" s="292">
        <f>'SO04 SO04 Pol'!BB51</f>
        <v>0</v>
      </c>
      <c r="G8" s="292">
        <f>'SO04 SO04 Pol'!BC51</f>
        <v>0</v>
      </c>
      <c r="H8" s="292">
        <f>'SO04 SO04 Pol'!BD51</f>
        <v>0</v>
      </c>
      <c r="I8" s="293">
        <f>'SO04 SO04 Pol'!BE51</f>
        <v>0</v>
      </c>
    </row>
    <row r="9" spans="1:9" s="126" customFormat="1" x14ac:dyDescent="0.2">
      <c r="A9" s="290" t="str">
        <f>'SO04 SO04 Pol'!B52</f>
        <v>4</v>
      </c>
      <c r="B9" s="62" t="str">
        <f>'SO04 SO04 Pol'!C52</f>
        <v>Vodorovné konstrukce</v>
      </c>
      <c r="D9" s="203"/>
      <c r="E9" s="291">
        <f>'SO04 SO04 Pol'!BA55</f>
        <v>0</v>
      </c>
      <c r="F9" s="292">
        <f>'SO04 SO04 Pol'!BB55</f>
        <v>0</v>
      </c>
      <c r="G9" s="292">
        <f>'SO04 SO04 Pol'!BC55</f>
        <v>0</v>
      </c>
      <c r="H9" s="292">
        <f>'SO04 SO04 Pol'!BD55</f>
        <v>0</v>
      </c>
      <c r="I9" s="293">
        <f>'SO04 SO04 Pol'!BE55</f>
        <v>0</v>
      </c>
    </row>
    <row r="10" spans="1:9" s="126" customFormat="1" x14ac:dyDescent="0.2">
      <c r="A10" s="290" t="str">
        <f>'SO04 SO04 Pol'!B56</f>
        <v>8</v>
      </c>
      <c r="B10" s="62" t="str">
        <f>'SO04 SO04 Pol'!C56</f>
        <v>Trubní vedení</v>
      </c>
      <c r="D10" s="203"/>
      <c r="E10" s="291">
        <f>'SO04 SO04 Pol'!BA66</f>
        <v>0</v>
      </c>
      <c r="F10" s="292">
        <f>'SO04 SO04 Pol'!BB66</f>
        <v>0</v>
      </c>
      <c r="G10" s="292">
        <f>'SO04 SO04 Pol'!BC66</f>
        <v>0</v>
      </c>
      <c r="H10" s="292">
        <f>'SO04 SO04 Pol'!BD66</f>
        <v>0</v>
      </c>
      <c r="I10" s="293">
        <f>'SO04 SO04 Pol'!BE66</f>
        <v>0</v>
      </c>
    </row>
    <row r="11" spans="1:9" s="126" customFormat="1" x14ac:dyDescent="0.2">
      <c r="A11" s="290" t="str">
        <f>'SO04 SO04 Pol'!B67</f>
        <v>91</v>
      </c>
      <c r="B11" s="62" t="str">
        <f>'SO04 SO04 Pol'!C67</f>
        <v>Doplňující práce na komunikaci</v>
      </c>
      <c r="D11" s="203"/>
      <c r="E11" s="291">
        <f>'SO04 SO04 Pol'!BA71</f>
        <v>0</v>
      </c>
      <c r="F11" s="292">
        <f>'SO04 SO04 Pol'!BB71</f>
        <v>0</v>
      </c>
      <c r="G11" s="292">
        <f>'SO04 SO04 Pol'!BC71</f>
        <v>0</v>
      </c>
      <c r="H11" s="292">
        <f>'SO04 SO04 Pol'!BD71</f>
        <v>0</v>
      </c>
      <c r="I11" s="293">
        <f>'SO04 SO04 Pol'!BE71</f>
        <v>0</v>
      </c>
    </row>
    <row r="12" spans="1:9" s="126" customFormat="1" x14ac:dyDescent="0.2">
      <c r="A12" s="290" t="str">
        <f>'SO04 SO04 Pol'!B72</f>
        <v>712</v>
      </c>
      <c r="B12" s="62" t="str">
        <f>'SO04 SO04 Pol'!C72</f>
        <v>Živičné krytiny</v>
      </c>
      <c r="D12" s="203"/>
      <c r="E12" s="291">
        <f>'SO04 SO04 Pol'!BA79</f>
        <v>0</v>
      </c>
      <c r="F12" s="292">
        <f>'SO04 SO04 Pol'!BB79</f>
        <v>0</v>
      </c>
      <c r="G12" s="292">
        <f>'SO04 SO04 Pol'!BC79</f>
        <v>0</v>
      </c>
      <c r="H12" s="292">
        <f>'SO04 SO04 Pol'!BD79</f>
        <v>0</v>
      </c>
      <c r="I12" s="293">
        <f>'SO04 SO04 Pol'!BE79</f>
        <v>0</v>
      </c>
    </row>
    <row r="13" spans="1:9" s="126" customFormat="1" x14ac:dyDescent="0.2">
      <c r="A13" s="290" t="str">
        <f>'SO04 SO04 Pol'!B80</f>
        <v>713</v>
      </c>
      <c r="B13" s="62" t="str">
        <f>'SO04 SO04 Pol'!C80</f>
        <v>Izolace tepelné</v>
      </c>
      <c r="D13" s="203"/>
      <c r="E13" s="291">
        <f>'SO04 SO04 Pol'!BA89</f>
        <v>0</v>
      </c>
      <c r="F13" s="292">
        <f>'SO04 SO04 Pol'!BB89</f>
        <v>0</v>
      </c>
      <c r="G13" s="292">
        <f>'SO04 SO04 Pol'!BC89</f>
        <v>0</v>
      </c>
      <c r="H13" s="292">
        <f>'SO04 SO04 Pol'!BD89</f>
        <v>0</v>
      </c>
      <c r="I13" s="293">
        <f>'SO04 SO04 Pol'!BE89</f>
        <v>0</v>
      </c>
    </row>
    <row r="14" spans="1:9" s="126" customFormat="1" x14ac:dyDescent="0.2">
      <c r="A14" s="290" t="str">
        <f>'SO04 SO04 Pol'!B90</f>
        <v>762</v>
      </c>
      <c r="B14" s="62" t="str">
        <f>'SO04 SO04 Pol'!C90</f>
        <v>Konstrukce tesařské</v>
      </c>
      <c r="D14" s="203"/>
      <c r="E14" s="291">
        <f>'SO04 SO04 Pol'!BA109</f>
        <v>0</v>
      </c>
      <c r="F14" s="292">
        <f>'SO04 SO04 Pol'!BB109</f>
        <v>0</v>
      </c>
      <c r="G14" s="292">
        <f>'SO04 SO04 Pol'!BC109</f>
        <v>0</v>
      </c>
      <c r="H14" s="292">
        <f>'SO04 SO04 Pol'!BD109</f>
        <v>0</v>
      </c>
      <c r="I14" s="293">
        <f>'SO04 SO04 Pol'!BE109</f>
        <v>0</v>
      </c>
    </row>
    <row r="15" spans="1:9" s="126" customFormat="1" x14ac:dyDescent="0.2">
      <c r="A15" s="290" t="str">
        <f>'SO04 SO04 Pol'!B110</f>
        <v>766</v>
      </c>
      <c r="B15" s="62" t="str">
        <f>'SO04 SO04 Pol'!C110</f>
        <v>Konstrukce truhlářské</v>
      </c>
      <c r="D15" s="203"/>
      <c r="E15" s="291">
        <f>'SO04 SO04 Pol'!BA116</f>
        <v>0</v>
      </c>
      <c r="F15" s="292">
        <f>'SO04 SO04 Pol'!BB116</f>
        <v>0</v>
      </c>
      <c r="G15" s="292">
        <f>'SO04 SO04 Pol'!BC116</f>
        <v>0</v>
      </c>
      <c r="H15" s="292">
        <f>'SO04 SO04 Pol'!BD116</f>
        <v>0</v>
      </c>
      <c r="I15" s="293">
        <f>'SO04 SO04 Pol'!BE116</f>
        <v>0</v>
      </c>
    </row>
    <row r="16" spans="1:9" s="126" customFormat="1" x14ac:dyDescent="0.2">
      <c r="A16" s="290" t="str">
        <f>'SO04 SO04 Pol'!B117</f>
        <v>767</v>
      </c>
      <c r="B16" s="62" t="str">
        <f>'SO04 SO04 Pol'!C117</f>
        <v>Konstrukce zámečnické</v>
      </c>
      <c r="D16" s="203"/>
      <c r="E16" s="291">
        <f>'SO04 SO04 Pol'!BA131</f>
        <v>0</v>
      </c>
      <c r="F16" s="292">
        <f>'SO04 SO04 Pol'!BB131</f>
        <v>0</v>
      </c>
      <c r="G16" s="292">
        <f>'SO04 SO04 Pol'!BC131</f>
        <v>0</v>
      </c>
      <c r="H16" s="292">
        <f>'SO04 SO04 Pol'!BD131</f>
        <v>0</v>
      </c>
      <c r="I16" s="293">
        <f>'SO04 SO04 Pol'!BE131</f>
        <v>0</v>
      </c>
    </row>
    <row r="17" spans="1:57" s="126" customFormat="1" x14ac:dyDescent="0.2">
      <c r="A17" s="290" t="str">
        <f>'SO04 SO04 Pol'!B132</f>
        <v>783</v>
      </c>
      <c r="B17" s="62" t="str">
        <f>'SO04 SO04 Pol'!C132</f>
        <v>Nátěry</v>
      </c>
      <c r="D17" s="203"/>
      <c r="E17" s="291">
        <f>'SO04 SO04 Pol'!BA138</f>
        <v>0</v>
      </c>
      <c r="F17" s="292">
        <f>'SO04 SO04 Pol'!BB138</f>
        <v>0</v>
      </c>
      <c r="G17" s="292">
        <f>'SO04 SO04 Pol'!BC138</f>
        <v>0</v>
      </c>
      <c r="H17" s="292">
        <f>'SO04 SO04 Pol'!BD138</f>
        <v>0</v>
      </c>
      <c r="I17" s="293">
        <f>'SO04 SO04 Pol'!BE138</f>
        <v>0</v>
      </c>
    </row>
    <row r="18" spans="1:57" s="126" customFormat="1" ht="13.5" thickBot="1" x14ac:dyDescent="0.25">
      <c r="A18" s="290" t="str">
        <f>'SO04 SO04 Pol'!B139</f>
        <v>M21</v>
      </c>
      <c r="B18" s="62" t="str">
        <f>'SO04 SO04 Pol'!C139</f>
        <v>Elektromontáže</v>
      </c>
      <c r="D18" s="203"/>
      <c r="E18" s="291">
        <f>'SO04 SO04 Pol'!BA142</f>
        <v>0</v>
      </c>
      <c r="F18" s="292">
        <f>'SO04 SO04 Pol'!BB142</f>
        <v>0</v>
      </c>
      <c r="G18" s="292">
        <f>'SO04 SO04 Pol'!BC142</f>
        <v>0</v>
      </c>
      <c r="H18" s="292">
        <f>'SO04 SO04 Pol'!BD142</f>
        <v>0</v>
      </c>
      <c r="I18" s="293">
        <f>'SO04 SO04 Pol'!BE142</f>
        <v>0</v>
      </c>
    </row>
    <row r="19" spans="1:57" s="14" customFormat="1" ht="13.5" thickBot="1" x14ac:dyDescent="0.25">
      <c r="A19" s="204"/>
      <c r="B19" s="205" t="s">
        <v>79</v>
      </c>
      <c r="C19" s="205"/>
      <c r="D19" s="206"/>
      <c r="E19" s="207">
        <f>SUM(E7:E18)</f>
        <v>0</v>
      </c>
      <c r="F19" s="208">
        <f>SUM(F7:F18)</f>
        <v>0</v>
      </c>
      <c r="G19" s="208">
        <f>SUM(G7:G18)</f>
        <v>0</v>
      </c>
      <c r="H19" s="208">
        <f>SUM(H7:H18)</f>
        <v>0</v>
      </c>
      <c r="I19" s="209">
        <f>SUM(I7:I18)</f>
        <v>0</v>
      </c>
    </row>
    <row r="20" spans="1:57" x14ac:dyDescent="0.2">
      <c r="A20" s="126"/>
      <c r="B20" s="126"/>
      <c r="C20" s="126"/>
      <c r="D20" s="126"/>
      <c r="E20" s="126"/>
      <c r="F20" s="126"/>
      <c r="G20" s="126"/>
      <c r="H20" s="126"/>
      <c r="I20" s="126"/>
    </row>
    <row r="21" spans="1:57" ht="19.5" customHeight="1" x14ac:dyDescent="0.25">
      <c r="A21" s="195" t="s">
        <v>80</v>
      </c>
      <c r="B21" s="195"/>
      <c r="C21" s="195"/>
      <c r="D21" s="195"/>
      <c r="E21" s="195"/>
      <c r="F21" s="195"/>
      <c r="G21" s="210"/>
      <c r="H21" s="195"/>
      <c r="I21" s="195"/>
      <c r="BA21" s="132"/>
      <c r="BB21" s="132"/>
      <c r="BC21" s="132"/>
      <c r="BD21" s="132"/>
      <c r="BE21" s="132"/>
    </row>
    <row r="22" spans="1:57" ht="13.5" thickBot="1" x14ac:dyDescent="0.25"/>
    <row r="23" spans="1:57" x14ac:dyDescent="0.2">
      <c r="A23" s="161" t="s">
        <v>81</v>
      </c>
      <c r="B23" s="162"/>
      <c r="C23" s="162"/>
      <c r="D23" s="211"/>
      <c r="E23" s="212" t="s">
        <v>82</v>
      </c>
      <c r="F23" s="213" t="s">
        <v>12</v>
      </c>
      <c r="G23" s="214" t="s">
        <v>83</v>
      </c>
      <c r="H23" s="215"/>
      <c r="I23" s="216" t="s">
        <v>82</v>
      </c>
    </row>
    <row r="24" spans="1:57" x14ac:dyDescent="0.2">
      <c r="A24" s="155" t="s">
        <v>195</v>
      </c>
      <c r="B24" s="146"/>
      <c r="C24" s="146"/>
      <c r="D24" s="217"/>
      <c r="E24" s="218"/>
      <c r="F24" s="219"/>
      <c r="G24" s="220">
        <v>0</v>
      </c>
      <c r="H24" s="221"/>
      <c r="I24" s="222">
        <f t="shared" ref="I24:I31" si="0">E24+F24*G24/100</f>
        <v>0</v>
      </c>
      <c r="BA24" s="1">
        <v>0</v>
      </c>
    </row>
    <row r="25" spans="1:57" x14ac:dyDescent="0.2">
      <c r="A25" s="155" t="s">
        <v>196</v>
      </c>
      <c r="B25" s="146"/>
      <c r="C25" s="146"/>
      <c r="D25" s="217"/>
      <c r="E25" s="218"/>
      <c r="F25" s="219"/>
      <c r="G25" s="220">
        <v>0</v>
      </c>
      <c r="H25" s="221"/>
      <c r="I25" s="222">
        <f t="shared" si="0"/>
        <v>0</v>
      </c>
      <c r="BA25" s="1">
        <v>0</v>
      </c>
    </row>
    <row r="26" spans="1:57" x14ac:dyDescent="0.2">
      <c r="A26" s="155" t="s">
        <v>197</v>
      </c>
      <c r="B26" s="146"/>
      <c r="C26" s="146"/>
      <c r="D26" s="217"/>
      <c r="E26" s="218"/>
      <c r="F26" s="219"/>
      <c r="G26" s="220">
        <v>0</v>
      </c>
      <c r="H26" s="221"/>
      <c r="I26" s="222">
        <f t="shared" si="0"/>
        <v>0</v>
      </c>
      <c r="BA26" s="1">
        <v>0</v>
      </c>
    </row>
    <row r="27" spans="1:57" x14ac:dyDescent="0.2">
      <c r="A27" s="155" t="s">
        <v>198</v>
      </c>
      <c r="B27" s="146"/>
      <c r="C27" s="146"/>
      <c r="D27" s="217"/>
      <c r="E27" s="218"/>
      <c r="F27" s="219"/>
      <c r="G27" s="220">
        <v>0</v>
      </c>
      <c r="H27" s="221"/>
      <c r="I27" s="222">
        <f t="shared" si="0"/>
        <v>0</v>
      </c>
      <c r="BA27" s="1">
        <v>0</v>
      </c>
    </row>
    <row r="28" spans="1:57" x14ac:dyDescent="0.2">
      <c r="A28" s="155" t="s">
        <v>234</v>
      </c>
      <c r="B28" s="146"/>
      <c r="C28" s="146"/>
      <c r="D28" s="217"/>
      <c r="E28" s="218"/>
      <c r="F28" s="219"/>
      <c r="G28" s="220">
        <v>0</v>
      </c>
      <c r="H28" s="221"/>
      <c r="I28" s="222">
        <f t="shared" si="0"/>
        <v>0</v>
      </c>
      <c r="BA28" s="1">
        <v>1</v>
      </c>
    </row>
    <row r="29" spans="1:57" x14ac:dyDescent="0.2">
      <c r="A29" s="155" t="s">
        <v>200</v>
      </c>
      <c r="B29" s="146"/>
      <c r="C29" s="146"/>
      <c r="D29" s="217"/>
      <c r="E29" s="218"/>
      <c r="F29" s="219"/>
      <c r="G29" s="220">
        <v>0</v>
      </c>
      <c r="H29" s="221"/>
      <c r="I29" s="222">
        <f t="shared" si="0"/>
        <v>0</v>
      </c>
      <c r="BA29" s="1">
        <v>1</v>
      </c>
    </row>
    <row r="30" spans="1:57" x14ac:dyDescent="0.2">
      <c r="A30" s="155" t="s">
        <v>201</v>
      </c>
      <c r="B30" s="146"/>
      <c r="C30" s="146"/>
      <c r="D30" s="217"/>
      <c r="E30" s="218"/>
      <c r="F30" s="219"/>
      <c r="G30" s="220">
        <v>0</v>
      </c>
      <c r="H30" s="221"/>
      <c r="I30" s="222">
        <f t="shared" si="0"/>
        <v>0</v>
      </c>
      <c r="BA30" s="1">
        <v>2</v>
      </c>
    </row>
    <row r="31" spans="1:57" x14ac:dyDescent="0.2">
      <c r="A31" s="155" t="s">
        <v>202</v>
      </c>
      <c r="B31" s="146"/>
      <c r="C31" s="146"/>
      <c r="D31" s="217"/>
      <c r="E31" s="218"/>
      <c r="F31" s="219"/>
      <c r="G31" s="220">
        <v>0</v>
      </c>
      <c r="H31" s="221"/>
      <c r="I31" s="222">
        <f t="shared" si="0"/>
        <v>0</v>
      </c>
      <c r="BA31" s="1">
        <v>2</v>
      </c>
    </row>
    <row r="32" spans="1:57" ht="13.5" thickBot="1" x14ac:dyDescent="0.25">
      <c r="A32" s="223"/>
      <c r="B32" s="224" t="s">
        <v>84</v>
      </c>
      <c r="C32" s="225"/>
      <c r="D32" s="226"/>
      <c r="E32" s="227"/>
      <c r="F32" s="228"/>
      <c r="G32" s="228"/>
      <c r="H32" s="320">
        <f>SUM(I24:I31)</f>
        <v>0</v>
      </c>
      <c r="I32" s="321"/>
    </row>
    <row r="34" spans="2:9" x14ac:dyDescent="0.2">
      <c r="B34" s="14"/>
      <c r="F34" s="229"/>
      <c r="G34" s="230"/>
      <c r="H34" s="230"/>
      <c r="I34" s="46"/>
    </row>
    <row r="35" spans="2:9" x14ac:dyDescent="0.2">
      <c r="F35" s="229"/>
      <c r="G35" s="230"/>
      <c r="H35" s="230"/>
      <c r="I35" s="46"/>
    </row>
    <row r="36" spans="2:9" x14ac:dyDescent="0.2">
      <c r="F36" s="229"/>
      <c r="G36" s="230"/>
      <c r="H36" s="230"/>
      <c r="I36" s="46"/>
    </row>
    <row r="37" spans="2:9" x14ac:dyDescent="0.2">
      <c r="F37" s="229"/>
      <c r="G37" s="230"/>
      <c r="H37" s="230"/>
      <c r="I37" s="46"/>
    </row>
    <row r="38" spans="2:9" x14ac:dyDescent="0.2">
      <c r="F38" s="229"/>
      <c r="G38" s="230"/>
      <c r="H38" s="230"/>
      <c r="I38" s="46"/>
    </row>
    <row r="39" spans="2:9" x14ac:dyDescent="0.2">
      <c r="F39" s="229"/>
      <c r="G39" s="230"/>
      <c r="H39" s="230"/>
      <c r="I39" s="46"/>
    </row>
    <row r="40" spans="2:9" x14ac:dyDescent="0.2">
      <c r="F40" s="229"/>
      <c r="G40" s="230"/>
      <c r="H40" s="230"/>
      <c r="I40" s="46"/>
    </row>
    <row r="41" spans="2:9" x14ac:dyDescent="0.2">
      <c r="F41" s="229"/>
      <c r="G41" s="230"/>
      <c r="H41" s="230"/>
      <c r="I41" s="46"/>
    </row>
    <row r="42" spans="2:9" x14ac:dyDescent="0.2">
      <c r="F42" s="229"/>
      <c r="G42" s="230"/>
      <c r="H42" s="230"/>
      <c r="I42" s="46"/>
    </row>
    <row r="43" spans="2:9" x14ac:dyDescent="0.2">
      <c r="F43" s="229"/>
      <c r="G43" s="230"/>
      <c r="H43" s="230"/>
      <c r="I43" s="46"/>
    </row>
    <row r="44" spans="2:9" x14ac:dyDescent="0.2">
      <c r="F44" s="229"/>
      <c r="G44" s="230"/>
      <c r="H44" s="230"/>
      <c r="I44" s="46"/>
    </row>
    <row r="45" spans="2:9" x14ac:dyDescent="0.2">
      <c r="F45" s="229"/>
      <c r="G45" s="230"/>
      <c r="H45" s="230"/>
      <c r="I45" s="46"/>
    </row>
    <row r="46" spans="2:9" x14ac:dyDescent="0.2">
      <c r="F46" s="229"/>
      <c r="G46" s="230"/>
      <c r="H46" s="230"/>
      <c r="I46" s="46"/>
    </row>
    <row r="47" spans="2:9" x14ac:dyDescent="0.2">
      <c r="F47" s="229"/>
      <c r="G47" s="230"/>
      <c r="H47" s="230"/>
      <c r="I47" s="46"/>
    </row>
    <row r="48" spans="2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  <row r="80" spans="6:9" x14ac:dyDescent="0.2">
      <c r="F80" s="229"/>
      <c r="G80" s="230"/>
      <c r="H80" s="230"/>
      <c r="I80" s="46"/>
    </row>
    <row r="81" spans="6:9" x14ac:dyDescent="0.2">
      <c r="F81" s="229"/>
      <c r="G81" s="230"/>
      <c r="H81" s="230"/>
      <c r="I81" s="46"/>
    </row>
    <row r="82" spans="6:9" x14ac:dyDescent="0.2">
      <c r="F82" s="229"/>
      <c r="G82" s="230"/>
      <c r="H82" s="230"/>
      <c r="I82" s="46"/>
    </row>
    <row r="83" spans="6:9" x14ac:dyDescent="0.2">
      <c r="F83" s="229"/>
      <c r="G83" s="230"/>
      <c r="H83" s="230"/>
      <c r="I83" s="46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21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103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106</v>
      </c>
      <c r="D3" s="186"/>
      <c r="E3" s="235" t="s">
        <v>85</v>
      </c>
      <c r="F3" s="236" t="str">
        <f>'SO04 SO04 Rek'!H1</f>
        <v>SO04</v>
      </c>
      <c r="G3" s="237"/>
    </row>
    <row r="4" spans="1:80" ht="13.5" thickBot="1" x14ac:dyDescent="0.25">
      <c r="A4" s="325" t="s">
        <v>76</v>
      </c>
      <c r="B4" s="316"/>
      <c r="C4" s="191" t="s">
        <v>296</v>
      </c>
      <c r="D4" s="192"/>
      <c r="E4" s="326" t="str">
        <f>'SO04 SO04 Rek'!G2</f>
        <v>Ustájení kozy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98</v>
      </c>
      <c r="C7" s="248" t="s">
        <v>99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x14ac:dyDescent="0.2">
      <c r="A8" s="257">
        <v>1</v>
      </c>
      <c r="B8" s="258" t="s">
        <v>111</v>
      </c>
      <c r="C8" s="259" t="s">
        <v>112</v>
      </c>
      <c r="D8" s="260" t="s">
        <v>113</v>
      </c>
      <c r="E8" s="261">
        <v>13.335800000000001</v>
      </c>
      <c r="F8" s="261">
        <v>0</v>
      </c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65"/>
      <c r="B9" s="268"/>
      <c r="C9" s="322" t="s">
        <v>297</v>
      </c>
      <c r="D9" s="323"/>
      <c r="E9" s="269">
        <v>10.395799999999999</v>
      </c>
      <c r="F9" s="270"/>
      <c r="G9" s="271"/>
      <c r="H9" s="272"/>
      <c r="I9" s="266"/>
      <c r="J9" s="273"/>
      <c r="K9" s="266"/>
      <c r="M9" s="267" t="s">
        <v>297</v>
      </c>
      <c r="O9" s="256"/>
    </row>
    <row r="10" spans="1:80" x14ac:dyDescent="0.2">
      <c r="A10" s="265"/>
      <c r="B10" s="268"/>
      <c r="C10" s="322" t="s">
        <v>298</v>
      </c>
      <c r="D10" s="323"/>
      <c r="E10" s="269">
        <v>2.2200000000000002</v>
      </c>
      <c r="F10" s="270"/>
      <c r="G10" s="271"/>
      <c r="H10" s="272"/>
      <c r="I10" s="266"/>
      <c r="J10" s="273"/>
      <c r="K10" s="266"/>
      <c r="M10" s="267" t="s">
        <v>298</v>
      </c>
      <c r="O10" s="256"/>
    </row>
    <row r="11" spans="1:80" x14ac:dyDescent="0.2">
      <c r="A11" s="265"/>
      <c r="B11" s="268"/>
      <c r="C11" s="322" t="s">
        <v>299</v>
      </c>
      <c r="D11" s="323"/>
      <c r="E11" s="269">
        <v>0.72</v>
      </c>
      <c r="F11" s="270"/>
      <c r="G11" s="271"/>
      <c r="H11" s="272"/>
      <c r="I11" s="266"/>
      <c r="J11" s="273"/>
      <c r="K11" s="266"/>
      <c r="M11" s="267" t="s">
        <v>299</v>
      </c>
      <c r="O11" s="256"/>
    </row>
    <row r="12" spans="1:80" x14ac:dyDescent="0.2">
      <c r="A12" s="257">
        <v>2</v>
      </c>
      <c r="B12" s="258" t="s">
        <v>115</v>
      </c>
      <c r="C12" s="259" t="s">
        <v>116</v>
      </c>
      <c r="D12" s="260" t="s">
        <v>113</v>
      </c>
      <c r="E12" s="261">
        <v>13.335800000000001</v>
      </c>
      <c r="F12" s="261">
        <v>0</v>
      </c>
      <c r="G12" s="262">
        <f>E12*F12</f>
        <v>0</v>
      </c>
      <c r="H12" s="263">
        <v>0</v>
      </c>
      <c r="I12" s="264">
        <f>E12*H12</f>
        <v>0</v>
      </c>
      <c r="J12" s="263">
        <v>0</v>
      </c>
      <c r="K12" s="264">
        <f>E12*J12</f>
        <v>0</v>
      </c>
      <c r="O12" s="256">
        <v>2</v>
      </c>
      <c r="AA12" s="231">
        <v>1</v>
      </c>
      <c r="AB12" s="231">
        <v>1</v>
      </c>
      <c r="AC12" s="231">
        <v>1</v>
      </c>
      <c r="AZ12" s="231">
        <v>1</v>
      </c>
      <c r="BA12" s="231">
        <f>IF(AZ12=1,G12,0)</f>
        <v>0</v>
      </c>
      <c r="BB12" s="231">
        <f>IF(AZ12=2,G12,0)</f>
        <v>0</v>
      </c>
      <c r="BC12" s="231">
        <f>IF(AZ12=3,G12,0)</f>
        <v>0</v>
      </c>
      <c r="BD12" s="231">
        <f>IF(AZ12=4,G12,0)</f>
        <v>0</v>
      </c>
      <c r="BE12" s="231">
        <f>IF(AZ12=5,G12,0)</f>
        <v>0</v>
      </c>
      <c r="CA12" s="256">
        <v>1</v>
      </c>
      <c r="CB12" s="256">
        <v>1</v>
      </c>
    </row>
    <row r="13" spans="1:80" x14ac:dyDescent="0.2">
      <c r="A13" s="265"/>
      <c r="B13" s="268"/>
      <c r="C13" s="322" t="s">
        <v>297</v>
      </c>
      <c r="D13" s="323"/>
      <c r="E13" s="269">
        <v>10.395799999999999</v>
      </c>
      <c r="F13" s="270"/>
      <c r="G13" s="271"/>
      <c r="H13" s="272"/>
      <c r="I13" s="266"/>
      <c r="J13" s="273"/>
      <c r="K13" s="266"/>
      <c r="M13" s="267" t="s">
        <v>297</v>
      </c>
      <c r="O13" s="256"/>
    </row>
    <row r="14" spans="1:80" x14ac:dyDescent="0.2">
      <c r="A14" s="265"/>
      <c r="B14" s="268"/>
      <c r="C14" s="322" t="s">
        <v>298</v>
      </c>
      <c r="D14" s="323"/>
      <c r="E14" s="269">
        <v>2.2200000000000002</v>
      </c>
      <c r="F14" s="270"/>
      <c r="G14" s="271"/>
      <c r="H14" s="272"/>
      <c r="I14" s="266"/>
      <c r="J14" s="273"/>
      <c r="K14" s="266"/>
      <c r="M14" s="267" t="s">
        <v>298</v>
      </c>
      <c r="O14" s="256"/>
    </row>
    <row r="15" spans="1:80" x14ac:dyDescent="0.2">
      <c r="A15" s="265"/>
      <c r="B15" s="268"/>
      <c r="C15" s="322" t="s">
        <v>299</v>
      </c>
      <c r="D15" s="323"/>
      <c r="E15" s="269">
        <v>0.72</v>
      </c>
      <c r="F15" s="270"/>
      <c r="G15" s="271"/>
      <c r="H15" s="272"/>
      <c r="I15" s="266"/>
      <c r="J15" s="273"/>
      <c r="K15" s="266"/>
      <c r="M15" s="267" t="s">
        <v>299</v>
      </c>
      <c r="O15" s="256"/>
    </row>
    <row r="16" spans="1:80" x14ac:dyDescent="0.2">
      <c r="A16" s="257">
        <v>3</v>
      </c>
      <c r="B16" s="258" t="s">
        <v>117</v>
      </c>
      <c r="C16" s="259" t="s">
        <v>118</v>
      </c>
      <c r="D16" s="260" t="s">
        <v>113</v>
      </c>
      <c r="E16" s="261">
        <v>13.335800000000001</v>
      </c>
      <c r="F16" s="261">
        <v>0</v>
      </c>
      <c r="G16" s="262">
        <f>E16*F16</f>
        <v>0</v>
      </c>
      <c r="H16" s="263">
        <v>0</v>
      </c>
      <c r="I16" s="264">
        <f>E16*H16</f>
        <v>0</v>
      </c>
      <c r="J16" s="263">
        <v>0</v>
      </c>
      <c r="K16" s="264">
        <f>E16*J16</f>
        <v>0</v>
      </c>
      <c r="O16" s="256">
        <v>2</v>
      </c>
      <c r="AA16" s="231">
        <v>1</v>
      </c>
      <c r="AB16" s="231">
        <v>1</v>
      </c>
      <c r="AC16" s="231">
        <v>1</v>
      </c>
      <c r="AZ16" s="231">
        <v>1</v>
      </c>
      <c r="BA16" s="231">
        <f>IF(AZ16=1,G16,0)</f>
        <v>0</v>
      </c>
      <c r="BB16" s="231">
        <f>IF(AZ16=2,G16,0)</f>
        <v>0</v>
      </c>
      <c r="BC16" s="231">
        <f>IF(AZ16=3,G16,0)</f>
        <v>0</v>
      </c>
      <c r="BD16" s="231">
        <f>IF(AZ16=4,G16,0)</f>
        <v>0</v>
      </c>
      <c r="BE16" s="231">
        <f>IF(AZ16=5,G16,0)</f>
        <v>0</v>
      </c>
      <c r="CA16" s="256">
        <v>1</v>
      </c>
      <c r="CB16" s="256">
        <v>1</v>
      </c>
    </row>
    <row r="17" spans="1:80" x14ac:dyDescent="0.2">
      <c r="A17" s="265"/>
      <c r="B17" s="268"/>
      <c r="C17" s="322" t="s">
        <v>297</v>
      </c>
      <c r="D17" s="323"/>
      <c r="E17" s="269">
        <v>10.395799999999999</v>
      </c>
      <c r="F17" s="270"/>
      <c r="G17" s="271"/>
      <c r="H17" s="272"/>
      <c r="I17" s="266"/>
      <c r="J17" s="273"/>
      <c r="K17" s="266"/>
      <c r="M17" s="267" t="s">
        <v>297</v>
      </c>
      <c r="O17" s="256"/>
    </row>
    <row r="18" spans="1:80" x14ac:dyDescent="0.2">
      <c r="A18" s="265"/>
      <c r="B18" s="268"/>
      <c r="C18" s="322" t="s">
        <v>298</v>
      </c>
      <c r="D18" s="323"/>
      <c r="E18" s="269">
        <v>2.2200000000000002</v>
      </c>
      <c r="F18" s="270"/>
      <c r="G18" s="271"/>
      <c r="H18" s="272"/>
      <c r="I18" s="266"/>
      <c r="J18" s="273"/>
      <c r="K18" s="266"/>
      <c r="M18" s="267" t="s">
        <v>298</v>
      </c>
      <c r="O18" s="256"/>
    </row>
    <row r="19" spans="1:80" x14ac:dyDescent="0.2">
      <c r="A19" s="265"/>
      <c r="B19" s="268"/>
      <c r="C19" s="322" t="s">
        <v>299</v>
      </c>
      <c r="D19" s="323"/>
      <c r="E19" s="269">
        <v>0.72</v>
      </c>
      <c r="F19" s="270"/>
      <c r="G19" s="271"/>
      <c r="H19" s="272"/>
      <c r="I19" s="266"/>
      <c r="J19" s="273"/>
      <c r="K19" s="266"/>
      <c r="M19" s="267" t="s">
        <v>299</v>
      </c>
      <c r="O19" s="256"/>
    </row>
    <row r="20" spans="1:80" x14ac:dyDescent="0.2">
      <c r="A20" s="257">
        <v>4</v>
      </c>
      <c r="B20" s="258" t="s">
        <v>119</v>
      </c>
      <c r="C20" s="259" t="s">
        <v>120</v>
      </c>
      <c r="D20" s="260" t="s">
        <v>113</v>
      </c>
      <c r="E20" s="261">
        <v>13.335800000000001</v>
      </c>
      <c r="F20" s="261">
        <v>0</v>
      </c>
      <c r="G20" s="262">
        <f>E20*F20</f>
        <v>0</v>
      </c>
      <c r="H20" s="263">
        <v>0</v>
      </c>
      <c r="I20" s="264">
        <f>E20*H20</f>
        <v>0</v>
      </c>
      <c r="J20" s="263">
        <v>0</v>
      </c>
      <c r="K20" s="264">
        <f>E20*J20</f>
        <v>0</v>
      </c>
      <c r="O20" s="256">
        <v>2</v>
      </c>
      <c r="AA20" s="231">
        <v>1</v>
      </c>
      <c r="AB20" s="231">
        <v>1</v>
      </c>
      <c r="AC20" s="231">
        <v>1</v>
      </c>
      <c r="AZ20" s="231">
        <v>1</v>
      </c>
      <c r="BA20" s="231">
        <f>IF(AZ20=1,G20,0)</f>
        <v>0</v>
      </c>
      <c r="BB20" s="231">
        <f>IF(AZ20=2,G20,0)</f>
        <v>0</v>
      </c>
      <c r="BC20" s="231">
        <f>IF(AZ20=3,G20,0)</f>
        <v>0</v>
      </c>
      <c r="BD20" s="231">
        <f>IF(AZ20=4,G20,0)</f>
        <v>0</v>
      </c>
      <c r="BE20" s="231">
        <f>IF(AZ20=5,G20,0)</f>
        <v>0</v>
      </c>
      <c r="CA20" s="256">
        <v>1</v>
      </c>
      <c r="CB20" s="256">
        <v>1</v>
      </c>
    </row>
    <row r="21" spans="1:80" x14ac:dyDescent="0.2">
      <c r="A21" s="265"/>
      <c r="B21" s="268"/>
      <c r="C21" s="322" t="s">
        <v>297</v>
      </c>
      <c r="D21" s="323"/>
      <c r="E21" s="269">
        <v>10.395799999999999</v>
      </c>
      <c r="F21" s="270"/>
      <c r="G21" s="271"/>
      <c r="H21" s="272"/>
      <c r="I21" s="266"/>
      <c r="J21" s="273"/>
      <c r="K21" s="266"/>
      <c r="M21" s="267" t="s">
        <v>297</v>
      </c>
      <c r="O21" s="256"/>
    </row>
    <row r="22" spans="1:80" x14ac:dyDescent="0.2">
      <c r="A22" s="265"/>
      <c r="B22" s="268"/>
      <c r="C22" s="322" t="s">
        <v>298</v>
      </c>
      <c r="D22" s="323"/>
      <c r="E22" s="269">
        <v>2.2200000000000002</v>
      </c>
      <c r="F22" s="270"/>
      <c r="G22" s="271"/>
      <c r="H22" s="272"/>
      <c r="I22" s="266"/>
      <c r="J22" s="273"/>
      <c r="K22" s="266"/>
      <c r="M22" s="267" t="s">
        <v>298</v>
      </c>
      <c r="O22" s="256"/>
    </row>
    <row r="23" spans="1:80" x14ac:dyDescent="0.2">
      <c r="A23" s="265"/>
      <c r="B23" s="268"/>
      <c r="C23" s="322" t="s">
        <v>299</v>
      </c>
      <c r="D23" s="323"/>
      <c r="E23" s="269">
        <v>0.72</v>
      </c>
      <c r="F23" s="270"/>
      <c r="G23" s="271"/>
      <c r="H23" s="272"/>
      <c r="I23" s="266"/>
      <c r="J23" s="273"/>
      <c r="K23" s="266"/>
      <c r="M23" s="267" t="s">
        <v>299</v>
      </c>
      <c r="O23" s="256"/>
    </row>
    <row r="24" spans="1:80" x14ac:dyDescent="0.2">
      <c r="A24" s="257">
        <v>5</v>
      </c>
      <c r="B24" s="258" t="s">
        <v>121</v>
      </c>
      <c r="C24" s="259" t="s">
        <v>122</v>
      </c>
      <c r="D24" s="260" t="s">
        <v>123</v>
      </c>
      <c r="E24" s="261">
        <v>37.989600000000003</v>
      </c>
      <c r="F24" s="261">
        <v>0</v>
      </c>
      <c r="G24" s="262">
        <f>E24*F24</f>
        <v>0</v>
      </c>
      <c r="H24" s="263">
        <v>0</v>
      </c>
      <c r="I24" s="264">
        <f>E24*H24</f>
        <v>0</v>
      </c>
      <c r="J24" s="263">
        <v>0</v>
      </c>
      <c r="K24" s="264">
        <f>E24*J24</f>
        <v>0</v>
      </c>
      <c r="O24" s="256">
        <v>2</v>
      </c>
      <c r="AA24" s="231">
        <v>1</v>
      </c>
      <c r="AB24" s="231">
        <v>0</v>
      </c>
      <c r="AC24" s="231">
        <v>0</v>
      </c>
      <c r="AZ24" s="231">
        <v>1</v>
      </c>
      <c r="BA24" s="231">
        <f>IF(AZ24=1,G24,0)</f>
        <v>0</v>
      </c>
      <c r="BB24" s="231">
        <f>IF(AZ24=2,G24,0)</f>
        <v>0</v>
      </c>
      <c r="BC24" s="231">
        <f>IF(AZ24=3,G24,0)</f>
        <v>0</v>
      </c>
      <c r="BD24" s="231">
        <f>IF(AZ24=4,G24,0)</f>
        <v>0</v>
      </c>
      <c r="BE24" s="231">
        <f>IF(AZ24=5,G24,0)</f>
        <v>0</v>
      </c>
      <c r="CA24" s="256">
        <v>1</v>
      </c>
      <c r="CB24" s="256">
        <v>0</v>
      </c>
    </row>
    <row r="25" spans="1:80" x14ac:dyDescent="0.2">
      <c r="A25" s="265"/>
      <c r="B25" s="268"/>
      <c r="C25" s="322" t="s">
        <v>300</v>
      </c>
      <c r="D25" s="323"/>
      <c r="E25" s="269">
        <v>25.989599999999999</v>
      </c>
      <c r="F25" s="270"/>
      <c r="G25" s="271"/>
      <c r="H25" s="272"/>
      <c r="I25" s="266"/>
      <c r="J25" s="273"/>
      <c r="K25" s="266"/>
      <c r="M25" s="267" t="s">
        <v>300</v>
      </c>
      <c r="O25" s="256"/>
    </row>
    <row r="26" spans="1:80" x14ac:dyDescent="0.2">
      <c r="A26" s="265"/>
      <c r="B26" s="268"/>
      <c r="C26" s="322" t="s">
        <v>301</v>
      </c>
      <c r="D26" s="323"/>
      <c r="E26" s="269">
        <v>11.1</v>
      </c>
      <c r="F26" s="270"/>
      <c r="G26" s="271"/>
      <c r="H26" s="272"/>
      <c r="I26" s="266"/>
      <c r="J26" s="273"/>
      <c r="K26" s="266"/>
      <c r="M26" s="267" t="s">
        <v>301</v>
      </c>
      <c r="O26" s="256"/>
    </row>
    <row r="27" spans="1:80" x14ac:dyDescent="0.2">
      <c r="A27" s="265"/>
      <c r="B27" s="268"/>
      <c r="C27" s="322" t="s">
        <v>302</v>
      </c>
      <c r="D27" s="323"/>
      <c r="E27" s="269">
        <v>0.9</v>
      </c>
      <c r="F27" s="270"/>
      <c r="G27" s="271"/>
      <c r="H27" s="272"/>
      <c r="I27" s="266"/>
      <c r="J27" s="273"/>
      <c r="K27" s="266"/>
      <c r="M27" s="267" t="s">
        <v>302</v>
      </c>
      <c r="O27" s="256"/>
    </row>
    <row r="28" spans="1:80" x14ac:dyDescent="0.2">
      <c r="A28" s="257">
        <v>6</v>
      </c>
      <c r="B28" s="258" t="s">
        <v>125</v>
      </c>
      <c r="C28" s="259" t="s">
        <v>126</v>
      </c>
      <c r="D28" s="260" t="s">
        <v>113</v>
      </c>
      <c r="E28" s="261">
        <v>13.335800000000001</v>
      </c>
      <c r="F28" s="261">
        <v>0</v>
      </c>
      <c r="G28" s="262">
        <f>E28*F28</f>
        <v>0</v>
      </c>
      <c r="H28" s="263">
        <v>0</v>
      </c>
      <c r="I28" s="264">
        <f>E28*H28</f>
        <v>0</v>
      </c>
      <c r="J28" s="263">
        <v>0</v>
      </c>
      <c r="K28" s="264">
        <f>E28*J28</f>
        <v>0</v>
      </c>
      <c r="O28" s="256">
        <v>2</v>
      </c>
      <c r="AA28" s="231">
        <v>1</v>
      </c>
      <c r="AB28" s="231">
        <v>1</v>
      </c>
      <c r="AC28" s="231">
        <v>1</v>
      </c>
      <c r="AZ28" s="231">
        <v>1</v>
      </c>
      <c r="BA28" s="231">
        <f>IF(AZ28=1,G28,0)</f>
        <v>0</v>
      </c>
      <c r="BB28" s="231">
        <f>IF(AZ28=2,G28,0)</f>
        <v>0</v>
      </c>
      <c r="BC28" s="231">
        <f>IF(AZ28=3,G28,0)</f>
        <v>0</v>
      </c>
      <c r="BD28" s="231">
        <f>IF(AZ28=4,G28,0)</f>
        <v>0</v>
      </c>
      <c r="BE28" s="231">
        <f>IF(AZ28=5,G28,0)</f>
        <v>0</v>
      </c>
      <c r="CA28" s="256">
        <v>1</v>
      </c>
      <c r="CB28" s="256">
        <v>1</v>
      </c>
    </row>
    <row r="29" spans="1:80" x14ac:dyDescent="0.2">
      <c r="A29" s="265"/>
      <c r="B29" s="268"/>
      <c r="C29" s="322" t="s">
        <v>297</v>
      </c>
      <c r="D29" s="323"/>
      <c r="E29" s="269">
        <v>10.395799999999999</v>
      </c>
      <c r="F29" s="270"/>
      <c r="G29" s="271"/>
      <c r="H29" s="272"/>
      <c r="I29" s="266"/>
      <c r="J29" s="273"/>
      <c r="K29" s="266"/>
      <c r="M29" s="267" t="s">
        <v>297</v>
      </c>
      <c r="O29" s="256"/>
    </row>
    <row r="30" spans="1:80" x14ac:dyDescent="0.2">
      <c r="A30" s="265"/>
      <c r="B30" s="268"/>
      <c r="C30" s="322" t="s">
        <v>298</v>
      </c>
      <c r="D30" s="323"/>
      <c r="E30" s="269">
        <v>2.2200000000000002</v>
      </c>
      <c r="F30" s="270"/>
      <c r="G30" s="271"/>
      <c r="H30" s="272"/>
      <c r="I30" s="266"/>
      <c r="J30" s="273"/>
      <c r="K30" s="266"/>
      <c r="M30" s="267" t="s">
        <v>298</v>
      </c>
      <c r="O30" s="256"/>
    </row>
    <row r="31" spans="1:80" x14ac:dyDescent="0.2">
      <c r="A31" s="265"/>
      <c r="B31" s="268"/>
      <c r="C31" s="322" t="s">
        <v>299</v>
      </c>
      <c r="D31" s="323"/>
      <c r="E31" s="269">
        <v>0.72</v>
      </c>
      <c r="F31" s="270"/>
      <c r="G31" s="271"/>
      <c r="H31" s="272"/>
      <c r="I31" s="266"/>
      <c r="J31" s="273"/>
      <c r="K31" s="266"/>
      <c r="M31" s="267" t="s">
        <v>299</v>
      </c>
      <c r="O31" s="256"/>
    </row>
    <row r="32" spans="1:80" x14ac:dyDescent="0.2">
      <c r="A32" s="274"/>
      <c r="B32" s="275" t="s">
        <v>101</v>
      </c>
      <c r="C32" s="276" t="s">
        <v>110</v>
      </c>
      <c r="D32" s="277"/>
      <c r="E32" s="278"/>
      <c r="F32" s="279"/>
      <c r="G32" s="280">
        <f>SUM(G7:G31)</f>
        <v>0</v>
      </c>
      <c r="H32" s="281"/>
      <c r="I32" s="282">
        <f>SUM(I7:I31)</f>
        <v>0</v>
      </c>
      <c r="J32" s="281"/>
      <c r="K32" s="282">
        <f>SUM(K7:K31)</f>
        <v>0</v>
      </c>
      <c r="O32" s="256">
        <v>4</v>
      </c>
      <c r="BA32" s="283">
        <f>SUM(BA7:BA31)</f>
        <v>0</v>
      </c>
      <c r="BB32" s="283">
        <f>SUM(BB7:BB31)</f>
        <v>0</v>
      </c>
      <c r="BC32" s="283">
        <f>SUM(BC7:BC31)</f>
        <v>0</v>
      </c>
      <c r="BD32" s="283">
        <f>SUM(BD7:BD31)</f>
        <v>0</v>
      </c>
      <c r="BE32" s="283">
        <f>SUM(BE7:BE31)</f>
        <v>0</v>
      </c>
    </row>
    <row r="33" spans="1:80" x14ac:dyDescent="0.2">
      <c r="A33" s="246" t="s">
        <v>97</v>
      </c>
      <c r="B33" s="247" t="s">
        <v>127</v>
      </c>
      <c r="C33" s="248" t="s">
        <v>128</v>
      </c>
      <c r="D33" s="249"/>
      <c r="E33" s="250"/>
      <c r="F33" s="250"/>
      <c r="G33" s="251"/>
      <c r="H33" s="252"/>
      <c r="I33" s="253"/>
      <c r="J33" s="254"/>
      <c r="K33" s="255"/>
      <c r="O33" s="256">
        <v>1</v>
      </c>
    </row>
    <row r="34" spans="1:80" x14ac:dyDescent="0.2">
      <c r="A34" s="257">
        <v>7</v>
      </c>
      <c r="B34" s="258" t="s">
        <v>303</v>
      </c>
      <c r="C34" s="259" t="s">
        <v>304</v>
      </c>
      <c r="D34" s="260" t="s">
        <v>113</v>
      </c>
      <c r="E34" s="261">
        <v>5.1978999999999997</v>
      </c>
      <c r="F34" s="261">
        <v>0</v>
      </c>
      <c r="G34" s="262">
        <f>E34*F34</f>
        <v>0</v>
      </c>
      <c r="H34" s="263">
        <v>1.98</v>
      </c>
      <c r="I34" s="264">
        <f>E34*H34</f>
        <v>10.291841999999999</v>
      </c>
      <c r="J34" s="263">
        <v>0</v>
      </c>
      <c r="K34" s="264">
        <f>E34*J34</f>
        <v>0</v>
      </c>
      <c r="O34" s="256">
        <v>2</v>
      </c>
      <c r="AA34" s="231">
        <v>1</v>
      </c>
      <c r="AB34" s="231">
        <v>1</v>
      </c>
      <c r="AC34" s="231">
        <v>1</v>
      </c>
      <c r="AZ34" s="231">
        <v>1</v>
      </c>
      <c r="BA34" s="231">
        <f>IF(AZ34=1,G34,0)</f>
        <v>0</v>
      </c>
      <c r="BB34" s="231">
        <f>IF(AZ34=2,G34,0)</f>
        <v>0</v>
      </c>
      <c r="BC34" s="231">
        <f>IF(AZ34=3,G34,0)</f>
        <v>0</v>
      </c>
      <c r="BD34" s="231">
        <f>IF(AZ34=4,G34,0)</f>
        <v>0</v>
      </c>
      <c r="BE34" s="231">
        <f>IF(AZ34=5,G34,0)</f>
        <v>0</v>
      </c>
      <c r="CA34" s="256">
        <v>1</v>
      </c>
      <c r="CB34" s="256">
        <v>1</v>
      </c>
    </row>
    <row r="35" spans="1:80" x14ac:dyDescent="0.2">
      <c r="A35" s="265"/>
      <c r="B35" s="268"/>
      <c r="C35" s="322" t="s">
        <v>305</v>
      </c>
      <c r="D35" s="323"/>
      <c r="E35" s="269">
        <v>5.1978999999999997</v>
      </c>
      <c r="F35" s="270"/>
      <c r="G35" s="271"/>
      <c r="H35" s="272"/>
      <c r="I35" s="266"/>
      <c r="J35" s="273"/>
      <c r="K35" s="266"/>
      <c r="M35" s="267" t="s">
        <v>305</v>
      </c>
      <c r="O35" s="256"/>
    </row>
    <row r="36" spans="1:80" x14ac:dyDescent="0.2">
      <c r="A36" s="257">
        <v>8</v>
      </c>
      <c r="B36" s="258" t="s">
        <v>130</v>
      </c>
      <c r="C36" s="259" t="s">
        <v>131</v>
      </c>
      <c r="D36" s="260" t="s">
        <v>113</v>
      </c>
      <c r="E36" s="261">
        <v>2.093</v>
      </c>
      <c r="F36" s="261">
        <v>0</v>
      </c>
      <c r="G36" s="262">
        <f>E36*F36</f>
        <v>0</v>
      </c>
      <c r="H36" s="263">
        <v>2.5855999999999999</v>
      </c>
      <c r="I36" s="264">
        <f>E36*H36</f>
        <v>5.4116607999999999</v>
      </c>
      <c r="J36" s="263">
        <v>0</v>
      </c>
      <c r="K36" s="264">
        <f>E36*J36</f>
        <v>0</v>
      </c>
      <c r="O36" s="256">
        <v>2</v>
      </c>
      <c r="AA36" s="231">
        <v>1</v>
      </c>
      <c r="AB36" s="231">
        <v>1</v>
      </c>
      <c r="AC36" s="231">
        <v>1</v>
      </c>
      <c r="AZ36" s="231">
        <v>1</v>
      </c>
      <c r="BA36" s="231">
        <f>IF(AZ36=1,G36,0)</f>
        <v>0</v>
      </c>
      <c r="BB36" s="231">
        <f>IF(AZ36=2,G36,0)</f>
        <v>0</v>
      </c>
      <c r="BC36" s="231">
        <f>IF(AZ36=3,G36,0)</f>
        <v>0</v>
      </c>
      <c r="BD36" s="231">
        <f>IF(AZ36=4,G36,0)</f>
        <v>0</v>
      </c>
      <c r="BE36" s="231">
        <f>IF(AZ36=5,G36,0)</f>
        <v>0</v>
      </c>
      <c r="CA36" s="256">
        <v>1</v>
      </c>
      <c r="CB36" s="256">
        <v>1</v>
      </c>
    </row>
    <row r="37" spans="1:80" x14ac:dyDescent="0.2">
      <c r="A37" s="265"/>
      <c r="B37" s="268"/>
      <c r="C37" s="322" t="s">
        <v>306</v>
      </c>
      <c r="D37" s="323"/>
      <c r="E37" s="269">
        <v>2.093</v>
      </c>
      <c r="F37" s="270"/>
      <c r="G37" s="271"/>
      <c r="H37" s="272"/>
      <c r="I37" s="266"/>
      <c r="J37" s="273"/>
      <c r="K37" s="266"/>
      <c r="M37" s="267" t="s">
        <v>306</v>
      </c>
      <c r="O37" s="256"/>
    </row>
    <row r="38" spans="1:80" ht="22.5" x14ac:dyDescent="0.2">
      <c r="A38" s="257">
        <v>9</v>
      </c>
      <c r="B38" s="258" t="s">
        <v>132</v>
      </c>
      <c r="C38" s="259" t="s">
        <v>133</v>
      </c>
      <c r="D38" s="260" t="s">
        <v>123</v>
      </c>
      <c r="E38" s="261">
        <v>2.6743999999999999</v>
      </c>
      <c r="F38" s="261">
        <v>0</v>
      </c>
      <c r="G38" s="262">
        <f>E38*F38</f>
        <v>0</v>
      </c>
      <c r="H38" s="263">
        <v>3.6400000000000002E-2</v>
      </c>
      <c r="I38" s="264">
        <f>E38*H38</f>
        <v>9.7348160000000003E-2</v>
      </c>
      <c r="J38" s="263">
        <v>0</v>
      </c>
      <c r="K38" s="264">
        <f>E38*J38</f>
        <v>0</v>
      </c>
      <c r="O38" s="256">
        <v>2</v>
      </c>
      <c r="AA38" s="231">
        <v>1</v>
      </c>
      <c r="AB38" s="231">
        <v>1</v>
      </c>
      <c r="AC38" s="231">
        <v>1</v>
      </c>
      <c r="AZ38" s="231">
        <v>1</v>
      </c>
      <c r="BA38" s="231">
        <f>IF(AZ38=1,G38,0)</f>
        <v>0</v>
      </c>
      <c r="BB38" s="231">
        <f>IF(AZ38=2,G38,0)</f>
        <v>0</v>
      </c>
      <c r="BC38" s="231">
        <f>IF(AZ38=3,G38,0)</f>
        <v>0</v>
      </c>
      <c r="BD38" s="231">
        <f>IF(AZ38=4,G38,0)</f>
        <v>0</v>
      </c>
      <c r="BE38" s="231">
        <f>IF(AZ38=5,G38,0)</f>
        <v>0</v>
      </c>
      <c r="CA38" s="256">
        <v>1</v>
      </c>
      <c r="CB38" s="256">
        <v>1</v>
      </c>
    </row>
    <row r="39" spans="1:80" x14ac:dyDescent="0.2">
      <c r="A39" s="265"/>
      <c r="B39" s="268"/>
      <c r="C39" s="322" t="s">
        <v>307</v>
      </c>
      <c r="D39" s="323"/>
      <c r="E39" s="269">
        <v>2.6743999999999999</v>
      </c>
      <c r="F39" s="270"/>
      <c r="G39" s="271"/>
      <c r="H39" s="272"/>
      <c r="I39" s="266"/>
      <c r="J39" s="273"/>
      <c r="K39" s="266"/>
      <c r="M39" s="267" t="s">
        <v>307</v>
      </c>
      <c r="O39" s="256"/>
    </row>
    <row r="40" spans="1:80" x14ac:dyDescent="0.2">
      <c r="A40" s="257">
        <v>10</v>
      </c>
      <c r="B40" s="258" t="s">
        <v>135</v>
      </c>
      <c r="C40" s="259" t="s">
        <v>136</v>
      </c>
      <c r="D40" s="260" t="s">
        <v>123</v>
      </c>
      <c r="E40" s="261">
        <v>2.6743999999999999</v>
      </c>
      <c r="F40" s="261">
        <v>0</v>
      </c>
      <c r="G40" s="262">
        <f>E40*F40</f>
        <v>0</v>
      </c>
      <c r="H40" s="263">
        <v>0</v>
      </c>
      <c r="I40" s="264">
        <f>E40*H40</f>
        <v>0</v>
      </c>
      <c r="J40" s="263">
        <v>0</v>
      </c>
      <c r="K40" s="264">
        <f>E40*J40</f>
        <v>0</v>
      </c>
      <c r="O40" s="256">
        <v>2</v>
      </c>
      <c r="AA40" s="231">
        <v>1</v>
      </c>
      <c r="AB40" s="231">
        <v>1</v>
      </c>
      <c r="AC40" s="231">
        <v>1</v>
      </c>
      <c r="AZ40" s="231">
        <v>1</v>
      </c>
      <c r="BA40" s="231">
        <f>IF(AZ40=1,G40,0)</f>
        <v>0</v>
      </c>
      <c r="BB40" s="231">
        <f>IF(AZ40=2,G40,0)</f>
        <v>0</v>
      </c>
      <c r="BC40" s="231">
        <f>IF(AZ40=3,G40,0)</f>
        <v>0</v>
      </c>
      <c r="BD40" s="231">
        <f>IF(AZ40=4,G40,0)</f>
        <v>0</v>
      </c>
      <c r="BE40" s="231">
        <f>IF(AZ40=5,G40,0)</f>
        <v>0</v>
      </c>
      <c r="CA40" s="256">
        <v>1</v>
      </c>
      <c r="CB40" s="256">
        <v>1</v>
      </c>
    </row>
    <row r="41" spans="1:80" x14ac:dyDescent="0.2">
      <c r="A41" s="265"/>
      <c r="B41" s="268"/>
      <c r="C41" s="322" t="s">
        <v>307</v>
      </c>
      <c r="D41" s="323"/>
      <c r="E41" s="269">
        <v>2.6743999999999999</v>
      </c>
      <c r="F41" s="270"/>
      <c r="G41" s="271"/>
      <c r="H41" s="272"/>
      <c r="I41" s="266"/>
      <c r="J41" s="273"/>
      <c r="K41" s="266"/>
      <c r="M41" s="267" t="s">
        <v>307</v>
      </c>
      <c r="O41" s="256"/>
    </row>
    <row r="42" spans="1:80" ht="22.5" x14ac:dyDescent="0.2">
      <c r="A42" s="257">
        <v>11</v>
      </c>
      <c r="B42" s="258" t="s">
        <v>137</v>
      </c>
      <c r="C42" s="259" t="s">
        <v>138</v>
      </c>
      <c r="D42" s="260" t="s">
        <v>139</v>
      </c>
      <c r="E42" s="261">
        <v>2.1899999999999999E-2</v>
      </c>
      <c r="F42" s="261">
        <v>0</v>
      </c>
      <c r="G42" s="262">
        <f>E42*F42</f>
        <v>0</v>
      </c>
      <c r="H42" s="263">
        <v>1.0570200000000001</v>
      </c>
      <c r="I42" s="264">
        <f>E42*H42</f>
        <v>2.3148738000000002E-2</v>
      </c>
      <c r="J42" s="263">
        <v>0</v>
      </c>
      <c r="K42" s="264">
        <f>E42*J42</f>
        <v>0</v>
      </c>
      <c r="O42" s="256">
        <v>2</v>
      </c>
      <c r="AA42" s="231">
        <v>1</v>
      </c>
      <c r="AB42" s="231">
        <v>1</v>
      </c>
      <c r="AC42" s="231">
        <v>1</v>
      </c>
      <c r="AZ42" s="231">
        <v>1</v>
      </c>
      <c r="BA42" s="231">
        <f>IF(AZ42=1,G42,0)</f>
        <v>0</v>
      </c>
      <c r="BB42" s="231">
        <f>IF(AZ42=2,G42,0)</f>
        <v>0</v>
      </c>
      <c r="BC42" s="231">
        <f>IF(AZ42=3,G42,0)</f>
        <v>0</v>
      </c>
      <c r="BD42" s="231">
        <f>IF(AZ42=4,G42,0)</f>
        <v>0</v>
      </c>
      <c r="BE42" s="231">
        <f>IF(AZ42=5,G42,0)</f>
        <v>0</v>
      </c>
      <c r="CA42" s="256">
        <v>1</v>
      </c>
      <c r="CB42" s="256">
        <v>1</v>
      </c>
    </row>
    <row r="43" spans="1:80" x14ac:dyDescent="0.2">
      <c r="A43" s="265"/>
      <c r="B43" s="268"/>
      <c r="C43" s="322" t="s">
        <v>308</v>
      </c>
      <c r="D43" s="323"/>
      <c r="E43" s="269">
        <v>2.1899999999999999E-2</v>
      </c>
      <c r="F43" s="270"/>
      <c r="G43" s="271"/>
      <c r="H43" s="272"/>
      <c r="I43" s="266"/>
      <c r="J43" s="273"/>
      <c r="K43" s="266"/>
      <c r="M43" s="267" t="s">
        <v>308</v>
      </c>
      <c r="O43" s="256"/>
    </row>
    <row r="44" spans="1:80" x14ac:dyDescent="0.2">
      <c r="A44" s="257">
        <v>12</v>
      </c>
      <c r="B44" s="258" t="s">
        <v>309</v>
      </c>
      <c r="C44" s="259" t="s">
        <v>310</v>
      </c>
      <c r="D44" s="260" t="s">
        <v>113</v>
      </c>
      <c r="E44" s="261">
        <v>0.72</v>
      </c>
      <c r="F44" s="261">
        <v>0</v>
      </c>
      <c r="G44" s="262">
        <f>E44*F44</f>
        <v>0</v>
      </c>
      <c r="H44" s="263">
        <v>2.5359600000000002</v>
      </c>
      <c r="I44" s="264">
        <f>E44*H44</f>
        <v>1.8258912</v>
      </c>
      <c r="J44" s="263">
        <v>0</v>
      </c>
      <c r="K44" s="264">
        <f>E44*J44</f>
        <v>0</v>
      </c>
      <c r="O44" s="256">
        <v>2</v>
      </c>
      <c r="AA44" s="231">
        <v>1</v>
      </c>
      <c r="AB44" s="231">
        <v>1</v>
      </c>
      <c r="AC44" s="231">
        <v>1</v>
      </c>
      <c r="AZ44" s="231">
        <v>1</v>
      </c>
      <c r="BA44" s="231">
        <f>IF(AZ44=1,G44,0)</f>
        <v>0</v>
      </c>
      <c r="BB44" s="231">
        <f>IF(AZ44=2,G44,0)</f>
        <v>0</v>
      </c>
      <c r="BC44" s="231">
        <f>IF(AZ44=3,G44,0)</f>
        <v>0</v>
      </c>
      <c r="BD44" s="231">
        <f>IF(AZ44=4,G44,0)</f>
        <v>0</v>
      </c>
      <c r="BE44" s="231">
        <f>IF(AZ44=5,G44,0)</f>
        <v>0</v>
      </c>
      <c r="CA44" s="256">
        <v>1</v>
      </c>
      <c r="CB44" s="256">
        <v>1</v>
      </c>
    </row>
    <row r="45" spans="1:80" x14ac:dyDescent="0.2">
      <c r="A45" s="265"/>
      <c r="B45" s="268"/>
      <c r="C45" s="322" t="s">
        <v>311</v>
      </c>
      <c r="D45" s="323"/>
      <c r="E45" s="269">
        <v>0.72</v>
      </c>
      <c r="F45" s="270"/>
      <c r="G45" s="271"/>
      <c r="H45" s="272"/>
      <c r="I45" s="266"/>
      <c r="J45" s="273"/>
      <c r="K45" s="266"/>
      <c r="M45" s="267" t="s">
        <v>311</v>
      </c>
      <c r="O45" s="256"/>
    </row>
    <row r="46" spans="1:80" x14ac:dyDescent="0.2">
      <c r="A46" s="257">
        <v>13</v>
      </c>
      <c r="B46" s="258" t="s">
        <v>245</v>
      </c>
      <c r="C46" s="259" t="s">
        <v>246</v>
      </c>
      <c r="D46" s="260" t="s">
        <v>123</v>
      </c>
      <c r="E46" s="261">
        <v>55.522399999999998</v>
      </c>
      <c r="F46" s="261">
        <v>0</v>
      </c>
      <c r="G46" s="262">
        <f>E46*F46</f>
        <v>0</v>
      </c>
      <c r="H46" s="263">
        <v>3.0000000000000001E-5</v>
      </c>
      <c r="I46" s="264">
        <f>E46*H46</f>
        <v>1.665672E-3</v>
      </c>
      <c r="J46" s="263">
        <v>0</v>
      </c>
      <c r="K46" s="264">
        <f>E46*J46</f>
        <v>0</v>
      </c>
      <c r="O46" s="256">
        <v>2</v>
      </c>
      <c r="AA46" s="231">
        <v>1</v>
      </c>
      <c r="AB46" s="231">
        <v>1</v>
      </c>
      <c r="AC46" s="231">
        <v>1</v>
      </c>
      <c r="AZ46" s="231">
        <v>1</v>
      </c>
      <c r="BA46" s="231">
        <f>IF(AZ46=1,G46,0)</f>
        <v>0</v>
      </c>
      <c r="BB46" s="231">
        <f>IF(AZ46=2,G46,0)</f>
        <v>0</v>
      </c>
      <c r="BC46" s="231">
        <f>IF(AZ46=3,G46,0)</f>
        <v>0</v>
      </c>
      <c r="BD46" s="231">
        <f>IF(AZ46=4,G46,0)</f>
        <v>0</v>
      </c>
      <c r="BE46" s="231">
        <f>IF(AZ46=5,G46,0)</f>
        <v>0</v>
      </c>
      <c r="CA46" s="256">
        <v>1</v>
      </c>
      <c r="CB46" s="256">
        <v>1</v>
      </c>
    </row>
    <row r="47" spans="1:80" x14ac:dyDescent="0.2">
      <c r="A47" s="265"/>
      <c r="B47" s="268"/>
      <c r="C47" s="322" t="s">
        <v>312</v>
      </c>
      <c r="D47" s="323"/>
      <c r="E47" s="269">
        <v>21.2</v>
      </c>
      <c r="F47" s="270"/>
      <c r="G47" s="271"/>
      <c r="H47" s="272"/>
      <c r="I47" s="266"/>
      <c r="J47" s="273"/>
      <c r="K47" s="266"/>
      <c r="M47" s="267" t="s">
        <v>312</v>
      </c>
      <c r="O47" s="256"/>
    </row>
    <row r="48" spans="1:80" x14ac:dyDescent="0.2">
      <c r="A48" s="265"/>
      <c r="B48" s="268"/>
      <c r="C48" s="322" t="s">
        <v>313</v>
      </c>
      <c r="D48" s="323"/>
      <c r="E48" s="269">
        <v>34.322400000000002</v>
      </c>
      <c r="F48" s="270"/>
      <c r="G48" s="271"/>
      <c r="H48" s="272"/>
      <c r="I48" s="266"/>
      <c r="J48" s="273"/>
      <c r="K48" s="266"/>
      <c r="M48" s="267" t="s">
        <v>313</v>
      </c>
      <c r="O48" s="256"/>
    </row>
    <row r="49" spans="1:80" x14ac:dyDescent="0.2">
      <c r="A49" s="257">
        <v>14</v>
      </c>
      <c r="B49" s="258" t="s">
        <v>54</v>
      </c>
      <c r="C49" s="259" t="s">
        <v>314</v>
      </c>
      <c r="D49" s="260" t="s">
        <v>154</v>
      </c>
      <c r="E49" s="261">
        <v>21.1</v>
      </c>
      <c r="F49" s="261">
        <v>0</v>
      </c>
      <c r="G49" s="262">
        <f>E49*F49</f>
        <v>0</v>
      </c>
      <c r="H49" s="263">
        <v>0</v>
      </c>
      <c r="I49" s="264">
        <f>E49*H49</f>
        <v>0</v>
      </c>
      <c r="J49" s="263"/>
      <c r="K49" s="264">
        <f>E49*J49</f>
        <v>0</v>
      </c>
      <c r="O49" s="256">
        <v>2</v>
      </c>
      <c r="AA49" s="231">
        <v>12</v>
      </c>
      <c r="AB49" s="231">
        <v>0</v>
      </c>
      <c r="AC49" s="231">
        <v>31</v>
      </c>
      <c r="AZ49" s="231">
        <v>1</v>
      </c>
      <c r="BA49" s="231">
        <f>IF(AZ49=1,G49,0)</f>
        <v>0</v>
      </c>
      <c r="BB49" s="231">
        <f>IF(AZ49=2,G49,0)</f>
        <v>0</v>
      </c>
      <c r="BC49" s="231">
        <f>IF(AZ49=3,G49,0)</f>
        <v>0</v>
      </c>
      <c r="BD49" s="231">
        <f>IF(AZ49=4,G49,0)</f>
        <v>0</v>
      </c>
      <c r="BE49" s="231">
        <f>IF(AZ49=5,G49,0)</f>
        <v>0</v>
      </c>
      <c r="CA49" s="256">
        <v>12</v>
      </c>
      <c r="CB49" s="256">
        <v>0</v>
      </c>
    </row>
    <row r="50" spans="1:80" x14ac:dyDescent="0.2">
      <c r="A50" s="265"/>
      <c r="B50" s="268"/>
      <c r="C50" s="322" t="s">
        <v>315</v>
      </c>
      <c r="D50" s="323"/>
      <c r="E50" s="269">
        <v>21.1</v>
      </c>
      <c r="F50" s="270"/>
      <c r="G50" s="271"/>
      <c r="H50" s="272"/>
      <c r="I50" s="266"/>
      <c r="J50" s="273"/>
      <c r="K50" s="266"/>
      <c r="M50" s="267" t="s">
        <v>315</v>
      </c>
      <c r="O50" s="256"/>
    </row>
    <row r="51" spans="1:80" x14ac:dyDescent="0.2">
      <c r="A51" s="274"/>
      <c r="B51" s="275" t="s">
        <v>101</v>
      </c>
      <c r="C51" s="276" t="s">
        <v>129</v>
      </c>
      <c r="D51" s="277"/>
      <c r="E51" s="278"/>
      <c r="F51" s="279"/>
      <c r="G51" s="280">
        <f>SUM(G33:G50)</f>
        <v>0</v>
      </c>
      <c r="H51" s="281"/>
      <c r="I51" s="282">
        <f>SUM(I33:I50)</f>
        <v>17.65155657</v>
      </c>
      <c r="J51" s="281"/>
      <c r="K51" s="282">
        <f>SUM(K33:K50)</f>
        <v>0</v>
      </c>
      <c r="O51" s="256">
        <v>4</v>
      </c>
      <c r="BA51" s="283">
        <f>SUM(BA33:BA50)</f>
        <v>0</v>
      </c>
      <c r="BB51" s="283">
        <f>SUM(BB33:BB50)</f>
        <v>0</v>
      </c>
      <c r="BC51" s="283">
        <f>SUM(BC33:BC50)</f>
        <v>0</v>
      </c>
      <c r="BD51" s="283">
        <f>SUM(BD33:BD50)</f>
        <v>0</v>
      </c>
      <c r="BE51" s="283">
        <f>SUM(BE33:BE50)</f>
        <v>0</v>
      </c>
    </row>
    <row r="52" spans="1:80" x14ac:dyDescent="0.2">
      <c r="A52" s="246" t="s">
        <v>97</v>
      </c>
      <c r="B52" s="247" t="s">
        <v>248</v>
      </c>
      <c r="C52" s="248" t="s">
        <v>249</v>
      </c>
      <c r="D52" s="249"/>
      <c r="E52" s="250"/>
      <c r="F52" s="250"/>
      <c r="G52" s="251"/>
      <c r="H52" s="252"/>
      <c r="I52" s="253"/>
      <c r="J52" s="254"/>
      <c r="K52" s="255"/>
      <c r="O52" s="256">
        <v>1</v>
      </c>
    </row>
    <row r="53" spans="1:80" x14ac:dyDescent="0.2">
      <c r="A53" s="257">
        <v>15</v>
      </c>
      <c r="B53" s="258" t="s">
        <v>251</v>
      </c>
      <c r="C53" s="259" t="s">
        <v>316</v>
      </c>
      <c r="D53" s="260" t="s">
        <v>123</v>
      </c>
      <c r="E53" s="261">
        <v>25.989599999999999</v>
      </c>
      <c r="F53" s="261">
        <v>0</v>
      </c>
      <c r="G53" s="262">
        <f>E53*F53</f>
        <v>0</v>
      </c>
      <c r="H53" s="263">
        <v>0.40079999999999999</v>
      </c>
      <c r="I53" s="264">
        <f>E53*H53</f>
        <v>10.41663168</v>
      </c>
      <c r="J53" s="263">
        <v>0</v>
      </c>
      <c r="K53" s="264">
        <f>E53*J53</f>
        <v>0</v>
      </c>
      <c r="O53" s="256">
        <v>2</v>
      </c>
      <c r="AA53" s="231">
        <v>1</v>
      </c>
      <c r="AB53" s="231">
        <v>1</v>
      </c>
      <c r="AC53" s="231">
        <v>1</v>
      </c>
      <c r="AZ53" s="231">
        <v>1</v>
      </c>
      <c r="BA53" s="231">
        <f>IF(AZ53=1,G53,0)</f>
        <v>0</v>
      </c>
      <c r="BB53" s="231">
        <f>IF(AZ53=2,G53,0)</f>
        <v>0</v>
      </c>
      <c r="BC53" s="231">
        <f>IF(AZ53=3,G53,0)</f>
        <v>0</v>
      </c>
      <c r="BD53" s="231">
        <f>IF(AZ53=4,G53,0)</f>
        <v>0</v>
      </c>
      <c r="BE53" s="231">
        <f>IF(AZ53=5,G53,0)</f>
        <v>0</v>
      </c>
      <c r="CA53" s="256">
        <v>1</v>
      </c>
      <c r="CB53" s="256">
        <v>1</v>
      </c>
    </row>
    <row r="54" spans="1:80" x14ac:dyDescent="0.2">
      <c r="A54" s="265"/>
      <c r="B54" s="268"/>
      <c r="C54" s="322" t="s">
        <v>317</v>
      </c>
      <c r="D54" s="323"/>
      <c r="E54" s="269">
        <v>25.989599999999999</v>
      </c>
      <c r="F54" s="270"/>
      <c r="G54" s="271"/>
      <c r="H54" s="272"/>
      <c r="I54" s="266"/>
      <c r="J54" s="273"/>
      <c r="K54" s="266"/>
      <c r="M54" s="267" t="s">
        <v>317</v>
      </c>
      <c r="O54" s="256"/>
    </row>
    <row r="55" spans="1:80" x14ac:dyDescent="0.2">
      <c r="A55" s="274"/>
      <c r="B55" s="275" t="s">
        <v>101</v>
      </c>
      <c r="C55" s="276" t="s">
        <v>250</v>
      </c>
      <c r="D55" s="277"/>
      <c r="E55" s="278"/>
      <c r="F55" s="279"/>
      <c r="G55" s="280">
        <f>SUM(G52:G54)</f>
        <v>0</v>
      </c>
      <c r="H55" s="281"/>
      <c r="I55" s="282">
        <f>SUM(I52:I54)</f>
        <v>10.41663168</v>
      </c>
      <c r="J55" s="281"/>
      <c r="K55" s="282">
        <f>SUM(K52:K54)</f>
        <v>0</v>
      </c>
      <c r="O55" s="256">
        <v>4</v>
      </c>
      <c r="BA55" s="283">
        <f>SUM(BA52:BA54)</f>
        <v>0</v>
      </c>
      <c r="BB55" s="283">
        <f>SUM(BB52:BB54)</f>
        <v>0</v>
      </c>
      <c r="BC55" s="283">
        <f>SUM(BC52:BC54)</f>
        <v>0</v>
      </c>
      <c r="BD55" s="283">
        <f>SUM(BD52:BD54)</f>
        <v>0</v>
      </c>
      <c r="BE55" s="283">
        <f>SUM(BE52:BE54)</f>
        <v>0</v>
      </c>
    </row>
    <row r="56" spans="1:80" x14ac:dyDescent="0.2">
      <c r="A56" s="246" t="s">
        <v>97</v>
      </c>
      <c r="B56" s="247" t="s">
        <v>253</v>
      </c>
      <c r="C56" s="248" t="s">
        <v>254</v>
      </c>
      <c r="D56" s="249"/>
      <c r="E56" s="250"/>
      <c r="F56" s="250"/>
      <c r="G56" s="251"/>
      <c r="H56" s="252"/>
      <c r="I56" s="253"/>
      <c r="J56" s="254"/>
      <c r="K56" s="255"/>
      <c r="O56" s="256">
        <v>1</v>
      </c>
    </row>
    <row r="57" spans="1:80" x14ac:dyDescent="0.2">
      <c r="A57" s="257">
        <v>16</v>
      </c>
      <c r="B57" s="258" t="s">
        <v>256</v>
      </c>
      <c r="C57" s="259" t="s">
        <v>257</v>
      </c>
      <c r="D57" s="260" t="s">
        <v>154</v>
      </c>
      <c r="E57" s="261">
        <v>55.76</v>
      </c>
      <c r="F57" s="261">
        <v>0</v>
      </c>
      <c r="G57" s="262">
        <f>E57*F57</f>
        <v>0</v>
      </c>
      <c r="H57" s="263">
        <v>0</v>
      </c>
      <c r="I57" s="264">
        <f>E57*H57</f>
        <v>0</v>
      </c>
      <c r="J57" s="263">
        <v>0</v>
      </c>
      <c r="K57" s="264">
        <f>E57*J57</f>
        <v>0</v>
      </c>
      <c r="O57" s="256">
        <v>2</v>
      </c>
      <c r="AA57" s="231">
        <v>1</v>
      </c>
      <c r="AB57" s="231">
        <v>1</v>
      </c>
      <c r="AC57" s="231">
        <v>1</v>
      </c>
      <c r="AZ57" s="231">
        <v>1</v>
      </c>
      <c r="BA57" s="231">
        <f>IF(AZ57=1,G57,0)</f>
        <v>0</v>
      </c>
      <c r="BB57" s="231">
        <f>IF(AZ57=2,G57,0)</f>
        <v>0</v>
      </c>
      <c r="BC57" s="231">
        <f>IF(AZ57=3,G57,0)</f>
        <v>0</v>
      </c>
      <c r="BD57" s="231">
        <f>IF(AZ57=4,G57,0)</f>
        <v>0</v>
      </c>
      <c r="BE57" s="231">
        <f>IF(AZ57=5,G57,0)</f>
        <v>0</v>
      </c>
      <c r="CA57" s="256">
        <v>1</v>
      </c>
      <c r="CB57" s="256">
        <v>1</v>
      </c>
    </row>
    <row r="58" spans="1:80" x14ac:dyDescent="0.2">
      <c r="A58" s="265"/>
      <c r="B58" s="268"/>
      <c r="C58" s="322" t="s">
        <v>318</v>
      </c>
      <c r="D58" s="323"/>
      <c r="E58" s="269">
        <v>52.26</v>
      </c>
      <c r="F58" s="270"/>
      <c r="G58" s="271"/>
      <c r="H58" s="272"/>
      <c r="I58" s="266"/>
      <c r="J58" s="273"/>
      <c r="K58" s="266"/>
      <c r="M58" s="267" t="s">
        <v>318</v>
      </c>
      <c r="O58" s="256"/>
    </row>
    <row r="59" spans="1:80" x14ac:dyDescent="0.2">
      <c r="A59" s="265"/>
      <c r="B59" s="268"/>
      <c r="C59" s="322" t="s">
        <v>319</v>
      </c>
      <c r="D59" s="323"/>
      <c r="E59" s="269">
        <v>3.5</v>
      </c>
      <c r="F59" s="270"/>
      <c r="G59" s="271"/>
      <c r="H59" s="272"/>
      <c r="I59" s="266"/>
      <c r="J59" s="273"/>
      <c r="K59" s="266"/>
      <c r="M59" s="267" t="s">
        <v>319</v>
      </c>
      <c r="O59" s="256"/>
    </row>
    <row r="60" spans="1:80" ht="22.5" x14ac:dyDescent="0.2">
      <c r="A60" s="257">
        <v>17</v>
      </c>
      <c r="B60" s="258" t="s">
        <v>259</v>
      </c>
      <c r="C60" s="259" t="s">
        <v>260</v>
      </c>
      <c r="D60" s="260" t="s">
        <v>154</v>
      </c>
      <c r="E60" s="261">
        <v>21.66</v>
      </c>
      <c r="F60" s="261">
        <v>0</v>
      </c>
      <c r="G60" s="262">
        <f>E60*F60</f>
        <v>0</v>
      </c>
      <c r="H60" s="263">
        <v>2.3700000000000001E-3</v>
      </c>
      <c r="I60" s="264">
        <f>E60*H60</f>
        <v>5.1334200000000003E-2</v>
      </c>
      <c r="J60" s="263">
        <v>0</v>
      </c>
      <c r="K60" s="264">
        <f>E60*J60</f>
        <v>0</v>
      </c>
      <c r="O60" s="256">
        <v>2</v>
      </c>
      <c r="AA60" s="231">
        <v>1</v>
      </c>
      <c r="AB60" s="231">
        <v>1</v>
      </c>
      <c r="AC60" s="231">
        <v>1</v>
      </c>
      <c r="AZ60" s="231">
        <v>1</v>
      </c>
      <c r="BA60" s="231">
        <f>IF(AZ60=1,G60,0)</f>
        <v>0</v>
      </c>
      <c r="BB60" s="231">
        <f>IF(AZ60=2,G60,0)</f>
        <v>0</v>
      </c>
      <c r="BC60" s="231">
        <f>IF(AZ60=3,G60,0)</f>
        <v>0</v>
      </c>
      <c r="BD60" s="231">
        <f>IF(AZ60=4,G60,0)</f>
        <v>0</v>
      </c>
      <c r="BE60" s="231">
        <f>IF(AZ60=5,G60,0)</f>
        <v>0</v>
      </c>
      <c r="CA60" s="256">
        <v>1</v>
      </c>
      <c r="CB60" s="256">
        <v>1</v>
      </c>
    </row>
    <row r="61" spans="1:80" x14ac:dyDescent="0.2">
      <c r="A61" s="265"/>
      <c r="B61" s="268"/>
      <c r="C61" s="322" t="s">
        <v>320</v>
      </c>
      <c r="D61" s="323"/>
      <c r="E61" s="269">
        <v>21.66</v>
      </c>
      <c r="F61" s="270"/>
      <c r="G61" s="271"/>
      <c r="H61" s="272"/>
      <c r="I61" s="266"/>
      <c r="J61" s="273"/>
      <c r="K61" s="266"/>
      <c r="M61" s="267" t="s">
        <v>320</v>
      </c>
      <c r="O61" s="256"/>
    </row>
    <row r="62" spans="1:80" ht="22.5" x14ac:dyDescent="0.2">
      <c r="A62" s="257">
        <v>18</v>
      </c>
      <c r="B62" s="258" t="s">
        <v>54</v>
      </c>
      <c r="C62" s="259" t="s">
        <v>321</v>
      </c>
      <c r="D62" s="260" t="s">
        <v>175</v>
      </c>
      <c r="E62" s="261">
        <v>1</v>
      </c>
      <c r="F62" s="261">
        <v>0</v>
      </c>
      <c r="G62" s="262">
        <f>E62*F62</f>
        <v>0</v>
      </c>
      <c r="H62" s="263">
        <v>0</v>
      </c>
      <c r="I62" s="264">
        <f>E62*H62</f>
        <v>0</v>
      </c>
      <c r="J62" s="263"/>
      <c r="K62" s="264">
        <f>E62*J62</f>
        <v>0</v>
      </c>
      <c r="O62" s="256">
        <v>2</v>
      </c>
      <c r="AA62" s="231">
        <v>12</v>
      </c>
      <c r="AB62" s="231">
        <v>0</v>
      </c>
      <c r="AC62" s="231">
        <v>41</v>
      </c>
      <c r="AZ62" s="231">
        <v>1</v>
      </c>
      <c r="BA62" s="231">
        <f>IF(AZ62=1,G62,0)</f>
        <v>0</v>
      </c>
      <c r="BB62" s="231">
        <f>IF(AZ62=2,G62,0)</f>
        <v>0</v>
      </c>
      <c r="BC62" s="231">
        <f>IF(AZ62=3,G62,0)</f>
        <v>0</v>
      </c>
      <c r="BD62" s="231">
        <f>IF(AZ62=4,G62,0)</f>
        <v>0</v>
      </c>
      <c r="BE62" s="231">
        <f>IF(AZ62=5,G62,0)</f>
        <v>0</v>
      </c>
      <c r="CA62" s="256">
        <v>12</v>
      </c>
      <c r="CB62" s="256">
        <v>0</v>
      </c>
    </row>
    <row r="63" spans="1:80" x14ac:dyDescent="0.2">
      <c r="A63" s="257">
        <v>19</v>
      </c>
      <c r="B63" s="258" t="s">
        <v>262</v>
      </c>
      <c r="C63" s="259" t="s">
        <v>263</v>
      </c>
      <c r="D63" s="260" t="s">
        <v>154</v>
      </c>
      <c r="E63" s="261">
        <v>61.335999999999999</v>
      </c>
      <c r="F63" s="261">
        <v>0</v>
      </c>
      <c r="G63" s="262">
        <f>E63*F63</f>
        <v>0</v>
      </c>
      <c r="H63" s="263">
        <v>4.8000000000000001E-4</v>
      </c>
      <c r="I63" s="264">
        <f>E63*H63</f>
        <v>2.944128E-2</v>
      </c>
      <c r="J63" s="263"/>
      <c r="K63" s="264">
        <f>E63*J63</f>
        <v>0</v>
      </c>
      <c r="O63" s="256">
        <v>2</v>
      </c>
      <c r="AA63" s="231">
        <v>3</v>
      </c>
      <c r="AB63" s="231">
        <v>1</v>
      </c>
      <c r="AC63" s="231">
        <v>28611233</v>
      </c>
      <c r="AZ63" s="231">
        <v>1</v>
      </c>
      <c r="BA63" s="231">
        <f>IF(AZ63=1,G63,0)</f>
        <v>0</v>
      </c>
      <c r="BB63" s="231">
        <f>IF(AZ63=2,G63,0)</f>
        <v>0</v>
      </c>
      <c r="BC63" s="231">
        <f>IF(AZ63=3,G63,0)</f>
        <v>0</v>
      </c>
      <c r="BD63" s="231">
        <f>IF(AZ63=4,G63,0)</f>
        <v>0</v>
      </c>
      <c r="BE63" s="231">
        <f>IF(AZ63=5,G63,0)</f>
        <v>0</v>
      </c>
      <c r="CA63" s="256">
        <v>3</v>
      </c>
      <c r="CB63" s="256">
        <v>1</v>
      </c>
    </row>
    <row r="64" spans="1:80" x14ac:dyDescent="0.2">
      <c r="A64" s="265"/>
      <c r="B64" s="268"/>
      <c r="C64" s="322" t="s">
        <v>322</v>
      </c>
      <c r="D64" s="323"/>
      <c r="E64" s="269">
        <v>57.485999999999997</v>
      </c>
      <c r="F64" s="270"/>
      <c r="G64" s="271"/>
      <c r="H64" s="272"/>
      <c r="I64" s="266"/>
      <c r="J64" s="273"/>
      <c r="K64" s="266"/>
      <c r="M64" s="267" t="s">
        <v>322</v>
      </c>
      <c r="O64" s="256"/>
    </row>
    <row r="65" spans="1:80" x14ac:dyDescent="0.2">
      <c r="A65" s="265"/>
      <c r="B65" s="268"/>
      <c r="C65" s="322" t="s">
        <v>323</v>
      </c>
      <c r="D65" s="323"/>
      <c r="E65" s="269">
        <v>3.85</v>
      </c>
      <c r="F65" s="270"/>
      <c r="G65" s="271"/>
      <c r="H65" s="272"/>
      <c r="I65" s="266"/>
      <c r="J65" s="273"/>
      <c r="K65" s="266"/>
      <c r="M65" s="267" t="s">
        <v>323</v>
      </c>
      <c r="O65" s="256"/>
    </row>
    <row r="66" spans="1:80" x14ac:dyDescent="0.2">
      <c r="A66" s="274"/>
      <c r="B66" s="275" t="s">
        <v>101</v>
      </c>
      <c r="C66" s="276" t="s">
        <v>255</v>
      </c>
      <c r="D66" s="277"/>
      <c r="E66" s="278"/>
      <c r="F66" s="279"/>
      <c r="G66" s="280">
        <f>SUM(G56:G65)</f>
        <v>0</v>
      </c>
      <c r="H66" s="281"/>
      <c r="I66" s="282">
        <f>SUM(I56:I65)</f>
        <v>8.0775480000000011E-2</v>
      </c>
      <c r="J66" s="281"/>
      <c r="K66" s="282">
        <f>SUM(K56:K65)</f>
        <v>0</v>
      </c>
      <c r="O66" s="256">
        <v>4</v>
      </c>
      <c r="BA66" s="283">
        <f>SUM(BA56:BA65)</f>
        <v>0</v>
      </c>
      <c r="BB66" s="283">
        <f>SUM(BB56:BB65)</f>
        <v>0</v>
      </c>
      <c r="BC66" s="283">
        <f>SUM(BC56:BC65)</f>
        <v>0</v>
      </c>
      <c r="BD66" s="283">
        <f>SUM(BD56:BD65)</f>
        <v>0</v>
      </c>
      <c r="BE66" s="283">
        <f>SUM(BE56:BE65)</f>
        <v>0</v>
      </c>
    </row>
    <row r="67" spans="1:80" x14ac:dyDescent="0.2">
      <c r="A67" s="246" t="s">
        <v>97</v>
      </c>
      <c r="B67" s="247" t="s">
        <v>269</v>
      </c>
      <c r="C67" s="248" t="s">
        <v>270</v>
      </c>
      <c r="D67" s="249"/>
      <c r="E67" s="250"/>
      <c r="F67" s="250"/>
      <c r="G67" s="251"/>
      <c r="H67" s="252"/>
      <c r="I67" s="253"/>
      <c r="J67" s="254"/>
      <c r="K67" s="255"/>
      <c r="O67" s="256">
        <v>1</v>
      </c>
    </row>
    <row r="68" spans="1:80" x14ac:dyDescent="0.2">
      <c r="A68" s="257">
        <v>20</v>
      </c>
      <c r="B68" s="258" t="s">
        <v>54</v>
      </c>
      <c r="C68" s="259" t="s">
        <v>272</v>
      </c>
      <c r="D68" s="260" t="s">
        <v>154</v>
      </c>
      <c r="E68" s="261">
        <v>3.5</v>
      </c>
      <c r="F68" s="261">
        <v>0</v>
      </c>
      <c r="G68" s="262">
        <f>E68*F68</f>
        <v>0</v>
      </c>
      <c r="H68" s="263">
        <v>0</v>
      </c>
      <c r="I68" s="264">
        <f>E68*H68</f>
        <v>0</v>
      </c>
      <c r="J68" s="263"/>
      <c r="K68" s="264">
        <f>E68*J68</f>
        <v>0</v>
      </c>
      <c r="O68" s="256">
        <v>2</v>
      </c>
      <c r="AA68" s="231">
        <v>12</v>
      </c>
      <c r="AB68" s="231">
        <v>0</v>
      </c>
      <c r="AC68" s="231">
        <v>40</v>
      </c>
      <c r="AZ68" s="231">
        <v>1</v>
      </c>
      <c r="BA68" s="231">
        <f>IF(AZ68=1,G68,0)</f>
        <v>0</v>
      </c>
      <c r="BB68" s="231">
        <f>IF(AZ68=2,G68,0)</f>
        <v>0</v>
      </c>
      <c r="BC68" s="231">
        <f>IF(AZ68=3,G68,0)</f>
        <v>0</v>
      </c>
      <c r="BD68" s="231">
        <f>IF(AZ68=4,G68,0)</f>
        <v>0</v>
      </c>
      <c r="BE68" s="231">
        <f>IF(AZ68=5,G68,0)</f>
        <v>0</v>
      </c>
      <c r="CA68" s="256">
        <v>12</v>
      </c>
      <c r="CB68" s="256">
        <v>0</v>
      </c>
    </row>
    <row r="69" spans="1:80" x14ac:dyDescent="0.2">
      <c r="A69" s="257">
        <v>21</v>
      </c>
      <c r="B69" s="258" t="s">
        <v>54</v>
      </c>
      <c r="C69" s="259" t="s">
        <v>273</v>
      </c>
      <c r="D69" s="260" t="s">
        <v>123</v>
      </c>
      <c r="E69" s="261">
        <v>1.75</v>
      </c>
      <c r="F69" s="261">
        <v>0</v>
      </c>
      <c r="G69" s="262">
        <f>E69*F69</f>
        <v>0</v>
      </c>
      <c r="H69" s="263">
        <v>0</v>
      </c>
      <c r="I69" s="264">
        <f>E69*H69</f>
        <v>0</v>
      </c>
      <c r="J69" s="263"/>
      <c r="K69" s="264">
        <f>E69*J69</f>
        <v>0</v>
      </c>
      <c r="O69" s="256">
        <v>2</v>
      </c>
      <c r="AA69" s="231">
        <v>12</v>
      </c>
      <c r="AB69" s="231">
        <v>0</v>
      </c>
      <c r="AC69" s="231">
        <v>39</v>
      </c>
      <c r="AZ69" s="231">
        <v>1</v>
      </c>
      <c r="BA69" s="231">
        <f>IF(AZ69=1,G69,0)</f>
        <v>0</v>
      </c>
      <c r="BB69" s="231">
        <f>IF(AZ69=2,G69,0)</f>
        <v>0</v>
      </c>
      <c r="BC69" s="231">
        <f>IF(AZ69=3,G69,0)</f>
        <v>0</v>
      </c>
      <c r="BD69" s="231">
        <f>IF(AZ69=4,G69,0)</f>
        <v>0</v>
      </c>
      <c r="BE69" s="231">
        <f>IF(AZ69=5,G69,0)</f>
        <v>0</v>
      </c>
      <c r="CA69" s="256">
        <v>12</v>
      </c>
      <c r="CB69" s="256">
        <v>0</v>
      </c>
    </row>
    <row r="70" spans="1:80" x14ac:dyDescent="0.2">
      <c r="A70" s="265"/>
      <c r="B70" s="268"/>
      <c r="C70" s="322" t="s">
        <v>324</v>
      </c>
      <c r="D70" s="323"/>
      <c r="E70" s="269">
        <v>1.75</v>
      </c>
      <c r="F70" s="270"/>
      <c r="G70" s="271"/>
      <c r="H70" s="272"/>
      <c r="I70" s="266"/>
      <c r="J70" s="273"/>
      <c r="K70" s="266"/>
      <c r="M70" s="267" t="s">
        <v>324</v>
      </c>
      <c r="O70" s="256"/>
    </row>
    <row r="71" spans="1:80" x14ac:dyDescent="0.2">
      <c r="A71" s="274"/>
      <c r="B71" s="275" t="s">
        <v>101</v>
      </c>
      <c r="C71" s="276" t="s">
        <v>271</v>
      </c>
      <c r="D71" s="277"/>
      <c r="E71" s="278"/>
      <c r="F71" s="279"/>
      <c r="G71" s="280">
        <f>SUM(G67:G70)</f>
        <v>0</v>
      </c>
      <c r="H71" s="281"/>
      <c r="I71" s="282">
        <f>SUM(I67:I70)</f>
        <v>0</v>
      </c>
      <c r="J71" s="281"/>
      <c r="K71" s="282">
        <f>SUM(K67:K70)</f>
        <v>0</v>
      </c>
      <c r="O71" s="256">
        <v>4</v>
      </c>
      <c r="BA71" s="283">
        <f>SUM(BA67:BA70)</f>
        <v>0</v>
      </c>
      <c r="BB71" s="283">
        <f>SUM(BB67:BB70)</f>
        <v>0</v>
      </c>
      <c r="BC71" s="283">
        <f>SUM(BC67:BC70)</f>
        <v>0</v>
      </c>
      <c r="BD71" s="283">
        <f>SUM(BD67:BD70)</f>
        <v>0</v>
      </c>
      <c r="BE71" s="283">
        <f>SUM(BE67:BE70)</f>
        <v>0</v>
      </c>
    </row>
    <row r="72" spans="1:80" x14ac:dyDescent="0.2">
      <c r="A72" s="246" t="s">
        <v>97</v>
      </c>
      <c r="B72" s="247" t="s">
        <v>141</v>
      </c>
      <c r="C72" s="248" t="s">
        <v>142</v>
      </c>
      <c r="D72" s="249"/>
      <c r="E72" s="250"/>
      <c r="F72" s="250"/>
      <c r="G72" s="251"/>
      <c r="H72" s="252"/>
      <c r="I72" s="253"/>
      <c r="J72" s="254"/>
      <c r="K72" s="255"/>
      <c r="O72" s="256">
        <v>1</v>
      </c>
    </row>
    <row r="73" spans="1:80" x14ac:dyDescent="0.2">
      <c r="A73" s="257">
        <v>22</v>
      </c>
      <c r="B73" s="258" t="s">
        <v>144</v>
      </c>
      <c r="C73" s="259" t="s">
        <v>145</v>
      </c>
      <c r="D73" s="260" t="s">
        <v>123</v>
      </c>
      <c r="E73" s="261">
        <v>22.32</v>
      </c>
      <c r="F73" s="261">
        <v>0</v>
      </c>
      <c r="G73" s="262">
        <f>E73*F73</f>
        <v>0</v>
      </c>
      <c r="H73" s="263">
        <v>4.0000000000000003E-5</v>
      </c>
      <c r="I73" s="264">
        <f>E73*H73</f>
        <v>8.9280000000000013E-4</v>
      </c>
      <c r="J73" s="263">
        <v>0</v>
      </c>
      <c r="K73" s="264">
        <f>E73*J73</f>
        <v>0</v>
      </c>
      <c r="O73" s="256">
        <v>2</v>
      </c>
      <c r="AA73" s="231">
        <v>1</v>
      </c>
      <c r="AB73" s="231">
        <v>7</v>
      </c>
      <c r="AC73" s="231">
        <v>7</v>
      </c>
      <c r="AZ73" s="231">
        <v>2</v>
      </c>
      <c r="BA73" s="231">
        <f>IF(AZ73=1,G73,0)</f>
        <v>0</v>
      </c>
      <c r="BB73" s="231">
        <f>IF(AZ73=2,G73,0)</f>
        <v>0</v>
      </c>
      <c r="BC73" s="231">
        <f>IF(AZ73=3,G73,0)</f>
        <v>0</v>
      </c>
      <c r="BD73" s="231">
        <f>IF(AZ73=4,G73,0)</f>
        <v>0</v>
      </c>
      <c r="BE73" s="231">
        <f>IF(AZ73=5,G73,0)</f>
        <v>0</v>
      </c>
      <c r="CA73" s="256">
        <v>1</v>
      </c>
      <c r="CB73" s="256">
        <v>7</v>
      </c>
    </row>
    <row r="74" spans="1:80" x14ac:dyDescent="0.2">
      <c r="A74" s="265"/>
      <c r="B74" s="268"/>
      <c r="C74" s="322" t="s">
        <v>325</v>
      </c>
      <c r="D74" s="323"/>
      <c r="E74" s="269">
        <v>13.32</v>
      </c>
      <c r="F74" s="270"/>
      <c r="G74" s="271"/>
      <c r="H74" s="272"/>
      <c r="I74" s="266"/>
      <c r="J74" s="273"/>
      <c r="K74" s="266"/>
      <c r="M74" s="267" t="s">
        <v>325</v>
      </c>
      <c r="O74" s="256"/>
    </row>
    <row r="75" spans="1:80" x14ac:dyDescent="0.2">
      <c r="A75" s="265"/>
      <c r="B75" s="268"/>
      <c r="C75" s="322" t="s">
        <v>326</v>
      </c>
      <c r="D75" s="323"/>
      <c r="E75" s="269">
        <v>9</v>
      </c>
      <c r="F75" s="270"/>
      <c r="G75" s="271"/>
      <c r="H75" s="272"/>
      <c r="I75" s="266"/>
      <c r="J75" s="273"/>
      <c r="K75" s="266"/>
      <c r="M75" s="267" t="s">
        <v>326</v>
      </c>
      <c r="O75" s="256"/>
    </row>
    <row r="76" spans="1:80" ht="22.5" x14ac:dyDescent="0.2">
      <c r="A76" s="257">
        <v>23</v>
      </c>
      <c r="B76" s="258" t="s">
        <v>147</v>
      </c>
      <c r="C76" s="259" t="s">
        <v>148</v>
      </c>
      <c r="D76" s="260" t="s">
        <v>123</v>
      </c>
      <c r="E76" s="261">
        <v>22.32</v>
      </c>
      <c r="F76" s="261">
        <v>0</v>
      </c>
      <c r="G76" s="262">
        <f>E76*F76</f>
        <v>0</v>
      </c>
      <c r="H76" s="263">
        <v>2.8800000000000002E-3</v>
      </c>
      <c r="I76" s="264">
        <f>E76*H76</f>
        <v>6.4281600000000008E-2</v>
      </c>
      <c r="J76" s="263"/>
      <c r="K76" s="264">
        <f>E76*J76</f>
        <v>0</v>
      </c>
      <c r="O76" s="256">
        <v>2</v>
      </c>
      <c r="AA76" s="231">
        <v>12</v>
      </c>
      <c r="AB76" s="231">
        <v>0</v>
      </c>
      <c r="AC76" s="231">
        <v>20</v>
      </c>
      <c r="AZ76" s="231">
        <v>2</v>
      </c>
      <c r="BA76" s="231">
        <f>IF(AZ76=1,G76,0)</f>
        <v>0</v>
      </c>
      <c r="BB76" s="231">
        <f>IF(AZ76=2,G76,0)</f>
        <v>0</v>
      </c>
      <c r="BC76" s="231">
        <f>IF(AZ76=3,G76,0)</f>
        <v>0</v>
      </c>
      <c r="BD76" s="231">
        <f>IF(AZ76=4,G76,0)</f>
        <v>0</v>
      </c>
      <c r="BE76" s="231">
        <f>IF(AZ76=5,G76,0)</f>
        <v>0</v>
      </c>
      <c r="CA76" s="256">
        <v>12</v>
      </c>
      <c r="CB76" s="256">
        <v>0</v>
      </c>
    </row>
    <row r="77" spans="1:80" x14ac:dyDescent="0.2">
      <c r="A77" s="265"/>
      <c r="B77" s="268"/>
      <c r="C77" s="322" t="s">
        <v>325</v>
      </c>
      <c r="D77" s="323"/>
      <c r="E77" s="269">
        <v>13.32</v>
      </c>
      <c r="F77" s="270"/>
      <c r="G77" s="271"/>
      <c r="H77" s="272"/>
      <c r="I77" s="266"/>
      <c r="J77" s="273"/>
      <c r="K77" s="266"/>
      <c r="M77" s="267" t="s">
        <v>325</v>
      </c>
      <c r="O77" s="256"/>
    </row>
    <row r="78" spans="1:80" x14ac:dyDescent="0.2">
      <c r="A78" s="265"/>
      <c r="B78" s="268"/>
      <c r="C78" s="322" t="s">
        <v>326</v>
      </c>
      <c r="D78" s="323"/>
      <c r="E78" s="269">
        <v>9</v>
      </c>
      <c r="F78" s="270"/>
      <c r="G78" s="271"/>
      <c r="H78" s="272"/>
      <c r="I78" s="266"/>
      <c r="J78" s="273"/>
      <c r="K78" s="266"/>
      <c r="M78" s="267" t="s">
        <v>326</v>
      </c>
      <c r="O78" s="256"/>
    </row>
    <row r="79" spans="1:80" x14ac:dyDescent="0.2">
      <c r="A79" s="274"/>
      <c r="B79" s="275" t="s">
        <v>101</v>
      </c>
      <c r="C79" s="276" t="s">
        <v>143</v>
      </c>
      <c r="D79" s="277"/>
      <c r="E79" s="278"/>
      <c r="F79" s="279"/>
      <c r="G79" s="280">
        <f>SUM(G72:G78)</f>
        <v>0</v>
      </c>
      <c r="H79" s="281"/>
      <c r="I79" s="282">
        <f>SUM(I72:I78)</f>
        <v>6.5174400000000007E-2</v>
      </c>
      <c r="J79" s="281"/>
      <c r="K79" s="282">
        <f>SUM(K72:K78)</f>
        <v>0</v>
      </c>
      <c r="O79" s="256">
        <v>4</v>
      </c>
      <c r="BA79" s="283">
        <f>SUM(BA72:BA78)</f>
        <v>0</v>
      </c>
      <c r="BB79" s="283">
        <f>SUM(BB72:BB78)</f>
        <v>0</v>
      </c>
      <c r="BC79" s="283">
        <f>SUM(BC72:BC78)</f>
        <v>0</v>
      </c>
      <c r="BD79" s="283">
        <f>SUM(BD72:BD78)</f>
        <v>0</v>
      </c>
      <c r="BE79" s="283">
        <f>SUM(BE72:BE78)</f>
        <v>0</v>
      </c>
    </row>
    <row r="80" spans="1:80" x14ac:dyDescent="0.2">
      <c r="A80" s="246" t="s">
        <v>97</v>
      </c>
      <c r="B80" s="247" t="s">
        <v>327</v>
      </c>
      <c r="C80" s="248" t="s">
        <v>328</v>
      </c>
      <c r="D80" s="249"/>
      <c r="E80" s="250"/>
      <c r="F80" s="250"/>
      <c r="G80" s="251"/>
      <c r="H80" s="252"/>
      <c r="I80" s="253"/>
      <c r="J80" s="254"/>
      <c r="K80" s="255"/>
      <c r="O80" s="256">
        <v>1</v>
      </c>
    </row>
    <row r="81" spans="1:80" x14ac:dyDescent="0.2">
      <c r="A81" s="257">
        <v>24</v>
      </c>
      <c r="B81" s="258" t="s">
        <v>330</v>
      </c>
      <c r="C81" s="259" t="s">
        <v>331</v>
      </c>
      <c r="D81" s="260" t="s">
        <v>123</v>
      </c>
      <c r="E81" s="261">
        <v>42.524000000000001</v>
      </c>
      <c r="F81" s="261">
        <v>0</v>
      </c>
      <c r="G81" s="262">
        <f>E81*F81</f>
        <v>0</v>
      </c>
      <c r="H81" s="263">
        <v>2.9999999999999997E-4</v>
      </c>
      <c r="I81" s="264">
        <f>E81*H81</f>
        <v>1.27572E-2</v>
      </c>
      <c r="J81" s="263">
        <v>0</v>
      </c>
      <c r="K81" s="264">
        <f>E81*J81</f>
        <v>0</v>
      </c>
      <c r="O81" s="256">
        <v>2</v>
      </c>
      <c r="AA81" s="231">
        <v>1</v>
      </c>
      <c r="AB81" s="231">
        <v>7</v>
      </c>
      <c r="AC81" s="231">
        <v>7</v>
      </c>
      <c r="AZ81" s="231">
        <v>2</v>
      </c>
      <c r="BA81" s="231">
        <f>IF(AZ81=1,G81,0)</f>
        <v>0</v>
      </c>
      <c r="BB81" s="231">
        <f>IF(AZ81=2,G81,0)</f>
        <v>0</v>
      </c>
      <c r="BC81" s="231">
        <f>IF(AZ81=3,G81,0)</f>
        <v>0</v>
      </c>
      <c r="BD81" s="231">
        <f>IF(AZ81=4,G81,0)</f>
        <v>0</v>
      </c>
      <c r="BE81" s="231">
        <f>IF(AZ81=5,G81,0)</f>
        <v>0</v>
      </c>
      <c r="CA81" s="256">
        <v>1</v>
      </c>
      <c r="CB81" s="256">
        <v>7</v>
      </c>
    </row>
    <row r="82" spans="1:80" x14ac:dyDescent="0.2">
      <c r="A82" s="265"/>
      <c r="B82" s="268"/>
      <c r="C82" s="322" t="s">
        <v>332</v>
      </c>
      <c r="D82" s="323"/>
      <c r="E82" s="269">
        <v>20.423999999999999</v>
      </c>
      <c r="F82" s="270"/>
      <c r="G82" s="271"/>
      <c r="H82" s="272"/>
      <c r="I82" s="266"/>
      <c r="J82" s="273"/>
      <c r="K82" s="266"/>
      <c r="M82" s="267" t="s">
        <v>332</v>
      </c>
      <c r="O82" s="256"/>
    </row>
    <row r="83" spans="1:80" x14ac:dyDescent="0.2">
      <c r="A83" s="265"/>
      <c r="B83" s="268"/>
      <c r="C83" s="322" t="s">
        <v>333</v>
      </c>
      <c r="D83" s="323"/>
      <c r="E83" s="269">
        <v>11</v>
      </c>
      <c r="F83" s="270"/>
      <c r="G83" s="271"/>
      <c r="H83" s="272"/>
      <c r="I83" s="266"/>
      <c r="J83" s="273"/>
      <c r="K83" s="266"/>
      <c r="M83" s="267" t="s">
        <v>333</v>
      </c>
      <c r="O83" s="256"/>
    </row>
    <row r="84" spans="1:80" x14ac:dyDescent="0.2">
      <c r="A84" s="265"/>
      <c r="B84" s="268"/>
      <c r="C84" s="322" t="s">
        <v>334</v>
      </c>
      <c r="D84" s="323"/>
      <c r="E84" s="269">
        <v>11.1</v>
      </c>
      <c r="F84" s="270"/>
      <c r="G84" s="271"/>
      <c r="H84" s="272"/>
      <c r="I84" s="266"/>
      <c r="J84" s="273"/>
      <c r="K84" s="266"/>
      <c r="M84" s="267" t="s">
        <v>334</v>
      </c>
      <c r="O84" s="256"/>
    </row>
    <row r="85" spans="1:80" x14ac:dyDescent="0.2">
      <c r="A85" s="257">
        <v>25</v>
      </c>
      <c r="B85" s="258" t="s">
        <v>335</v>
      </c>
      <c r="C85" s="259" t="s">
        <v>336</v>
      </c>
      <c r="D85" s="260" t="s">
        <v>123</v>
      </c>
      <c r="E85" s="261">
        <v>51.028799999999997</v>
      </c>
      <c r="F85" s="261">
        <v>0</v>
      </c>
      <c r="G85" s="262">
        <f>E85*F85</f>
        <v>0</v>
      </c>
      <c r="H85" s="263">
        <v>3.0000000000000001E-3</v>
      </c>
      <c r="I85" s="264">
        <f>E85*H85</f>
        <v>0.15308639999999998</v>
      </c>
      <c r="J85" s="263"/>
      <c r="K85" s="264">
        <f>E85*J85</f>
        <v>0</v>
      </c>
      <c r="O85" s="256">
        <v>2</v>
      </c>
      <c r="AA85" s="231">
        <v>12</v>
      </c>
      <c r="AB85" s="231">
        <v>0</v>
      </c>
      <c r="AC85" s="231">
        <v>44</v>
      </c>
      <c r="AZ85" s="231">
        <v>2</v>
      </c>
      <c r="BA85" s="231">
        <f>IF(AZ85=1,G85,0)</f>
        <v>0</v>
      </c>
      <c r="BB85" s="231">
        <f>IF(AZ85=2,G85,0)</f>
        <v>0</v>
      </c>
      <c r="BC85" s="231">
        <f>IF(AZ85=3,G85,0)</f>
        <v>0</v>
      </c>
      <c r="BD85" s="231">
        <f>IF(AZ85=4,G85,0)</f>
        <v>0</v>
      </c>
      <c r="BE85" s="231">
        <f>IF(AZ85=5,G85,0)</f>
        <v>0</v>
      </c>
      <c r="CA85" s="256">
        <v>12</v>
      </c>
      <c r="CB85" s="256">
        <v>0</v>
      </c>
    </row>
    <row r="86" spans="1:80" x14ac:dyDescent="0.2">
      <c r="A86" s="265"/>
      <c r="B86" s="268"/>
      <c r="C86" s="322" t="s">
        <v>337</v>
      </c>
      <c r="D86" s="323"/>
      <c r="E86" s="269">
        <v>24.508800000000001</v>
      </c>
      <c r="F86" s="270"/>
      <c r="G86" s="271"/>
      <c r="H86" s="272"/>
      <c r="I86" s="266"/>
      <c r="J86" s="273"/>
      <c r="K86" s="266"/>
      <c r="M86" s="267" t="s">
        <v>337</v>
      </c>
      <c r="O86" s="256"/>
    </row>
    <row r="87" spans="1:80" x14ac:dyDescent="0.2">
      <c r="A87" s="265"/>
      <c r="B87" s="268"/>
      <c r="C87" s="322" t="s">
        <v>338</v>
      </c>
      <c r="D87" s="323"/>
      <c r="E87" s="269">
        <v>13.2</v>
      </c>
      <c r="F87" s="270"/>
      <c r="G87" s="271"/>
      <c r="H87" s="272"/>
      <c r="I87" s="266"/>
      <c r="J87" s="273"/>
      <c r="K87" s="266"/>
      <c r="M87" s="267" t="s">
        <v>338</v>
      </c>
      <c r="O87" s="256"/>
    </row>
    <row r="88" spans="1:80" x14ac:dyDescent="0.2">
      <c r="A88" s="265"/>
      <c r="B88" s="268"/>
      <c r="C88" s="322" t="s">
        <v>325</v>
      </c>
      <c r="D88" s="323"/>
      <c r="E88" s="269">
        <v>13.32</v>
      </c>
      <c r="F88" s="270"/>
      <c r="G88" s="271"/>
      <c r="H88" s="272"/>
      <c r="I88" s="266"/>
      <c r="J88" s="273"/>
      <c r="K88" s="266"/>
      <c r="M88" s="267" t="s">
        <v>325</v>
      </c>
      <c r="O88" s="256"/>
    </row>
    <row r="89" spans="1:80" x14ac:dyDescent="0.2">
      <c r="A89" s="274"/>
      <c r="B89" s="275" t="s">
        <v>101</v>
      </c>
      <c r="C89" s="276" t="s">
        <v>329</v>
      </c>
      <c r="D89" s="277"/>
      <c r="E89" s="278"/>
      <c r="F89" s="279"/>
      <c r="G89" s="280">
        <f>SUM(G80:G88)</f>
        <v>0</v>
      </c>
      <c r="H89" s="281"/>
      <c r="I89" s="282">
        <f>SUM(I80:I88)</f>
        <v>0.16584359999999998</v>
      </c>
      <c r="J89" s="281"/>
      <c r="K89" s="282">
        <f>SUM(K80:K88)</f>
        <v>0</v>
      </c>
      <c r="O89" s="256">
        <v>4</v>
      </c>
      <c r="BA89" s="283">
        <f>SUM(BA80:BA88)</f>
        <v>0</v>
      </c>
      <c r="BB89" s="283">
        <f>SUM(BB80:BB88)</f>
        <v>0</v>
      </c>
      <c r="BC89" s="283">
        <f>SUM(BC80:BC88)</f>
        <v>0</v>
      </c>
      <c r="BD89" s="283">
        <f>SUM(BD80:BD88)</f>
        <v>0</v>
      </c>
      <c r="BE89" s="283">
        <f>SUM(BE80:BE88)</f>
        <v>0</v>
      </c>
    </row>
    <row r="90" spans="1:80" x14ac:dyDescent="0.2">
      <c r="A90" s="246" t="s">
        <v>97</v>
      </c>
      <c r="B90" s="247" t="s">
        <v>149</v>
      </c>
      <c r="C90" s="248" t="s">
        <v>150</v>
      </c>
      <c r="D90" s="249"/>
      <c r="E90" s="250"/>
      <c r="F90" s="250"/>
      <c r="G90" s="251"/>
      <c r="H90" s="252"/>
      <c r="I90" s="253"/>
      <c r="J90" s="254"/>
      <c r="K90" s="255"/>
      <c r="O90" s="256">
        <v>1</v>
      </c>
    </row>
    <row r="91" spans="1:80" ht="22.5" x14ac:dyDescent="0.2">
      <c r="A91" s="257">
        <v>26</v>
      </c>
      <c r="B91" s="258" t="s">
        <v>152</v>
      </c>
      <c r="C91" s="259" t="s">
        <v>153</v>
      </c>
      <c r="D91" s="260" t="s">
        <v>154</v>
      </c>
      <c r="E91" s="261">
        <v>63.6</v>
      </c>
      <c r="F91" s="261">
        <v>0</v>
      </c>
      <c r="G91" s="262">
        <f>E91*F91</f>
        <v>0</v>
      </c>
      <c r="H91" s="263">
        <v>8.9099999999999995E-3</v>
      </c>
      <c r="I91" s="264">
        <f>E91*H91</f>
        <v>0.56667599999999996</v>
      </c>
      <c r="J91" s="263">
        <v>0</v>
      </c>
      <c r="K91" s="264">
        <f>E91*J91</f>
        <v>0</v>
      </c>
      <c r="O91" s="256">
        <v>2</v>
      </c>
      <c r="AA91" s="231">
        <v>1</v>
      </c>
      <c r="AB91" s="231">
        <v>7</v>
      </c>
      <c r="AC91" s="231">
        <v>7</v>
      </c>
      <c r="AZ91" s="231">
        <v>2</v>
      </c>
      <c r="BA91" s="231">
        <f>IF(AZ91=1,G91,0)</f>
        <v>0</v>
      </c>
      <c r="BB91" s="231">
        <f>IF(AZ91=2,G91,0)</f>
        <v>0</v>
      </c>
      <c r="BC91" s="231">
        <f>IF(AZ91=3,G91,0)</f>
        <v>0</v>
      </c>
      <c r="BD91" s="231">
        <f>IF(AZ91=4,G91,0)</f>
        <v>0</v>
      </c>
      <c r="BE91" s="231">
        <f>IF(AZ91=5,G91,0)</f>
        <v>0</v>
      </c>
      <c r="CA91" s="256">
        <v>1</v>
      </c>
      <c r="CB91" s="256">
        <v>7</v>
      </c>
    </row>
    <row r="92" spans="1:80" x14ac:dyDescent="0.2">
      <c r="A92" s="265"/>
      <c r="B92" s="268"/>
      <c r="C92" s="322" t="s">
        <v>276</v>
      </c>
      <c r="D92" s="323"/>
      <c r="E92" s="269">
        <v>16.559999999999999</v>
      </c>
      <c r="F92" s="270"/>
      <c r="G92" s="271"/>
      <c r="H92" s="272"/>
      <c r="I92" s="266"/>
      <c r="J92" s="273"/>
      <c r="K92" s="266"/>
      <c r="M92" s="267" t="s">
        <v>276</v>
      </c>
      <c r="O92" s="256"/>
    </row>
    <row r="93" spans="1:80" x14ac:dyDescent="0.2">
      <c r="A93" s="265"/>
      <c r="B93" s="268"/>
      <c r="C93" s="322" t="s">
        <v>339</v>
      </c>
      <c r="D93" s="323"/>
      <c r="E93" s="269">
        <v>15.84</v>
      </c>
      <c r="F93" s="270"/>
      <c r="G93" s="271"/>
      <c r="H93" s="272"/>
      <c r="I93" s="266"/>
      <c r="J93" s="273"/>
      <c r="K93" s="266"/>
      <c r="M93" s="267" t="s">
        <v>339</v>
      </c>
      <c r="O93" s="256"/>
    </row>
    <row r="94" spans="1:80" x14ac:dyDescent="0.2">
      <c r="A94" s="265"/>
      <c r="B94" s="268"/>
      <c r="C94" s="322" t="s">
        <v>340</v>
      </c>
      <c r="D94" s="323"/>
      <c r="E94" s="269">
        <v>18</v>
      </c>
      <c r="F94" s="270"/>
      <c r="G94" s="271"/>
      <c r="H94" s="272"/>
      <c r="I94" s="266"/>
      <c r="J94" s="273"/>
      <c r="K94" s="266"/>
      <c r="M94" s="267" t="s">
        <v>340</v>
      </c>
      <c r="O94" s="256"/>
    </row>
    <row r="95" spans="1:80" x14ac:dyDescent="0.2">
      <c r="A95" s="265"/>
      <c r="B95" s="268"/>
      <c r="C95" s="322" t="s">
        <v>341</v>
      </c>
      <c r="D95" s="323"/>
      <c r="E95" s="269">
        <v>13.2</v>
      </c>
      <c r="F95" s="270"/>
      <c r="G95" s="271"/>
      <c r="H95" s="272"/>
      <c r="I95" s="266"/>
      <c r="J95" s="273"/>
      <c r="K95" s="266"/>
      <c r="M95" s="267" t="s">
        <v>341</v>
      </c>
      <c r="O95" s="256"/>
    </row>
    <row r="96" spans="1:80" ht="22.5" x14ac:dyDescent="0.2">
      <c r="A96" s="257">
        <v>27</v>
      </c>
      <c r="B96" s="258" t="s">
        <v>157</v>
      </c>
      <c r="C96" s="259" t="s">
        <v>158</v>
      </c>
      <c r="D96" s="260" t="s">
        <v>123</v>
      </c>
      <c r="E96" s="261">
        <v>75.417599999999993</v>
      </c>
      <c r="F96" s="261">
        <v>0</v>
      </c>
      <c r="G96" s="262">
        <f>E96*F96</f>
        <v>0</v>
      </c>
      <c r="H96" s="263">
        <v>1.6000000000000001E-4</v>
      </c>
      <c r="I96" s="264">
        <f>E96*H96</f>
        <v>1.2066815999999999E-2</v>
      </c>
      <c r="J96" s="263">
        <v>0</v>
      </c>
      <c r="K96" s="264">
        <f>E96*J96</f>
        <v>0</v>
      </c>
      <c r="O96" s="256">
        <v>2</v>
      </c>
      <c r="AA96" s="231">
        <v>1</v>
      </c>
      <c r="AB96" s="231">
        <v>7</v>
      </c>
      <c r="AC96" s="231">
        <v>7</v>
      </c>
      <c r="AZ96" s="231">
        <v>2</v>
      </c>
      <c r="BA96" s="231">
        <f>IF(AZ96=1,G96,0)</f>
        <v>0</v>
      </c>
      <c r="BB96" s="231">
        <f>IF(AZ96=2,G96,0)</f>
        <v>0</v>
      </c>
      <c r="BC96" s="231">
        <f>IF(AZ96=3,G96,0)</f>
        <v>0</v>
      </c>
      <c r="BD96" s="231">
        <f>IF(AZ96=4,G96,0)</f>
        <v>0</v>
      </c>
      <c r="BE96" s="231">
        <f>IF(AZ96=5,G96,0)</f>
        <v>0</v>
      </c>
      <c r="CA96" s="256">
        <v>1</v>
      </c>
      <c r="CB96" s="256">
        <v>7</v>
      </c>
    </row>
    <row r="97" spans="1:80" x14ac:dyDescent="0.2">
      <c r="A97" s="265"/>
      <c r="B97" s="268"/>
      <c r="C97" s="322" t="s">
        <v>342</v>
      </c>
      <c r="D97" s="323"/>
      <c r="E97" s="269">
        <v>49.017600000000002</v>
      </c>
      <c r="F97" s="270"/>
      <c r="G97" s="271"/>
      <c r="H97" s="272"/>
      <c r="I97" s="266"/>
      <c r="J97" s="273"/>
      <c r="K97" s="266"/>
      <c r="M97" s="267" t="s">
        <v>342</v>
      </c>
      <c r="O97" s="256"/>
    </row>
    <row r="98" spans="1:80" x14ac:dyDescent="0.2">
      <c r="A98" s="265"/>
      <c r="B98" s="268"/>
      <c r="C98" s="322" t="s">
        <v>343</v>
      </c>
      <c r="D98" s="323"/>
      <c r="E98" s="269">
        <v>26.4</v>
      </c>
      <c r="F98" s="270"/>
      <c r="G98" s="271"/>
      <c r="H98" s="272"/>
      <c r="I98" s="266"/>
      <c r="J98" s="273"/>
      <c r="K98" s="266"/>
      <c r="M98" s="267" t="s">
        <v>343</v>
      </c>
      <c r="O98" s="256"/>
    </row>
    <row r="99" spans="1:80" x14ac:dyDescent="0.2">
      <c r="A99" s="257">
        <v>28</v>
      </c>
      <c r="B99" s="258" t="s">
        <v>161</v>
      </c>
      <c r="C99" s="259" t="s">
        <v>162</v>
      </c>
      <c r="D99" s="260" t="s">
        <v>163</v>
      </c>
      <c r="E99" s="261">
        <v>6</v>
      </c>
      <c r="F99" s="261">
        <v>0</v>
      </c>
      <c r="G99" s="262">
        <f>E99*F99</f>
        <v>0</v>
      </c>
      <c r="H99" s="263">
        <v>3.32E-3</v>
      </c>
      <c r="I99" s="264">
        <f>E99*H99</f>
        <v>1.992E-2</v>
      </c>
      <c r="J99" s="263">
        <v>0</v>
      </c>
      <c r="K99" s="264">
        <f>E99*J99</f>
        <v>0</v>
      </c>
      <c r="O99" s="256">
        <v>2</v>
      </c>
      <c r="AA99" s="231">
        <v>1</v>
      </c>
      <c r="AB99" s="231">
        <v>7</v>
      </c>
      <c r="AC99" s="231">
        <v>7</v>
      </c>
      <c r="AZ99" s="231">
        <v>2</v>
      </c>
      <c r="BA99" s="231">
        <f>IF(AZ99=1,G99,0)</f>
        <v>0</v>
      </c>
      <c r="BB99" s="231">
        <f>IF(AZ99=2,G99,0)</f>
        <v>0</v>
      </c>
      <c r="BC99" s="231">
        <f>IF(AZ99=3,G99,0)</f>
        <v>0</v>
      </c>
      <c r="BD99" s="231">
        <f>IF(AZ99=4,G99,0)</f>
        <v>0</v>
      </c>
      <c r="BE99" s="231">
        <f>IF(AZ99=5,G99,0)</f>
        <v>0</v>
      </c>
      <c r="CA99" s="256">
        <v>1</v>
      </c>
      <c r="CB99" s="256">
        <v>7</v>
      </c>
    </row>
    <row r="100" spans="1:80" ht="22.5" x14ac:dyDescent="0.2">
      <c r="A100" s="257">
        <v>29</v>
      </c>
      <c r="B100" s="258" t="s">
        <v>164</v>
      </c>
      <c r="C100" s="259" t="s">
        <v>165</v>
      </c>
      <c r="D100" s="260" t="s">
        <v>154</v>
      </c>
      <c r="E100" s="261">
        <v>104.5</v>
      </c>
      <c r="F100" s="261">
        <v>0</v>
      </c>
      <c r="G100" s="262">
        <f>E100*F100</f>
        <v>0</v>
      </c>
      <c r="H100" s="263">
        <v>7.0400000000000003E-3</v>
      </c>
      <c r="I100" s="264">
        <f>E100*H100</f>
        <v>0.73568</v>
      </c>
      <c r="J100" s="263">
        <v>0</v>
      </c>
      <c r="K100" s="264">
        <f>E100*J100</f>
        <v>0</v>
      </c>
      <c r="O100" s="256">
        <v>2</v>
      </c>
      <c r="AA100" s="231">
        <v>1</v>
      </c>
      <c r="AB100" s="231">
        <v>7</v>
      </c>
      <c r="AC100" s="231">
        <v>7</v>
      </c>
      <c r="AZ100" s="231">
        <v>2</v>
      </c>
      <c r="BA100" s="231">
        <f>IF(AZ100=1,G100,0)</f>
        <v>0</v>
      </c>
      <c r="BB100" s="231">
        <f>IF(AZ100=2,G100,0)</f>
        <v>0</v>
      </c>
      <c r="BC100" s="231">
        <f>IF(AZ100=3,G100,0)</f>
        <v>0</v>
      </c>
      <c r="BD100" s="231">
        <f>IF(AZ100=4,G100,0)</f>
        <v>0</v>
      </c>
      <c r="BE100" s="231">
        <f>IF(AZ100=5,G100,0)</f>
        <v>0</v>
      </c>
      <c r="CA100" s="256">
        <v>1</v>
      </c>
      <c r="CB100" s="256">
        <v>7</v>
      </c>
    </row>
    <row r="101" spans="1:80" x14ac:dyDescent="0.2">
      <c r="A101" s="265"/>
      <c r="B101" s="268"/>
      <c r="C101" s="322" t="s">
        <v>344</v>
      </c>
      <c r="D101" s="323"/>
      <c r="E101" s="269">
        <v>46</v>
      </c>
      <c r="F101" s="270"/>
      <c r="G101" s="271"/>
      <c r="H101" s="272"/>
      <c r="I101" s="266"/>
      <c r="J101" s="273"/>
      <c r="K101" s="266"/>
      <c r="M101" s="267" t="s">
        <v>344</v>
      </c>
      <c r="O101" s="256"/>
    </row>
    <row r="102" spans="1:80" x14ac:dyDescent="0.2">
      <c r="A102" s="265"/>
      <c r="B102" s="268"/>
      <c r="C102" s="322" t="s">
        <v>345</v>
      </c>
      <c r="D102" s="323"/>
      <c r="E102" s="269">
        <v>21</v>
      </c>
      <c r="F102" s="270"/>
      <c r="G102" s="271"/>
      <c r="H102" s="272"/>
      <c r="I102" s="266"/>
      <c r="J102" s="273"/>
      <c r="K102" s="266"/>
      <c r="M102" s="267" t="s">
        <v>345</v>
      </c>
      <c r="O102" s="256"/>
    </row>
    <row r="103" spans="1:80" x14ac:dyDescent="0.2">
      <c r="A103" s="265"/>
      <c r="B103" s="268"/>
      <c r="C103" s="322" t="s">
        <v>346</v>
      </c>
      <c r="D103" s="323"/>
      <c r="E103" s="269">
        <v>37.5</v>
      </c>
      <c r="F103" s="270"/>
      <c r="G103" s="271"/>
      <c r="H103" s="272"/>
      <c r="I103" s="266"/>
      <c r="J103" s="273"/>
      <c r="K103" s="266"/>
      <c r="M103" s="267" t="s">
        <v>346</v>
      </c>
      <c r="O103" s="256"/>
    </row>
    <row r="104" spans="1:80" ht="22.5" x14ac:dyDescent="0.2">
      <c r="A104" s="257">
        <v>30</v>
      </c>
      <c r="B104" s="258" t="s">
        <v>168</v>
      </c>
      <c r="C104" s="259" t="s">
        <v>169</v>
      </c>
      <c r="D104" s="260" t="s">
        <v>123</v>
      </c>
      <c r="E104" s="261">
        <v>22.32</v>
      </c>
      <c r="F104" s="261">
        <v>0</v>
      </c>
      <c r="G104" s="262">
        <f>E104*F104</f>
        <v>0</v>
      </c>
      <c r="H104" s="263">
        <v>1.421E-2</v>
      </c>
      <c r="I104" s="264">
        <f>E104*H104</f>
        <v>0.31716720000000004</v>
      </c>
      <c r="J104" s="263">
        <v>0</v>
      </c>
      <c r="K104" s="264">
        <f>E104*J104</f>
        <v>0</v>
      </c>
      <c r="O104" s="256">
        <v>2</v>
      </c>
      <c r="AA104" s="231">
        <v>1</v>
      </c>
      <c r="AB104" s="231">
        <v>7</v>
      </c>
      <c r="AC104" s="231">
        <v>7</v>
      </c>
      <c r="AZ104" s="231">
        <v>2</v>
      </c>
      <c r="BA104" s="231">
        <f>IF(AZ104=1,G104,0)</f>
        <v>0</v>
      </c>
      <c r="BB104" s="231">
        <f>IF(AZ104=2,G104,0)</f>
        <v>0</v>
      </c>
      <c r="BC104" s="231">
        <f>IF(AZ104=3,G104,0)</f>
        <v>0</v>
      </c>
      <c r="BD104" s="231">
        <f>IF(AZ104=4,G104,0)</f>
        <v>0</v>
      </c>
      <c r="BE104" s="231">
        <f>IF(AZ104=5,G104,0)</f>
        <v>0</v>
      </c>
      <c r="CA104" s="256">
        <v>1</v>
      </c>
      <c r="CB104" s="256">
        <v>7</v>
      </c>
    </row>
    <row r="105" spans="1:80" x14ac:dyDescent="0.2">
      <c r="A105" s="265"/>
      <c r="B105" s="268"/>
      <c r="C105" s="322" t="s">
        <v>347</v>
      </c>
      <c r="D105" s="323"/>
      <c r="E105" s="269">
        <v>13.32</v>
      </c>
      <c r="F105" s="270"/>
      <c r="G105" s="271"/>
      <c r="H105" s="272"/>
      <c r="I105" s="266"/>
      <c r="J105" s="273"/>
      <c r="K105" s="266"/>
      <c r="M105" s="267" t="s">
        <v>347</v>
      </c>
      <c r="O105" s="256"/>
    </row>
    <row r="106" spans="1:80" x14ac:dyDescent="0.2">
      <c r="A106" s="265"/>
      <c r="B106" s="268"/>
      <c r="C106" s="322" t="s">
        <v>348</v>
      </c>
      <c r="D106" s="323"/>
      <c r="E106" s="269">
        <v>9</v>
      </c>
      <c r="F106" s="270"/>
      <c r="G106" s="271"/>
      <c r="H106" s="272"/>
      <c r="I106" s="266"/>
      <c r="J106" s="273"/>
      <c r="K106" s="266"/>
      <c r="M106" s="267" t="s">
        <v>348</v>
      </c>
      <c r="O106" s="256"/>
    </row>
    <row r="107" spans="1:80" ht="22.5" x14ac:dyDescent="0.2">
      <c r="A107" s="257">
        <v>31</v>
      </c>
      <c r="B107" s="258" t="s">
        <v>221</v>
      </c>
      <c r="C107" s="259" t="s">
        <v>222</v>
      </c>
      <c r="D107" s="260" t="s">
        <v>123</v>
      </c>
      <c r="E107" s="261">
        <v>13.32</v>
      </c>
      <c r="F107" s="261">
        <v>0</v>
      </c>
      <c r="G107" s="262">
        <f>E107*F107</f>
        <v>0</v>
      </c>
      <c r="H107" s="263">
        <v>2.257E-2</v>
      </c>
      <c r="I107" s="264">
        <f>E107*H107</f>
        <v>0.30063240000000002</v>
      </c>
      <c r="J107" s="263">
        <v>0</v>
      </c>
      <c r="K107" s="264">
        <f>E107*J107</f>
        <v>0</v>
      </c>
      <c r="O107" s="256">
        <v>2</v>
      </c>
      <c r="AA107" s="231">
        <v>1</v>
      </c>
      <c r="AB107" s="231">
        <v>7</v>
      </c>
      <c r="AC107" s="231">
        <v>7</v>
      </c>
      <c r="AZ107" s="231">
        <v>2</v>
      </c>
      <c r="BA107" s="231">
        <f>IF(AZ107=1,G107,0)</f>
        <v>0</v>
      </c>
      <c r="BB107" s="231">
        <f>IF(AZ107=2,G107,0)</f>
        <v>0</v>
      </c>
      <c r="BC107" s="231">
        <f>IF(AZ107=3,G107,0)</f>
        <v>0</v>
      </c>
      <c r="BD107" s="231">
        <f>IF(AZ107=4,G107,0)</f>
        <v>0</v>
      </c>
      <c r="BE107" s="231">
        <f>IF(AZ107=5,G107,0)</f>
        <v>0</v>
      </c>
      <c r="CA107" s="256">
        <v>1</v>
      </c>
      <c r="CB107" s="256">
        <v>7</v>
      </c>
    </row>
    <row r="108" spans="1:80" x14ac:dyDescent="0.2">
      <c r="A108" s="265"/>
      <c r="B108" s="268"/>
      <c r="C108" s="322" t="s">
        <v>349</v>
      </c>
      <c r="D108" s="323"/>
      <c r="E108" s="269">
        <v>13.32</v>
      </c>
      <c r="F108" s="270"/>
      <c r="G108" s="271"/>
      <c r="H108" s="272"/>
      <c r="I108" s="266"/>
      <c r="J108" s="273"/>
      <c r="K108" s="266"/>
      <c r="M108" s="267" t="s">
        <v>349</v>
      </c>
      <c r="O108" s="256"/>
    </row>
    <row r="109" spans="1:80" x14ac:dyDescent="0.2">
      <c r="A109" s="274"/>
      <c r="B109" s="275" t="s">
        <v>101</v>
      </c>
      <c r="C109" s="276" t="s">
        <v>151</v>
      </c>
      <c r="D109" s="277"/>
      <c r="E109" s="278"/>
      <c r="F109" s="279"/>
      <c r="G109" s="280">
        <f>SUM(G90:G108)</f>
        <v>0</v>
      </c>
      <c r="H109" s="281"/>
      <c r="I109" s="282">
        <f>SUM(I90:I108)</f>
        <v>1.952142416</v>
      </c>
      <c r="J109" s="281"/>
      <c r="K109" s="282">
        <f>SUM(K90:K108)</f>
        <v>0</v>
      </c>
      <c r="O109" s="256">
        <v>4</v>
      </c>
      <c r="BA109" s="283">
        <f>SUM(BA90:BA108)</f>
        <v>0</v>
      </c>
      <c r="BB109" s="283">
        <f>SUM(BB90:BB108)</f>
        <v>0</v>
      </c>
      <c r="BC109" s="283">
        <f>SUM(BC90:BC108)</f>
        <v>0</v>
      </c>
      <c r="BD109" s="283">
        <f>SUM(BD90:BD108)</f>
        <v>0</v>
      </c>
      <c r="BE109" s="283">
        <f>SUM(BE90:BE108)</f>
        <v>0</v>
      </c>
    </row>
    <row r="110" spans="1:80" x14ac:dyDescent="0.2">
      <c r="A110" s="246" t="s">
        <v>97</v>
      </c>
      <c r="B110" s="247" t="s">
        <v>170</v>
      </c>
      <c r="C110" s="248" t="s">
        <v>171</v>
      </c>
      <c r="D110" s="249"/>
      <c r="E110" s="250"/>
      <c r="F110" s="250"/>
      <c r="G110" s="251"/>
      <c r="H110" s="252"/>
      <c r="I110" s="253"/>
      <c r="J110" s="254"/>
      <c r="K110" s="255"/>
      <c r="O110" s="256">
        <v>1</v>
      </c>
    </row>
    <row r="111" spans="1:80" x14ac:dyDescent="0.2">
      <c r="A111" s="257">
        <v>32</v>
      </c>
      <c r="B111" s="258" t="s">
        <v>54</v>
      </c>
      <c r="C111" s="259" t="s">
        <v>350</v>
      </c>
      <c r="D111" s="260" t="s">
        <v>100</v>
      </c>
      <c r="E111" s="261">
        <v>4</v>
      </c>
      <c r="F111" s="261">
        <v>0</v>
      </c>
      <c r="G111" s="262">
        <f>E111*F111</f>
        <v>0</v>
      </c>
      <c r="H111" s="263">
        <v>0</v>
      </c>
      <c r="I111" s="264">
        <f>E111*H111</f>
        <v>0</v>
      </c>
      <c r="J111" s="263"/>
      <c r="K111" s="264">
        <f>E111*J111</f>
        <v>0</v>
      </c>
      <c r="O111" s="256">
        <v>2</v>
      </c>
      <c r="AA111" s="231">
        <v>12</v>
      </c>
      <c r="AB111" s="231">
        <v>0</v>
      </c>
      <c r="AC111" s="231">
        <v>3</v>
      </c>
      <c r="AZ111" s="231">
        <v>2</v>
      </c>
      <c r="BA111" s="231">
        <f>IF(AZ111=1,G111,0)</f>
        <v>0</v>
      </c>
      <c r="BB111" s="231">
        <f>IF(AZ111=2,G111,0)</f>
        <v>0</v>
      </c>
      <c r="BC111" s="231">
        <f>IF(AZ111=3,G111,0)</f>
        <v>0</v>
      </c>
      <c r="BD111" s="231">
        <f>IF(AZ111=4,G111,0)</f>
        <v>0</v>
      </c>
      <c r="BE111" s="231">
        <f>IF(AZ111=5,G111,0)</f>
        <v>0</v>
      </c>
      <c r="CA111" s="256">
        <v>12</v>
      </c>
      <c r="CB111" s="256">
        <v>0</v>
      </c>
    </row>
    <row r="112" spans="1:80" x14ac:dyDescent="0.2">
      <c r="A112" s="257">
        <v>33</v>
      </c>
      <c r="B112" s="258" t="s">
        <v>54</v>
      </c>
      <c r="C112" s="259" t="s">
        <v>351</v>
      </c>
      <c r="D112" s="260" t="s">
        <v>100</v>
      </c>
      <c r="E112" s="261">
        <v>2</v>
      </c>
      <c r="F112" s="261">
        <v>0</v>
      </c>
      <c r="G112" s="262">
        <f>E112*F112</f>
        <v>0</v>
      </c>
      <c r="H112" s="263">
        <v>0</v>
      </c>
      <c r="I112" s="264">
        <f>E112*H112</f>
        <v>0</v>
      </c>
      <c r="J112" s="263"/>
      <c r="K112" s="264">
        <f>E112*J112</f>
        <v>0</v>
      </c>
      <c r="O112" s="256">
        <v>2</v>
      </c>
      <c r="AA112" s="231">
        <v>12</v>
      </c>
      <c r="AB112" s="231">
        <v>0</v>
      </c>
      <c r="AC112" s="231">
        <v>4</v>
      </c>
      <c r="AZ112" s="231">
        <v>2</v>
      </c>
      <c r="BA112" s="231">
        <f>IF(AZ112=1,G112,0)</f>
        <v>0</v>
      </c>
      <c r="BB112" s="231">
        <f>IF(AZ112=2,G112,0)</f>
        <v>0</v>
      </c>
      <c r="BC112" s="231">
        <f>IF(AZ112=3,G112,0)</f>
        <v>0</v>
      </c>
      <c r="BD112" s="231">
        <f>IF(AZ112=4,G112,0)</f>
        <v>0</v>
      </c>
      <c r="BE112" s="231">
        <f>IF(AZ112=5,G112,0)</f>
        <v>0</v>
      </c>
      <c r="CA112" s="256">
        <v>12</v>
      </c>
      <c r="CB112" s="256">
        <v>0</v>
      </c>
    </row>
    <row r="113" spans="1:80" x14ac:dyDescent="0.2">
      <c r="A113" s="257">
        <v>34</v>
      </c>
      <c r="B113" s="258" t="s">
        <v>54</v>
      </c>
      <c r="C113" s="259" t="s">
        <v>352</v>
      </c>
      <c r="D113" s="260" t="s">
        <v>154</v>
      </c>
      <c r="E113" s="261">
        <v>4.5</v>
      </c>
      <c r="F113" s="261">
        <v>0</v>
      </c>
      <c r="G113" s="262">
        <f>E113*F113</f>
        <v>0</v>
      </c>
      <c r="H113" s="263">
        <v>0</v>
      </c>
      <c r="I113" s="264">
        <f>E113*H113</f>
        <v>0</v>
      </c>
      <c r="J113" s="263"/>
      <c r="K113" s="264">
        <f>E113*J113</f>
        <v>0</v>
      </c>
      <c r="O113" s="256">
        <v>2</v>
      </c>
      <c r="AA113" s="231">
        <v>12</v>
      </c>
      <c r="AB113" s="231">
        <v>0</v>
      </c>
      <c r="AC113" s="231">
        <v>2</v>
      </c>
      <c r="AZ113" s="231">
        <v>2</v>
      </c>
      <c r="BA113" s="231">
        <f>IF(AZ113=1,G113,0)</f>
        <v>0</v>
      </c>
      <c r="BB113" s="231">
        <f>IF(AZ113=2,G113,0)</f>
        <v>0</v>
      </c>
      <c r="BC113" s="231">
        <f>IF(AZ113=3,G113,0)</f>
        <v>0</v>
      </c>
      <c r="BD113" s="231">
        <f>IF(AZ113=4,G113,0)</f>
        <v>0</v>
      </c>
      <c r="BE113" s="231">
        <f>IF(AZ113=5,G113,0)</f>
        <v>0</v>
      </c>
      <c r="CA113" s="256">
        <v>12</v>
      </c>
      <c r="CB113" s="256">
        <v>0</v>
      </c>
    </row>
    <row r="114" spans="1:80" x14ac:dyDescent="0.2">
      <c r="A114" s="265"/>
      <c r="B114" s="268"/>
      <c r="C114" s="322" t="s">
        <v>353</v>
      </c>
      <c r="D114" s="323"/>
      <c r="E114" s="269">
        <v>4.5</v>
      </c>
      <c r="F114" s="270"/>
      <c r="G114" s="271"/>
      <c r="H114" s="272"/>
      <c r="I114" s="266"/>
      <c r="J114" s="273"/>
      <c r="K114" s="266"/>
      <c r="M114" s="267" t="s">
        <v>353</v>
      </c>
      <c r="O114" s="256"/>
    </row>
    <row r="115" spans="1:80" ht="22.5" x14ac:dyDescent="0.2">
      <c r="A115" s="257">
        <v>35</v>
      </c>
      <c r="B115" s="258" t="s">
        <v>54</v>
      </c>
      <c r="C115" s="259" t="s">
        <v>224</v>
      </c>
      <c r="D115" s="260" t="s">
        <v>100</v>
      </c>
      <c r="E115" s="261">
        <v>2</v>
      </c>
      <c r="F115" s="261">
        <v>0</v>
      </c>
      <c r="G115" s="262">
        <f>E115*F115</f>
        <v>0</v>
      </c>
      <c r="H115" s="263">
        <v>0</v>
      </c>
      <c r="I115" s="264">
        <f>E115*H115</f>
        <v>0</v>
      </c>
      <c r="J115" s="263"/>
      <c r="K115" s="264">
        <f>E115*J115</f>
        <v>0</v>
      </c>
      <c r="O115" s="256">
        <v>2</v>
      </c>
      <c r="AA115" s="231">
        <v>12</v>
      </c>
      <c r="AB115" s="231">
        <v>0</v>
      </c>
      <c r="AC115" s="231">
        <v>1</v>
      </c>
      <c r="AZ115" s="231">
        <v>2</v>
      </c>
      <c r="BA115" s="231">
        <f>IF(AZ115=1,G115,0)</f>
        <v>0</v>
      </c>
      <c r="BB115" s="231">
        <f>IF(AZ115=2,G115,0)</f>
        <v>0</v>
      </c>
      <c r="BC115" s="231">
        <f>IF(AZ115=3,G115,0)</f>
        <v>0</v>
      </c>
      <c r="BD115" s="231">
        <f>IF(AZ115=4,G115,0)</f>
        <v>0</v>
      </c>
      <c r="BE115" s="231">
        <f>IF(AZ115=5,G115,0)</f>
        <v>0</v>
      </c>
      <c r="CA115" s="256">
        <v>12</v>
      </c>
      <c r="CB115" s="256">
        <v>0</v>
      </c>
    </row>
    <row r="116" spans="1:80" x14ac:dyDescent="0.2">
      <c r="A116" s="274"/>
      <c r="B116" s="275" t="s">
        <v>101</v>
      </c>
      <c r="C116" s="276" t="s">
        <v>172</v>
      </c>
      <c r="D116" s="277"/>
      <c r="E116" s="278"/>
      <c r="F116" s="279"/>
      <c r="G116" s="280">
        <f>SUM(G110:G115)</f>
        <v>0</v>
      </c>
      <c r="H116" s="281"/>
      <c r="I116" s="282">
        <f>SUM(I110:I115)</f>
        <v>0</v>
      </c>
      <c r="J116" s="281"/>
      <c r="K116" s="282">
        <f>SUM(K110:K115)</f>
        <v>0</v>
      </c>
      <c r="O116" s="256">
        <v>4</v>
      </c>
      <c r="BA116" s="283">
        <f>SUM(BA110:BA115)</f>
        <v>0</v>
      </c>
      <c r="BB116" s="283">
        <f>SUM(BB110:BB115)</f>
        <v>0</v>
      </c>
      <c r="BC116" s="283">
        <f>SUM(BC110:BC115)</f>
        <v>0</v>
      </c>
      <c r="BD116" s="283">
        <f>SUM(BD110:BD115)</f>
        <v>0</v>
      </c>
      <c r="BE116" s="283">
        <f>SUM(BE110:BE115)</f>
        <v>0</v>
      </c>
    </row>
    <row r="117" spans="1:80" x14ac:dyDescent="0.2">
      <c r="A117" s="246" t="s">
        <v>97</v>
      </c>
      <c r="B117" s="247" t="s">
        <v>177</v>
      </c>
      <c r="C117" s="248" t="s">
        <v>178</v>
      </c>
      <c r="D117" s="249"/>
      <c r="E117" s="250"/>
      <c r="F117" s="250"/>
      <c r="G117" s="251"/>
      <c r="H117" s="252"/>
      <c r="I117" s="253"/>
      <c r="J117" s="254"/>
      <c r="K117" s="255"/>
      <c r="O117" s="256">
        <v>1</v>
      </c>
    </row>
    <row r="118" spans="1:80" x14ac:dyDescent="0.2">
      <c r="A118" s="257">
        <v>36</v>
      </c>
      <c r="B118" s="258" t="s">
        <v>354</v>
      </c>
      <c r="C118" s="259" t="s">
        <v>355</v>
      </c>
      <c r="D118" s="260" t="s">
        <v>154</v>
      </c>
      <c r="E118" s="261">
        <v>13.51</v>
      </c>
      <c r="F118" s="261">
        <v>0</v>
      </c>
      <c r="G118" s="262">
        <f>E118*F118</f>
        <v>0</v>
      </c>
      <c r="H118" s="263">
        <v>0</v>
      </c>
      <c r="I118" s="264">
        <f>E118*H118</f>
        <v>0</v>
      </c>
      <c r="J118" s="263">
        <v>0</v>
      </c>
      <c r="K118" s="264">
        <f>E118*J118</f>
        <v>0</v>
      </c>
      <c r="O118" s="256">
        <v>2</v>
      </c>
      <c r="AA118" s="231">
        <v>1</v>
      </c>
      <c r="AB118" s="231">
        <v>7</v>
      </c>
      <c r="AC118" s="231">
        <v>7</v>
      </c>
      <c r="AZ118" s="231">
        <v>2</v>
      </c>
      <c r="BA118" s="231">
        <f>IF(AZ118=1,G118,0)</f>
        <v>0</v>
      </c>
      <c r="BB118" s="231">
        <f>IF(AZ118=2,G118,0)</f>
        <v>0</v>
      </c>
      <c r="BC118" s="231">
        <f>IF(AZ118=3,G118,0)</f>
        <v>0</v>
      </c>
      <c r="BD118" s="231">
        <f>IF(AZ118=4,G118,0)</f>
        <v>0</v>
      </c>
      <c r="BE118" s="231">
        <f>IF(AZ118=5,G118,0)</f>
        <v>0</v>
      </c>
      <c r="CA118" s="256">
        <v>1</v>
      </c>
      <c r="CB118" s="256">
        <v>7</v>
      </c>
    </row>
    <row r="119" spans="1:80" x14ac:dyDescent="0.2">
      <c r="A119" s="265"/>
      <c r="B119" s="268"/>
      <c r="C119" s="322" t="s">
        <v>356</v>
      </c>
      <c r="D119" s="323"/>
      <c r="E119" s="269">
        <v>13.51</v>
      </c>
      <c r="F119" s="270"/>
      <c r="G119" s="271"/>
      <c r="H119" s="272"/>
      <c r="I119" s="266"/>
      <c r="J119" s="273"/>
      <c r="K119" s="266"/>
      <c r="M119" s="267" t="s">
        <v>356</v>
      </c>
      <c r="O119" s="256"/>
    </row>
    <row r="120" spans="1:80" x14ac:dyDescent="0.2">
      <c r="A120" s="257">
        <v>37</v>
      </c>
      <c r="B120" s="258" t="s">
        <v>357</v>
      </c>
      <c r="C120" s="259" t="s">
        <v>358</v>
      </c>
      <c r="D120" s="260" t="s">
        <v>123</v>
      </c>
      <c r="E120" s="261">
        <v>16.887499999999999</v>
      </c>
      <c r="F120" s="261">
        <v>0</v>
      </c>
      <c r="G120" s="262">
        <f>E120*F120</f>
        <v>0</v>
      </c>
      <c r="H120" s="263">
        <v>3.5799999999999998E-2</v>
      </c>
      <c r="I120" s="264">
        <f>E120*H120</f>
        <v>0.60457249999999996</v>
      </c>
      <c r="J120" s="263"/>
      <c r="K120" s="264">
        <f>E120*J120</f>
        <v>0</v>
      </c>
      <c r="O120" s="256">
        <v>2</v>
      </c>
      <c r="AA120" s="231">
        <v>12</v>
      </c>
      <c r="AB120" s="231">
        <v>0</v>
      </c>
      <c r="AC120" s="231">
        <v>34</v>
      </c>
      <c r="AZ120" s="231">
        <v>2</v>
      </c>
      <c r="BA120" s="231">
        <f>IF(AZ120=1,G120,0)</f>
        <v>0</v>
      </c>
      <c r="BB120" s="231">
        <f>IF(AZ120=2,G120,0)</f>
        <v>0</v>
      </c>
      <c r="BC120" s="231">
        <f>IF(AZ120=3,G120,0)</f>
        <v>0</v>
      </c>
      <c r="BD120" s="231">
        <f>IF(AZ120=4,G120,0)</f>
        <v>0</v>
      </c>
      <c r="BE120" s="231">
        <f>IF(AZ120=5,G120,0)</f>
        <v>0</v>
      </c>
      <c r="CA120" s="256">
        <v>12</v>
      </c>
      <c r="CB120" s="256">
        <v>0</v>
      </c>
    </row>
    <row r="121" spans="1:80" x14ac:dyDescent="0.2">
      <c r="A121" s="265"/>
      <c r="B121" s="268"/>
      <c r="C121" s="322" t="s">
        <v>359</v>
      </c>
      <c r="D121" s="323"/>
      <c r="E121" s="269">
        <v>8.9</v>
      </c>
      <c r="F121" s="270"/>
      <c r="G121" s="271"/>
      <c r="H121" s="272"/>
      <c r="I121" s="266"/>
      <c r="J121" s="273"/>
      <c r="K121" s="266"/>
      <c r="M121" s="267" t="s">
        <v>359</v>
      </c>
      <c r="O121" s="256"/>
    </row>
    <row r="122" spans="1:80" x14ac:dyDescent="0.2">
      <c r="A122" s="265"/>
      <c r="B122" s="268"/>
      <c r="C122" s="322" t="s">
        <v>360</v>
      </c>
      <c r="D122" s="323"/>
      <c r="E122" s="269">
        <v>2.6625000000000001</v>
      </c>
      <c r="F122" s="270"/>
      <c r="G122" s="271"/>
      <c r="H122" s="272"/>
      <c r="I122" s="266"/>
      <c r="J122" s="273"/>
      <c r="K122" s="266"/>
      <c r="M122" s="267" t="s">
        <v>360</v>
      </c>
      <c r="O122" s="256"/>
    </row>
    <row r="123" spans="1:80" x14ac:dyDescent="0.2">
      <c r="A123" s="265"/>
      <c r="B123" s="268"/>
      <c r="C123" s="322" t="s">
        <v>361</v>
      </c>
      <c r="D123" s="323"/>
      <c r="E123" s="269">
        <v>2.2999999999999998</v>
      </c>
      <c r="F123" s="270"/>
      <c r="G123" s="271"/>
      <c r="H123" s="272"/>
      <c r="I123" s="266"/>
      <c r="J123" s="273"/>
      <c r="K123" s="266"/>
      <c r="M123" s="267" t="s">
        <v>361</v>
      </c>
      <c r="O123" s="256"/>
    </row>
    <row r="124" spans="1:80" x14ac:dyDescent="0.2">
      <c r="A124" s="265"/>
      <c r="B124" s="268"/>
      <c r="C124" s="322" t="s">
        <v>362</v>
      </c>
      <c r="D124" s="323"/>
      <c r="E124" s="269">
        <v>3.0249999999999999</v>
      </c>
      <c r="F124" s="270"/>
      <c r="G124" s="271"/>
      <c r="H124" s="272"/>
      <c r="I124" s="266"/>
      <c r="J124" s="273"/>
      <c r="K124" s="266"/>
      <c r="M124" s="267" t="s">
        <v>362</v>
      </c>
      <c r="O124" s="256"/>
    </row>
    <row r="125" spans="1:80" x14ac:dyDescent="0.2">
      <c r="A125" s="257">
        <v>38</v>
      </c>
      <c r="B125" s="258" t="s">
        <v>54</v>
      </c>
      <c r="C125" s="259" t="s">
        <v>363</v>
      </c>
      <c r="D125" s="260" t="s">
        <v>100</v>
      </c>
      <c r="E125" s="261">
        <v>10</v>
      </c>
      <c r="F125" s="261">
        <v>0</v>
      </c>
      <c r="G125" s="262">
        <f>E125*F125</f>
        <v>0</v>
      </c>
      <c r="H125" s="263">
        <v>0</v>
      </c>
      <c r="I125" s="264">
        <f>E125*H125</f>
        <v>0</v>
      </c>
      <c r="J125" s="263"/>
      <c r="K125" s="264">
        <f>E125*J125</f>
        <v>0</v>
      </c>
      <c r="O125" s="256">
        <v>2</v>
      </c>
      <c r="AA125" s="231">
        <v>12</v>
      </c>
      <c r="AB125" s="231">
        <v>0</v>
      </c>
      <c r="AC125" s="231">
        <v>36</v>
      </c>
      <c r="AZ125" s="231">
        <v>2</v>
      </c>
      <c r="BA125" s="231">
        <f>IF(AZ125=1,G125,0)</f>
        <v>0</v>
      </c>
      <c r="BB125" s="231">
        <f>IF(AZ125=2,G125,0)</f>
        <v>0</v>
      </c>
      <c r="BC125" s="231">
        <f>IF(AZ125=3,G125,0)</f>
        <v>0</v>
      </c>
      <c r="BD125" s="231">
        <f>IF(AZ125=4,G125,0)</f>
        <v>0</v>
      </c>
      <c r="BE125" s="231">
        <f>IF(AZ125=5,G125,0)</f>
        <v>0</v>
      </c>
      <c r="CA125" s="256">
        <v>12</v>
      </c>
      <c r="CB125" s="256">
        <v>0</v>
      </c>
    </row>
    <row r="126" spans="1:80" x14ac:dyDescent="0.2">
      <c r="A126" s="257">
        <v>39</v>
      </c>
      <c r="B126" s="258" t="s">
        <v>54</v>
      </c>
      <c r="C126" s="259" t="s">
        <v>183</v>
      </c>
      <c r="D126" s="260" t="s">
        <v>100</v>
      </c>
      <c r="E126" s="261">
        <v>6</v>
      </c>
      <c r="F126" s="261">
        <v>0</v>
      </c>
      <c r="G126" s="262">
        <f>E126*F126</f>
        <v>0</v>
      </c>
      <c r="H126" s="263">
        <v>0</v>
      </c>
      <c r="I126" s="264">
        <f>E126*H126</f>
        <v>0</v>
      </c>
      <c r="J126" s="263"/>
      <c r="K126" s="264">
        <f>E126*J126</f>
        <v>0</v>
      </c>
      <c r="O126" s="256">
        <v>2</v>
      </c>
      <c r="AA126" s="231">
        <v>12</v>
      </c>
      <c r="AB126" s="231">
        <v>0</v>
      </c>
      <c r="AC126" s="231">
        <v>8</v>
      </c>
      <c r="AZ126" s="231">
        <v>2</v>
      </c>
      <c r="BA126" s="231">
        <f>IF(AZ126=1,G126,0)</f>
        <v>0</v>
      </c>
      <c r="BB126" s="231">
        <f>IF(AZ126=2,G126,0)</f>
        <v>0</v>
      </c>
      <c r="BC126" s="231">
        <f>IF(AZ126=3,G126,0)</f>
        <v>0</v>
      </c>
      <c r="BD126" s="231">
        <f>IF(AZ126=4,G126,0)</f>
        <v>0</v>
      </c>
      <c r="BE126" s="231">
        <f>IF(AZ126=5,G126,0)</f>
        <v>0</v>
      </c>
      <c r="CA126" s="256">
        <v>12</v>
      </c>
      <c r="CB126" s="256">
        <v>0</v>
      </c>
    </row>
    <row r="127" spans="1:80" x14ac:dyDescent="0.2">
      <c r="A127" s="257">
        <v>40</v>
      </c>
      <c r="B127" s="258" t="s">
        <v>54</v>
      </c>
      <c r="C127" s="259" t="s">
        <v>229</v>
      </c>
      <c r="D127" s="260" t="s">
        <v>100</v>
      </c>
      <c r="E127" s="261">
        <v>1</v>
      </c>
      <c r="F127" s="261">
        <v>0</v>
      </c>
      <c r="G127" s="262">
        <f>E127*F127</f>
        <v>0</v>
      </c>
      <c r="H127" s="263">
        <v>0</v>
      </c>
      <c r="I127" s="264">
        <f>E127*H127</f>
        <v>0</v>
      </c>
      <c r="J127" s="263"/>
      <c r="K127" s="264">
        <f>E127*J127</f>
        <v>0</v>
      </c>
      <c r="O127" s="256">
        <v>2</v>
      </c>
      <c r="AA127" s="231">
        <v>12</v>
      </c>
      <c r="AB127" s="231">
        <v>0</v>
      </c>
      <c r="AC127" s="231">
        <v>7</v>
      </c>
      <c r="AZ127" s="231">
        <v>2</v>
      </c>
      <c r="BA127" s="231">
        <f>IF(AZ127=1,G127,0)</f>
        <v>0</v>
      </c>
      <c r="BB127" s="231">
        <f>IF(AZ127=2,G127,0)</f>
        <v>0</v>
      </c>
      <c r="BC127" s="231">
        <f>IF(AZ127=3,G127,0)</f>
        <v>0</v>
      </c>
      <c r="BD127" s="231">
        <f>IF(AZ127=4,G127,0)</f>
        <v>0</v>
      </c>
      <c r="BE127" s="231">
        <f>IF(AZ127=5,G127,0)</f>
        <v>0</v>
      </c>
      <c r="CA127" s="256">
        <v>12</v>
      </c>
      <c r="CB127" s="256">
        <v>0</v>
      </c>
    </row>
    <row r="128" spans="1:80" x14ac:dyDescent="0.2">
      <c r="A128" s="257">
        <v>41</v>
      </c>
      <c r="B128" s="258" t="s">
        <v>364</v>
      </c>
      <c r="C128" s="259" t="s">
        <v>365</v>
      </c>
      <c r="D128" s="260" t="s">
        <v>123</v>
      </c>
      <c r="E128" s="261">
        <v>4.7561999999999998</v>
      </c>
      <c r="F128" s="261">
        <v>0</v>
      </c>
      <c r="G128" s="262">
        <f>E128*F128</f>
        <v>0</v>
      </c>
      <c r="H128" s="263">
        <v>5.3800000000000001E-2</v>
      </c>
      <c r="I128" s="264">
        <f>E128*H128</f>
        <v>0.25588356000000001</v>
      </c>
      <c r="J128" s="263"/>
      <c r="K128" s="264">
        <f>E128*J128</f>
        <v>0</v>
      </c>
      <c r="O128" s="256">
        <v>2</v>
      </c>
      <c r="AA128" s="231">
        <v>3</v>
      </c>
      <c r="AB128" s="231">
        <v>7</v>
      </c>
      <c r="AC128" s="231">
        <v>55346337</v>
      </c>
      <c r="AZ128" s="231">
        <v>2</v>
      </c>
      <c r="BA128" s="231">
        <f>IF(AZ128=1,G128,0)</f>
        <v>0</v>
      </c>
      <c r="BB128" s="231">
        <f>IF(AZ128=2,G128,0)</f>
        <v>0</v>
      </c>
      <c r="BC128" s="231">
        <f>IF(AZ128=3,G128,0)</f>
        <v>0</v>
      </c>
      <c r="BD128" s="231">
        <f>IF(AZ128=4,G128,0)</f>
        <v>0</v>
      </c>
      <c r="BE128" s="231">
        <f>IF(AZ128=5,G128,0)</f>
        <v>0</v>
      </c>
      <c r="CA128" s="256">
        <v>3</v>
      </c>
      <c r="CB128" s="256">
        <v>7</v>
      </c>
    </row>
    <row r="129" spans="1:80" x14ac:dyDescent="0.2">
      <c r="A129" s="265"/>
      <c r="B129" s="268"/>
      <c r="C129" s="322" t="s">
        <v>366</v>
      </c>
      <c r="D129" s="323"/>
      <c r="E129" s="269">
        <v>2.0937999999999999</v>
      </c>
      <c r="F129" s="270"/>
      <c r="G129" s="271"/>
      <c r="H129" s="272"/>
      <c r="I129" s="266"/>
      <c r="J129" s="273"/>
      <c r="K129" s="266"/>
      <c r="M129" s="267" t="s">
        <v>366</v>
      </c>
      <c r="O129" s="256"/>
    </row>
    <row r="130" spans="1:80" x14ac:dyDescent="0.2">
      <c r="A130" s="265"/>
      <c r="B130" s="268"/>
      <c r="C130" s="322" t="s">
        <v>360</v>
      </c>
      <c r="D130" s="323"/>
      <c r="E130" s="269">
        <v>2.6625000000000001</v>
      </c>
      <c r="F130" s="270"/>
      <c r="G130" s="271"/>
      <c r="H130" s="272"/>
      <c r="I130" s="266"/>
      <c r="J130" s="273"/>
      <c r="K130" s="266"/>
      <c r="M130" s="267" t="s">
        <v>360</v>
      </c>
      <c r="O130" s="256"/>
    </row>
    <row r="131" spans="1:80" x14ac:dyDescent="0.2">
      <c r="A131" s="274"/>
      <c r="B131" s="275" t="s">
        <v>101</v>
      </c>
      <c r="C131" s="276" t="s">
        <v>179</v>
      </c>
      <c r="D131" s="277"/>
      <c r="E131" s="278"/>
      <c r="F131" s="279"/>
      <c r="G131" s="280">
        <f>SUM(G117:G130)</f>
        <v>0</v>
      </c>
      <c r="H131" s="281"/>
      <c r="I131" s="282">
        <f>SUM(I117:I130)</f>
        <v>0.86045605999999997</v>
      </c>
      <c r="J131" s="281"/>
      <c r="K131" s="282">
        <f>SUM(K117:K130)</f>
        <v>0</v>
      </c>
      <c r="O131" s="256">
        <v>4</v>
      </c>
      <c r="BA131" s="283">
        <f>SUM(BA117:BA130)</f>
        <v>0</v>
      </c>
      <c r="BB131" s="283">
        <f>SUM(BB117:BB130)</f>
        <v>0</v>
      </c>
      <c r="BC131" s="283">
        <f>SUM(BC117:BC130)</f>
        <v>0</v>
      </c>
      <c r="BD131" s="283">
        <f>SUM(BD117:BD130)</f>
        <v>0</v>
      </c>
      <c r="BE131" s="283">
        <f>SUM(BE117:BE130)</f>
        <v>0</v>
      </c>
    </row>
    <row r="132" spans="1:80" x14ac:dyDescent="0.2">
      <c r="A132" s="246" t="s">
        <v>97</v>
      </c>
      <c r="B132" s="247" t="s">
        <v>185</v>
      </c>
      <c r="C132" s="248" t="s">
        <v>186</v>
      </c>
      <c r="D132" s="249"/>
      <c r="E132" s="250"/>
      <c r="F132" s="250"/>
      <c r="G132" s="251"/>
      <c r="H132" s="252"/>
      <c r="I132" s="253"/>
      <c r="J132" s="254"/>
      <c r="K132" s="255"/>
      <c r="O132" s="256">
        <v>1</v>
      </c>
    </row>
    <row r="133" spans="1:80" x14ac:dyDescent="0.2">
      <c r="A133" s="257">
        <v>42</v>
      </c>
      <c r="B133" s="258" t="s">
        <v>188</v>
      </c>
      <c r="C133" s="259" t="s">
        <v>189</v>
      </c>
      <c r="D133" s="260" t="s">
        <v>123</v>
      </c>
      <c r="E133" s="261">
        <v>81.447999999999993</v>
      </c>
      <c r="F133" s="261">
        <v>0</v>
      </c>
      <c r="G133" s="262">
        <f>E133*F133</f>
        <v>0</v>
      </c>
      <c r="H133" s="263">
        <v>4.8000000000000001E-4</v>
      </c>
      <c r="I133" s="264">
        <f>E133*H133</f>
        <v>3.9095039999999998E-2</v>
      </c>
      <c r="J133" s="263">
        <v>0</v>
      </c>
      <c r="K133" s="264">
        <f>E133*J133</f>
        <v>0</v>
      </c>
      <c r="O133" s="256">
        <v>2</v>
      </c>
      <c r="AA133" s="231">
        <v>1</v>
      </c>
      <c r="AB133" s="231">
        <v>7</v>
      </c>
      <c r="AC133" s="231">
        <v>7</v>
      </c>
      <c r="AZ133" s="231">
        <v>2</v>
      </c>
      <c r="BA133" s="231">
        <f>IF(AZ133=1,G133,0)</f>
        <v>0</v>
      </c>
      <c r="BB133" s="231">
        <f>IF(AZ133=2,G133,0)</f>
        <v>0</v>
      </c>
      <c r="BC133" s="231">
        <f>IF(AZ133=3,G133,0)</f>
        <v>0</v>
      </c>
      <c r="BD133" s="231">
        <f>IF(AZ133=4,G133,0)</f>
        <v>0</v>
      </c>
      <c r="BE133" s="231">
        <f>IF(AZ133=5,G133,0)</f>
        <v>0</v>
      </c>
      <c r="CA133" s="256">
        <v>1</v>
      </c>
      <c r="CB133" s="256">
        <v>7</v>
      </c>
    </row>
    <row r="134" spans="1:80" x14ac:dyDescent="0.2">
      <c r="A134" s="265"/>
      <c r="B134" s="268"/>
      <c r="C134" s="322" t="s">
        <v>367</v>
      </c>
      <c r="D134" s="323"/>
      <c r="E134" s="269">
        <v>40.847999999999999</v>
      </c>
      <c r="F134" s="270"/>
      <c r="G134" s="271"/>
      <c r="H134" s="272"/>
      <c r="I134" s="266"/>
      <c r="J134" s="273"/>
      <c r="K134" s="266"/>
      <c r="M134" s="267" t="s">
        <v>367</v>
      </c>
      <c r="O134" s="256"/>
    </row>
    <row r="135" spans="1:80" x14ac:dyDescent="0.2">
      <c r="A135" s="265"/>
      <c r="B135" s="268"/>
      <c r="C135" s="322" t="s">
        <v>368</v>
      </c>
      <c r="D135" s="323"/>
      <c r="E135" s="269">
        <v>11.1</v>
      </c>
      <c r="F135" s="270"/>
      <c r="G135" s="271"/>
      <c r="H135" s="272"/>
      <c r="I135" s="266"/>
      <c r="J135" s="273"/>
      <c r="K135" s="266"/>
      <c r="M135" s="267" t="s">
        <v>368</v>
      </c>
      <c r="O135" s="256"/>
    </row>
    <row r="136" spans="1:80" x14ac:dyDescent="0.2">
      <c r="A136" s="265"/>
      <c r="B136" s="268"/>
      <c r="C136" s="322" t="s">
        <v>369</v>
      </c>
      <c r="D136" s="323"/>
      <c r="E136" s="269">
        <v>7.5</v>
      </c>
      <c r="F136" s="270"/>
      <c r="G136" s="271"/>
      <c r="H136" s="272"/>
      <c r="I136" s="266"/>
      <c r="J136" s="273"/>
      <c r="K136" s="266"/>
      <c r="M136" s="267" t="s">
        <v>369</v>
      </c>
      <c r="O136" s="256"/>
    </row>
    <row r="137" spans="1:80" x14ac:dyDescent="0.2">
      <c r="A137" s="265"/>
      <c r="B137" s="268"/>
      <c r="C137" s="322" t="s">
        <v>370</v>
      </c>
      <c r="D137" s="323"/>
      <c r="E137" s="269">
        <v>22</v>
      </c>
      <c r="F137" s="270"/>
      <c r="G137" s="271"/>
      <c r="H137" s="272"/>
      <c r="I137" s="266"/>
      <c r="J137" s="273"/>
      <c r="K137" s="266"/>
      <c r="M137" s="267" t="s">
        <v>370</v>
      </c>
      <c r="O137" s="256"/>
    </row>
    <row r="138" spans="1:80" x14ac:dyDescent="0.2">
      <c r="A138" s="274"/>
      <c r="B138" s="275" t="s">
        <v>101</v>
      </c>
      <c r="C138" s="276" t="s">
        <v>187</v>
      </c>
      <c r="D138" s="277"/>
      <c r="E138" s="278"/>
      <c r="F138" s="279"/>
      <c r="G138" s="280">
        <f>SUM(G132:G137)</f>
        <v>0</v>
      </c>
      <c r="H138" s="281"/>
      <c r="I138" s="282">
        <f>SUM(I132:I137)</f>
        <v>3.9095039999999998E-2</v>
      </c>
      <c r="J138" s="281"/>
      <c r="K138" s="282">
        <f>SUM(K132:K137)</f>
        <v>0</v>
      </c>
      <c r="O138" s="256">
        <v>4</v>
      </c>
      <c r="BA138" s="283">
        <f>SUM(BA132:BA137)</f>
        <v>0</v>
      </c>
      <c r="BB138" s="283">
        <f>SUM(BB132:BB137)</f>
        <v>0</v>
      </c>
      <c r="BC138" s="283">
        <f>SUM(BC132:BC137)</f>
        <v>0</v>
      </c>
      <c r="BD138" s="283">
        <f>SUM(BD132:BD137)</f>
        <v>0</v>
      </c>
      <c r="BE138" s="283">
        <f>SUM(BE132:BE137)</f>
        <v>0</v>
      </c>
    </row>
    <row r="139" spans="1:80" x14ac:dyDescent="0.2">
      <c r="A139" s="246" t="s">
        <v>97</v>
      </c>
      <c r="B139" s="247" t="s">
        <v>191</v>
      </c>
      <c r="C139" s="248" t="s">
        <v>192</v>
      </c>
      <c r="D139" s="249"/>
      <c r="E139" s="250"/>
      <c r="F139" s="250"/>
      <c r="G139" s="251"/>
      <c r="H139" s="252"/>
      <c r="I139" s="253"/>
      <c r="J139" s="254"/>
      <c r="K139" s="255"/>
      <c r="O139" s="256">
        <v>1</v>
      </c>
    </row>
    <row r="140" spans="1:80" x14ac:dyDescent="0.2">
      <c r="A140" s="257">
        <v>43</v>
      </c>
      <c r="B140" s="258" t="s">
        <v>54</v>
      </c>
      <c r="C140" s="259" t="s">
        <v>371</v>
      </c>
      <c r="D140" s="260" t="s">
        <v>175</v>
      </c>
      <c r="E140" s="261">
        <v>1</v>
      </c>
      <c r="F140" s="261">
        <v>0</v>
      </c>
      <c r="G140" s="262">
        <f>E140*F140</f>
        <v>0</v>
      </c>
      <c r="H140" s="263">
        <v>0</v>
      </c>
      <c r="I140" s="264">
        <f>E140*H140</f>
        <v>0</v>
      </c>
      <c r="J140" s="263"/>
      <c r="K140" s="264">
        <f>E140*J140</f>
        <v>0</v>
      </c>
      <c r="O140" s="256">
        <v>2</v>
      </c>
      <c r="AA140" s="231">
        <v>12</v>
      </c>
      <c r="AB140" s="231">
        <v>0</v>
      </c>
      <c r="AC140" s="231">
        <v>45</v>
      </c>
      <c r="AZ140" s="231">
        <v>4</v>
      </c>
      <c r="BA140" s="231">
        <f>IF(AZ140=1,G140,0)</f>
        <v>0</v>
      </c>
      <c r="BB140" s="231">
        <f>IF(AZ140=2,G140,0)</f>
        <v>0</v>
      </c>
      <c r="BC140" s="231">
        <f>IF(AZ140=3,G140,0)</f>
        <v>0</v>
      </c>
      <c r="BD140" s="231">
        <f>IF(AZ140=4,G140,0)</f>
        <v>0</v>
      </c>
      <c r="BE140" s="231">
        <f>IF(AZ140=5,G140,0)</f>
        <v>0</v>
      </c>
      <c r="CA140" s="256">
        <v>12</v>
      </c>
      <c r="CB140" s="256">
        <v>0</v>
      </c>
    </row>
    <row r="141" spans="1:80" ht="22.5" x14ac:dyDescent="0.2">
      <c r="A141" s="257">
        <v>44</v>
      </c>
      <c r="B141" s="258" t="s">
        <v>54</v>
      </c>
      <c r="C141" s="259" t="s">
        <v>372</v>
      </c>
      <c r="D141" s="260" t="s">
        <v>175</v>
      </c>
      <c r="E141" s="261">
        <v>1</v>
      </c>
      <c r="F141" s="261">
        <v>0</v>
      </c>
      <c r="G141" s="262">
        <f>E141*F141</f>
        <v>0</v>
      </c>
      <c r="H141" s="263">
        <v>0</v>
      </c>
      <c r="I141" s="264">
        <f>E141*H141</f>
        <v>0</v>
      </c>
      <c r="J141" s="263"/>
      <c r="K141" s="264">
        <f>E141*J141</f>
        <v>0</v>
      </c>
      <c r="O141" s="256">
        <v>2</v>
      </c>
      <c r="AA141" s="231">
        <v>12</v>
      </c>
      <c r="AB141" s="231">
        <v>0</v>
      </c>
      <c r="AC141" s="231">
        <v>42</v>
      </c>
      <c r="AZ141" s="231">
        <v>4</v>
      </c>
      <c r="BA141" s="231">
        <f>IF(AZ141=1,G141,0)</f>
        <v>0</v>
      </c>
      <c r="BB141" s="231">
        <f>IF(AZ141=2,G141,0)</f>
        <v>0</v>
      </c>
      <c r="BC141" s="231">
        <f>IF(AZ141=3,G141,0)</f>
        <v>0</v>
      </c>
      <c r="BD141" s="231">
        <f>IF(AZ141=4,G141,0)</f>
        <v>0</v>
      </c>
      <c r="BE141" s="231">
        <f>IF(AZ141=5,G141,0)</f>
        <v>0</v>
      </c>
      <c r="CA141" s="256">
        <v>12</v>
      </c>
      <c r="CB141" s="256">
        <v>0</v>
      </c>
    </row>
    <row r="142" spans="1:80" x14ac:dyDescent="0.2">
      <c r="A142" s="274"/>
      <c r="B142" s="275" t="s">
        <v>101</v>
      </c>
      <c r="C142" s="276" t="s">
        <v>193</v>
      </c>
      <c r="D142" s="277"/>
      <c r="E142" s="278"/>
      <c r="F142" s="279"/>
      <c r="G142" s="280">
        <f>SUM(G139:G141)</f>
        <v>0</v>
      </c>
      <c r="H142" s="281"/>
      <c r="I142" s="282">
        <f>SUM(I139:I141)</f>
        <v>0</v>
      </c>
      <c r="J142" s="281"/>
      <c r="K142" s="282">
        <f>SUM(K139:K141)</f>
        <v>0</v>
      </c>
      <c r="O142" s="256">
        <v>4</v>
      </c>
      <c r="BA142" s="283">
        <f>SUM(BA139:BA141)</f>
        <v>0</v>
      </c>
      <c r="BB142" s="283">
        <f>SUM(BB139:BB141)</f>
        <v>0</v>
      </c>
      <c r="BC142" s="283">
        <f>SUM(BC139:BC141)</f>
        <v>0</v>
      </c>
      <c r="BD142" s="283">
        <f>SUM(BD139:BD141)</f>
        <v>0</v>
      </c>
      <c r="BE142" s="283">
        <f>SUM(BE139:BE141)</f>
        <v>0</v>
      </c>
    </row>
    <row r="143" spans="1:80" x14ac:dyDescent="0.2">
      <c r="E143" s="231"/>
    </row>
    <row r="144" spans="1:80" x14ac:dyDescent="0.2">
      <c r="E144" s="231"/>
    </row>
    <row r="145" spans="5:5" x14ac:dyDescent="0.2">
      <c r="E145" s="231"/>
    </row>
    <row r="146" spans="5:5" x14ac:dyDescent="0.2">
      <c r="E146" s="231"/>
    </row>
    <row r="147" spans="5:5" x14ac:dyDescent="0.2">
      <c r="E147" s="231"/>
    </row>
    <row r="148" spans="5:5" x14ac:dyDescent="0.2">
      <c r="E148" s="231"/>
    </row>
    <row r="149" spans="5:5" x14ac:dyDescent="0.2">
      <c r="E149" s="231"/>
    </row>
    <row r="150" spans="5:5" x14ac:dyDescent="0.2">
      <c r="E150" s="231"/>
    </row>
    <row r="151" spans="5:5" x14ac:dyDescent="0.2">
      <c r="E151" s="231"/>
    </row>
    <row r="152" spans="5:5" x14ac:dyDescent="0.2">
      <c r="E152" s="231"/>
    </row>
    <row r="153" spans="5:5" x14ac:dyDescent="0.2">
      <c r="E153" s="231"/>
    </row>
    <row r="154" spans="5:5" x14ac:dyDescent="0.2">
      <c r="E154" s="231"/>
    </row>
    <row r="155" spans="5:5" x14ac:dyDescent="0.2">
      <c r="E155" s="231"/>
    </row>
    <row r="156" spans="5:5" x14ac:dyDescent="0.2">
      <c r="E156" s="231"/>
    </row>
    <row r="157" spans="5:5" x14ac:dyDescent="0.2">
      <c r="E157" s="231"/>
    </row>
    <row r="158" spans="5:5" x14ac:dyDescent="0.2">
      <c r="E158" s="231"/>
    </row>
    <row r="159" spans="5:5" x14ac:dyDescent="0.2">
      <c r="E159" s="231"/>
    </row>
    <row r="160" spans="5:5" x14ac:dyDescent="0.2">
      <c r="E160" s="231"/>
    </row>
    <row r="161" spans="1:7" x14ac:dyDescent="0.2">
      <c r="E161" s="231"/>
    </row>
    <row r="162" spans="1:7" x14ac:dyDescent="0.2">
      <c r="E162" s="231"/>
    </row>
    <row r="163" spans="1:7" x14ac:dyDescent="0.2">
      <c r="E163" s="231"/>
    </row>
    <row r="164" spans="1:7" x14ac:dyDescent="0.2">
      <c r="E164" s="231"/>
    </row>
    <row r="165" spans="1:7" x14ac:dyDescent="0.2">
      <c r="E165" s="231"/>
    </row>
    <row r="166" spans="1:7" x14ac:dyDescent="0.2">
      <c r="A166" s="273"/>
      <c r="B166" s="273"/>
      <c r="C166" s="273"/>
      <c r="D166" s="273"/>
      <c r="E166" s="273"/>
      <c r="F166" s="273"/>
      <c r="G166" s="273"/>
    </row>
    <row r="167" spans="1:7" x14ac:dyDescent="0.2">
      <c r="A167" s="273"/>
      <c r="B167" s="273"/>
      <c r="C167" s="273"/>
      <c r="D167" s="273"/>
      <c r="E167" s="273"/>
      <c r="F167" s="273"/>
      <c r="G167" s="273"/>
    </row>
    <row r="168" spans="1:7" x14ac:dyDescent="0.2">
      <c r="A168" s="273"/>
      <c r="B168" s="273"/>
      <c r="C168" s="273"/>
      <c r="D168" s="273"/>
      <c r="E168" s="273"/>
      <c r="F168" s="273"/>
      <c r="G168" s="273"/>
    </row>
    <row r="169" spans="1:7" x14ac:dyDescent="0.2">
      <c r="A169" s="273"/>
      <c r="B169" s="273"/>
      <c r="C169" s="273"/>
      <c r="D169" s="273"/>
      <c r="E169" s="273"/>
      <c r="F169" s="273"/>
      <c r="G169" s="273"/>
    </row>
    <row r="170" spans="1:7" x14ac:dyDescent="0.2">
      <c r="E170" s="231"/>
    </row>
    <row r="171" spans="1:7" x14ac:dyDescent="0.2">
      <c r="E171" s="231"/>
    </row>
    <row r="172" spans="1:7" x14ac:dyDescent="0.2">
      <c r="E172" s="231"/>
    </row>
    <row r="173" spans="1:7" x14ac:dyDescent="0.2">
      <c r="E173" s="231"/>
    </row>
    <row r="174" spans="1:7" x14ac:dyDescent="0.2">
      <c r="E174" s="231"/>
    </row>
    <row r="175" spans="1:7" x14ac:dyDescent="0.2">
      <c r="E175" s="231"/>
    </row>
    <row r="176" spans="1:7" x14ac:dyDescent="0.2">
      <c r="E176" s="231"/>
    </row>
    <row r="177" spans="5:5" x14ac:dyDescent="0.2">
      <c r="E177" s="231"/>
    </row>
    <row r="178" spans="5:5" x14ac:dyDescent="0.2">
      <c r="E178" s="231"/>
    </row>
    <row r="179" spans="5:5" x14ac:dyDescent="0.2">
      <c r="E179" s="231"/>
    </row>
    <row r="180" spans="5:5" x14ac:dyDescent="0.2">
      <c r="E180" s="231"/>
    </row>
    <row r="181" spans="5:5" x14ac:dyDescent="0.2">
      <c r="E181" s="231"/>
    </row>
    <row r="182" spans="5:5" x14ac:dyDescent="0.2">
      <c r="E182" s="231"/>
    </row>
    <row r="183" spans="5:5" x14ac:dyDescent="0.2">
      <c r="E183" s="231"/>
    </row>
    <row r="184" spans="5:5" x14ac:dyDescent="0.2">
      <c r="E184" s="231"/>
    </row>
    <row r="185" spans="5:5" x14ac:dyDescent="0.2">
      <c r="E185" s="231"/>
    </row>
    <row r="186" spans="5:5" x14ac:dyDescent="0.2">
      <c r="E186" s="231"/>
    </row>
    <row r="187" spans="5:5" x14ac:dyDescent="0.2">
      <c r="E187" s="231"/>
    </row>
    <row r="188" spans="5:5" x14ac:dyDescent="0.2">
      <c r="E188" s="231"/>
    </row>
    <row r="189" spans="5:5" x14ac:dyDescent="0.2">
      <c r="E189" s="231"/>
    </row>
    <row r="190" spans="5:5" x14ac:dyDescent="0.2">
      <c r="E190" s="231"/>
    </row>
    <row r="191" spans="5:5" x14ac:dyDescent="0.2">
      <c r="E191" s="231"/>
    </row>
    <row r="192" spans="5:5" x14ac:dyDescent="0.2">
      <c r="E192" s="231"/>
    </row>
    <row r="193" spans="1:7" x14ac:dyDescent="0.2">
      <c r="E193" s="231"/>
    </row>
    <row r="194" spans="1:7" x14ac:dyDescent="0.2">
      <c r="E194" s="231"/>
    </row>
    <row r="195" spans="1:7" x14ac:dyDescent="0.2">
      <c r="E195" s="231"/>
    </row>
    <row r="196" spans="1:7" x14ac:dyDescent="0.2">
      <c r="E196" s="231"/>
    </row>
    <row r="197" spans="1:7" x14ac:dyDescent="0.2">
      <c r="E197" s="231"/>
    </row>
    <row r="198" spans="1:7" x14ac:dyDescent="0.2">
      <c r="E198" s="231"/>
    </row>
    <row r="199" spans="1:7" x14ac:dyDescent="0.2">
      <c r="E199" s="231"/>
    </row>
    <row r="200" spans="1:7" x14ac:dyDescent="0.2">
      <c r="E200" s="231"/>
    </row>
    <row r="201" spans="1:7" x14ac:dyDescent="0.2">
      <c r="A201" s="284"/>
      <c r="B201" s="284"/>
    </row>
    <row r="202" spans="1:7" x14ac:dyDescent="0.2">
      <c r="A202" s="273"/>
      <c r="B202" s="273"/>
      <c r="C202" s="285"/>
      <c r="D202" s="285"/>
      <c r="E202" s="286"/>
      <c r="F202" s="285"/>
      <c r="G202" s="287"/>
    </row>
    <row r="203" spans="1:7" x14ac:dyDescent="0.2">
      <c r="A203" s="288"/>
      <c r="B203" s="288"/>
      <c r="C203" s="273"/>
      <c r="D203" s="273"/>
      <c r="E203" s="289"/>
      <c r="F203" s="273"/>
      <c r="G203" s="273"/>
    </row>
    <row r="204" spans="1:7" x14ac:dyDescent="0.2">
      <c r="A204" s="273"/>
      <c r="B204" s="273"/>
      <c r="C204" s="273"/>
      <c r="D204" s="273"/>
      <c r="E204" s="289"/>
      <c r="F204" s="273"/>
      <c r="G204" s="273"/>
    </row>
    <row r="205" spans="1:7" x14ac:dyDescent="0.2">
      <c r="A205" s="273"/>
      <c r="B205" s="273"/>
      <c r="C205" s="273"/>
      <c r="D205" s="273"/>
      <c r="E205" s="289"/>
      <c r="F205" s="273"/>
      <c r="G205" s="273"/>
    </row>
    <row r="206" spans="1:7" x14ac:dyDescent="0.2">
      <c r="A206" s="273"/>
      <c r="B206" s="273"/>
      <c r="C206" s="273"/>
      <c r="D206" s="273"/>
      <c r="E206" s="289"/>
      <c r="F206" s="273"/>
      <c r="G206" s="273"/>
    </row>
    <row r="207" spans="1:7" x14ac:dyDescent="0.2">
      <c r="A207" s="273"/>
      <c r="B207" s="273"/>
      <c r="C207" s="273"/>
      <c r="D207" s="273"/>
      <c r="E207" s="289"/>
      <c r="F207" s="273"/>
      <c r="G207" s="273"/>
    </row>
    <row r="208" spans="1:7" x14ac:dyDescent="0.2">
      <c r="A208" s="273"/>
      <c r="B208" s="273"/>
      <c r="C208" s="273"/>
      <c r="D208" s="273"/>
      <c r="E208" s="289"/>
      <c r="F208" s="273"/>
      <c r="G208" s="273"/>
    </row>
    <row r="209" spans="1:7" x14ac:dyDescent="0.2">
      <c r="A209" s="273"/>
      <c r="B209" s="273"/>
      <c r="C209" s="273"/>
      <c r="D209" s="273"/>
      <c r="E209" s="289"/>
      <c r="F209" s="273"/>
      <c r="G209" s="273"/>
    </row>
    <row r="210" spans="1:7" x14ac:dyDescent="0.2">
      <c r="A210" s="273"/>
      <c r="B210" s="273"/>
      <c r="C210" s="273"/>
      <c r="D210" s="273"/>
      <c r="E210" s="289"/>
      <c r="F210" s="273"/>
      <c r="G210" s="273"/>
    </row>
    <row r="211" spans="1:7" x14ac:dyDescent="0.2">
      <c r="A211" s="273"/>
      <c r="B211" s="273"/>
      <c r="C211" s="273"/>
      <c r="D211" s="273"/>
      <c r="E211" s="289"/>
      <c r="F211" s="273"/>
      <c r="G211" s="273"/>
    </row>
    <row r="212" spans="1:7" x14ac:dyDescent="0.2">
      <c r="A212" s="273"/>
      <c r="B212" s="273"/>
      <c r="C212" s="273"/>
      <c r="D212" s="273"/>
      <c r="E212" s="289"/>
      <c r="F212" s="273"/>
      <c r="G212" s="273"/>
    </row>
    <row r="213" spans="1:7" x14ac:dyDescent="0.2">
      <c r="A213" s="273"/>
      <c r="B213" s="273"/>
      <c r="C213" s="273"/>
      <c r="D213" s="273"/>
      <c r="E213" s="289"/>
      <c r="F213" s="273"/>
      <c r="G213" s="273"/>
    </row>
    <row r="214" spans="1:7" x14ac:dyDescent="0.2">
      <c r="A214" s="273"/>
      <c r="B214" s="273"/>
      <c r="C214" s="273"/>
      <c r="D214" s="273"/>
      <c r="E214" s="289"/>
      <c r="F214" s="273"/>
      <c r="G214" s="273"/>
    </row>
    <row r="215" spans="1:7" x14ac:dyDescent="0.2">
      <c r="A215" s="273"/>
      <c r="B215" s="273"/>
      <c r="C215" s="273"/>
      <c r="D215" s="273"/>
      <c r="E215" s="289"/>
      <c r="F215" s="273"/>
      <c r="G215" s="273"/>
    </row>
  </sheetData>
  <mergeCells count="72">
    <mergeCell ref="C10:D10"/>
    <mergeCell ref="C11:D11"/>
    <mergeCell ref="C13:D13"/>
    <mergeCell ref="A1:G1"/>
    <mergeCell ref="A3:B3"/>
    <mergeCell ref="A4:B4"/>
    <mergeCell ref="E4:G4"/>
    <mergeCell ref="C9:D9"/>
    <mergeCell ref="C29:D29"/>
    <mergeCell ref="C14:D14"/>
    <mergeCell ref="C15:D15"/>
    <mergeCell ref="C17:D17"/>
    <mergeCell ref="C18:D18"/>
    <mergeCell ref="C19:D19"/>
    <mergeCell ref="C21:D21"/>
    <mergeCell ref="C22:D22"/>
    <mergeCell ref="C23:D23"/>
    <mergeCell ref="C25:D25"/>
    <mergeCell ref="C26:D26"/>
    <mergeCell ref="C27:D27"/>
    <mergeCell ref="C47:D47"/>
    <mergeCell ref="C48:D48"/>
    <mergeCell ref="C50:D50"/>
    <mergeCell ref="C54:D54"/>
    <mergeCell ref="C30:D30"/>
    <mergeCell ref="C31:D31"/>
    <mergeCell ref="C35:D35"/>
    <mergeCell ref="C37:D37"/>
    <mergeCell ref="C39:D39"/>
    <mergeCell ref="C41:D41"/>
    <mergeCell ref="C43:D43"/>
    <mergeCell ref="C45:D45"/>
    <mergeCell ref="C58:D58"/>
    <mergeCell ref="C59:D59"/>
    <mergeCell ref="C61:D61"/>
    <mergeCell ref="C64:D64"/>
    <mergeCell ref="C65:D65"/>
    <mergeCell ref="C70:D70"/>
    <mergeCell ref="C74:D74"/>
    <mergeCell ref="C75:D75"/>
    <mergeCell ref="C77:D77"/>
    <mergeCell ref="C78:D78"/>
    <mergeCell ref="C98:D98"/>
    <mergeCell ref="C101:D101"/>
    <mergeCell ref="C102:D102"/>
    <mergeCell ref="C82:D82"/>
    <mergeCell ref="C83:D83"/>
    <mergeCell ref="C84:D84"/>
    <mergeCell ref="C86:D86"/>
    <mergeCell ref="C87:D87"/>
    <mergeCell ref="C88:D88"/>
    <mergeCell ref="C92:D92"/>
    <mergeCell ref="C93:D93"/>
    <mergeCell ref="C94:D94"/>
    <mergeCell ref="C95:D95"/>
    <mergeCell ref="C97:D97"/>
    <mergeCell ref="C103:D103"/>
    <mergeCell ref="C105:D105"/>
    <mergeCell ref="C106:D106"/>
    <mergeCell ref="C108:D108"/>
    <mergeCell ref="C114:D114"/>
    <mergeCell ref="C134:D134"/>
    <mergeCell ref="C135:D135"/>
    <mergeCell ref="C136:D136"/>
    <mergeCell ref="C137:D137"/>
    <mergeCell ref="C119:D119"/>
    <mergeCell ref="C121:D121"/>
    <mergeCell ref="C122:D122"/>
    <mergeCell ref="C123:D123"/>
    <mergeCell ref="C124:D124"/>
    <mergeCell ref="C129:D129"/>
    <mergeCell ref="C130:D1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28" zoomScaleNormal="100" workbookViewId="0">
      <selection sqref="A1:G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107</v>
      </c>
      <c r="D2" s="97" t="s">
        <v>108</v>
      </c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107</v>
      </c>
      <c r="B5" s="108"/>
      <c r="C5" s="109" t="s">
        <v>108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/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08"/>
      <c r="D8" s="308"/>
      <c r="E8" s="309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08"/>
      <c r="D9" s="308"/>
      <c r="E9" s="309"/>
      <c r="F9" s="103"/>
      <c r="G9" s="125"/>
      <c r="H9" s="126"/>
    </row>
    <row r="10" spans="1:57" x14ac:dyDescent="0.2">
      <c r="A10" s="120" t="s">
        <v>43</v>
      </c>
      <c r="B10" s="103"/>
      <c r="C10" s="308"/>
      <c r="D10" s="308"/>
      <c r="E10" s="308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08"/>
      <c r="D11" s="308"/>
      <c r="E11" s="308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0"/>
      <c r="D12" s="310"/>
      <c r="E12" s="310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'SO01 SO01 Rek'!E15</f>
        <v>0</v>
      </c>
      <c r="D15" s="148" t="str">
        <f>'SO01 SO01 Rek'!A20</f>
        <v>Výr.projekt.dokumentace dle místních podmínek</v>
      </c>
      <c r="E15" s="149"/>
      <c r="F15" s="150"/>
      <c r="G15" s="147">
        <f>'SO01 SO01 Rek'!I20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'SO01 SO01 Rek'!F15</f>
        <v>0</v>
      </c>
      <c r="D16" s="100" t="str">
        <f>'SO01 SO01 Rek'!A21</f>
        <v>Oborová přirážka</v>
      </c>
      <c r="E16" s="151"/>
      <c r="F16" s="152"/>
      <c r="G16" s="147">
        <f>'SO01 SO01 Rek'!I21</f>
        <v>0</v>
      </c>
    </row>
    <row r="17" spans="1:7" ht="15.95" customHeight="1" x14ac:dyDescent="0.2">
      <c r="A17" s="145" t="s">
        <v>54</v>
      </c>
      <c r="B17" s="146" t="s">
        <v>55</v>
      </c>
      <c r="C17" s="147">
        <f>'SO01 SO01 Rek'!H15</f>
        <v>0</v>
      </c>
      <c r="D17" s="100" t="str">
        <f>'SO01 SO01 Rek'!A22</f>
        <v>Přesun stavebních kapacit</v>
      </c>
      <c r="E17" s="151"/>
      <c r="F17" s="152"/>
      <c r="G17" s="147">
        <f>'SO01 SO01 Rek'!I22</f>
        <v>0</v>
      </c>
    </row>
    <row r="18" spans="1:7" ht="15.95" customHeight="1" x14ac:dyDescent="0.2">
      <c r="A18" s="153" t="s">
        <v>56</v>
      </c>
      <c r="B18" s="154" t="s">
        <v>57</v>
      </c>
      <c r="C18" s="147">
        <f>'SO01 SO01 Rek'!G15</f>
        <v>0</v>
      </c>
      <c r="D18" s="100" t="str">
        <f>'SO01 SO01 Rek'!A23</f>
        <v>Mimostaveništní doprava</v>
      </c>
      <c r="E18" s="151"/>
      <c r="F18" s="152"/>
      <c r="G18" s="147">
        <f>'SO01 SO01 Rek'!I23</f>
        <v>0</v>
      </c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 t="str">
        <f>'SO01 SO01 Rek'!A24</f>
        <v>Zařízení staveniště komplet</v>
      </c>
      <c r="E19" s="151"/>
      <c r="F19" s="152"/>
      <c r="G19" s="147">
        <f>'SO01 SO01 Rek'!I24</f>
        <v>0</v>
      </c>
    </row>
    <row r="20" spans="1:7" ht="15.95" customHeight="1" x14ac:dyDescent="0.2">
      <c r="A20" s="155"/>
      <c r="B20" s="146"/>
      <c r="C20" s="147"/>
      <c r="D20" s="100" t="str">
        <f>'SO01 SO01 Rek'!A25</f>
        <v>Provoz investora</v>
      </c>
      <c r="E20" s="151"/>
      <c r="F20" s="152"/>
      <c r="G20" s="147">
        <f>'SO01 SO01 Rek'!I25</f>
        <v>0</v>
      </c>
    </row>
    <row r="21" spans="1:7" ht="15.95" customHeight="1" x14ac:dyDescent="0.2">
      <c r="A21" s="155" t="s">
        <v>29</v>
      </c>
      <c r="B21" s="146"/>
      <c r="C21" s="147">
        <f>'SO01 SO01 Rek'!I15</f>
        <v>0</v>
      </c>
      <c r="D21" s="100" t="str">
        <f>'SO01 SO01 Rek'!A26</f>
        <v>Kompletační činnost (IČD)</v>
      </c>
      <c r="E21" s="151"/>
      <c r="F21" s="152"/>
      <c r="G21" s="147">
        <f>'SO01 SO01 Rek'!I26</f>
        <v>0</v>
      </c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11" t="s">
        <v>61</v>
      </c>
      <c r="B23" s="312"/>
      <c r="C23" s="157">
        <f>C22+G23</f>
        <v>0</v>
      </c>
      <c r="D23" s="158" t="s">
        <v>62</v>
      </c>
      <c r="E23" s="159"/>
      <c r="F23" s="160"/>
      <c r="G23" s="147">
        <f>'SO01 SO01 Rek'!H28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3">
        <f>C23-F32</f>
        <v>0</v>
      </c>
      <c r="G30" s="304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3">
        <f>ROUND(PRODUCT(F30,C31/100),0)</f>
        <v>0</v>
      </c>
      <c r="G31" s="304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3">
        <v>0</v>
      </c>
      <c r="G32" s="304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3">
        <f>ROUND(PRODUCT(F32,C33/100),0)</f>
        <v>0</v>
      </c>
      <c r="G33" s="304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5">
        <f>ROUND(SUM(F30:F33),0)</f>
        <v>0</v>
      </c>
      <c r="G34" s="30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7"/>
      <c r="C37" s="307"/>
      <c r="D37" s="307"/>
      <c r="E37" s="307"/>
      <c r="F37" s="307"/>
      <c r="G37" s="307"/>
      <c r="H37" s="1" t="s">
        <v>1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s="1" t="s">
        <v>1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s="1" t="s">
        <v>1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s="1" t="s">
        <v>1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s="1" t="s">
        <v>1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s="1" t="s">
        <v>1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s="1" t="s">
        <v>1</v>
      </c>
    </row>
    <row r="44" spans="1:8" ht="12.75" customHeight="1" x14ac:dyDescent="0.2">
      <c r="A44" s="184"/>
      <c r="B44" s="307"/>
      <c r="C44" s="307"/>
      <c r="D44" s="307"/>
      <c r="E44" s="307"/>
      <c r="F44" s="307"/>
      <c r="G44" s="307"/>
      <c r="H44" s="1" t="s">
        <v>1</v>
      </c>
    </row>
    <row r="45" spans="1:8" ht="12.75" customHeight="1" x14ac:dyDescent="0.2">
      <c r="A45" s="184"/>
      <c r="B45" s="307"/>
      <c r="C45" s="307"/>
      <c r="D45" s="307"/>
      <c r="E45" s="307"/>
      <c r="F45" s="307"/>
      <c r="G45" s="307"/>
      <c r="H45" s="1" t="s">
        <v>1</v>
      </c>
    </row>
    <row r="46" spans="1:8" x14ac:dyDescent="0.2">
      <c r="B46" s="302"/>
      <c r="C46" s="302"/>
      <c r="D46" s="302"/>
      <c r="E46" s="302"/>
      <c r="F46" s="302"/>
      <c r="G46" s="302"/>
    </row>
    <row r="47" spans="1:8" x14ac:dyDescent="0.2">
      <c r="B47" s="302"/>
      <c r="C47" s="302"/>
      <c r="D47" s="302"/>
      <c r="E47" s="302"/>
      <c r="F47" s="302"/>
      <c r="G47" s="302"/>
    </row>
    <row r="48" spans="1:8" x14ac:dyDescent="0.2">
      <c r="B48" s="302"/>
      <c r="C48" s="302"/>
      <c r="D48" s="302"/>
      <c r="E48" s="302"/>
      <c r="F48" s="302"/>
      <c r="G48" s="302"/>
    </row>
    <row r="49" spans="2:7" x14ac:dyDescent="0.2">
      <c r="B49" s="302"/>
      <c r="C49" s="302"/>
      <c r="D49" s="302"/>
      <c r="E49" s="302"/>
      <c r="F49" s="302"/>
      <c r="G49" s="302"/>
    </row>
    <row r="50" spans="2:7" x14ac:dyDescent="0.2">
      <c r="B50" s="302"/>
      <c r="C50" s="302"/>
      <c r="D50" s="302"/>
      <c r="E50" s="302"/>
      <c r="F50" s="302"/>
      <c r="G50" s="302"/>
    </row>
    <row r="51" spans="2:7" x14ac:dyDescent="0.2">
      <c r="B51" s="302"/>
      <c r="C51" s="302"/>
      <c r="D51" s="302"/>
      <c r="E51" s="302"/>
      <c r="F51" s="302"/>
      <c r="G51" s="30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106</v>
      </c>
      <c r="D1" s="186"/>
      <c r="E1" s="187"/>
      <c r="F1" s="186"/>
      <c r="G1" s="188" t="s">
        <v>75</v>
      </c>
      <c r="H1" s="189" t="s">
        <v>107</v>
      </c>
      <c r="I1" s="190"/>
    </row>
    <row r="2" spans="1:9" ht="13.5" thickBot="1" x14ac:dyDescent="0.25">
      <c r="A2" s="315" t="s">
        <v>76</v>
      </c>
      <c r="B2" s="316"/>
      <c r="C2" s="191" t="s">
        <v>109</v>
      </c>
      <c r="D2" s="192"/>
      <c r="E2" s="193"/>
      <c r="F2" s="192"/>
      <c r="G2" s="317" t="s">
        <v>108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9" s="126" customFormat="1" x14ac:dyDescent="0.2">
      <c r="A7" s="290" t="str">
        <f>'SO01 SO01 Pol'!B7</f>
        <v>1</v>
      </c>
      <c r="B7" s="62" t="str">
        <f>'SO01 SO01 Pol'!C7</f>
        <v>Zemní práce</v>
      </c>
      <c r="D7" s="203"/>
      <c r="E7" s="291">
        <f>'SO01 SO01 Pol'!BA20</f>
        <v>0</v>
      </c>
      <c r="F7" s="292">
        <f>'SO01 SO01 Pol'!BB20</f>
        <v>0</v>
      </c>
      <c r="G7" s="292">
        <f>'SO01 SO01 Pol'!BC20</f>
        <v>0</v>
      </c>
      <c r="H7" s="292">
        <f>'SO01 SO01 Pol'!BD20</f>
        <v>0</v>
      </c>
      <c r="I7" s="293">
        <f>'SO01 SO01 Pol'!BE20</f>
        <v>0</v>
      </c>
    </row>
    <row r="8" spans="1:9" s="126" customFormat="1" x14ac:dyDescent="0.2">
      <c r="A8" s="290" t="str">
        <f>'SO01 SO01 Pol'!B21</f>
        <v>2</v>
      </c>
      <c r="B8" s="62" t="str">
        <f>'SO01 SO01 Pol'!C21</f>
        <v>Základy,zvláštní zakládání</v>
      </c>
      <c r="D8" s="203"/>
      <c r="E8" s="291">
        <f>'SO01 SO01 Pol'!BA30</f>
        <v>0</v>
      </c>
      <c r="F8" s="292">
        <f>'SO01 SO01 Pol'!BB30</f>
        <v>0</v>
      </c>
      <c r="G8" s="292">
        <f>'SO01 SO01 Pol'!BC30</f>
        <v>0</v>
      </c>
      <c r="H8" s="292">
        <f>'SO01 SO01 Pol'!BD30</f>
        <v>0</v>
      </c>
      <c r="I8" s="293">
        <f>'SO01 SO01 Pol'!BE30</f>
        <v>0</v>
      </c>
    </row>
    <row r="9" spans="1:9" s="126" customFormat="1" x14ac:dyDescent="0.2">
      <c r="A9" s="290" t="str">
        <f>'SO01 SO01 Pol'!B31</f>
        <v>712</v>
      </c>
      <c r="B9" s="62" t="str">
        <f>'SO01 SO01 Pol'!C31</f>
        <v>Živičné krytiny</v>
      </c>
      <c r="D9" s="203"/>
      <c r="E9" s="291">
        <f>'SO01 SO01 Pol'!BA36</f>
        <v>0</v>
      </c>
      <c r="F9" s="292">
        <f>'SO01 SO01 Pol'!BB36</f>
        <v>0</v>
      </c>
      <c r="G9" s="292">
        <f>'SO01 SO01 Pol'!BC36</f>
        <v>0</v>
      </c>
      <c r="H9" s="292">
        <f>'SO01 SO01 Pol'!BD36</f>
        <v>0</v>
      </c>
      <c r="I9" s="293">
        <f>'SO01 SO01 Pol'!BE36</f>
        <v>0</v>
      </c>
    </row>
    <row r="10" spans="1:9" s="126" customFormat="1" x14ac:dyDescent="0.2">
      <c r="A10" s="290" t="str">
        <f>'SO01 SO01 Pol'!B37</f>
        <v>762</v>
      </c>
      <c r="B10" s="62" t="str">
        <f>'SO01 SO01 Pol'!C37</f>
        <v>Konstrukce tesařské</v>
      </c>
      <c r="D10" s="203"/>
      <c r="E10" s="291">
        <f>'SO01 SO01 Pol'!BA50</f>
        <v>0</v>
      </c>
      <c r="F10" s="292">
        <f>'SO01 SO01 Pol'!BB50</f>
        <v>0</v>
      </c>
      <c r="G10" s="292">
        <f>'SO01 SO01 Pol'!BC50</f>
        <v>0</v>
      </c>
      <c r="H10" s="292">
        <f>'SO01 SO01 Pol'!BD50</f>
        <v>0</v>
      </c>
      <c r="I10" s="293">
        <f>'SO01 SO01 Pol'!BE50</f>
        <v>0</v>
      </c>
    </row>
    <row r="11" spans="1:9" s="126" customFormat="1" x14ac:dyDescent="0.2">
      <c r="A11" s="290" t="str">
        <f>'SO01 SO01 Pol'!B51</f>
        <v>766</v>
      </c>
      <c r="B11" s="62" t="str">
        <f>'SO01 SO01 Pol'!C51</f>
        <v>Konstrukce truhlářské</v>
      </c>
      <c r="D11" s="203"/>
      <c r="E11" s="291">
        <f>'SO01 SO01 Pol'!BA55</f>
        <v>0</v>
      </c>
      <c r="F11" s="292">
        <f>'SO01 SO01 Pol'!BB55</f>
        <v>0</v>
      </c>
      <c r="G11" s="292">
        <f>'SO01 SO01 Pol'!BC55</f>
        <v>0</v>
      </c>
      <c r="H11" s="292">
        <f>'SO01 SO01 Pol'!BD55</f>
        <v>0</v>
      </c>
      <c r="I11" s="293">
        <f>'SO01 SO01 Pol'!BE55</f>
        <v>0</v>
      </c>
    </row>
    <row r="12" spans="1:9" s="126" customFormat="1" x14ac:dyDescent="0.2">
      <c r="A12" s="290" t="str">
        <f>'SO01 SO01 Pol'!B56</f>
        <v>767</v>
      </c>
      <c r="B12" s="62" t="str">
        <f>'SO01 SO01 Pol'!C56</f>
        <v>Konstrukce zámečnické</v>
      </c>
      <c r="D12" s="203"/>
      <c r="E12" s="291">
        <f>'SO01 SO01 Pol'!BA62</f>
        <v>0</v>
      </c>
      <c r="F12" s="292">
        <f>'SO01 SO01 Pol'!BB62</f>
        <v>0</v>
      </c>
      <c r="G12" s="292">
        <f>'SO01 SO01 Pol'!BC62</f>
        <v>0</v>
      </c>
      <c r="H12" s="292">
        <f>'SO01 SO01 Pol'!BD62</f>
        <v>0</v>
      </c>
      <c r="I12" s="293">
        <f>'SO01 SO01 Pol'!BE62</f>
        <v>0</v>
      </c>
    </row>
    <row r="13" spans="1:9" s="126" customFormat="1" x14ac:dyDescent="0.2">
      <c r="A13" s="290" t="str">
        <f>'SO01 SO01 Pol'!B63</f>
        <v>783</v>
      </c>
      <c r="B13" s="62" t="str">
        <f>'SO01 SO01 Pol'!C63</f>
        <v>Nátěry</v>
      </c>
      <c r="D13" s="203"/>
      <c r="E13" s="291">
        <f>'SO01 SO01 Pol'!BA66</f>
        <v>0</v>
      </c>
      <c r="F13" s="292">
        <f>'SO01 SO01 Pol'!BB66</f>
        <v>0</v>
      </c>
      <c r="G13" s="292">
        <f>'SO01 SO01 Pol'!BC66</f>
        <v>0</v>
      </c>
      <c r="H13" s="292">
        <f>'SO01 SO01 Pol'!BD66</f>
        <v>0</v>
      </c>
      <c r="I13" s="293">
        <f>'SO01 SO01 Pol'!BE66</f>
        <v>0</v>
      </c>
    </row>
    <row r="14" spans="1:9" s="126" customFormat="1" ht="13.5" thickBot="1" x14ac:dyDescent="0.25">
      <c r="A14" s="290" t="str">
        <f>'SO01 SO01 Pol'!B67</f>
        <v>M21</v>
      </c>
      <c r="B14" s="62" t="str">
        <f>'SO01 SO01 Pol'!C67</f>
        <v>Elektromontáže</v>
      </c>
      <c r="D14" s="203"/>
      <c r="E14" s="291">
        <f>'SO01 SO01 Pol'!BA69</f>
        <v>0</v>
      </c>
      <c r="F14" s="292">
        <f>'SO01 SO01 Pol'!BB69</f>
        <v>0</v>
      </c>
      <c r="G14" s="292">
        <f>'SO01 SO01 Pol'!BC69</f>
        <v>0</v>
      </c>
      <c r="H14" s="292">
        <f>'SO01 SO01 Pol'!BD69</f>
        <v>0</v>
      </c>
      <c r="I14" s="293">
        <f>'SO01 SO01 Pol'!BE69</f>
        <v>0</v>
      </c>
    </row>
    <row r="15" spans="1:9" s="14" customFormat="1" ht="13.5" thickBot="1" x14ac:dyDescent="0.25">
      <c r="A15" s="204"/>
      <c r="B15" s="205" t="s">
        <v>79</v>
      </c>
      <c r="C15" s="205"/>
      <c r="D15" s="206"/>
      <c r="E15" s="207">
        <f>SUM(E7:E14)</f>
        <v>0</v>
      </c>
      <c r="F15" s="208">
        <f>SUM(F7:F14)</f>
        <v>0</v>
      </c>
      <c r="G15" s="208">
        <f>SUM(G7:G14)</f>
        <v>0</v>
      </c>
      <c r="H15" s="208">
        <f>SUM(H7:H14)</f>
        <v>0</v>
      </c>
      <c r="I15" s="209">
        <f>SUM(I7:I14)</f>
        <v>0</v>
      </c>
    </row>
    <row r="16" spans="1:9" x14ac:dyDescent="0.2">
      <c r="A16" s="126"/>
      <c r="B16" s="126"/>
      <c r="C16" s="126"/>
      <c r="D16" s="126"/>
      <c r="E16" s="126"/>
      <c r="F16" s="126"/>
      <c r="G16" s="126"/>
      <c r="H16" s="126"/>
      <c r="I16" s="126"/>
    </row>
    <row r="17" spans="1:57" ht="19.5" customHeight="1" x14ac:dyDescent="0.25">
      <c r="A17" s="195" t="s">
        <v>80</v>
      </c>
      <c r="B17" s="195"/>
      <c r="C17" s="195"/>
      <c r="D17" s="195"/>
      <c r="E17" s="195"/>
      <c r="F17" s="195"/>
      <c r="G17" s="210"/>
      <c r="H17" s="195"/>
      <c r="I17" s="195"/>
      <c r="BA17" s="132"/>
      <c r="BB17" s="132"/>
      <c r="BC17" s="132"/>
      <c r="BD17" s="132"/>
      <c r="BE17" s="132"/>
    </row>
    <row r="18" spans="1:57" ht="13.5" thickBot="1" x14ac:dyDescent="0.25"/>
    <row r="19" spans="1:57" x14ac:dyDescent="0.2">
      <c r="A19" s="161" t="s">
        <v>81</v>
      </c>
      <c r="B19" s="162"/>
      <c r="C19" s="162"/>
      <c r="D19" s="211"/>
      <c r="E19" s="212" t="s">
        <v>82</v>
      </c>
      <c r="F19" s="213" t="s">
        <v>12</v>
      </c>
      <c r="G19" s="214" t="s">
        <v>83</v>
      </c>
      <c r="H19" s="215"/>
      <c r="I19" s="216" t="s">
        <v>82</v>
      </c>
    </row>
    <row r="20" spans="1:57" x14ac:dyDescent="0.2">
      <c r="A20" s="155" t="s">
        <v>195</v>
      </c>
      <c r="B20" s="146"/>
      <c r="C20" s="146"/>
      <c r="D20" s="217"/>
      <c r="E20" s="218"/>
      <c r="F20" s="219"/>
      <c r="G20" s="220">
        <v>0</v>
      </c>
      <c r="H20" s="221"/>
      <c r="I20" s="222">
        <f t="shared" ref="I20:I27" si="0">E20+F20*G20/100</f>
        <v>0</v>
      </c>
      <c r="BA20" s="1">
        <v>0</v>
      </c>
    </row>
    <row r="21" spans="1:57" x14ac:dyDescent="0.2">
      <c r="A21" s="155" t="s">
        <v>196</v>
      </c>
      <c r="B21" s="146"/>
      <c r="C21" s="146"/>
      <c r="D21" s="217"/>
      <c r="E21" s="218"/>
      <c r="F21" s="219"/>
      <c r="G21" s="220">
        <v>0</v>
      </c>
      <c r="H21" s="221"/>
      <c r="I21" s="222">
        <f t="shared" si="0"/>
        <v>0</v>
      </c>
      <c r="BA21" s="1">
        <v>0</v>
      </c>
    </row>
    <row r="22" spans="1:57" x14ac:dyDescent="0.2">
      <c r="A22" s="155" t="s">
        <v>197</v>
      </c>
      <c r="B22" s="146"/>
      <c r="C22" s="146"/>
      <c r="D22" s="217"/>
      <c r="E22" s="218"/>
      <c r="F22" s="219"/>
      <c r="G22" s="220">
        <v>0</v>
      </c>
      <c r="H22" s="221"/>
      <c r="I22" s="222">
        <f t="shared" si="0"/>
        <v>0</v>
      </c>
      <c r="BA22" s="1">
        <v>0</v>
      </c>
    </row>
    <row r="23" spans="1:57" x14ac:dyDescent="0.2">
      <c r="A23" s="155" t="s">
        <v>198</v>
      </c>
      <c r="B23" s="146"/>
      <c r="C23" s="146"/>
      <c r="D23" s="217"/>
      <c r="E23" s="218"/>
      <c r="F23" s="219"/>
      <c r="G23" s="220">
        <v>0</v>
      </c>
      <c r="H23" s="221"/>
      <c r="I23" s="222">
        <f t="shared" si="0"/>
        <v>0</v>
      </c>
      <c r="BA23" s="1">
        <v>0</v>
      </c>
    </row>
    <row r="24" spans="1:57" x14ac:dyDescent="0.2">
      <c r="A24" s="155" t="s">
        <v>199</v>
      </c>
      <c r="B24" s="146"/>
      <c r="C24" s="146"/>
      <c r="D24" s="217"/>
      <c r="E24" s="218"/>
      <c r="F24" s="219"/>
      <c r="G24" s="220">
        <v>0</v>
      </c>
      <c r="H24" s="221"/>
      <c r="I24" s="222">
        <f t="shared" si="0"/>
        <v>0</v>
      </c>
      <c r="BA24" s="1">
        <v>1</v>
      </c>
    </row>
    <row r="25" spans="1:57" x14ac:dyDescent="0.2">
      <c r="A25" s="155" t="s">
        <v>200</v>
      </c>
      <c r="B25" s="146"/>
      <c r="C25" s="146"/>
      <c r="D25" s="217"/>
      <c r="E25" s="218"/>
      <c r="F25" s="219"/>
      <c r="G25" s="220">
        <v>0</v>
      </c>
      <c r="H25" s="221"/>
      <c r="I25" s="222">
        <f t="shared" si="0"/>
        <v>0</v>
      </c>
      <c r="BA25" s="1">
        <v>1</v>
      </c>
    </row>
    <row r="26" spans="1:57" x14ac:dyDescent="0.2">
      <c r="A26" s="155" t="s">
        <v>201</v>
      </c>
      <c r="B26" s="146"/>
      <c r="C26" s="146"/>
      <c r="D26" s="217"/>
      <c r="E26" s="218"/>
      <c r="F26" s="219"/>
      <c r="G26" s="220">
        <v>0</v>
      </c>
      <c r="H26" s="221"/>
      <c r="I26" s="222">
        <f t="shared" si="0"/>
        <v>0</v>
      </c>
      <c r="BA26" s="1">
        <v>2</v>
      </c>
    </row>
    <row r="27" spans="1:57" x14ac:dyDescent="0.2">
      <c r="A27" s="155" t="s">
        <v>202</v>
      </c>
      <c r="B27" s="146"/>
      <c r="C27" s="146"/>
      <c r="D27" s="217"/>
      <c r="E27" s="218"/>
      <c r="F27" s="219"/>
      <c r="G27" s="220">
        <v>0</v>
      </c>
      <c r="H27" s="221"/>
      <c r="I27" s="222">
        <f t="shared" si="0"/>
        <v>0</v>
      </c>
      <c r="BA27" s="1">
        <v>2</v>
      </c>
    </row>
    <row r="28" spans="1:57" ht="13.5" thickBot="1" x14ac:dyDescent="0.25">
      <c r="A28" s="223"/>
      <c r="B28" s="224" t="s">
        <v>84</v>
      </c>
      <c r="C28" s="225"/>
      <c r="D28" s="226"/>
      <c r="E28" s="227"/>
      <c r="F28" s="228"/>
      <c r="G28" s="228"/>
      <c r="H28" s="320">
        <f>SUM(I20:I27)</f>
        <v>0</v>
      </c>
      <c r="I28" s="321"/>
    </row>
    <row r="30" spans="1:57" x14ac:dyDescent="0.2">
      <c r="B30" s="14"/>
      <c r="F30" s="229"/>
      <c r="G30" s="230"/>
      <c r="H30" s="230"/>
      <c r="I30" s="46"/>
    </row>
    <row r="31" spans="1:57" x14ac:dyDescent="0.2">
      <c r="F31" s="229"/>
      <c r="G31" s="230"/>
      <c r="H31" s="230"/>
      <c r="I31" s="46"/>
    </row>
    <row r="32" spans="1:57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4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103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106</v>
      </c>
      <c r="D3" s="186"/>
      <c r="E3" s="235" t="s">
        <v>85</v>
      </c>
      <c r="F3" s="236" t="str">
        <f>'SO01 SO01 Rek'!H1</f>
        <v>SO01</v>
      </c>
      <c r="G3" s="237"/>
    </row>
    <row r="4" spans="1:80" ht="13.5" thickBot="1" x14ac:dyDescent="0.25">
      <c r="A4" s="325" t="s">
        <v>76</v>
      </c>
      <c r="B4" s="316"/>
      <c r="C4" s="191" t="s">
        <v>109</v>
      </c>
      <c r="D4" s="192"/>
      <c r="E4" s="326" t="str">
        <f>'SO01 SO01 Rek'!G2</f>
        <v>Králíkárna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98</v>
      </c>
      <c r="C7" s="248" t="s">
        <v>99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x14ac:dyDescent="0.2">
      <c r="A8" s="257">
        <v>1</v>
      </c>
      <c r="B8" s="258" t="s">
        <v>111</v>
      </c>
      <c r="C8" s="259" t="s">
        <v>112</v>
      </c>
      <c r="D8" s="260" t="s">
        <v>113</v>
      </c>
      <c r="E8" s="261">
        <v>0.7</v>
      </c>
      <c r="F8" s="261">
        <v>0</v>
      </c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65"/>
      <c r="B9" s="268"/>
      <c r="C9" s="322" t="s">
        <v>114</v>
      </c>
      <c r="D9" s="323"/>
      <c r="E9" s="269">
        <v>0.7</v>
      </c>
      <c r="F9" s="270"/>
      <c r="G9" s="271"/>
      <c r="H9" s="272"/>
      <c r="I9" s="266"/>
      <c r="J9" s="273"/>
      <c r="K9" s="266"/>
      <c r="M9" s="267" t="s">
        <v>114</v>
      </c>
      <c r="O9" s="256"/>
    </row>
    <row r="10" spans="1:80" x14ac:dyDescent="0.2">
      <c r="A10" s="257">
        <v>2</v>
      </c>
      <c r="B10" s="258" t="s">
        <v>115</v>
      </c>
      <c r="C10" s="259" t="s">
        <v>116</v>
      </c>
      <c r="D10" s="260" t="s">
        <v>113</v>
      </c>
      <c r="E10" s="261">
        <v>0.7</v>
      </c>
      <c r="F10" s="261">
        <v>0</v>
      </c>
      <c r="G10" s="262">
        <f>E10*F10</f>
        <v>0</v>
      </c>
      <c r="H10" s="263">
        <v>0</v>
      </c>
      <c r="I10" s="264">
        <f>E10*H10</f>
        <v>0</v>
      </c>
      <c r="J10" s="263">
        <v>0</v>
      </c>
      <c r="K10" s="264">
        <f>E10*J10</f>
        <v>0</v>
      </c>
      <c r="O10" s="256">
        <v>2</v>
      </c>
      <c r="AA10" s="231">
        <v>1</v>
      </c>
      <c r="AB10" s="231">
        <v>1</v>
      </c>
      <c r="AC10" s="231">
        <v>1</v>
      </c>
      <c r="AZ10" s="231">
        <v>1</v>
      </c>
      <c r="BA10" s="231">
        <f>IF(AZ10=1,G10,0)</f>
        <v>0</v>
      </c>
      <c r="BB10" s="231">
        <f>IF(AZ10=2,G10,0)</f>
        <v>0</v>
      </c>
      <c r="BC10" s="231">
        <f>IF(AZ10=3,G10,0)</f>
        <v>0</v>
      </c>
      <c r="BD10" s="231">
        <f>IF(AZ10=4,G10,0)</f>
        <v>0</v>
      </c>
      <c r="BE10" s="231">
        <f>IF(AZ10=5,G10,0)</f>
        <v>0</v>
      </c>
      <c r="CA10" s="256">
        <v>1</v>
      </c>
      <c r="CB10" s="256">
        <v>1</v>
      </c>
    </row>
    <row r="11" spans="1:80" x14ac:dyDescent="0.2">
      <c r="A11" s="265"/>
      <c r="B11" s="268"/>
      <c r="C11" s="322" t="s">
        <v>114</v>
      </c>
      <c r="D11" s="323"/>
      <c r="E11" s="269">
        <v>0.7</v>
      </c>
      <c r="F11" s="270"/>
      <c r="G11" s="271"/>
      <c r="H11" s="272"/>
      <c r="I11" s="266"/>
      <c r="J11" s="273"/>
      <c r="K11" s="266"/>
      <c r="M11" s="267" t="s">
        <v>114</v>
      </c>
      <c r="O11" s="256"/>
    </row>
    <row r="12" spans="1:80" x14ac:dyDescent="0.2">
      <c r="A12" s="257">
        <v>3</v>
      </c>
      <c r="B12" s="258" t="s">
        <v>117</v>
      </c>
      <c r="C12" s="259" t="s">
        <v>118</v>
      </c>
      <c r="D12" s="260" t="s">
        <v>113</v>
      </c>
      <c r="E12" s="261">
        <v>0.7</v>
      </c>
      <c r="F12" s="261">
        <v>0</v>
      </c>
      <c r="G12" s="262">
        <f>E12*F12</f>
        <v>0</v>
      </c>
      <c r="H12" s="263">
        <v>0</v>
      </c>
      <c r="I12" s="264">
        <f>E12*H12</f>
        <v>0</v>
      </c>
      <c r="J12" s="263">
        <v>0</v>
      </c>
      <c r="K12" s="264">
        <f>E12*J12</f>
        <v>0</v>
      </c>
      <c r="O12" s="256">
        <v>2</v>
      </c>
      <c r="AA12" s="231">
        <v>1</v>
      </c>
      <c r="AB12" s="231">
        <v>1</v>
      </c>
      <c r="AC12" s="231">
        <v>1</v>
      </c>
      <c r="AZ12" s="231">
        <v>1</v>
      </c>
      <c r="BA12" s="231">
        <f>IF(AZ12=1,G12,0)</f>
        <v>0</v>
      </c>
      <c r="BB12" s="231">
        <f>IF(AZ12=2,G12,0)</f>
        <v>0</v>
      </c>
      <c r="BC12" s="231">
        <f>IF(AZ12=3,G12,0)</f>
        <v>0</v>
      </c>
      <c r="BD12" s="231">
        <f>IF(AZ12=4,G12,0)</f>
        <v>0</v>
      </c>
      <c r="BE12" s="231">
        <f>IF(AZ12=5,G12,0)</f>
        <v>0</v>
      </c>
      <c r="CA12" s="256">
        <v>1</v>
      </c>
      <c r="CB12" s="256">
        <v>1</v>
      </c>
    </row>
    <row r="13" spans="1:80" x14ac:dyDescent="0.2">
      <c r="A13" s="265"/>
      <c r="B13" s="268"/>
      <c r="C13" s="322" t="s">
        <v>114</v>
      </c>
      <c r="D13" s="323"/>
      <c r="E13" s="269">
        <v>0.7</v>
      </c>
      <c r="F13" s="270"/>
      <c r="G13" s="271"/>
      <c r="H13" s="272"/>
      <c r="I13" s="266"/>
      <c r="J13" s="273"/>
      <c r="K13" s="266"/>
      <c r="M13" s="267" t="s">
        <v>114</v>
      </c>
      <c r="O13" s="256"/>
    </row>
    <row r="14" spans="1:80" x14ac:dyDescent="0.2">
      <c r="A14" s="257">
        <v>4</v>
      </c>
      <c r="B14" s="258" t="s">
        <v>119</v>
      </c>
      <c r="C14" s="259" t="s">
        <v>120</v>
      </c>
      <c r="D14" s="260" t="s">
        <v>113</v>
      </c>
      <c r="E14" s="261">
        <v>0.7</v>
      </c>
      <c r="F14" s="261">
        <v>0</v>
      </c>
      <c r="G14" s="262">
        <f>E14*F14</f>
        <v>0</v>
      </c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AA14" s="231">
        <v>1</v>
      </c>
      <c r="AB14" s="231">
        <v>1</v>
      </c>
      <c r="AC14" s="231">
        <v>1</v>
      </c>
      <c r="AZ14" s="231">
        <v>1</v>
      </c>
      <c r="BA14" s="231">
        <f>IF(AZ14=1,G14,0)</f>
        <v>0</v>
      </c>
      <c r="BB14" s="231">
        <f>IF(AZ14=2,G14,0)</f>
        <v>0</v>
      </c>
      <c r="BC14" s="231">
        <f>IF(AZ14=3,G14,0)</f>
        <v>0</v>
      </c>
      <c r="BD14" s="231">
        <f>IF(AZ14=4,G14,0)</f>
        <v>0</v>
      </c>
      <c r="BE14" s="231">
        <f>IF(AZ14=5,G14,0)</f>
        <v>0</v>
      </c>
      <c r="CA14" s="256">
        <v>1</v>
      </c>
      <c r="CB14" s="256">
        <v>1</v>
      </c>
    </row>
    <row r="15" spans="1:80" x14ac:dyDescent="0.2">
      <c r="A15" s="265"/>
      <c r="B15" s="268"/>
      <c r="C15" s="322" t="s">
        <v>114</v>
      </c>
      <c r="D15" s="323"/>
      <c r="E15" s="269">
        <v>0.7</v>
      </c>
      <c r="F15" s="270"/>
      <c r="G15" s="271"/>
      <c r="H15" s="272"/>
      <c r="I15" s="266"/>
      <c r="J15" s="273"/>
      <c r="K15" s="266"/>
      <c r="M15" s="267" t="s">
        <v>114</v>
      </c>
      <c r="O15" s="256"/>
    </row>
    <row r="16" spans="1:80" x14ac:dyDescent="0.2">
      <c r="A16" s="257">
        <v>5</v>
      </c>
      <c r="B16" s="258" t="s">
        <v>121</v>
      </c>
      <c r="C16" s="259" t="s">
        <v>122</v>
      </c>
      <c r="D16" s="260" t="s">
        <v>123</v>
      </c>
      <c r="E16" s="261">
        <v>3.5</v>
      </c>
      <c r="F16" s="261">
        <v>0</v>
      </c>
      <c r="G16" s="262">
        <f>E16*F16</f>
        <v>0</v>
      </c>
      <c r="H16" s="263">
        <v>0</v>
      </c>
      <c r="I16" s="264">
        <f>E16*H16</f>
        <v>0</v>
      </c>
      <c r="J16" s="263">
        <v>0</v>
      </c>
      <c r="K16" s="264">
        <f>E16*J16</f>
        <v>0</v>
      </c>
      <c r="O16" s="256">
        <v>2</v>
      </c>
      <c r="AA16" s="231">
        <v>1</v>
      </c>
      <c r="AB16" s="231">
        <v>1</v>
      </c>
      <c r="AC16" s="231">
        <v>1</v>
      </c>
      <c r="AZ16" s="231">
        <v>1</v>
      </c>
      <c r="BA16" s="231">
        <f>IF(AZ16=1,G16,0)</f>
        <v>0</v>
      </c>
      <c r="BB16" s="231">
        <f>IF(AZ16=2,G16,0)</f>
        <v>0</v>
      </c>
      <c r="BC16" s="231">
        <f>IF(AZ16=3,G16,0)</f>
        <v>0</v>
      </c>
      <c r="BD16" s="231">
        <f>IF(AZ16=4,G16,0)</f>
        <v>0</v>
      </c>
      <c r="BE16" s="231">
        <f>IF(AZ16=5,G16,0)</f>
        <v>0</v>
      </c>
      <c r="CA16" s="256">
        <v>1</v>
      </c>
      <c r="CB16" s="256">
        <v>1</v>
      </c>
    </row>
    <row r="17" spans="1:80" x14ac:dyDescent="0.2">
      <c r="A17" s="265"/>
      <c r="B17" s="268"/>
      <c r="C17" s="322" t="s">
        <v>124</v>
      </c>
      <c r="D17" s="323"/>
      <c r="E17" s="269">
        <v>3.5</v>
      </c>
      <c r="F17" s="270"/>
      <c r="G17" s="271"/>
      <c r="H17" s="272"/>
      <c r="I17" s="266"/>
      <c r="J17" s="273"/>
      <c r="K17" s="266"/>
      <c r="M17" s="267" t="s">
        <v>124</v>
      </c>
      <c r="O17" s="256"/>
    </row>
    <row r="18" spans="1:80" x14ac:dyDescent="0.2">
      <c r="A18" s="257">
        <v>6</v>
      </c>
      <c r="B18" s="258" t="s">
        <v>125</v>
      </c>
      <c r="C18" s="259" t="s">
        <v>126</v>
      </c>
      <c r="D18" s="260" t="s">
        <v>113</v>
      </c>
      <c r="E18" s="261">
        <v>0.7</v>
      </c>
      <c r="F18" s="261">
        <v>0</v>
      </c>
      <c r="G18" s="262">
        <f>E18*F18</f>
        <v>0</v>
      </c>
      <c r="H18" s="263">
        <v>0</v>
      </c>
      <c r="I18" s="264">
        <f>E18*H18</f>
        <v>0</v>
      </c>
      <c r="J18" s="263">
        <v>0</v>
      </c>
      <c r="K18" s="264">
        <f>E18*J18</f>
        <v>0</v>
      </c>
      <c r="O18" s="256">
        <v>2</v>
      </c>
      <c r="AA18" s="231">
        <v>1</v>
      </c>
      <c r="AB18" s="231">
        <v>1</v>
      </c>
      <c r="AC18" s="231">
        <v>1</v>
      </c>
      <c r="AZ18" s="231">
        <v>1</v>
      </c>
      <c r="BA18" s="231">
        <f>IF(AZ18=1,G18,0)</f>
        <v>0</v>
      </c>
      <c r="BB18" s="231">
        <f>IF(AZ18=2,G18,0)</f>
        <v>0</v>
      </c>
      <c r="BC18" s="231">
        <f>IF(AZ18=3,G18,0)</f>
        <v>0</v>
      </c>
      <c r="BD18" s="231">
        <f>IF(AZ18=4,G18,0)</f>
        <v>0</v>
      </c>
      <c r="BE18" s="231">
        <f>IF(AZ18=5,G18,0)</f>
        <v>0</v>
      </c>
      <c r="CA18" s="256">
        <v>1</v>
      </c>
      <c r="CB18" s="256">
        <v>1</v>
      </c>
    </row>
    <row r="19" spans="1:80" x14ac:dyDescent="0.2">
      <c r="A19" s="265"/>
      <c r="B19" s="268"/>
      <c r="C19" s="322" t="s">
        <v>114</v>
      </c>
      <c r="D19" s="323"/>
      <c r="E19" s="269">
        <v>0.7</v>
      </c>
      <c r="F19" s="270"/>
      <c r="G19" s="271"/>
      <c r="H19" s="272"/>
      <c r="I19" s="266"/>
      <c r="J19" s="273"/>
      <c r="K19" s="266"/>
      <c r="M19" s="267" t="s">
        <v>114</v>
      </c>
      <c r="O19" s="256"/>
    </row>
    <row r="20" spans="1:80" x14ac:dyDescent="0.2">
      <c r="A20" s="274"/>
      <c r="B20" s="275" t="s">
        <v>101</v>
      </c>
      <c r="C20" s="276" t="s">
        <v>110</v>
      </c>
      <c r="D20" s="277"/>
      <c r="E20" s="278"/>
      <c r="F20" s="279"/>
      <c r="G20" s="280">
        <f>SUM(G7:G19)</f>
        <v>0</v>
      </c>
      <c r="H20" s="281"/>
      <c r="I20" s="282">
        <f>SUM(I7:I19)</f>
        <v>0</v>
      </c>
      <c r="J20" s="281"/>
      <c r="K20" s="282">
        <f>SUM(K7:K19)</f>
        <v>0</v>
      </c>
      <c r="O20" s="256">
        <v>4</v>
      </c>
      <c r="BA20" s="283">
        <f>SUM(BA7:BA19)</f>
        <v>0</v>
      </c>
      <c r="BB20" s="283">
        <f>SUM(BB7:BB19)</f>
        <v>0</v>
      </c>
      <c r="BC20" s="283">
        <f>SUM(BC7:BC19)</f>
        <v>0</v>
      </c>
      <c r="BD20" s="283">
        <f>SUM(BD7:BD19)</f>
        <v>0</v>
      </c>
      <c r="BE20" s="283">
        <f>SUM(BE7:BE19)</f>
        <v>0</v>
      </c>
    </row>
    <row r="21" spans="1:80" x14ac:dyDescent="0.2">
      <c r="A21" s="246" t="s">
        <v>97</v>
      </c>
      <c r="B21" s="247" t="s">
        <v>127</v>
      </c>
      <c r="C21" s="248" t="s">
        <v>128</v>
      </c>
      <c r="D21" s="249"/>
      <c r="E21" s="250"/>
      <c r="F21" s="250"/>
      <c r="G21" s="251"/>
      <c r="H21" s="252"/>
      <c r="I21" s="253"/>
      <c r="J21" s="254"/>
      <c r="K21" s="255"/>
      <c r="O21" s="256">
        <v>1</v>
      </c>
    </row>
    <row r="22" spans="1:80" x14ac:dyDescent="0.2">
      <c r="A22" s="257">
        <v>7</v>
      </c>
      <c r="B22" s="258" t="s">
        <v>130</v>
      </c>
      <c r="C22" s="259" t="s">
        <v>131</v>
      </c>
      <c r="D22" s="260" t="s">
        <v>113</v>
      </c>
      <c r="E22" s="261">
        <v>0.7</v>
      </c>
      <c r="F22" s="261">
        <v>0</v>
      </c>
      <c r="G22" s="262">
        <f>E22*F22</f>
        <v>0</v>
      </c>
      <c r="H22" s="263">
        <v>2.5855999999999999</v>
      </c>
      <c r="I22" s="264">
        <f>E22*H22</f>
        <v>1.8099199999999998</v>
      </c>
      <c r="J22" s="263">
        <v>0</v>
      </c>
      <c r="K22" s="264">
        <f>E22*J22</f>
        <v>0</v>
      </c>
      <c r="O22" s="256">
        <v>2</v>
      </c>
      <c r="AA22" s="231">
        <v>1</v>
      </c>
      <c r="AB22" s="231">
        <v>1</v>
      </c>
      <c r="AC22" s="231">
        <v>1</v>
      </c>
      <c r="AZ22" s="231">
        <v>1</v>
      </c>
      <c r="BA22" s="231">
        <f>IF(AZ22=1,G22,0)</f>
        <v>0</v>
      </c>
      <c r="BB22" s="231">
        <f>IF(AZ22=2,G22,0)</f>
        <v>0</v>
      </c>
      <c r="BC22" s="231">
        <f>IF(AZ22=3,G22,0)</f>
        <v>0</v>
      </c>
      <c r="BD22" s="231">
        <f>IF(AZ22=4,G22,0)</f>
        <v>0</v>
      </c>
      <c r="BE22" s="231">
        <f>IF(AZ22=5,G22,0)</f>
        <v>0</v>
      </c>
      <c r="CA22" s="256">
        <v>1</v>
      </c>
      <c r="CB22" s="256">
        <v>1</v>
      </c>
    </row>
    <row r="23" spans="1:80" x14ac:dyDescent="0.2">
      <c r="A23" s="265"/>
      <c r="B23" s="268"/>
      <c r="C23" s="322" t="s">
        <v>114</v>
      </c>
      <c r="D23" s="323"/>
      <c r="E23" s="269">
        <v>0.7</v>
      </c>
      <c r="F23" s="270"/>
      <c r="G23" s="271"/>
      <c r="H23" s="272"/>
      <c r="I23" s="266"/>
      <c r="J23" s="273"/>
      <c r="K23" s="266"/>
      <c r="M23" s="267" t="s">
        <v>114</v>
      </c>
      <c r="O23" s="256"/>
    </row>
    <row r="24" spans="1:80" ht="22.5" x14ac:dyDescent="0.2">
      <c r="A24" s="257">
        <v>8</v>
      </c>
      <c r="B24" s="258" t="s">
        <v>132</v>
      </c>
      <c r="C24" s="259" t="s">
        <v>133</v>
      </c>
      <c r="D24" s="260" t="s">
        <v>123</v>
      </c>
      <c r="E24" s="261">
        <v>1.8</v>
      </c>
      <c r="F24" s="261">
        <v>0</v>
      </c>
      <c r="G24" s="262">
        <f>E24*F24</f>
        <v>0</v>
      </c>
      <c r="H24" s="263">
        <v>3.6400000000000002E-2</v>
      </c>
      <c r="I24" s="264">
        <f>E24*H24</f>
        <v>6.5520000000000009E-2</v>
      </c>
      <c r="J24" s="263">
        <v>0</v>
      </c>
      <c r="K24" s="264">
        <f>E24*J24</f>
        <v>0</v>
      </c>
      <c r="O24" s="256">
        <v>2</v>
      </c>
      <c r="AA24" s="231">
        <v>1</v>
      </c>
      <c r="AB24" s="231">
        <v>1</v>
      </c>
      <c r="AC24" s="231">
        <v>1</v>
      </c>
      <c r="AZ24" s="231">
        <v>1</v>
      </c>
      <c r="BA24" s="231">
        <f>IF(AZ24=1,G24,0)</f>
        <v>0</v>
      </c>
      <c r="BB24" s="231">
        <f>IF(AZ24=2,G24,0)</f>
        <v>0</v>
      </c>
      <c r="BC24" s="231">
        <f>IF(AZ24=3,G24,0)</f>
        <v>0</v>
      </c>
      <c r="BD24" s="231">
        <f>IF(AZ24=4,G24,0)</f>
        <v>0</v>
      </c>
      <c r="BE24" s="231">
        <f>IF(AZ24=5,G24,0)</f>
        <v>0</v>
      </c>
      <c r="CA24" s="256">
        <v>1</v>
      </c>
      <c r="CB24" s="256">
        <v>1</v>
      </c>
    </row>
    <row r="25" spans="1:80" x14ac:dyDescent="0.2">
      <c r="A25" s="265"/>
      <c r="B25" s="268"/>
      <c r="C25" s="322" t="s">
        <v>134</v>
      </c>
      <c r="D25" s="323"/>
      <c r="E25" s="269">
        <v>1.8</v>
      </c>
      <c r="F25" s="270"/>
      <c r="G25" s="271"/>
      <c r="H25" s="272"/>
      <c r="I25" s="266"/>
      <c r="J25" s="273"/>
      <c r="K25" s="266"/>
      <c r="M25" s="267" t="s">
        <v>134</v>
      </c>
      <c r="O25" s="256"/>
    </row>
    <row r="26" spans="1:80" x14ac:dyDescent="0.2">
      <c r="A26" s="257">
        <v>9</v>
      </c>
      <c r="B26" s="258" t="s">
        <v>135</v>
      </c>
      <c r="C26" s="259" t="s">
        <v>136</v>
      </c>
      <c r="D26" s="260" t="s">
        <v>123</v>
      </c>
      <c r="E26" s="261">
        <v>1.8</v>
      </c>
      <c r="F26" s="261">
        <v>0</v>
      </c>
      <c r="G26" s="262">
        <f>E26*F26</f>
        <v>0</v>
      </c>
      <c r="H26" s="263">
        <v>0</v>
      </c>
      <c r="I26" s="264">
        <f>E26*H26</f>
        <v>0</v>
      </c>
      <c r="J26" s="263">
        <v>0</v>
      </c>
      <c r="K26" s="264">
        <f>E26*J26</f>
        <v>0</v>
      </c>
      <c r="O26" s="256">
        <v>2</v>
      </c>
      <c r="AA26" s="231">
        <v>1</v>
      </c>
      <c r="AB26" s="231">
        <v>1</v>
      </c>
      <c r="AC26" s="231">
        <v>1</v>
      </c>
      <c r="AZ26" s="231">
        <v>1</v>
      </c>
      <c r="BA26" s="231">
        <f>IF(AZ26=1,G26,0)</f>
        <v>0</v>
      </c>
      <c r="BB26" s="231">
        <f>IF(AZ26=2,G26,0)</f>
        <v>0</v>
      </c>
      <c r="BC26" s="231">
        <f>IF(AZ26=3,G26,0)</f>
        <v>0</v>
      </c>
      <c r="BD26" s="231">
        <f>IF(AZ26=4,G26,0)</f>
        <v>0</v>
      </c>
      <c r="BE26" s="231">
        <f>IF(AZ26=5,G26,0)</f>
        <v>0</v>
      </c>
      <c r="CA26" s="256">
        <v>1</v>
      </c>
      <c r="CB26" s="256">
        <v>1</v>
      </c>
    </row>
    <row r="27" spans="1:80" x14ac:dyDescent="0.2">
      <c r="A27" s="265"/>
      <c r="B27" s="268"/>
      <c r="C27" s="322" t="s">
        <v>134</v>
      </c>
      <c r="D27" s="323"/>
      <c r="E27" s="269">
        <v>1.8</v>
      </c>
      <c r="F27" s="270"/>
      <c r="G27" s="271"/>
      <c r="H27" s="272"/>
      <c r="I27" s="266"/>
      <c r="J27" s="273"/>
      <c r="K27" s="266"/>
      <c r="M27" s="267" t="s">
        <v>134</v>
      </c>
      <c r="O27" s="256"/>
    </row>
    <row r="28" spans="1:80" ht="22.5" x14ac:dyDescent="0.2">
      <c r="A28" s="257">
        <v>10</v>
      </c>
      <c r="B28" s="258" t="s">
        <v>137</v>
      </c>
      <c r="C28" s="259" t="s">
        <v>138</v>
      </c>
      <c r="D28" s="260" t="s">
        <v>139</v>
      </c>
      <c r="E28" s="261">
        <v>7.3000000000000001E-3</v>
      </c>
      <c r="F28" s="261">
        <v>0</v>
      </c>
      <c r="G28" s="262">
        <f>E28*F28</f>
        <v>0</v>
      </c>
      <c r="H28" s="263">
        <v>1.0570200000000001</v>
      </c>
      <c r="I28" s="264">
        <f>E28*H28</f>
        <v>7.7162460000000004E-3</v>
      </c>
      <c r="J28" s="263">
        <v>0</v>
      </c>
      <c r="K28" s="264">
        <f>E28*J28</f>
        <v>0</v>
      </c>
      <c r="O28" s="256">
        <v>2</v>
      </c>
      <c r="AA28" s="231">
        <v>1</v>
      </c>
      <c r="AB28" s="231">
        <v>1</v>
      </c>
      <c r="AC28" s="231">
        <v>1</v>
      </c>
      <c r="AZ28" s="231">
        <v>1</v>
      </c>
      <c r="BA28" s="231">
        <f>IF(AZ28=1,G28,0)</f>
        <v>0</v>
      </c>
      <c r="BB28" s="231">
        <f>IF(AZ28=2,G28,0)</f>
        <v>0</v>
      </c>
      <c r="BC28" s="231">
        <f>IF(AZ28=3,G28,0)</f>
        <v>0</v>
      </c>
      <c r="BD28" s="231">
        <f>IF(AZ28=4,G28,0)</f>
        <v>0</v>
      </c>
      <c r="BE28" s="231">
        <f>IF(AZ28=5,G28,0)</f>
        <v>0</v>
      </c>
      <c r="CA28" s="256">
        <v>1</v>
      </c>
      <c r="CB28" s="256">
        <v>1</v>
      </c>
    </row>
    <row r="29" spans="1:80" x14ac:dyDescent="0.2">
      <c r="A29" s="265"/>
      <c r="B29" s="268"/>
      <c r="C29" s="322" t="s">
        <v>140</v>
      </c>
      <c r="D29" s="323"/>
      <c r="E29" s="269">
        <v>7.3000000000000001E-3</v>
      </c>
      <c r="F29" s="270"/>
      <c r="G29" s="271"/>
      <c r="H29" s="272"/>
      <c r="I29" s="266"/>
      <c r="J29" s="273"/>
      <c r="K29" s="266"/>
      <c r="M29" s="267" t="s">
        <v>140</v>
      </c>
      <c r="O29" s="256"/>
    </row>
    <row r="30" spans="1:80" x14ac:dyDescent="0.2">
      <c r="A30" s="274"/>
      <c r="B30" s="275" t="s">
        <v>101</v>
      </c>
      <c r="C30" s="276" t="s">
        <v>129</v>
      </c>
      <c r="D30" s="277"/>
      <c r="E30" s="278"/>
      <c r="F30" s="279"/>
      <c r="G30" s="280">
        <f>SUM(G21:G29)</f>
        <v>0</v>
      </c>
      <c r="H30" s="281"/>
      <c r="I30" s="282">
        <f>SUM(I21:I29)</f>
        <v>1.8831562459999998</v>
      </c>
      <c r="J30" s="281"/>
      <c r="K30" s="282">
        <f>SUM(K21:K29)</f>
        <v>0</v>
      </c>
      <c r="O30" s="256">
        <v>4</v>
      </c>
      <c r="BA30" s="283">
        <f>SUM(BA21:BA29)</f>
        <v>0</v>
      </c>
      <c r="BB30" s="283">
        <f>SUM(BB21:BB29)</f>
        <v>0</v>
      </c>
      <c r="BC30" s="283">
        <f>SUM(BC21:BC29)</f>
        <v>0</v>
      </c>
      <c r="BD30" s="283">
        <f>SUM(BD21:BD29)</f>
        <v>0</v>
      </c>
      <c r="BE30" s="283">
        <f>SUM(BE21:BE29)</f>
        <v>0</v>
      </c>
    </row>
    <row r="31" spans="1:80" x14ac:dyDescent="0.2">
      <c r="A31" s="246" t="s">
        <v>97</v>
      </c>
      <c r="B31" s="247" t="s">
        <v>141</v>
      </c>
      <c r="C31" s="248" t="s">
        <v>142</v>
      </c>
      <c r="D31" s="249"/>
      <c r="E31" s="250"/>
      <c r="F31" s="250"/>
      <c r="G31" s="251"/>
      <c r="H31" s="252"/>
      <c r="I31" s="253"/>
      <c r="J31" s="254"/>
      <c r="K31" s="255"/>
      <c r="O31" s="256">
        <v>1</v>
      </c>
    </row>
    <row r="32" spans="1:80" x14ac:dyDescent="0.2">
      <c r="A32" s="257">
        <v>11</v>
      </c>
      <c r="B32" s="258" t="s">
        <v>144</v>
      </c>
      <c r="C32" s="259" t="s">
        <v>145</v>
      </c>
      <c r="D32" s="260" t="s">
        <v>123</v>
      </c>
      <c r="E32" s="261">
        <v>4.2</v>
      </c>
      <c r="F32" s="261">
        <v>0</v>
      </c>
      <c r="G32" s="262">
        <f>E32*F32</f>
        <v>0</v>
      </c>
      <c r="H32" s="263">
        <v>4.0000000000000003E-5</v>
      </c>
      <c r="I32" s="264">
        <f>E32*H32</f>
        <v>1.6800000000000002E-4</v>
      </c>
      <c r="J32" s="263">
        <v>0</v>
      </c>
      <c r="K32" s="264">
        <f>E32*J32</f>
        <v>0</v>
      </c>
      <c r="O32" s="256">
        <v>2</v>
      </c>
      <c r="AA32" s="231">
        <v>1</v>
      </c>
      <c r="AB32" s="231">
        <v>7</v>
      </c>
      <c r="AC32" s="231">
        <v>7</v>
      </c>
      <c r="AZ32" s="231">
        <v>2</v>
      </c>
      <c r="BA32" s="231">
        <f>IF(AZ32=1,G32,0)</f>
        <v>0</v>
      </c>
      <c r="BB32" s="231">
        <f>IF(AZ32=2,G32,0)</f>
        <v>0</v>
      </c>
      <c r="BC32" s="231">
        <f>IF(AZ32=3,G32,0)</f>
        <v>0</v>
      </c>
      <c r="BD32" s="231">
        <f>IF(AZ32=4,G32,0)</f>
        <v>0</v>
      </c>
      <c r="BE32" s="231">
        <f>IF(AZ32=5,G32,0)</f>
        <v>0</v>
      </c>
      <c r="CA32" s="256">
        <v>1</v>
      </c>
      <c r="CB32" s="256">
        <v>7</v>
      </c>
    </row>
    <row r="33" spans="1:80" x14ac:dyDescent="0.2">
      <c r="A33" s="265"/>
      <c r="B33" s="268"/>
      <c r="C33" s="322" t="s">
        <v>146</v>
      </c>
      <c r="D33" s="323"/>
      <c r="E33" s="269">
        <v>4.2</v>
      </c>
      <c r="F33" s="270"/>
      <c r="G33" s="271"/>
      <c r="H33" s="272"/>
      <c r="I33" s="266"/>
      <c r="J33" s="273"/>
      <c r="K33" s="266"/>
      <c r="M33" s="267" t="s">
        <v>146</v>
      </c>
      <c r="O33" s="256"/>
    </row>
    <row r="34" spans="1:80" ht="22.5" x14ac:dyDescent="0.2">
      <c r="A34" s="257">
        <v>12</v>
      </c>
      <c r="B34" s="258" t="s">
        <v>147</v>
      </c>
      <c r="C34" s="259" t="s">
        <v>148</v>
      </c>
      <c r="D34" s="260" t="s">
        <v>123</v>
      </c>
      <c r="E34" s="261">
        <v>4.2</v>
      </c>
      <c r="F34" s="261">
        <v>0</v>
      </c>
      <c r="G34" s="262">
        <f>E34*F34</f>
        <v>0</v>
      </c>
      <c r="H34" s="263">
        <v>2.8800000000000002E-3</v>
      </c>
      <c r="I34" s="264">
        <f>E34*H34</f>
        <v>1.2096000000000001E-2</v>
      </c>
      <c r="J34" s="263"/>
      <c r="K34" s="264">
        <f>E34*J34</f>
        <v>0</v>
      </c>
      <c r="O34" s="256">
        <v>2</v>
      </c>
      <c r="AA34" s="231">
        <v>12</v>
      </c>
      <c r="AB34" s="231">
        <v>0</v>
      </c>
      <c r="AC34" s="231">
        <v>23</v>
      </c>
      <c r="AZ34" s="231">
        <v>2</v>
      </c>
      <c r="BA34" s="231">
        <f>IF(AZ34=1,G34,0)</f>
        <v>0</v>
      </c>
      <c r="BB34" s="231">
        <f>IF(AZ34=2,G34,0)</f>
        <v>0</v>
      </c>
      <c r="BC34" s="231">
        <f>IF(AZ34=3,G34,0)</f>
        <v>0</v>
      </c>
      <c r="BD34" s="231">
        <f>IF(AZ34=4,G34,0)</f>
        <v>0</v>
      </c>
      <c r="BE34" s="231">
        <f>IF(AZ34=5,G34,0)</f>
        <v>0</v>
      </c>
      <c r="CA34" s="256">
        <v>12</v>
      </c>
      <c r="CB34" s="256">
        <v>0</v>
      </c>
    </row>
    <row r="35" spans="1:80" x14ac:dyDescent="0.2">
      <c r="A35" s="265"/>
      <c r="B35" s="268"/>
      <c r="C35" s="322" t="s">
        <v>146</v>
      </c>
      <c r="D35" s="323"/>
      <c r="E35" s="269">
        <v>4.2</v>
      </c>
      <c r="F35" s="270"/>
      <c r="G35" s="271"/>
      <c r="H35" s="272"/>
      <c r="I35" s="266"/>
      <c r="J35" s="273"/>
      <c r="K35" s="266"/>
      <c r="M35" s="267" t="s">
        <v>146</v>
      </c>
      <c r="O35" s="256"/>
    </row>
    <row r="36" spans="1:80" x14ac:dyDescent="0.2">
      <c r="A36" s="274"/>
      <c r="B36" s="275" t="s">
        <v>101</v>
      </c>
      <c r="C36" s="276" t="s">
        <v>143</v>
      </c>
      <c r="D36" s="277"/>
      <c r="E36" s="278"/>
      <c r="F36" s="279"/>
      <c r="G36" s="280">
        <f>SUM(G31:G35)</f>
        <v>0</v>
      </c>
      <c r="H36" s="281"/>
      <c r="I36" s="282">
        <f>SUM(I31:I35)</f>
        <v>1.2264000000000001E-2</v>
      </c>
      <c r="J36" s="281"/>
      <c r="K36" s="282">
        <f>SUM(K31:K35)</f>
        <v>0</v>
      </c>
      <c r="O36" s="256">
        <v>4</v>
      </c>
      <c r="BA36" s="283">
        <f>SUM(BA31:BA35)</f>
        <v>0</v>
      </c>
      <c r="BB36" s="283">
        <f>SUM(BB31:BB35)</f>
        <v>0</v>
      </c>
      <c r="BC36" s="283">
        <f>SUM(BC31:BC35)</f>
        <v>0</v>
      </c>
      <c r="BD36" s="283">
        <f>SUM(BD31:BD35)</f>
        <v>0</v>
      </c>
      <c r="BE36" s="283">
        <f>SUM(BE31:BE35)</f>
        <v>0</v>
      </c>
    </row>
    <row r="37" spans="1:80" x14ac:dyDescent="0.2">
      <c r="A37" s="246" t="s">
        <v>97</v>
      </c>
      <c r="B37" s="247" t="s">
        <v>149</v>
      </c>
      <c r="C37" s="248" t="s">
        <v>150</v>
      </c>
      <c r="D37" s="249"/>
      <c r="E37" s="250"/>
      <c r="F37" s="250"/>
      <c r="G37" s="251"/>
      <c r="H37" s="252"/>
      <c r="I37" s="253"/>
      <c r="J37" s="254"/>
      <c r="K37" s="255"/>
      <c r="O37" s="256">
        <v>1</v>
      </c>
    </row>
    <row r="38" spans="1:80" ht="22.5" x14ac:dyDescent="0.2">
      <c r="A38" s="257">
        <v>13</v>
      </c>
      <c r="B38" s="258" t="s">
        <v>152</v>
      </c>
      <c r="C38" s="259" t="s">
        <v>153</v>
      </c>
      <c r="D38" s="260" t="s">
        <v>154</v>
      </c>
      <c r="E38" s="261">
        <v>33.08</v>
      </c>
      <c r="F38" s="261">
        <v>0</v>
      </c>
      <c r="G38" s="262">
        <f>E38*F38</f>
        <v>0</v>
      </c>
      <c r="H38" s="263">
        <v>8.9099999999999995E-3</v>
      </c>
      <c r="I38" s="264">
        <f>E38*H38</f>
        <v>0.29474279999999997</v>
      </c>
      <c r="J38" s="263">
        <v>0</v>
      </c>
      <c r="K38" s="264">
        <f>E38*J38</f>
        <v>0</v>
      </c>
      <c r="O38" s="256">
        <v>2</v>
      </c>
      <c r="AA38" s="231">
        <v>1</v>
      </c>
      <c r="AB38" s="231">
        <v>7</v>
      </c>
      <c r="AC38" s="231">
        <v>7</v>
      </c>
      <c r="AZ38" s="231">
        <v>2</v>
      </c>
      <c r="BA38" s="231">
        <f>IF(AZ38=1,G38,0)</f>
        <v>0</v>
      </c>
      <c r="BB38" s="231">
        <f>IF(AZ38=2,G38,0)</f>
        <v>0</v>
      </c>
      <c r="BC38" s="231">
        <f>IF(AZ38=3,G38,0)</f>
        <v>0</v>
      </c>
      <c r="BD38" s="231">
        <f>IF(AZ38=4,G38,0)</f>
        <v>0</v>
      </c>
      <c r="BE38" s="231">
        <f>IF(AZ38=5,G38,0)</f>
        <v>0</v>
      </c>
      <c r="CA38" s="256">
        <v>1</v>
      </c>
      <c r="CB38" s="256">
        <v>7</v>
      </c>
    </row>
    <row r="39" spans="1:80" x14ac:dyDescent="0.2">
      <c r="A39" s="265"/>
      <c r="B39" s="268"/>
      <c r="C39" s="322" t="s">
        <v>155</v>
      </c>
      <c r="D39" s="323"/>
      <c r="E39" s="269">
        <v>17.079999999999998</v>
      </c>
      <c r="F39" s="270"/>
      <c r="G39" s="271"/>
      <c r="H39" s="272"/>
      <c r="I39" s="266"/>
      <c r="J39" s="273"/>
      <c r="K39" s="266"/>
      <c r="M39" s="267" t="s">
        <v>155</v>
      </c>
      <c r="O39" s="256"/>
    </row>
    <row r="40" spans="1:80" x14ac:dyDescent="0.2">
      <c r="A40" s="265"/>
      <c r="B40" s="268"/>
      <c r="C40" s="322" t="s">
        <v>156</v>
      </c>
      <c r="D40" s="323"/>
      <c r="E40" s="269">
        <v>16</v>
      </c>
      <c r="F40" s="270"/>
      <c r="G40" s="271"/>
      <c r="H40" s="272"/>
      <c r="I40" s="266"/>
      <c r="J40" s="273"/>
      <c r="K40" s="266"/>
      <c r="M40" s="267" t="s">
        <v>156</v>
      </c>
      <c r="O40" s="256"/>
    </row>
    <row r="41" spans="1:80" ht="22.5" x14ac:dyDescent="0.2">
      <c r="A41" s="257">
        <v>14</v>
      </c>
      <c r="B41" s="258" t="s">
        <v>157</v>
      </c>
      <c r="C41" s="259" t="s">
        <v>158</v>
      </c>
      <c r="D41" s="260" t="s">
        <v>123</v>
      </c>
      <c r="E41" s="261">
        <v>24.1373</v>
      </c>
      <c r="F41" s="261">
        <v>0</v>
      </c>
      <c r="G41" s="262">
        <f>E41*F41</f>
        <v>0</v>
      </c>
      <c r="H41" s="263">
        <v>1.6000000000000001E-4</v>
      </c>
      <c r="I41" s="264">
        <f>E41*H41</f>
        <v>3.8619680000000003E-3</v>
      </c>
      <c r="J41" s="263">
        <v>0</v>
      </c>
      <c r="K41" s="264">
        <f>E41*J41</f>
        <v>0</v>
      </c>
      <c r="O41" s="256">
        <v>2</v>
      </c>
      <c r="AA41" s="231">
        <v>1</v>
      </c>
      <c r="AB41" s="231">
        <v>7</v>
      </c>
      <c r="AC41" s="231">
        <v>7</v>
      </c>
      <c r="AZ41" s="231">
        <v>2</v>
      </c>
      <c r="BA41" s="231">
        <f>IF(AZ41=1,G41,0)</f>
        <v>0</v>
      </c>
      <c r="BB41" s="231">
        <f>IF(AZ41=2,G41,0)</f>
        <v>0</v>
      </c>
      <c r="BC41" s="231">
        <f>IF(AZ41=3,G41,0)</f>
        <v>0</v>
      </c>
      <c r="BD41" s="231">
        <f>IF(AZ41=4,G41,0)</f>
        <v>0</v>
      </c>
      <c r="BE41" s="231">
        <f>IF(AZ41=5,G41,0)</f>
        <v>0</v>
      </c>
      <c r="CA41" s="256">
        <v>1</v>
      </c>
      <c r="CB41" s="256">
        <v>7</v>
      </c>
    </row>
    <row r="42" spans="1:80" x14ac:dyDescent="0.2">
      <c r="A42" s="265"/>
      <c r="B42" s="268"/>
      <c r="C42" s="322" t="s">
        <v>159</v>
      </c>
      <c r="D42" s="323"/>
      <c r="E42" s="269">
        <v>14.8116</v>
      </c>
      <c r="F42" s="270"/>
      <c r="G42" s="271"/>
      <c r="H42" s="272"/>
      <c r="I42" s="266"/>
      <c r="J42" s="273"/>
      <c r="K42" s="266"/>
      <c r="M42" s="267" t="s">
        <v>159</v>
      </c>
      <c r="O42" s="256"/>
    </row>
    <row r="43" spans="1:80" x14ac:dyDescent="0.2">
      <c r="A43" s="265"/>
      <c r="B43" s="268"/>
      <c r="C43" s="322" t="s">
        <v>160</v>
      </c>
      <c r="D43" s="323"/>
      <c r="E43" s="269">
        <v>9.3256999999999994</v>
      </c>
      <c r="F43" s="270"/>
      <c r="G43" s="271"/>
      <c r="H43" s="272"/>
      <c r="I43" s="266"/>
      <c r="J43" s="273"/>
      <c r="K43" s="266"/>
      <c r="M43" s="267" t="s">
        <v>160</v>
      </c>
      <c r="O43" s="256"/>
    </row>
    <row r="44" spans="1:80" x14ac:dyDescent="0.2">
      <c r="A44" s="257">
        <v>15</v>
      </c>
      <c r="B44" s="258" t="s">
        <v>161</v>
      </c>
      <c r="C44" s="259" t="s">
        <v>162</v>
      </c>
      <c r="D44" s="260" t="s">
        <v>163</v>
      </c>
      <c r="E44" s="261">
        <v>8</v>
      </c>
      <c r="F44" s="261">
        <v>0</v>
      </c>
      <c r="G44" s="262">
        <f>E44*F44</f>
        <v>0</v>
      </c>
      <c r="H44" s="263">
        <v>3.32E-3</v>
      </c>
      <c r="I44" s="264">
        <f>E44*H44</f>
        <v>2.656E-2</v>
      </c>
      <c r="J44" s="263">
        <v>0</v>
      </c>
      <c r="K44" s="264">
        <f>E44*J44</f>
        <v>0</v>
      </c>
      <c r="O44" s="256">
        <v>2</v>
      </c>
      <c r="AA44" s="231">
        <v>1</v>
      </c>
      <c r="AB44" s="231">
        <v>7</v>
      </c>
      <c r="AC44" s="231">
        <v>7</v>
      </c>
      <c r="AZ44" s="231">
        <v>2</v>
      </c>
      <c r="BA44" s="231">
        <f>IF(AZ44=1,G44,0)</f>
        <v>0</v>
      </c>
      <c r="BB44" s="231">
        <f>IF(AZ44=2,G44,0)</f>
        <v>0</v>
      </c>
      <c r="BC44" s="231">
        <f>IF(AZ44=3,G44,0)</f>
        <v>0</v>
      </c>
      <c r="BD44" s="231">
        <f>IF(AZ44=4,G44,0)</f>
        <v>0</v>
      </c>
      <c r="BE44" s="231">
        <f>IF(AZ44=5,G44,0)</f>
        <v>0</v>
      </c>
      <c r="CA44" s="256">
        <v>1</v>
      </c>
      <c r="CB44" s="256">
        <v>7</v>
      </c>
    </row>
    <row r="45" spans="1:80" ht="22.5" x14ac:dyDescent="0.2">
      <c r="A45" s="257">
        <v>16</v>
      </c>
      <c r="B45" s="258" t="s">
        <v>164</v>
      </c>
      <c r="C45" s="259" t="s">
        <v>165</v>
      </c>
      <c r="D45" s="260" t="s">
        <v>154</v>
      </c>
      <c r="E45" s="261">
        <v>26.724</v>
      </c>
      <c r="F45" s="261">
        <v>0</v>
      </c>
      <c r="G45" s="262">
        <f>E45*F45</f>
        <v>0</v>
      </c>
      <c r="H45" s="263">
        <v>7.0400000000000003E-3</v>
      </c>
      <c r="I45" s="264">
        <f>E45*H45</f>
        <v>0.18813696000000002</v>
      </c>
      <c r="J45" s="263">
        <v>0</v>
      </c>
      <c r="K45" s="264">
        <f>E45*J45</f>
        <v>0</v>
      </c>
      <c r="O45" s="256">
        <v>2</v>
      </c>
      <c r="AA45" s="231">
        <v>1</v>
      </c>
      <c r="AB45" s="231">
        <v>7</v>
      </c>
      <c r="AC45" s="231">
        <v>7</v>
      </c>
      <c r="AZ45" s="231">
        <v>2</v>
      </c>
      <c r="BA45" s="231">
        <f>IF(AZ45=1,G45,0)</f>
        <v>0</v>
      </c>
      <c r="BB45" s="231">
        <f>IF(AZ45=2,G45,0)</f>
        <v>0</v>
      </c>
      <c r="BC45" s="231">
        <f>IF(AZ45=3,G45,0)</f>
        <v>0</v>
      </c>
      <c r="BD45" s="231">
        <f>IF(AZ45=4,G45,0)</f>
        <v>0</v>
      </c>
      <c r="BE45" s="231">
        <f>IF(AZ45=5,G45,0)</f>
        <v>0</v>
      </c>
      <c r="CA45" s="256">
        <v>1</v>
      </c>
      <c r="CB45" s="256">
        <v>7</v>
      </c>
    </row>
    <row r="46" spans="1:80" x14ac:dyDescent="0.2">
      <c r="A46" s="265"/>
      <c r="B46" s="268"/>
      <c r="C46" s="322" t="s">
        <v>166</v>
      </c>
      <c r="D46" s="323"/>
      <c r="E46" s="269">
        <v>18.564</v>
      </c>
      <c r="F46" s="270"/>
      <c r="G46" s="271"/>
      <c r="H46" s="272"/>
      <c r="I46" s="266"/>
      <c r="J46" s="273"/>
      <c r="K46" s="266"/>
      <c r="M46" s="267" t="s">
        <v>166</v>
      </c>
      <c r="O46" s="256"/>
    </row>
    <row r="47" spans="1:80" x14ac:dyDescent="0.2">
      <c r="A47" s="265"/>
      <c r="B47" s="268"/>
      <c r="C47" s="322" t="s">
        <v>167</v>
      </c>
      <c r="D47" s="323"/>
      <c r="E47" s="269">
        <v>8.16</v>
      </c>
      <c r="F47" s="270"/>
      <c r="G47" s="271"/>
      <c r="H47" s="272"/>
      <c r="I47" s="266"/>
      <c r="J47" s="273"/>
      <c r="K47" s="266"/>
      <c r="M47" s="267" t="s">
        <v>167</v>
      </c>
      <c r="O47" s="256"/>
    </row>
    <row r="48" spans="1:80" ht="22.5" x14ac:dyDescent="0.2">
      <c r="A48" s="257">
        <v>17</v>
      </c>
      <c r="B48" s="258" t="s">
        <v>168</v>
      </c>
      <c r="C48" s="259" t="s">
        <v>169</v>
      </c>
      <c r="D48" s="260" t="s">
        <v>123</v>
      </c>
      <c r="E48" s="261">
        <v>4.2</v>
      </c>
      <c r="F48" s="261">
        <v>0</v>
      </c>
      <c r="G48" s="262">
        <f>E48*F48</f>
        <v>0</v>
      </c>
      <c r="H48" s="263">
        <v>1.421E-2</v>
      </c>
      <c r="I48" s="264">
        <f>E48*H48</f>
        <v>5.9682000000000006E-2</v>
      </c>
      <c r="J48" s="263">
        <v>0</v>
      </c>
      <c r="K48" s="264">
        <f>E48*J48</f>
        <v>0</v>
      </c>
      <c r="O48" s="256">
        <v>2</v>
      </c>
      <c r="AA48" s="231">
        <v>1</v>
      </c>
      <c r="AB48" s="231">
        <v>7</v>
      </c>
      <c r="AC48" s="231">
        <v>7</v>
      </c>
      <c r="AZ48" s="231">
        <v>2</v>
      </c>
      <c r="BA48" s="231">
        <f>IF(AZ48=1,G48,0)</f>
        <v>0</v>
      </c>
      <c r="BB48" s="231">
        <f>IF(AZ48=2,G48,0)</f>
        <v>0</v>
      </c>
      <c r="BC48" s="231">
        <f>IF(AZ48=3,G48,0)</f>
        <v>0</v>
      </c>
      <c r="BD48" s="231">
        <f>IF(AZ48=4,G48,0)</f>
        <v>0</v>
      </c>
      <c r="BE48" s="231">
        <f>IF(AZ48=5,G48,0)</f>
        <v>0</v>
      </c>
      <c r="CA48" s="256">
        <v>1</v>
      </c>
      <c r="CB48" s="256">
        <v>7</v>
      </c>
    </row>
    <row r="49" spans="1:80" x14ac:dyDescent="0.2">
      <c r="A49" s="265"/>
      <c r="B49" s="268"/>
      <c r="C49" s="322" t="s">
        <v>146</v>
      </c>
      <c r="D49" s="323"/>
      <c r="E49" s="269">
        <v>4.2</v>
      </c>
      <c r="F49" s="270"/>
      <c r="G49" s="271"/>
      <c r="H49" s="272"/>
      <c r="I49" s="266"/>
      <c r="J49" s="273"/>
      <c r="K49" s="266"/>
      <c r="M49" s="267" t="s">
        <v>146</v>
      </c>
      <c r="O49" s="256"/>
    </row>
    <row r="50" spans="1:80" x14ac:dyDescent="0.2">
      <c r="A50" s="274"/>
      <c r="B50" s="275" t="s">
        <v>101</v>
      </c>
      <c r="C50" s="276" t="s">
        <v>151</v>
      </c>
      <c r="D50" s="277"/>
      <c r="E50" s="278"/>
      <c r="F50" s="279"/>
      <c r="G50" s="280">
        <f>SUM(G37:G49)</f>
        <v>0</v>
      </c>
      <c r="H50" s="281"/>
      <c r="I50" s="282">
        <f>SUM(I37:I49)</f>
        <v>0.57298372799999997</v>
      </c>
      <c r="J50" s="281"/>
      <c r="K50" s="282">
        <f>SUM(K37:K49)</f>
        <v>0</v>
      </c>
      <c r="O50" s="256">
        <v>4</v>
      </c>
      <c r="BA50" s="283">
        <f>SUM(BA37:BA49)</f>
        <v>0</v>
      </c>
      <c r="BB50" s="283">
        <f>SUM(BB37:BB49)</f>
        <v>0</v>
      </c>
      <c r="BC50" s="283">
        <f>SUM(BC37:BC49)</f>
        <v>0</v>
      </c>
      <c r="BD50" s="283">
        <f>SUM(BD37:BD49)</f>
        <v>0</v>
      </c>
      <c r="BE50" s="283">
        <f>SUM(BE37:BE49)</f>
        <v>0</v>
      </c>
    </row>
    <row r="51" spans="1:80" x14ac:dyDescent="0.2">
      <c r="A51" s="246" t="s">
        <v>97</v>
      </c>
      <c r="B51" s="247" t="s">
        <v>170</v>
      </c>
      <c r="C51" s="248" t="s">
        <v>171</v>
      </c>
      <c r="D51" s="249"/>
      <c r="E51" s="250"/>
      <c r="F51" s="250"/>
      <c r="G51" s="251"/>
      <c r="H51" s="252"/>
      <c r="I51" s="253"/>
      <c r="J51" s="254"/>
      <c r="K51" s="255"/>
      <c r="O51" s="256">
        <v>1</v>
      </c>
    </row>
    <row r="52" spans="1:80" ht="22.5" x14ac:dyDescent="0.2">
      <c r="A52" s="257">
        <v>18</v>
      </c>
      <c r="B52" s="258" t="s">
        <v>54</v>
      </c>
      <c r="C52" s="259" t="s">
        <v>173</v>
      </c>
      <c r="D52" s="260" t="s">
        <v>100</v>
      </c>
      <c r="E52" s="261">
        <v>6</v>
      </c>
      <c r="F52" s="261">
        <v>0</v>
      </c>
      <c r="G52" s="262">
        <f>E52*F52</f>
        <v>0</v>
      </c>
      <c r="H52" s="263">
        <v>0</v>
      </c>
      <c r="I52" s="264">
        <f>E52*H52</f>
        <v>0</v>
      </c>
      <c r="J52" s="263"/>
      <c r="K52" s="264">
        <f>E52*J52</f>
        <v>0</v>
      </c>
      <c r="O52" s="256">
        <v>2</v>
      </c>
      <c r="AA52" s="231">
        <v>12</v>
      </c>
      <c r="AB52" s="231">
        <v>0</v>
      </c>
      <c r="AC52" s="231">
        <v>5</v>
      </c>
      <c r="AZ52" s="231">
        <v>2</v>
      </c>
      <c r="BA52" s="231">
        <f>IF(AZ52=1,G52,0)</f>
        <v>0</v>
      </c>
      <c r="BB52" s="231">
        <f>IF(AZ52=2,G52,0)</f>
        <v>0</v>
      </c>
      <c r="BC52" s="231">
        <f>IF(AZ52=3,G52,0)</f>
        <v>0</v>
      </c>
      <c r="BD52" s="231">
        <f>IF(AZ52=4,G52,0)</f>
        <v>0</v>
      </c>
      <c r="BE52" s="231">
        <f>IF(AZ52=5,G52,0)</f>
        <v>0</v>
      </c>
      <c r="CA52" s="256">
        <v>12</v>
      </c>
      <c r="CB52" s="256">
        <v>0</v>
      </c>
    </row>
    <row r="53" spans="1:80" x14ac:dyDescent="0.2">
      <c r="A53" s="257">
        <v>19</v>
      </c>
      <c r="B53" s="258" t="s">
        <v>54</v>
      </c>
      <c r="C53" s="259" t="s">
        <v>174</v>
      </c>
      <c r="D53" s="260" t="s">
        <v>175</v>
      </c>
      <c r="E53" s="261">
        <v>1</v>
      </c>
      <c r="F53" s="261">
        <v>0</v>
      </c>
      <c r="G53" s="262">
        <f>E53*F53</f>
        <v>0</v>
      </c>
      <c r="H53" s="263">
        <v>0</v>
      </c>
      <c r="I53" s="264">
        <f>E53*H53</f>
        <v>0</v>
      </c>
      <c r="J53" s="263"/>
      <c r="K53" s="264">
        <f>E53*J53</f>
        <v>0</v>
      </c>
      <c r="O53" s="256">
        <v>2</v>
      </c>
      <c r="AA53" s="231">
        <v>12</v>
      </c>
      <c r="AB53" s="231">
        <v>0</v>
      </c>
      <c r="AC53" s="231">
        <v>26</v>
      </c>
      <c r="AZ53" s="231">
        <v>2</v>
      </c>
      <c r="BA53" s="231">
        <f>IF(AZ53=1,G53,0)</f>
        <v>0</v>
      </c>
      <c r="BB53" s="231">
        <f>IF(AZ53=2,G53,0)</f>
        <v>0</v>
      </c>
      <c r="BC53" s="231">
        <f>IF(AZ53=3,G53,0)</f>
        <v>0</v>
      </c>
      <c r="BD53" s="231">
        <f>IF(AZ53=4,G53,0)</f>
        <v>0</v>
      </c>
      <c r="BE53" s="231">
        <f>IF(AZ53=5,G53,0)</f>
        <v>0</v>
      </c>
      <c r="CA53" s="256">
        <v>12</v>
      </c>
      <c r="CB53" s="256">
        <v>0</v>
      </c>
    </row>
    <row r="54" spans="1:80" x14ac:dyDescent="0.2">
      <c r="A54" s="257">
        <v>20</v>
      </c>
      <c r="B54" s="258" t="s">
        <v>54</v>
      </c>
      <c r="C54" s="259" t="s">
        <v>176</v>
      </c>
      <c r="D54" s="260" t="s">
        <v>100</v>
      </c>
      <c r="E54" s="261">
        <v>6</v>
      </c>
      <c r="F54" s="261">
        <v>0</v>
      </c>
      <c r="G54" s="262">
        <f>E54*F54</f>
        <v>0</v>
      </c>
      <c r="H54" s="263">
        <v>0</v>
      </c>
      <c r="I54" s="264">
        <f>E54*H54</f>
        <v>0</v>
      </c>
      <c r="J54" s="263"/>
      <c r="K54" s="264">
        <f>E54*J54</f>
        <v>0</v>
      </c>
      <c r="O54" s="256">
        <v>2</v>
      </c>
      <c r="AA54" s="231">
        <v>12</v>
      </c>
      <c r="AB54" s="231">
        <v>0</v>
      </c>
      <c r="AC54" s="231">
        <v>24</v>
      </c>
      <c r="AZ54" s="231">
        <v>2</v>
      </c>
      <c r="BA54" s="231">
        <f>IF(AZ54=1,G54,0)</f>
        <v>0</v>
      </c>
      <c r="BB54" s="231">
        <f>IF(AZ54=2,G54,0)</f>
        <v>0</v>
      </c>
      <c r="BC54" s="231">
        <f>IF(AZ54=3,G54,0)</f>
        <v>0</v>
      </c>
      <c r="BD54" s="231">
        <f>IF(AZ54=4,G54,0)</f>
        <v>0</v>
      </c>
      <c r="BE54" s="231">
        <f>IF(AZ54=5,G54,0)</f>
        <v>0</v>
      </c>
      <c r="CA54" s="256">
        <v>12</v>
      </c>
      <c r="CB54" s="256">
        <v>0</v>
      </c>
    </row>
    <row r="55" spans="1:80" x14ac:dyDescent="0.2">
      <c r="A55" s="274"/>
      <c r="B55" s="275" t="s">
        <v>101</v>
      </c>
      <c r="C55" s="276" t="s">
        <v>172</v>
      </c>
      <c r="D55" s="277"/>
      <c r="E55" s="278"/>
      <c r="F55" s="279"/>
      <c r="G55" s="280">
        <f>SUM(G51:G54)</f>
        <v>0</v>
      </c>
      <c r="H55" s="281"/>
      <c r="I55" s="282">
        <f>SUM(I51:I54)</f>
        <v>0</v>
      </c>
      <c r="J55" s="281"/>
      <c r="K55" s="282">
        <f>SUM(K51:K54)</f>
        <v>0</v>
      </c>
      <c r="O55" s="256">
        <v>4</v>
      </c>
      <c r="BA55" s="283">
        <f>SUM(BA51:BA54)</f>
        <v>0</v>
      </c>
      <c r="BB55" s="283">
        <f>SUM(BB51:BB54)</f>
        <v>0</v>
      </c>
      <c r="BC55" s="283">
        <f>SUM(BC51:BC54)</f>
        <v>0</v>
      </c>
      <c r="BD55" s="283">
        <f>SUM(BD51:BD54)</f>
        <v>0</v>
      </c>
      <c r="BE55" s="283">
        <f>SUM(BE51:BE54)</f>
        <v>0</v>
      </c>
    </row>
    <row r="56" spans="1:80" x14ac:dyDescent="0.2">
      <c r="A56" s="246" t="s">
        <v>97</v>
      </c>
      <c r="B56" s="247" t="s">
        <v>177</v>
      </c>
      <c r="C56" s="248" t="s">
        <v>178</v>
      </c>
      <c r="D56" s="249"/>
      <c r="E56" s="250"/>
      <c r="F56" s="250"/>
      <c r="G56" s="251"/>
      <c r="H56" s="252"/>
      <c r="I56" s="253"/>
      <c r="J56" s="254"/>
      <c r="K56" s="255"/>
      <c r="O56" s="256">
        <v>1</v>
      </c>
    </row>
    <row r="57" spans="1:80" x14ac:dyDescent="0.2">
      <c r="A57" s="257">
        <v>21</v>
      </c>
      <c r="B57" s="258" t="s">
        <v>54</v>
      </c>
      <c r="C57" s="259" t="s">
        <v>180</v>
      </c>
      <c r="D57" s="260" t="s">
        <v>100</v>
      </c>
      <c r="E57" s="261">
        <v>6</v>
      </c>
      <c r="F57" s="261">
        <v>0</v>
      </c>
      <c r="G57" s="262">
        <f>E57*F57</f>
        <v>0</v>
      </c>
      <c r="H57" s="263">
        <v>0</v>
      </c>
      <c r="I57" s="264">
        <f>E57*H57</f>
        <v>0</v>
      </c>
      <c r="J57" s="263"/>
      <c r="K57" s="264">
        <f>E57*J57</f>
        <v>0</v>
      </c>
      <c r="O57" s="256">
        <v>2</v>
      </c>
      <c r="AA57" s="231">
        <v>12</v>
      </c>
      <c r="AB57" s="231">
        <v>0</v>
      </c>
      <c r="AC57" s="231">
        <v>4</v>
      </c>
      <c r="AZ57" s="231">
        <v>2</v>
      </c>
      <c r="BA57" s="231">
        <f>IF(AZ57=1,G57,0)</f>
        <v>0</v>
      </c>
      <c r="BB57" s="231">
        <f>IF(AZ57=2,G57,0)</f>
        <v>0</v>
      </c>
      <c r="BC57" s="231">
        <f>IF(AZ57=3,G57,0)</f>
        <v>0</v>
      </c>
      <c r="BD57" s="231">
        <f>IF(AZ57=4,G57,0)</f>
        <v>0</v>
      </c>
      <c r="BE57" s="231">
        <f>IF(AZ57=5,G57,0)</f>
        <v>0</v>
      </c>
      <c r="CA57" s="256">
        <v>12</v>
      </c>
      <c r="CB57" s="256">
        <v>0</v>
      </c>
    </row>
    <row r="58" spans="1:80" x14ac:dyDescent="0.2">
      <c r="A58" s="257">
        <v>22</v>
      </c>
      <c r="B58" s="258" t="s">
        <v>54</v>
      </c>
      <c r="C58" s="259" t="s">
        <v>181</v>
      </c>
      <c r="D58" s="260" t="s">
        <v>100</v>
      </c>
      <c r="E58" s="261">
        <v>6</v>
      </c>
      <c r="F58" s="261">
        <v>0</v>
      </c>
      <c r="G58" s="262">
        <f>E58*F58</f>
        <v>0</v>
      </c>
      <c r="H58" s="263">
        <v>0</v>
      </c>
      <c r="I58" s="264">
        <f>E58*H58</f>
        <v>0</v>
      </c>
      <c r="J58" s="263"/>
      <c r="K58" s="264">
        <f>E58*J58</f>
        <v>0</v>
      </c>
      <c r="O58" s="256">
        <v>2</v>
      </c>
      <c r="AA58" s="231">
        <v>12</v>
      </c>
      <c r="AB58" s="231">
        <v>0</v>
      </c>
      <c r="AC58" s="231">
        <v>2</v>
      </c>
      <c r="AZ58" s="231">
        <v>2</v>
      </c>
      <c r="BA58" s="231">
        <f>IF(AZ58=1,G58,0)</f>
        <v>0</v>
      </c>
      <c r="BB58" s="231">
        <f>IF(AZ58=2,G58,0)</f>
        <v>0</v>
      </c>
      <c r="BC58" s="231">
        <f>IF(AZ58=3,G58,0)</f>
        <v>0</v>
      </c>
      <c r="BD58" s="231">
        <f>IF(AZ58=4,G58,0)</f>
        <v>0</v>
      </c>
      <c r="BE58" s="231">
        <f>IF(AZ58=5,G58,0)</f>
        <v>0</v>
      </c>
      <c r="CA58" s="256">
        <v>12</v>
      </c>
      <c r="CB58" s="256">
        <v>0</v>
      </c>
    </row>
    <row r="59" spans="1:80" x14ac:dyDescent="0.2">
      <c r="A59" s="257">
        <v>23</v>
      </c>
      <c r="B59" s="258" t="s">
        <v>54</v>
      </c>
      <c r="C59" s="259" t="s">
        <v>182</v>
      </c>
      <c r="D59" s="260" t="s">
        <v>100</v>
      </c>
      <c r="E59" s="261">
        <v>6</v>
      </c>
      <c r="F59" s="261">
        <v>0</v>
      </c>
      <c r="G59" s="262">
        <f>E59*F59</f>
        <v>0</v>
      </c>
      <c r="H59" s="263">
        <v>0</v>
      </c>
      <c r="I59" s="264">
        <f>E59*H59</f>
        <v>0</v>
      </c>
      <c r="J59" s="263"/>
      <c r="K59" s="264">
        <f>E59*J59</f>
        <v>0</v>
      </c>
      <c r="O59" s="256">
        <v>2</v>
      </c>
      <c r="AA59" s="231">
        <v>12</v>
      </c>
      <c r="AB59" s="231">
        <v>0</v>
      </c>
      <c r="AC59" s="231">
        <v>1</v>
      </c>
      <c r="AZ59" s="231">
        <v>2</v>
      </c>
      <c r="BA59" s="231">
        <f>IF(AZ59=1,G59,0)</f>
        <v>0</v>
      </c>
      <c r="BB59" s="231">
        <f>IF(AZ59=2,G59,0)</f>
        <v>0</v>
      </c>
      <c r="BC59" s="231">
        <f>IF(AZ59=3,G59,0)</f>
        <v>0</v>
      </c>
      <c r="BD59" s="231">
        <f>IF(AZ59=4,G59,0)</f>
        <v>0</v>
      </c>
      <c r="BE59" s="231">
        <f>IF(AZ59=5,G59,0)</f>
        <v>0</v>
      </c>
      <c r="CA59" s="256">
        <v>12</v>
      </c>
      <c r="CB59" s="256">
        <v>0</v>
      </c>
    </row>
    <row r="60" spans="1:80" x14ac:dyDescent="0.2">
      <c r="A60" s="257">
        <v>24</v>
      </c>
      <c r="B60" s="258" t="s">
        <v>54</v>
      </c>
      <c r="C60" s="259" t="s">
        <v>183</v>
      </c>
      <c r="D60" s="260" t="s">
        <v>100</v>
      </c>
      <c r="E60" s="261">
        <v>8</v>
      </c>
      <c r="F60" s="261">
        <v>0</v>
      </c>
      <c r="G60" s="262">
        <f>E60*F60</f>
        <v>0</v>
      </c>
      <c r="H60" s="263">
        <v>0</v>
      </c>
      <c r="I60" s="264">
        <f>E60*H60</f>
        <v>0</v>
      </c>
      <c r="J60" s="263"/>
      <c r="K60" s="264">
        <f>E60*J60</f>
        <v>0</v>
      </c>
      <c r="O60" s="256">
        <v>2</v>
      </c>
      <c r="AA60" s="231">
        <v>12</v>
      </c>
      <c r="AB60" s="231">
        <v>0</v>
      </c>
      <c r="AC60" s="231">
        <v>16</v>
      </c>
      <c r="AZ60" s="231">
        <v>2</v>
      </c>
      <c r="BA60" s="231">
        <f>IF(AZ60=1,G60,0)</f>
        <v>0</v>
      </c>
      <c r="BB60" s="231">
        <f>IF(AZ60=2,G60,0)</f>
        <v>0</v>
      </c>
      <c r="BC60" s="231">
        <f>IF(AZ60=3,G60,0)</f>
        <v>0</v>
      </c>
      <c r="BD60" s="231">
        <f>IF(AZ60=4,G60,0)</f>
        <v>0</v>
      </c>
      <c r="BE60" s="231">
        <f>IF(AZ60=5,G60,0)</f>
        <v>0</v>
      </c>
      <c r="CA60" s="256">
        <v>12</v>
      </c>
      <c r="CB60" s="256">
        <v>0</v>
      </c>
    </row>
    <row r="61" spans="1:80" x14ac:dyDescent="0.2">
      <c r="A61" s="257">
        <v>25</v>
      </c>
      <c r="B61" s="258" t="s">
        <v>54</v>
      </c>
      <c r="C61" s="259" t="s">
        <v>184</v>
      </c>
      <c r="D61" s="260" t="s">
        <v>100</v>
      </c>
      <c r="E61" s="261">
        <v>6</v>
      </c>
      <c r="F61" s="261">
        <v>0</v>
      </c>
      <c r="G61" s="262">
        <f>E61*F61</f>
        <v>0</v>
      </c>
      <c r="H61" s="263">
        <v>0</v>
      </c>
      <c r="I61" s="264">
        <f>E61*H61</f>
        <v>0</v>
      </c>
      <c r="J61" s="263"/>
      <c r="K61" s="264">
        <f>E61*J61</f>
        <v>0</v>
      </c>
      <c r="O61" s="256">
        <v>2</v>
      </c>
      <c r="AA61" s="231">
        <v>12</v>
      </c>
      <c r="AB61" s="231">
        <v>0</v>
      </c>
      <c r="AC61" s="231">
        <v>3</v>
      </c>
      <c r="AZ61" s="231">
        <v>2</v>
      </c>
      <c r="BA61" s="231">
        <f>IF(AZ61=1,G61,0)</f>
        <v>0</v>
      </c>
      <c r="BB61" s="231">
        <f>IF(AZ61=2,G61,0)</f>
        <v>0</v>
      </c>
      <c r="BC61" s="231">
        <f>IF(AZ61=3,G61,0)</f>
        <v>0</v>
      </c>
      <c r="BD61" s="231">
        <f>IF(AZ61=4,G61,0)</f>
        <v>0</v>
      </c>
      <c r="BE61" s="231">
        <f>IF(AZ61=5,G61,0)</f>
        <v>0</v>
      </c>
      <c r="CA61" s="256">
        <v>12</v>
      </c>
      <c r="CB61" s="256">
        <v>0</v>
      </c>
    </row>
    <row r="62" spans="1:80" x14ac:dyDescent="0.2">
      <c r="A62" s="274"/>
      <c r="B62" s="275" t="s">
        <v>101</v>
      </c>
      <c r="C62" s="276" t="s">
        <v>179</v>
      </c>
      <c r="D62" s="277"/>
      <c r="E62" s="278"/>
      <c r="F62" s="279"/>
      <c r="G62" s="280">
        <f>SUM(G56:G61)</f>
        <v>0</v>
      </c>
      <c r="H62" s="281"/>
      <c r="I62" s="282">
        <f>SUM(I56:I61)</f>
        <v>0</v>
      </c>
      <c r="J62" s="281"/>
      <c r="K62" s="282">
        <f>SUM(K56:K61)</f>
        <v>0</v>
      </c>
      <c r="O62" s="256">
        <v>4</v>
      </c>
      <c r="BA62" s="283">
        <f>SUM(BA56:BA61)</f>
        <v>0</v>
      </c>
      <c r="BB62" s="283">
        <f>SUM(BB56:BB61)</f>
        <v>0</v>
      </c>
      <c r="BC62" s="283">
        <f>SUM(BC56:BC61)</f>
        <v>0</v>
      </c>
      <c r="BD62" s="283">
        <f>SUM(BD56:BD61)</f>
        <v>0</v>
      </c>
      <c r="BE62" s="283">
        <f>SUM(BE56:BE61)</f>
        <v>0</v>
      </c>
    </row>
    <row r="63" spans="1:80" x14ac:dyDescent="0.2">
      <c r="A63" s="246" t="s">
        <v>97</v>
      </c>
      <c r="B63" s="247" t="s">
        <v>185</v>
      </c>
      <c r="C63" s="248" t="s">
        <v>186</v>
      </c>
      <c r="D63" s="249"/>
      <c r="E63" s="250"/>
      <c r="F63" s="250"/>
      <c r="G63" s="251"/>
      <c r="H63" s="252"/>
      <c r="I63" s="253"/>
      <c r="J63" s="254"/>
      <c r="K63" s="255"/>
      <c r="O63" s="256">
        <v>1</v>
      </c>
    </row>
    <row r="64" spans="1:80" x14ac:dyDescent="0.2">
      <c r="A64" s="257">
        <v>26</v>
      </c>
      <c r="B64" s="258" t="s">
        <v>188</v>
      </c>
      <c r="C64" s="259" t="s">
        <v>189</v>
      </c>
      <c r="D64" s="260" t="s">
        <v>123</v>
      </c>
      <c r="E64" s="261">
        <v>37.927999999999997</v>
      </c>
      <c r="F64" s="261">
        <v>0</v>
      </c>
      <c r="G64" s="262">
        <f>E64*F64</f>
        <v>0</v>
      </c>
      <c r="H64" s="263">
        <v>4.8000000000000001E-4</v>
      </c>
      <c r="I64" s="264">
        <f>E64*H64</f>
        <v>1.820544E-2</v>
      </c>
      <c r="J64" s="263">
        <v>0</v>
      </c>
      <c r="K64" s="264">
        <f>E64*J64</f>
        <v>0</v>
      </c>
      <c r="O64" s="256">
        <v>2</v>
      </c>
      <c r="AA64" s="231">
        <v>1</v>
      </c>
      <c r="AB64" s="231">
        <v>7</v>
      </c>
      <c r="AC64" s="231">
        <v>7</v>
      </c>
      <c r="AZ64" s="231">
        <v>2</v>
      </c>
      <c r="BA64" s="231">
        <f>IF(AZ64=1,G64,0)</f>
        <v>0</v>
      </c>
      <c r="BB64" s="231">
        <f>IF(AZ64=2,G64,0)</f>
        <v>0</v>
      </c>
      <c r="BC64" s="231">
        <f>IF(AZ64=3,G64,0)</f>
        <v>0</v>
      </c>
      <c r="BD64" s="231">
        <f>IF(AZ64=4,G64,0)</f>
        <v>0</v>
      </c>
      <c r="BE64" s="231">
        <f>IF(AZ64=5,G64,0)</f>
        <v>0</v>
      </c>
      <c r="CA64" s="256">
        <v>1</v>
      </c>
      <c r="CB64" s="256">
        <v>7</v>
      </c>
    </row>
    <row r="65" spans="1:80" x14ac:dyDescent="0.2">
      <c r="A65" s="265"/>
      <c r="B65" s="268"/>
      <c r="C65" s="322" t="s">
        <v>190</v>
      </c>
      <c r="D65" s="323"/>
      <c r="E65" s="269">
        <v>37.927999999999997</v>
      </c>
      <c r="F65" s="270"/>
      <c r="G65" s="271"/>
      <c r="H65" s="272"/>
      <c r="I65" s="266"/>
      <c r="J65" s="273"/>
      <c r="K65" s="266"/>
      <c r="M65" s="267" t="s">
        <v>190</v>
      </c>
      <c r="O65" s="256"/>
    </row>
    <row r="66" spans="1:80" x14ac:dyDescent="0.2">
      <c r="A66" s="274"/>
      <c r="B66" s="275" t="s">
        <v>101</v>
      </c>
      <c r="C66" s="276" t="s">
        <v>187</v>
      </c>
      <c r="D66" s="277"/>
      <c r="E66" s="278"/>
      <c r="F66" s="279"/>
      <c r="G66" s="280">
        <f>SUM(G63:G65)</f>
        <v>0</v>
      </c>
      <c r="H66" s="281"/>
      <c r="I66" s="282">
        <f>SUM(I63:I65)</f>
        <v>1.820544E-2</v>
      </c>
      <c r="J66" s="281"/>
      <c r="K66" s="282">
        <f>SUM(K63:K65)</f>
        <v>0</v>
      </c>
      <c r="O66" s="256">
        <v>4</v>
      </c>
      <c r="BA66" s="283">
        <f>SUM(BA63:BA65)</f>
        <v>0</v>
      </c>
      <c r="BB66" s="283">
        <f>SUM(BB63:BB65)</f>
        <v>0</v>
      </c>
      <c r="BC66" s="283">
        <f>SUM(BC63:BC65)</f>
        <v>0</v>
      </c>
      <c r="BD66" s="283">
        <f>SUM(BD63:BD65)</f>
        <v>0</v>
      </c>
      <c r="BE66" s="283">
        <f>SUM(BE63:BE65)</f>
        <v>0</v>
      </c>
    </row>
    <row r="67" spans="1:80" x14ac:dyDescent="0.2">
      <c r="A67" s="246" t="s">
        <v>97</v>
      </c>
      <c r="B67" s="247" t="s">
        <v>191</v>
      </c>
      <c r="C67" s="248" t="s">
        <v>192</v>
      </c>
      <c r="D67" s="249"/>
      <c r="E67" s="250"/>
      <c r="F67" s="250"/>
      <c r="G67" s="251"/>
      <c r="H67" s="252"/>
      <c r="I67" s="253"/>
      <c r="J67" s="254"/>
      <c r="K67" s="255"/>
      <c r="O67" s="256">
        <v>1</v>
      </c>
    </row>
    <row r="68" spans="1:80" x14ac:dyDescent="0.2">
      <c r="A68" s="257">
        <v>27</v>
      </c>
      <c r="B68" s="258" t="s">
        <v>54</v>
      </c>
      <c r="C68" s="259" t="s">
        <v>194</v>
      </c>
      <c r="D68" s="260" t="s">
        <v>175</v>
      </c>
      <c r="E68" s="261">
        <v>1</v>
      </c>
      <c r="F68" s="261">
        <v>0</v>
      </c>
      <c r="G68" s="262">
        <f>E68*F68</f>
        <v>0</v>
      </c>
      <c r="H68" s="263">
        <v>0</v>
      </c>
      <c r="I68" s="264">
        <f>E68*H68</f>
        <v>0</v>
      </c>
      <c r="J68" s="263"/>
      <c r="K68" s="264">
        <f>E68*J68</f>
        <v>0</v>
      </c>
      <c r="O68" s="256">
        <v>2</v>
      </c>
      <c r="AA68" s="231">
        <v>12</v>
      </c>
      <c r="AB68" s="231">
        <v>0</v>
      </c>
      <c r="AC68" s="231">
        <v>27</v>
      </c>
      <c r="AZ68" s="231">
        <v>4</v>
      </c>
      <c r="BA68" s="231">
        <f>IF(AZ68=1,G68,0)</f>
        <v>0</v>
      </c>
      <c r="BB68" s="231">
        <f>IF(AZ68=2,G68,0)</f>
        <v>0</v>
      </c>
      <c r="BC68" s="231">
        <f>IF(AZ68=3,G68,0)</f>
        <v>0</v>
      </c>
      <c r="BD68" s="231">
        <f>IF(AZ68=4,G68,0)</f>
        <v>0</v>
      </c>
      <c r="BE68" s="231">
        <f>IF(AZ68=5,G68,0)</f>
        <v>0</v>
      </c>
      <c r="CA68" s="256">
        <v>12</v>
      </c>
      <c r="CB68" s="256">
        <v>0</v>
      </c>
    </row>
    <row r="69" spans="1:80" x14ac:dyDescent="0.2">
      <c r="A69" s="274"/>
      <c r="B69" s="275" t="s">
        <v>101</v>
      </c>
      <c r="C69" s="276" t="s">
        <v>193</v>
      </c>
      <c r="D69" s="277"/>
      <c r="E69" s="278"/>
      <c r="F69" s="279"/>
      <c r="G69" s="280">
        <f>SUM(G67:G68)</f>
        <v>0</v>
      </c>
      <c r="H69" s="281"/>
      <c r="I69" s="282">
        <f>SUM(I67:I68)</f>
        <v>0</v>
      </c>
      <c r="J69" s="281"/>
      <c r="K69" s="282">
        <f>SUM(K67:K68)</f>
        <v>0</v>
      </c>
      <c r="O69" s="256">
        <v>4</v>
      </c>
      <c r="BA69" s="283">
        <f>SUM(BA67:BA68)</f>
        <v>0</v>
      </c>
      <c r="BB69" s="283">
        <f>SUM(BB67:BB68)</f>
        <v>0</v>
      </c>
      <c r="BC69" s="283">
        <f>SUM(BC67:BC68)</f>
        <v>0</v>
      </c>
      <c r="BD69" s="283">
        <f>SUM(BD67:BD68)</f>
        <v>0</v>
      </c>
      <c r="BE69" s="283">
        <f>SUM(BE67:BE68)</f>
        <v>0</v>
      </c>
    </row>
    <row r="70" spans="1:80" x14ac:dyDescent="0.2">
      <c r="E70" s="231"/>
    </row>
    <row r="71" spans="1:80" x14ac:dyDescent="0.2">
      <c r="E71" s="231"/>
    </row>
    <row r="72" spans="1:80" x14ac:dyDescent="0.2">
      <c r="E72" s="231"/>
    </row>
    <row r="73" spans="1:80" x14ac:dyDescent="0.2">
      <c r="E73" s="231"/>
    </row>
    <row r="74" spans="1:80" x14ac:dyDescent="0.2">
      <c r="E74" s="231"/>
    </row>
    <row r="75" spans="1:80" x14ac:dyDescent="0.2">
      <c r="E75" s="231"/>
    </row>
    <row r="76" spans="1:80" x14ac:dyDescent="0.2">
      <c r="E76" s="231"/>
    </row>
    <row r="77" spans="1:80" x14ac:dyDescent="0.2">
      <c r="E77" s="231"/>
    </row>
    <row r="78" spans="1:80" x14ac:dyDescent="0.2">
      <c r="E78" s="231"/>
    </row>
    <row r="79" spans="1:80" x14ac:dyDescent="0.2">
      <c r="E79" s="231"/>
    </row>
    <row r="80" spans="1:80" x14ac:dyDescent="0.2">
      <c r="E80" s="231"/>
    </row>
    <row r="81" spans="1:7" x14ac:dyDescent="0.2">
      <c r="E81" s="231"/>
    </row>
    <row r="82" spans="1:7" x14ac:dyDescent="0.2">
      <c r="E82" s="231"/>
    </row>
    <row r="83" spans="1:7" x14ac:dyDescent="0.2">
      <c r="E83" s="231"/>
    </row>
    <row r="84" spans="1:7" x14ac:dyDescent="0.2">
      <c r="E84" s="231"/>
    </row>
    <row r="85" spans="1:7" x14ac:dyDescent="0.2">
      <c r="E85" s="231"/>
    </row>
    <row r="86" spans="1:7" x14ac:dyDescent="0.2">
      <c r="E86" s="231"/>
    </row>
    <row r="87" spans="1:7" x14ac:dyDescent="0.2">
      <c r="E87" s="231"/>
    </row>
    <row r="88" spans="1:7" x14ac:dyDescent="0.2">
      <c r="E88" s="231"/>
    </row>
    <row r="89" spans="1:7" x14ac:dyDescent="0.2">
      <c r="E89" s="231"/>
    </row>
    <row r="90" spans="1:7" x14ac:dyDescent="0.2">
      <c r="E90" s="231"/>
    </row>
    <row r="91" spans="1:7" x14ac:dyDescent="0.2">
      <c r="E91" s="231"/>
    </row>
    <row r="92" spans="1:7" x14ac:dyDescent="0.2">
      <c r="E92" s="231"/>
    </row>
    <row r="93" spans="1:7" x14ac:dyDescent="0.2">
      <c r="A93" s="273"/>
      <c r="B93" s="273"/>
      <c r="C93" s="273"/>
      <c r="D93" s="273"/>
      <c r="E93" s="273"/>
      <c r="F93" s="273"/>
      <c r="G93" s="273"/>
    </row>
    <row r="94" spans="1:7" x14ac:dyDescent="0.2">
      <c r="A94" s="273"/>
      <c r="B94" s="273"/>
      <c r="C94" s="273"/>
      <c r="D94" s="273"/>
      <c r="E94" s="273"/>
      <c r="F94" s="273"/>
      <c r="G94" s="273"/>
    </row>
    <row r="95" spans="1:7" x14ac:dyDescent="0.2">
      <c r="A95" s="273"/>
      <c r="B95" s="273"/>
      <c r="C95" s="273"/>
      <c r="D95" s="273"/>
      <c r="E95" s="273"/>
      <c r="F95" s="273"/>
      <c r="G95" s="273"/>
    </row>
    <row r="96" spans="1:7" x14ac:dyDescent="0.2">
      <c r="A96" s="273"/>
      <c r="B96" s="273"/>
      <c r="C96" s="273"/>
      <c r="D96" s="273"/>
      <c r="E96" s="273"/>
      <c r="F96" s="273"/>
      <c r="G96" s="273"/>
    </row>
    <row r="97" spans="5:5" x14ac:dyDescent="0.2">
      <c r="E97" s="231"/>
    </row>
    <row r="98" spans="5:5" x14ac:dyDescent="0.2">
      <c r="E98" s="231"/>
    </row>
    <row r="99" spans="5:5" x14ac:dyDescent="0.2">
      <c r="E99" s="231"/>
    </row>
    <row r="100" spans="5:5" x14ac:dyDescent="0.2">
      <c r="E100" s="231"/>
    </row>
    <row r="101" spans="5:5" x14ac:dyDescent="0.2">
      <c r="E101" s="231"/>
    </row>
    <row r="102" spans="5:5" x14ac:dyDescent="0.2">
      <c r="E102" s="231"/>
    </row>
    <row r="103" spans="5:5" x14ac:dyDescent="0.2">
      <c r="E103" s="231"/>
    </row>
    <row r="104" spans="5:5" x14ac:dyDescent="0.2">
      <c r="E104" s="231"/>
    </row>
    <row r="105" spans="5:5" x14ac:dyDescent="0.2">
      <c r="E105" s="231"/>
    </row>
    <row r="106" spans="5:5" x14ac:dyDescent="0.2">
      <c r="E106" s="231"/>
    </row>
    <row r="107" spans="5:5" x14ac:dyDescent="0.2">
      <c r="E107" s="231"/>
    </row>
    <row r="108" spans="5:5" x14ac:dyDescent="0.2">
      <c r="E108" s="231"/>
    </row>
    <row r="109" spans="5:5" x14ac:dyDescent="0.2">
      <c r="E109" s="231"/>
    </row>
    <row r="110" spans="5:5" x14ac:dyDescent="0.2">
      <c r="E110" s="231"/>
    </row>
    <row r="111" spans="5:5" x14ac:dyDescent="0.2">
      <c r="E111" s="231"/>
    </row>
    <row r="112" spans="5:5" x14ac:dyDescent="0.2">
      <c r="E112" s="231"/>
    </row>
    <row r="113" spans="1:5" x14ac:dyDescent="0.2">
      <c r="E113" s="231"/>
    </row>
    <row r="114" spans="1:5" x14ac:dyDescent="0.2">
      <c r="E114" s="231"/>
    </row>
    <row r="115" spans="1:5" x14ac:dyDescent="0.2">
      <c r="E115" s="231"/>
    </row>
    <row r="116" spans="1:5" x14ac:dyDescent="0.2">
      <c r="E116" s="231"/>
    </row>
    <row r="117" spans="1:5" x14ac:dyDescent="0.2">
      <c r="E117" s="231"/>
    </row>
    <row r="118" spans="1:5" x14ac:dyDescent="0.2">
      <c r="E118" s="231"/>
    </row>
    <row r="119" spans="1:5" x14ac:dyDescent="0.2">
      <c r="E119" s="231"/>
    </row>
    <row r="120" spans="1:5" x14ac:dyDescent="0.2">
      <c r="E120" s="231"/>
    </row>
    <row r="121" spans="1:5" x14ac:dyDescent="0.2">
      <c r="E121" s="231"/>
    </row>
    <row r="122" spans="1:5" x14ac:dyDescent="0.2">
      <c r="E122" s="231"/>
    </row>
    <row r="123" spans="1:5" x14ac:dyDescent="0.2">
      <c r="E123" s="231"/>
    </row>
    <row r="124" spans="1:5" x14ac:dyDescent="0.2">
      <c r="E124" s="231"/>
    </row>
    <row r="125" spans="1:5" x14ac:dyDescent="0.2">
      <c r="E125" s="231"/>
    </row>
    <row r="126" spans="1:5" x14ac:dyDescent="0.2">
      <c r="E126" s="231"/>
    </row>
    <row r="127" spans="1:5" x14ac:dyDescent="0.2">
      <c r="E127" s="231"/>
    </row>
    <row r="128" spans="1:5" x14ac:dyDescent="0.2">
      <c r="A128" s="284"/>
      <c r="B128" s="284"/>
    </row>
    <row r="129" spans="1:7" x14ac:dyDescent="0.2">
      <c r="A129" s="273"/>
      <c r="B129" s="273"/>
      <c r="C129" s="285"/>
      <c r="D129" s="285"/>
      <c r="E129" s="286"/>
      <c r="F129" s="285"/>
      <c r="G129" s="287"/>
    </row>
    <row r="130" spans="1:7" x14ac:dyDescent="0.2">
      <c r="A130" s="288"/>
      <c r="B130" s="288"/>
      <c r="C130" s="273"/>
      <c r="D130" s="273"/>
      <c r="E130" s="289"/>
      <c r="F130" s="273"/>
      <c r="G130" s="273"/>
    </row>
    <row r="131" spans="1:7" x14ac:dyDescent="0.2">
      <c r="A131" s="273"/>
      <c r="B131" s="273"/>
      <c r="C131" s="273"/>
      <c r="D131" s="273"/>
      <c r="E131" s="289"/>
      <c r="F131" s="273"/>
      <c r="G131" s="273"/>
    </row>
    <row r="132" spans="1:7" x14ac:dyDescent="0.2">
      <c r="A132" s="273"/>
      <c r="B132" s="273"/>
      <c r="C132" s="273"/>
      <c r="D132" s="273"/>
      <c r="E132" s="289"/>
      <c r="F132" s="273"/>
      <c r="G132" s="273"/>
    </row>
    <row r="133" spans="1:7" x14ac:dyDescent="0.2">
      <c r="A133" s="273"/>
      <c r="B133" s="273"/>
      <c r="C133" s="273"/>
      <c r="D133" s="273"/>
      <c r="E133" s="289"/>
      <c r="F133" s="273"/>
      <c r="G133" s="273"/>
    </row>
    <row r="134" spans="1:7" x14ac:dyDescent="0.2">
      <c r="A134" s="273"/>
      <c r="B134" s="273"/>
      <c r="C134" s="273"/>
      <c r="D134" s="273"/>
      <c r="E134" s="289"/>
      <c r="F134" s="273"/>
      <c r="G134" s="273"/>
    </row>
    <row r="135" spans="1:7" x14ac:dyDescent="0.2">
      <c r="A135" s="273"/>
      <c r="B135" s="273"/>
      <c r="C135" s="273"/>
      <c r="D135" s="273"/>
      <c r="E135" s="289"/>
      <c r="F135" s="273"/>
      <c r="G135" s="273"/>
    </row>
    <row r="136" spans="1:7" x14ac:dyDescent="0.2">
      <c r="A136" s="273"/>
      <c r="B136" s="273"/>
      <c r="C136" s="273"/>
      <c r="D136" s="273"/>
      <c r="E136" s="289"/>
      <c r="F136" s="273"/>
      <c r="G136" s="273"/>
    </row>
    <row r="137" spans="1:7" x14ac:dyDescent="0.2">
      <c r="A137" s="273"/>
      <c r="B137" s="273"/>
      <c r="C137" s="273"/>
      <c r="D137" s="273"/>
      <c r="E137" s="289"/>
      <c r="F137" s="273"/>
      <c r="G137" s="273"/>
    </row>
    <row r="138" spans="1:7" x14ac:dyDescent="0.2">
      <c r="A138" s="273"/>
      <c r="B138" s="273"/>
      <c r="C138" s="273"/>
      <c r="D138" s="273"/>
      <c r="E138" s="289"/>
      <c r="F138" s="273"/>
      <c r="G138" s="273"/>
    </row>
    <row r="139" spans="1:7" x14ac:dyDescent="0.2">
      <c r="A139" s="273"/>
      <c r="B139" s="273"/>
      <c r="C139" s="273"/>
      <c r="D139" s="273"/>
      <c r="E139" s="289"/>
      <c r="F139" s="273"/>
      <c r="G139" s="273"/>
    </row>
    <row r="140" spans="1:7" x14ac:dyDescent="0.2">
      <c r="A140" s="273"/>
      <c r="B140" s="273"/>
      <c r="C140" s="273"/>
      <c r="D140" s="273"/>
      <c r="E140" s="289"/>
      <c r="F140" s="273"/>
      <c r="G140" s="273"/>
    </row>
    <row r="141" spans="1:7" x14ac:dyDescent="0.2">
      <c r="A141" s="273"/>
      <c r="B141" s="273"/>
      <c r="C141" s="273"/>
      <c r="D141" s="273"/>
      <c r="E141" s="289"/>
      <c r="F141" s="273"/>
      <c r="G141" s="273"/>
    </row>
    <row r="142" spans="1:7" x14ac:dyDescent="0.2">
      <c r="A142" s="273"/>
      <c r="B142" s="273"/>
      <c r="C142" s="273"/>
      <c r="D142" s="273"/>
      <c r="E142" s="289"/>
      <c r="F142" s="273"/>
      <c r="G142" s="273"/>
    </row>
  </sheetData>
  <mergeCells count="24">
    <mergeCell ref="C29:D29"/>
    <mergeCell ref="A1:G1"/>
    <mergeCell ref="A3:B3"/>
    <mergeCell ref="A4:B4"/>
    <mergeCell ref="E4:G4"/>
    <mergeCell ref="C9:D9"/>
    <mergeCell ref="C11:D11"/>
    <mergeCell ref="C13:D13"/>
    <mergeCell ref="C15:D15"/>
    <mergeCell ref="C17:D17"/>
    <mergeCell ref="C19:D19"/>
    <mergeCell ref="C23:D23"/>
    <mergeCell ref="C25:D25"/>
    <mergeCell ref="C27:D27"/>
    <mergeCell ref="C65:D65"/>
    <mergeCell ref="C46:D46"/>
    <mergeCell ref="C47:D47"/>
    <mergeCell ref="C49:D49"/>
    <mergeCell ref="C33:D33"/>
    <mergeCell ref="C35:D35"/>
    <mergeCell ref="C39:D39"/>
    <mergeCell ref="C40:D40"/>
    <mergeCell ref="C42:D42"/>
    <mergeCell ref="C43:D4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28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203</v>
      </c>
      <c r="D2" s="97" t="s">
        <v>204</v>
      </c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203</v>
      </c>
      <c r="B5" s="108"/>
      <c r="C5" s="109" t="s">
        <v>204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/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08"/>
      <c r="D8" s="308"/>
      <c r="E8" s="309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08"/>
      <c r="D9" s="308"/>
      <c r="E9" s="309"/>
      <c r="F9" s="103"/>
      <c r="G9" s="125"/>
      <c r="H9" s="126"/>
    </row>
    <row r="10" spans="1:57" x14ac:dyDescent="0.2">
      <c r="A10" s="120" t="s">
        <v>43</v>
      </c>
      <c r="B10" s="103"/>
      <c r="C10" s="308"/>
      <c r="D10" s="308"/>
      <c r="E10" s="308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08"/>
      <c r="D11" s="308"/>
      <c r="E11" s="308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0"/>
      <c r="D12" s="310"/>
      <c r="E12" s="310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'SO02 SO02 Rek'!E15</f>
        <v>0</v>
      </c>
      <c r="D15" s="148" t="str">
        <f>'SO02 SO02 Rek'!A20</f>
        <v>Výr.projekt.dokumentace dle místních podmínek</v>
      </c>
      <c r="E15" s="149"/>
      <c r="F15" s="150"/>
      <c r="G15" s="147">
        <f>'SO02 SO02 Rek'!I20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'SO02 SO02 Rek'!F15</f>
        <v>0</v>
      </c>
      <c r="D16" s="100" t="str">
        <f>'SO02 SO02 Rek'!A21</f>
        <v>Oborová přirážka</v>
      </c>
      <c r="E16" s="151"/>
      <c r="F16" s="152"/>
      <c r="G16" s="147">
        <f>'SO02 SO02 Rek'!I21</f>
        <v>0</v>
      </c>
    </row>
    <row r="17" spans="1:7" ht="15.95" customHeight="1" x14ac:dyDescent="0.2">
      <c r="A17" s="145" t="s">
        <v>54</v>
      </c>
      <c r="B17" s="146" t="s">
        <v>55</v>
      </c>
      <c r="C17" s="147">
        <f>'SO02 SO02 Rek'!H15</f>
        <v>0</v>
      </c>
      <c r="D17" s="100" t="str">
        <f>'SO02 SO02 Rek'!A22</f>
        <v>Přesun stavebních kapacit</v>
      </c>
      <c r="E17" s="151"/>
      <c r="F17" s="152"/>
      <c r="G17" s="147">
        <f>'SO02 SO02 Rek'!I22</f>
        <v>0</v>
      </c>
    </row>
    <row r="18" spans="1:7" ht="15.95" customHeight="1" x14ac:dyDescent="0.2">
      <c r="A18" s="153" t="s">
        <v>56</v>
      </c>
      <c r="B18" s="154" t="s">
        <v>57</v>
      </c>
      <c r="C18" s="147">
        <f>'SO02 SO02 Rek'!G15</f>
        <v>0</v>
      </c>
      <c r="D18" s="100" t="str">
        <f>'SO02 SO02 Rek'!A23</f>
        <v>Mimostaveništní doprava</v>
      </c>
      <c r="E18" s="151"/>
      <c r="F18" s="152"/>
      <c r="G18" s="147">
        <f>'SO02 SO02 Rek'!I23</f>
        <v>0</v>
      </c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 t="str">
        <f>'SO02 SO02 Rek'!A24</f>
        <v>Zařízení staveniště</v>
      </c>
      <c r="E19" s="151"/>
      <c r="F19" s="152"/>
      <c r="G19" s="147">
        <f>'SO02 SO02 Rek'!I24</f>
        <v>0</v>
      </c>
    </row>
    <row r="20" spans="1:7" ht="15.95" customHeight="1" x14ac:dyDescent="0.2">
      <c r="A20" s="155"/>
      <c r="B20" s="146"/>
      <c r="C20" s="147"/>
      <c r="D20" s="100" t="str">
        <f>'SO02 SO02 Rek'!A25</f>
        <v>Provoz investora</v>
      </c>
      <c r="E20" s="151"/>
      <c r="F20" s="152"/>
      <c r="G20" s="147">
        <f>'SO02 SO02 Rek'!I25</f>
        <v>0</v>
      </c>
    </row>
    <row r="21" spans="1:7" ht="15.95" customHeight="1" x14ac:dyDescent="0.2">
      <c r="A21" s="155" t="s">
        <v>29</v>
      </c>
      <c r="B21" s="146"/>
      <c r="C21" s="147">
        <f>'SO02 SO02 Rek'!I15</f>
        <v>0</v>
      </c>
      <c r="D21" s="100" t="str">
        <f>'SO02 SO02 Rek'!A26</f>
        <v>Kompletační činnost (IČD)</v>
      </c>
      <c r="E21" s="151"/>
      <c r="F21" s="152"/>
      <c r="G21" s="147">
        <f>'SO02 SO02 Rek'!I26</f>
        <v>0</v>
      </c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11" t="s">
        <v>61</v>
      </c>
      <c r="B23" s="312"/>
      <c r="C23" s="157">
        <f>C22+G23</f>
        <v>0</v>
      </c>
      <c r="D23" s="158" t="s">
        <v>62</v>
      </c>
      <c r="E23" s="159"/>
      <c r="F23" s="160"/>
      <c r="G23" s="147">
        <f>'SO02 SO02 Rek'!H28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3">
        <f>C23-F32</f>
        <v>0</v>
      </c>
      <c r="G30" s="304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3">
        <f>ROUND(PRODUCT(F30,C31/100),0)</f>
        <v>0</v>
      </c>
      <c r="G31" s="304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3">
        <v>0</v>
      </c>
      <c r="G32" s="304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3">
        <f>ROUND(PRODUCT(F32,C33/100),0)</f>
        <v>0</v>
      </c>
      <c r="G33" s="304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5">
        <f>ROUND(SUM(F30:F33),0)</f>
        <v>0</v>
      </c>
      <c r="G34" s="30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7"/>
      <c r="C37" s="307"/>
      <c r="D37" s="307"/>
      <c r="E37" s="307"/>
      <c r="F37" s="307"/>
      <c r="G37" s="307"/>
      <c r="H37" s="1" t="s">
        <v>1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s="1" t="s">
        <v>1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s="1" t="s">
        <v>1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s="1" t="s">
        <v>1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s="1" t="s">
        <v>1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s="1" t="s">
        <v>1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s="1" t="s">
        <v>1</v>
      </c>
    </row>
    <row r="44" spans="1:8" ht="12.75" customHeight="1" x14ac:dyDescent="0.2">
      <c r="A44" s="184"/>
      <c r="B44" s="307"/>
      <c r="C44" s="307"/>
      <c r="D44" s="307"/>
      <c r="E44" s="307"/>
      <c r="F44" s="307"/>
      <c r="G44" s="307"/>
      <c r="H44" s="1" t="s">
        <v>1</v>
      </c>
    </row>
    <row r="45" spans="1:8" ht="12.75" customHeight="1" x14ac:dyDescent="0.2">
      <c r="A45" s="184"/>
      <c r="B45" s="307"/>
      <c r="C45" s="307"/>
      <c r="D45" s="307"/>
      <c r="E45" s="307"/>
      <c r="F45" s="307"/>
      <c r="G45" s="307"/>
      <c r="H45" s="1" t="s">
        <v>1</v>
      </c>
    </row>
    <row r="46" spans="1:8" x14ac:dyDescent="0.2">
      <c r="B46" s="302"/>
      <c r="C46" s="302"/>
      <c r="D46" s="302"/>
      <c r="E46" s="302"/>
      <c r="F46" s="302"/>
      <c r="G46" s="302"/>
    </row>
    <row r="47" spans="1:8" x14ac:dyDescent="0.2">
      <c r="B47" s="302"/>
      <c r="C47" s="302"/>
      <c r="D47" s="302"/>
      <c r="E47" s="302"/>
      <c r="F47" s="302"/>
      <c r="G47" s="302"/>
    </row>
    <row r="48" spans="1:8" x14ac:dyDescent="0.2">
      <c r="B48" s="302"/>
      <c r="C48" s="302"/>
      <c r="D48" s="302"/>
      <c r="E48" s="302"/>
      <c r="F48" s="302"/>
      <c r="G48" s="302"/>
    </row>
    <row r="49" spans="2:7" x14ac:dyDescent="0.2">
      <c r="B49" s="302"/>
      <c r="C49" s="302"/>
      <c r="D49" s="302"/>
      <c r="E49" s="302"/>
      <c r="F49" s="302"/>
      <c r="G49" s="302"/>
    </row>
    <row r="50" spans="2:7" x14ac:dyDescent="0.2">
      <c r="B50" s="302"/>
      <c r="C50" s="302"/>
      <c r="D50" s="302"/>
      <c r="E50" s="302"/>
      <c r="F50" s="302"/>
      <c r="G50" s="302"/>
    </row>
    <row r="51" spans="2:7" x14ac:dyDescent="0.2">
      <c r="B51" s="302"/>
      <c r="C51" s="302"/>
      <c r="D51" s="302"/>
      <c r="E51" s="302"/>
      <c r="F51" s="302"/>
      <c r="G51" s="30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106</v>
      </c>
      <c r="D1" s="186"/>
      <c r="E1" s="187"/>
      <c r="F1" s="186"/>
      <c r="G1" s="188" t="s">
        <v>75</v>
      </c>
      <c r="H1" s="189" t="s">
        <v>203</v>
      </c>
      <c r="I1" s="190"/>
    </row>
    <row r="2" spans="1:9" ht="13.5" thickBot="1" x14ac:dyDescent="0.25">
      <c r="A2" s="315" t="s">
        <v>76</v>
      </c>
      <c r="B2" s="316"/>
      <c r="C2" s="191" t="s">
        <v>205</v>
      </c>
      <c r="D2" s="192"/>
      <c r="E2" s="193"/>
      <c r="F2" s="192"/>
      <c r="G2" s="317" t="s">
        <v>204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9" s="126" customFormat="1" x14ac:dyDescent="0.2">
      <c r="A7" s="290" t="str">
        <f>'SO02 SO02 Pol'!B7</f>
        <v>1</v>
      </c>
      <c r="B7" s="62" t="str">
        <f>'SO02 SO02 Pol'!C7</f>
        <v>Zemní práce</v>
      </c>
      <c r="D7" s="203"/>
      <c r="E7" s="291">
        <f>'SO02 SO02 Pol'!BA20</f>
        <v>0</v>
      </c>
      <c r="F7" s="292">
        <f>'SO02 SO02 Pol'!BB20</f>
        <v>0</v>
      </c>
      <c r="G7" s="292">
        <f>'SO02 SO02 Pol'!BC20</f>
        <v>0</v>
      </c>
      <c r="H7" s="292">
        <f>'SO02 SO02 Pol'!BD20</f>
        <v>0</v>
      </c>
      <c r="I7" s="293">
        <f>'SO02 SO02 Pol'!BE20</f>
        <v>0</v>
      </c>
    </row>
    <row r="8" spans="1:9" s="126" customFormat="1" x14ac:dyDescent="0.2">
      <c r="A8" s="290" t="str">
        <f>'SO02 SO02 Pol'!B21</f>
        <v>2</v>
      </c>
      <c r="B8" s="62" t="str">
        <f>'SO02 SO02 Pol'!C21</f>
        <v>Základy,zvláštní zakládání</v>
      </c>
      <c r="D8" s="203"/>
      <c r="E8" s="291">
        <f>'SO02 SO02 Pol'!BA33</f>
        <v>0</v>
      </c>
      <c r="F8" s="292">
        <f>'SO02 SO02 Pol'!BB33</f>
        <v>0</v>
      </c>
      <c r="G8" s="292">
        <f>'SO02 SO02 Pol'!BC33</f>
        <v>0</v>
      </c>
      <c r="H8" s="292">
        <f>'SO02 SO02 Pol'!BD33</f>
        <v>0</v>
      </c>
      <c r="I8" s="293">
        <f>'SO02 SO02 Pol'!BE33</f>
        <v>0</v>
      </c>
    </row>
    <row r="9" spans="1:9" s="126" customFormat="1" x14ac:dyDescent="0.2">
      <c r="A9" s="290" t="str">
        <f>'SO02 SO02 Pol'!B34</f>
        <v>712</v>
      </c>
      <c r="B9" s="62" t="str">
        <f>'SO02 SO02 Pol'!C34</f>
        <v>Živičné krytiny</v>
      </c>
      <c r="D9" s="203"/>
      <c r="E9" s="291">
        <f>'SO02 SO02 Pol'!BA39</f>
        <v>0</v>
      </c>
      <c r="F9" s="292">
        <f>'SO02 SO02 Pol'!BB39</f>
        <v>0</v>
      </c>
      <c r="G9" s="292">
        <f>'SO02 SO02 Pol'!BC39</f>
        <v>0</v>
      </c>
      <c r="H9" s="292">
        <f>'SO02 SO02 Pol'!BD39</f>
        <v>0</v>
      </c>
      <c r="I9" s="293">
        <f>'SO02 SO02 Pol'!BE39</f>
        <v>0</v>
      </c>
    </row>
    <row r="10" spans="1:9" s="126" customFormat="1" x14ac:dyDescent="0.2">
      <c r="A10" s="290" t="str">
        <f>'SO02 SO02 Pol'!B40</f>
        <v>762</v>
      </c>
      <c r="B10" s="62" t="str">
        <f>'SO02 SO02 Pol'!C40</f>
        <v>Konstrukce tesařské</v>
      </c>
      <c r="D10" s="203"/>
      <c r="E10" s="291">
        <f>'SO02 SO02 Pol'!BA55</f>
        <v>0</v>
      </c>
      <c r="F10" s="292">
        <f>'SO02 SO02 Pol'!BB55</f>
        <v>0</v>
      </c>
      <c r="G10" s="292">
        <f>'SO02 SO02 Pol'!BC55</f>
        <v>0</v>
      </c>
      <c r="H10" s="292">
        <f>'SO02 SO02 Pol'!BD55</f>
        <v>0</v>
      </c>
      <c r="I10" s="293">
        <f>'SO02 SO02 Pol'!BE55</f>
        <v>0</v>
      </c>
    </row>
    <row r="11" spans="1:9" s="126" customFormat="1" x14ac:dyDescent="0.2">
      <c r="A11" s="290" t="str">
        <f>'SO02 SO02 Pol'!B56</f>
        <v>766</v>
      </c>
      <c r="B11" s="62" t="str">
        <f>'SO02 SO02 Pol'!C56</f>
        <v>Konstrukce truhlářské</v>
      </c>
      <c r="D11" s="203"/>
      <c r="E11" s="291">
        <f>'SO02 SO02 Pol'!BA62</f>
        <v>0</v>
      </c>
      <c r="F11" s="292">
        <f>'SO02 SO02 Pol'!BB62</f>
        <v>0</v>
      </c>
      <c r="G11" s="292">
        <f>'SO02 SO02 Pol'!BC62</f>
        <v>0</v>
      </c>
      <c r="H11" s="292">
        <f>'SO02 SO02 Pol'!BD62</f>
        <v>0</v>
      </c>
      <c r="I11" s="293">
        <f>'SO02 SO02 Pol'!BE62</f>
        <v>0</v>
      </c>
    </row>
    <row r="12" spans="1:9" s="126" customFormat="1" x14ac:dyDescent="0.2">
      <c r="A12" s="290" t="str">
        <f>'SO02 SO02 Pol'!B63</f>
        <v>767</v>
      </c>
      <c r="B12" s="62" t="str">
        <f>'SO02 SO02 Pol'!C63</f>
        <v>Konstrukce zámečnické</v>
      </c>
      <c r="D12" s="203"/>
      <c r="E12" s="291">
        <f>'SO02 SO02 Pol'!BA68</f>
        <v>0</v>
      </c>
      <c r="F12" s="292">
        <f>'SO02 SO02 Pol'!BB68</f>
        <v>0</v>
      </c>
      <c r="G12" s="292">
        <f>'SO02 SO02 Pol'!BC68</f>
        <v>0</v>
      </c>
      <c r="H12" s="292">
        <f>'SO02 SO02 Pol'!BD68</f>
        <v>0</v>
      </c>
      <c r="I12" s="293">
        <f>'SO02 SO02 Pol'!BE68</f>
        <v>0</v>
      </c>
    </row>
    <row r="13" spans="1:9" s="126" customFormat="1" x14ac:dyDescent="0.2">
      <c r="A13" s="290" t="str">
        <f>'SO02 SO02 Pol'!B69</f>
        <v>783</v>
      </c>
      <c r="B13" s="62" t="str">
        <f>'SO02 SO02 Pol'!C69</f>
        <v>Nátěry</v>
      </c>
      <c r="D13" s="203"/>
      <c r="E13" s="291">
        <f>'SO02 SO02 Pol'!BA72</f>
        <v>0</v>
      </c>
      <c r="F13" s="292">
        <f>'SO02 SO02 Pol'!BB72</f>
        <v>0</v>
      </c>
      <c r="G13" s="292">
        <f>'SO02 SO02 Pol'!BC72</f>
        <v>0</v>
      </c>
      <c r="H13" s="292">
        <f>'SO02 SO02 Pol'!BD72</f>
        <v>0</v>
      </c>
      <c r="I13" s="293">
        <f>'SO02 SO02 Pol'!BE72</f>
        <v>0</v>
      </c>
    </row>
    <row r="14" spans="1:9" s="126" customFormat="1" ht="13.5" thickBot="1" x14ac:dyDescent="0.25">
      <c r="A14" s="290" t="str">
        <f>'SO02 SO02 Pol'!B73</f>
        <v>M21</v>
      </c>
      <c r="B14" s="62" t="str">
        <f>'SO02 SO02 Pol'!C73</f>
        <v>Elektromontáže</v>
      </c>
      <c r="D14" s="203"/>
      <c r="E14" s="291">
        <f>'SO02 SO02 Pol'!BA75</f>
        <v>0</v>
      </c>
      <c r="F14" s="292">
        <f>'SO02 SO02 Pol'!BB75</f>
        <v>0</v>
      </c>
      <c r="G14" s="292">
        <f>'SO02 SO02 Pol'!BC75</f>
        <v>0</v>
      </c>
      <c r="H14" s="292">
        <f>'SO02 SO02 Pol'!BD75</f>
        <v>0</v>
      </c>
      <c r="I14" s="293">
        <f>'SO02 SO02 Pol'!BE75</f>
        <v>0</v>
      </c>
    </row>
    <row r="15" spans="1:9" s="14" customFormat="1" ht="13.5" thickBot="1" x14ac:dyDescent="0.25">
      <c r="A15" s="204"/>
      <c r="B15" s="205" t="s">
        <v>79</v>
      </c>
      <c r="C15" s="205"/>
      <c r="D15" s="206"/>
      <c r="E15" s="207">
        <f>SUM(E7:E14)</f>
        <v>0</v>
      </c>
      <c r="F15" s="208">
        <f>SUM(F7:F14)</f>
        <v>0</v>
      </c>
      <c r="G15" s="208">
        <f>SUM(G7:G14)</f>
        <v>0</v>
      </c>
      <c r="H15" s="208">
        <f>SUM(H7:H14)</f>
        <v>0</v>
      </c>
      <c r="I15" s="209">
        <f>SUM(I7:I14)</f>
        <v>0</v>
      </c>
    </row>
    <row r="16" spans="1:9" x14ac:dyDescent="0.2">
      <c r="A16" s="126"/>
      <c r="B16" s="126"/>
      <c r="C16" s="126"/>
      <c r="D16" s="126"/>
      <c r="E16" s="126"/>
      <c r="F16" s="126"/>
      <c r="G16" s="126"/>
      <c r="H16" s="126"/>
      <c r="I16" s="126"/>
    </row>
    <row r="17" spans="1:57" ht="19.5" customHeight="1" x14ac:dyDescent="0.25">
      <c r="A17" s="195" t="s">
        <v>80</v>
      </c>
      <c r="B17" s="195"/>
      <c r="C17" s="195"/>
      <c r="D17" s="195"/>
      <c r="E17" s="195"/>
      <c r="F17" s="195"/>
      <c r="G17" s="210"/>
      <c r="H17" s="195"/>
      <c r="I17" s="195"/>
      <c r="BA17" s="132"/>
      <c r="BB17" s="132"/>
      <c r="BC17" s="132"/>
      <c r="BD17" s="132"/>
      <c r="BE17" s="132"/>
    </row>
    <row r="18" spans="1:57" ht="13.5" thickBot="1" x14ac:dyDescent="0.25"/>
    <row r="19" spans="1:57" x14ac:dyDescent="0.2">
      <c r="A19" s="161" t="s">
        <v>81</v>
      </c>
      <c r="B19" s="162"/>
      <c r="C19" s="162"/>
      <c r="D19" s="211"/>
      <c r="E19" s="212" t="s">
        <v>82</v>
      </c>
      <c r="F19" s="213" t="s">
        <v>12</v>
      </c>
      <c r="G19" s="214" t="s">
        <v>83</v>
      </c>
      <c r="H19" s="215"/>
      <c r="I19" s="216" t="s">
        <v>82</v>
      </c>
    </row>
    <row r="20" spans="1:57" x14ac:dyDescent="0.2">
      <c r="A20" s="155" t="s">
        <v>195</v>
      </c>
      <c r="B20" s="146"/>
      <c r="C20" s="146"/>
      <c r="D20" s="217"/>
      <c r="E20" s="218"/>
      <c r="F20" s="219"/>
      <c r="G20" s="220">
        <v>0</v>
      </c>
      <c r="H20" s="221"/>
      <c r="I20" s="222">
        <f t="shared" ref="I20:I27" si="0">E20+F20*G20/100</f>
        <v>0</v>
      </c>
      <c r="BA20" s="1">
        <v>0</v>
      </c>
    </row>
    <row r="21" spans="1:57" x14ac:dyDescent="0.2">
      <c r="A21" s="155" t="s">
        <v>196</v>
      </c>
      <c r="B21" s="146"/>
      <c r="C21" s="146"/>
      <c r="D21" s="217"/>
      <c r="E21" s="218"/>
      <c r="F21" s="219"/>
      <c r="G21" s="220">
        <v>0</v>
      </c>
      <c r="H21" s="221"/>
      <c r="I21" s="222">
        <f t="shared" si="0"/>
        <v>0</v>
      </c>
      <c r="BA21" s="1">
        <v>0</v>
      </c>
    </row>
    <row r="22" spans="1:57" x14ac:dyDescent="0.2">
      <c r="A22" s="155" t="s">
        <v>197</v>
      </c>
      <c r="B22" s="146"/>
      <c r="C22" s="146"/>
      <c r="D22" s="217"/>
      <c r="E22" s="218"/>
      <c r="F22" s="219"/>
      <c r="G22" s="220">
        <v>0</v>
      </c>
      <c r="H22" s="221"/>
      <c r="I22" s="222">
        <f t="shared" si="0"/>
        <v>0</v>
      </c>
      <c r="BA22" s="1">
        <v>0</v>
      </c>
    </row>
    <row r="23" spans="1:57" x14ac:dyDescent="0.2">
      <c r="A23" s="155" t="s">
        <v>198</v>
      </c>
      <c r="B23" s="146"/>
      <c r="C23" s="146"/>
      <c r="D23" s="217"/>
      <c r="E23" s="218"/>
      <c r="F23" s="219"/>
      <c r="G23" s="220">
        <v>0</v>
      </c>
      <c r="H23" s="221"/>
      <c r="I23" s="222">
        <f t="shared" si="0"/>
        <v>0</v>
      </c>
      <c r="BA23" s="1">
        <v>0</v>
      </c>
    </row>
    <row r="24" spans="1:57" x14ac:dyDescent="0.2">
      <c r="A24" s="155" t="s">
        <v>234</v>
      </c>
      <c r="B24" s="146"/>
      <c r="C24" s="146"/>
      <c r="D24" s="217"/>
      <c r="E24" s="218"/>
      <c r="F24" s="219"/>
      <c r="G24" s="220">
        <v>0</v>
      </c>
      <c r="H24" s="221"/>
      <c r="I24" s="222">
        <f t="shared" si="0"/>
        <v>0</v>
      </c>
      <c r="BA24" s="1">
        <v>1</v>
      </c>
    </row>
    <row r="25" spans="1:57" x14ac:dyDescent="0.2">
      <c r="A25" s="155" t="s">
        <v>200</v>
      </c>
      <c r="B25" s="146"/>
      <c r="C25" s="146"/>
      <c r="D25" s="217"/>
      <c r="E25" s="218"/>
      <c r="F25" s="219"/>
      <c r="G25" s="220">
        <v>0</v>
      </c>
      <c r="H25" s="221"/>
      <c r="I25" s="222">
        <f t="shared" si="0"/>
        <v>0</v>
      </c>
      <c r="BA25" s="1">
        <v>1</v>
      </c>
    </row>
    <row r="26" spans="1:57" x14ac:dyDescent="0.2">
      <c r="A26" s="155" t="s">
        <v>201</v>
      </c>
      <c r="B26" s="146"/>
      <c r="C26" s="146"/>
      <c r="D26" s="217"/>
      <c r="E26" s="218"/>
      <c r="F26" s="219"/>
      <c r="G26" s="220">
        <v>0</v>
      </c>
      <c r="H26" s="221"/>
      <c r="I26" s="222">
        <f t="shared" si="0"/>
        <v>0</v>
      </c>
      <c r="BA26" s="1">
        <v>2</v>
      </c>
    </row>
    <row r="27" spans="1:57" x14ac:dyDescent="0.2">
      <c r="A27" s="155" t="s">
        <v>202</v>
      </c>
      <c r="B27" s="146"/>
      <c r="C27" s="146"/>
      <c r="D27" s="217"/>
      <c r="E27" s="218"/>
      <c r="F27" s="219"/>
      <c r="G27" s="220">
        <v>0</v>
      </c>
      <c r="H27" s="221"/>
      <c r="I27" s="222">
        <f t="shared" si="0"/>
        <v>0</v>
      </c>
      <c r="BA27" s="1">
        <v>2</v>
      </c>
    </row>
    <row r="28" spans="1:57" ht="13.5" thickBot="1" x14ac:dyDescent="0.25">
      <c r="A28" s="223"/>
      <c r="B28" s="224" t="s">
        <v>84</v>
      </c>
      <c r="C28" s="225"/>
      <c r="D28" s="226"/>
      <c r="E28" s="227"/>
      <c r="F28" s="228"/>
      <c r="G28" s="228"/>
      <c r="H28" s="320">
        <f>SUM(I20:I27)</f>
        <v>0</v>
      </c>
      <c r="I28" s="321"/>
    </row>
    <row r="30" spans="1:57" x14ac:dyDescent="0.2">
      <c r="B30" s="14"/>
      <c r="F30" s="229"/>
      <c r="G30" s="230"/>
      <c r="H30" s="230"/>
      <c r="I30" s="46"/>
    </row>
    <row r="31" spans="1:57" x14ac:dyDescent="0.2">
      <c r="F31" s="229"/>
      <c r="G31" s="230"/>
      <c r="H31" s="230"/>
      <c r="I31" s="46"/>
    </row>
    <row r="32" spans="1:57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48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103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106</v>
      </c>
      <c r="D3" s="186"/>
      <c r="E3" s="235" t="s">
        <v>85</v>
      </c>
      <c r="F3" s="236" t="str">
        <f>'SO02 SO02 Rek'!H1</f>
        <v>SO02</v>
      </c>
      <c r="G3" s="237"/>
    </row>
    <row r="4" spans="1:80" ht="13.5" thickBot="1" x14ac:dyDescent="0.25">
      <c r="A4" s="325" t="s">
        <v>76</v>
      </c>
      <c r="B4" s="316"/>
      <c r="C4" s="191" t="s">
        <v>205</v>
      </c>
      <c r="D4" s="192"/>
      <c r="E4" s="326" t="str">
        <f>'SO02 SO02 Rek'!G2</f>
        <v>Sklad + kurník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86</v>
      </c>
      <c r="B6" s="242" t="s">
        <v>87</v>
      </c>
      <c r="C6" s="242" t="s">
        <v>88</v>
      </c>
      <c r="D6" s="242" t="s">
        <v>89</v>
      </c>
      <c r="E6" s="243" t="s">
        <v>90</v>
      </c>
      <c r="F6" s="242" t="s">
        <v>91</v>
      </c>
      <c r="G6" s="244" t="s">
        <v>92</v>
      </c>
      <c r="H6" s="245" t="s">
        <v>93</v>
      </c>
      <c r="I6" s="245" t="s">
        <v>94</v>
      </c>
      <c r="J6" s="245" t="s">
        <v>95</v>
      </c>
      <c r="K6" s="245" t="s">
        <v>96</v>
      </c>
    </row>
    <row r="7" spans="1:80" x14ac:dyDescent="0.2">
      <c r="A7" s="246" t="s">
        <v>97</v>
      </c>
      <c r="B7" s="247" t="s">
        <v>98</v>
      </c>
      <c r="C7" s="248" t="s">
        <v>99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x14ac:dyDescent="0.2">
      <c r="A8" s="257">
        <v>1</v>
      </c>
      <c r="B8" s="258" t="s">
        <v>111</v>
      </c>
      <c r="C8" s="259" t="s">
        <v>112</v>
      </c>
      <c r="D8" s="260" t="s">
        <v>113</v>
      </c>
      <c r="E8" s="261">
        <v>0.90629999999999999</v>
      </c>
      <c r="F8" s="261">
        <v>0</v>
      </c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65"/>
      <c r="B9" s="268"/>
      <c r="C9" s="322" t="s">
        <v>206</v>
      </c>
      <c r="D9" s="323"/>
      <c r="E9" s="269">
        <v>0.90629999999999999</v>
      </c>
      <c r="F9" s="270"/>
      <c r="G9" s="271"/>
      <c r="H9" s="272"/>
      <c r="I9" s="266"/>
      <c r="J9" s="273"/>
      <c r="K9" s="266"/>
      <c r="M9" s="267" t="s">
        <v>206</v>
      </c>
      <c r="O9" s="256"/>
    </row>
    <row r="10" spans="1:80" x14ac:dyDescent="0.2">
      <c r="A10" s="257">
        <v>2</v>
      </c>
      <c r="B10" s="258" t="s">
        <v>115</v>
      </c>
      <c r="C10" s="259" t="s">
        <v>116</v>
      </c>
      <c r="D10" s="260" t="s">
        <v>113</v>
      </c>
      <c r="E10" s="261">
        <v>0.90629999999999999</v>
      </c>
      <c r="F10" s="261">
        <v>0</v>
      </c>
      <c r="G10" s="262">
        <f>E10*F10</f>
        <v>0</v>
      </c>
      <c r="H10" s="263">
        <v>0</v>
      </c>
      <c r="I10" s="264">
        <f>E10*H10</f>
        <v>0</v>
      </c>
      <c r="J10" s="263">
        <v>0</v>
      </c>
      <c r="K10" s="264">
        <f>E10*J10</f>
        <v>0</v>
      </c>
      <c r="O10" s="256">
        <v>2</v>
      </c>
      <c r="AA10" s="231">
        <v>1</v>
      </c>
      <c r="AB10" s="231">
        <v>1</v>
      </c>
      <c r="AC10" s="231">
        <v>1</v>
      </c>
      <c r="AZ10" s="231">
        <v>1</v>
      </c>
      <c r="BA10" s="231">
        <f>IF(AZ10=1,G10,0)</f>
        <v>0</v>
      </c>
      <c r="BB10" s="231">
        <f>IF(AZ10=2,G10,0)</f>
        <v>0</v>
      </c>
      <c r="BC10" s="231">
        <f>IF(AZ10=3,G10,0)</f>
        <v>0</v>
      </c>
      <c r="BD10" s="231">
        <f>IF(AZ10=4,G10,0)</f>
        <v>0</v>
      </c>
      <c r="BE10" s="231">
        <f>IF(AZ10=5,G10,0)</f>
        <v>0</v>
      </c>
      <c r="CA10" s="256">
        <v>1</v>
      </c>
      <c r="CB10" s="256">
        <v>1</v>
      </c>
    </row>
    <row r="11" spans="1:80" x14ac:dyDescent="0.2">
      <c r="A11" s="265"/>
      <c r="B11" s="268"/>
      <c r="C11" s="322" t="s">
        <v>206</v>
      </c>
      <c r="D11" s="323"/>
      <c r="E11" s="269">
        <v>0.90629999999999999</v>
      </c>
      <c r="F11" s="270"/>
      <c r="G11" s="271"/>
      <c r="H11" s="272"/>
      <c r="I11" s="266"/>
      <c r="J11" s="273"/>
      <c r="K11" s="266"/>
      <c r="M11" s="267" t="s">
        <v>206</v>
      </c>
      <c r="O11" s="256"/>
    </row>
    <row r="12" spans="1:80" x14ac:dyDescent="0.2">
      <c r="A12" s="257">
        <v>3</v>
      </c>
      <c r="B12" s="258" t="s">
        <v>117</v>
      </c>
      <c r="C12" s="259" t="s">
        <v>118</v>
      </c>
      <c r="D12" s="260" t="s">
        <v>113</v>
      </c>
      <c r="E12" s="261">
        <v>0.90629999999999999</v>
      </c>
      <c r="F12" s="261">
        <v>0</v>
      </c>
      <c r="G12" s="262">
        <f>E12*F12</f>
        <v>0</v>
      </c>
      <c r="H12" s="263">
        <v>0</v>
      </c>
      <c r="I12" s="264">
        <f>E12*H12</f>
        <v>0</v>
      </c>
      <c r="J12" s="263">
        <v>0</v>
      </c>
      <c r="K12" s="264">
        <f>E12*J12</f>
        <v>0</v>
      </c>
      <c r="O12" s="256">
        <v>2</v>
      </c>
      <c r="AA12" s="231">
        <v>1</v>
      </c>
      <c r="AB12" s="231">
        <v>1</v>
      </c>
      <c r="AC12" s="231">
        <v>1</v>
      </c>
      <c r="AZ12" s="231">
        <v>1</v>
      </c>
      <c r="BA12" s="231">
        <f>IF(AZ12=1,G12,0)</f>
        <v>0</v>
      </c>
      <c r="BB12" s="231">
        <f>IF(AZ12=2,G12,0)</f>
        <v>0</v>
      </c>
      <c r="BC12" s="231">
        <f>IF(AZ12=3,G12,0)</f>
        <v>0</v>
      </c>
      <c r="BD12" s="231">
        <f>IF(AZ12=4,G12,0)</f>
        <v>0</v>
      </c>
      <c r="BE12" s="231">
        <f>IF(AZ12=5,G12,0)</f>
        <v>0</v>
      </c>
      <c r="CA12" s="256">
        <v>1</v>
      </c>
      <c r="CB12" s="256">
        <v>1</v>
      </c>
    </row>
    <row r="13" spans="1:80" x14ac:dyDescent="0.2">
      <c r="A13" s="265"/>
      <c r="B13" s="268"/>
      <c r="C13" s="322" t="s">
        <v>206</v>
      </c>
      <c r="D13" s="323"/>
      <c r="E13" s="269">
        <v>0.90629999999999999</v>
      </c>
      <c r="F13" s="270"/>
      <c r="G13" s="271"/>
      <c r="H13" s="272"/>
      <c r="I13" s="266"/>
      <c r="J13" s="273"/>
      <c r="K13" s="266"/>
      <c r="M13" s="267" t="s">
        <v>206</v>
      </c>
      <c r="O13" s="256"/>
    </row>
    <row r="14" spans="1:80" x14ac:dyDescent="0.2">
      <c r="A14" s="257">
        <v>4</v>
      </c>
      <c r="B14" s="258" t="s">
        <v>119</v>
      </c>
      <c r="C14" s="259" t="s">
        <v>120</v>
      </c>
      <c r="D14" s="260" t="s">
        <v>113</v>
      </c>
      <c r="E14" s="261">
        <v>0.90629999999999999</v>
      </c>
      <c r="F14" s="261">
        <v>0</v>
      </c>
      <c r="G14" s="262">
        <f>E14*F14</f>
        <v>0</v>
      </c>
      <c r="H14" s="263">
        <v>0</v>
      </c>
      <c r="I14" s="264">
        <f>E14*H14</f>
        <v>0</v>
      </c>
      <c r="J14" s="263">
        <v>0</v>
      </c>
      <c r="K14" s="264">
        <f>E14*J14</f>
        <v>0</v>
      </c>
      <c r="O14" s="256">
        <v>2</v>
      </c>
      <c r="AA14" s="231">
        <v>1</v>
      </c>
      <c r="AB14" s="231">
        <v>1</v>
      </c>
      <c r="AC14" s="231">
        <v>1</v>
      </c>
      <c r="AZ14" s="231">
        <v>1</v>
      </c>
      <c r="BA14" s="231">
        <f>IF(AZ14=1,G14,0)</f>
        <v>0</v>
      </c>
      <c r="BB14" s="231">
        <f>IF(AZ14=2,G14,0)</f>
        <v>0</v>
      </c>
      <c r="BC14" s="231">
        <f>IF(AZ14=3,G14,0)</f>
        <v>0</v>
      </c>
      <c r="BD14" s="231">
        <f>IF(AZ14=4,G14,0)</f>
        <v>0</v>
      </c>
      <c r="BE14" s="231">
        <f>IF(AZ14=5,G14,0)</f>
        <v>0</v>
      </c>
      <c r="CA14" s="256">
        <v>1</v>
      </c>
      <c r="CB14" s="256">
        <v>1</v>
      </c>
    </row>
    <row r="15" spans="1:80" x14ac:dyDescent="0.2">
      <c r="A15" s="265"/>
      <c r="B15" s="268"/>
      <c r="C15" s="322" t="s">
        <v>206</v>
      </c>
      <c r="D15" s="323"/>
      <c r="E15" s="269">
        <v>0.90629999999999999</v>
      </c>
      <c r="F15" s="270"/>
      <c r="G15" s="271"/>
      <c r="H15" s="272"/>
      <c r="I15" s="266"/>
      <c r="J15" s="273"/>
      <c r="K15" s="266"/>
      <c r="M15" s="267" t="s">
        <v>206</v>
      </c>
      <c r="O15" s="256"/>
    </row>
    <row r="16" spans="1:80" x14ac:dyDescent="0.2">
      <c r="A16" s="257">
        <v>5</v>
      </c>
      <c r="B16" s="258" t="s">
        <v>121</v>
      </c>
      <c r="C16" s="259" t="s">
        <v>122</v>
      </c>
      <c r="D16" s="260" t="s">
        <v>123</v>
      </c>
      <c r="E16" s="261">
        <v>4.5313999999999997</v>
      </c>
      <c r="F16" s="261">
        <v>0</v>
      </c>
      <c r="G16" s="262">
        <f>E16*F16</f>
        <v>0</v>
      </c>
      <c r="H16" s="263">
        <v>0</v>
      </c>
      <c r="I16" s="264">
        <f>E16*H16</f>
        <v>0</v>
      </c>
      <c r="J16" s="263">
        <v>0</v>
      </c>
      <c r="K16" s="264">
        <f>E16*J16</f>
        <v>0</v>
      </c>
      <c r="O16" s="256">
        <v>2</v>
      </c>
      <c r="AA16" s="231">
        <v>1</v>
      </c>
      <c r="AB16" s="231">
        <v>1</v>
      </c>
      <c r="AC16" s="231">
        <v>1</v>
      </c>
      <c r="AZ16" s="231">
        <v>1</v>
      </c>
      <c r="BA16" s="231">
        <f>IF(AZ16=1,G16,0)</f>
        <v>0</v>
      </c>
      <c r="BB16" s="231">
        <f>IF(AZ16=2,G16,0)</f>
        <v>0</v>
      </c>
      <c r="BC16" s="231">
        <f>IF(AZ16=3,G16,0)</f>
        <v>0</v>
      </c>
      <c r="BD16" s="231">
        <f>IF(AZ16=4,G16,0)</f>
        <v>0</v>
      </c>
      <c r="BE16" s="231">
        <f>IF(AZ16=5,G16,0)</f>
        <v>0</v>
      </c>
      <c r="CA16" s="256">
        <v>1</v>
      </c>
      <c r="CB16" s="256">
        <v>1</v>
      </c>
    </row>
    <row r="17" spans="1:80" x14ac:dyDescent="0.2">
      <c r="A17" s="265"/>
      <c r="B17" s="268"/>
      <c r="C17" s="322" t="s">
        <v>207</v>
      </c>
      <c r="D17" s="323"/>
      <c r="E17" s="269">
        <v>4.5313999999999997</v>
      </c>
      <c r="F17" s="270"/>
      <c r="G17" s="271"/>
      <c r="H17" s="272"/>
      <c r="I17" s="266"/>
      <c r="J17" s="273"/>
      <c r="K17" s="266"/>
      <c r="M17" s="267" t="s">
        <v>207</v>
      </c>
      <c r="O17" s="256"/>
    </row>
    <row r="18" spans="1:80" x14ac:dyDescent="0.2">
      <c r="A18" s="257">
        <v>6</v>
      </c>
      <c r="B18" s="258" t="s">
        <v>125</v>
      </c>
      <c r="C18" s="259" t="s">
        <v>126</v>
      </c>
      <c r="D18" s="260" t="s">
        <v>113</v>
      </c>
      <c r="E18" s="261">
        <v>0.90629999999999999</v>
      </c>
      <c r="F18" s="261">
        <v>0</v>
      </c>
      <c r="G18" s="262">
        <f>E18*F18</f>
        <v>0</v>
      </c>
      <c r="H18" s="263">
        <v>0</v>
      </c>
      <c r="I18" s="264">
        <f>E18*H18</f>
        <v>0</v>
      </c>
      <c r="J18" s="263">
        <v>0</v>
      </c>
      <c r="K18" s="264">
        <f>E18*J18</f>
        <v>0</v>
      </c>
      <c r="O18" s="256">
        <v>2</v>
      </c>
      <c r="AA18" s="231">
        <v>1</v>
      </c>
      <c r="AB18" s="231">
        <v>1</v>
      </c>
      <c r="AC18" s="231">
        <v>1</v>
      </c>
      <c r="AZ18" s="231">
        <v>1</v>
      </c>
      <c r="BA18" s="231">
        <f>IF(AZ18=1,G18,0)</f>
        <v>0</v>
      </c>
      <c r="BB18" s="231">
        <f>IF(AZ18=2,G18,0)</f>
        <v>0</v>
      </c>
      <c r="BC18" s="231">
        <f>IF(AZ18=3,G18,0)</f>
        <v>0</v>
      </c>
      <c r="BD18" s="231">
        <f>IF(AZ18=4,G18,0)</f>
        <v>0</v>
      </c>
      <c r="BE18" s="231">
        <f>IF(AZ18=5,G18,0)</f>
        <v>0</v>
      </c>
      <c r="CA18" s="256">
        <v>1</v>
      </c>
      <c r="CB18" s="256">
        <v>1</v>
      </c>
    </row>
    <row r="19" spans="1:80" x14ac:dyDescent="0.2">
      <c r="A19" s="265"/>
      <c r="B19" s="268"/>
      <c r="C19" s="322" t="s">
        <v>206</v>
      </c>
      <c r="D19" s="323"/>
      <c r="E19" s="269">
        <v>0.90629999999999999</v>
      </c>
      <c r="F19" s="270"/>
      <c r="G19" s="271"/>
      <c r="H19" s="272"/>
      <c r="I19" s="266"/>
      <c r="J19" s="273"/>
      <c r="K19" s="266"/>
      <c r="M19" s="267" t="s">
        <v>206</v>
      </c>
      <c r="O19" s="256"/>
    </row>
    <row r="20" spans="1:80" x14ac:dyDescent="0.2">
      <c r="A20" s="274"/>
      <c r="B20" s="275" t="s">
        <v>101</v>
      </c>
      <c r="C20" s="276" t="s">
        <v>110</v>
      </c>
      <c r="D20" s="277"/>
      <c r="E20" s="278"/>
      <c r="F20" s="279"/>
      <c r="G20" s="280">
        <f>SUM(G7:G19)</f>
        <v>0</v>
      </c>
      <c r="H20" s="281"/>
      <c r="I20" s="282">
        <f>SUM(I7:I19)</f>
        <v>0</v>
      </c>
      <c r="J20" s="281"/>
      <c r="K20" s="282">
        <f>SUM(K7:K19)</f>
        <v>0</v>
      </c>
      <c r="O20" s="256">
        <v>4</v>
      </c>
      <c r="BA20" s="283">
        <f>SUM(BA7:BA19)</f>
        <v>0</v>
      </c>
      <c r="BB20" s="283">
        <f>SUM(BB7:BB19)</f>
        <v>0</v>
      </c>
      <c r="BC20" s="283">
        <f>SUM(BC7:BC19)</f>
        <v>0</v>
      </c>
      <c r="BD20" s="283">
        <f>SUM(BD7:BD19)</f>
        <v>0</v>
      </c>
      <c r="BE20" s="283">
        <f>SUM(BE7:BE19)</f>
        <v>0</v>
      </c>
    </row>
    <row r="21" spans="1:80" x14ac:dyDescent="0.2">
      <c r="A21" s="246" t="s">
        <v>97</v>
      </c>
      <c r="B21" s="247" t="s">
        <v>127</v>
      </c>
      <c r="C21" s="248" t="s">
        <v>128</v>
      </c>
      <c r="D21" s="249"/>
      <c r="E21" s="250"/>
      <c r="F21" s="250"/>
      <c r="G21" s="251"/>
      <c r="H21" s="252"/>
      <c r="I21" s="253"/>
      <c r="J21" s="254"/>
      <c r="K21" s="255"/>
      <c r="O21" s="256">
        <v>1</v>
      </c>
    </row>
    <row r="22" spans="1:80" x14ac:dyDescent="0.2">
      <c r="A22" s="257">
        <v>7</v>
      </c>
      <c r="B22" s="258" t="s">
        <v>130</v>
      </c>
      <c r="C22" s="259" t="s">
        <v>131</v>
      </c>
      <c r="D22" s="260" t="s">
        <v>113</v>
      </c>
      <c r="E22" s="261">
        <v>2.4458000000000002</v>
      </c>
      <c r="F22" s="261">
        <v>0</v>
      </c>
      <c r="G22" s="262">
        <f>E22*F22</f>
        <v>0</v>
      </c>
      <c r="H22" s="263">
        <v>2.5855999999999999</v>
      </c>
      <c r="I22" s="264">
        <f>E22*H22</f>
        <v>6.3238604800000005</v>
      </c>
      <c r="J22" s="263">
        <v>0</v>
      </c>
      <c r="K22" s="264">
        <f>E22*J22</f>
        <v>0</v>
      </c>
      <c r="O22" s="256">
        <v>2</v>
      </c>
      <c r="AA22" s="231">
        <v>1</v>
      </c>
      <c r="AB22" s="231">
        <v>1</v>
      </c>
      <c r="AC22" s="231">
        <v>1</v>
      </c>
      <c r="AZ22" s="231">
        <v>1</v>
      </c>
      <c r="BA22" s="231">
        <f>IF(AZ22=1,G22,0)</f>
        <v>0</v>
      </c>
      <c r="BB22" s="231">
        <f>IF(AZ22=2,G22,0)</f>
        <v>0</v>
      </c>
      <c r="BC22" s="231">
        <f>IF(AZ22=3,G22,0)</f>
        <v>0</v>
      </c>
      <c r="BD22" s="231">
        <f>IF(AZ22=4,G22,0)</f>
        <v>0</v>
      </c>
      <c r="BE22" s="231">
        <f>IF(AZ22=5,G22,0)</f>
        <v>0</v>
      </c>
      <c r="CA22" s="256">
        <v>1</v>
      </c>
      <c r="CB22" s="256">
        <v>1</v>
      </c>
    </row>
    <row r="23" spans="1:80" x14ac:dyDescent="0.2">
      <c r="A23" s="265"/>
      <c r="B23" s="268"/>
      <c r="C23" s="322" t="s">
        <v>208</v>
      </c>
      <c r="D23" s="323"/>
      <c r="E23" s="269">
        <v>2.2884000000000002</v>
      </c>
      <c r="F23" s="270"/>
      <c r="G23" s="271"/>
      <c r="H23" s="272"/>
      <c r="I23" s="266"/>
      <c r="J23" s="273"/>
      <c r="K23" s="266"/>
      <c r="M23" s="267" t="s">
        <v>208</v>
      </c>
      <c r="O23" s="256"/>
    </row>
    <row r="24" spans="1:80" x14ac:dyDescent="0.2">
      <c r="A24" s="265"/>
      <c r="B24" s="268"/>
      <c r="C24" s="322" t="s">
        <v>209</v>
      </c>
      <c r="D24" s="323"/>
      <c r="E24" s="269">
        <v>0.1575</v>
      </c>
      <c r="F24" s="270"/>
      <c r="G24" s="271"/>
      <c r="H24" s="272"/>
      <c r="I24" s="266"/>
      <c r="J24" s="273"/>
      <c r="K24" s="266"/>
      <c r="M24" s="267" t="s">
        <v>209</v>
      </c>
      <c r="O24" s="256"/>
    </row>
    <row r="25" spans="1:80" ht="22.5" x14ac:dyDescent="0.2">
      <c r="A25" s="257">
        <v>8</v>
      </c>
      <c r="B25" s="258" t="s">
        <v>132</v>
      </c>
      <c r="C25" s="259" t="s">
        <v>133</v>
      </c>
      <c r="D25" s="260" t="s">
        <v>123</v>
      </c>
      <c r="E25" s="261">
        <v>6.27</v>
      </c>
      <c r="F25" s="261">
        <v>0</v>
      </c>
      <c r="G25" s="262">
        <f>E25*F25</f>
        <v>0</v>
      </c>
      <c r="H25" s="263">
        <v>3.6400000000000002E-2</v>
      </c>
      <c r="I25" s="264">
        <f>E25*H25</f>
        <v>0.22822799999999999</v>
      </c>
      <c r="J25" s="263">
        <v>0</v>
      </c>
      <c r="K25" s="264">
        <f>E25*J25</f>
        <v>0</v>
      </c>
      <c r="O25" s="256">
        <v>2</v>
      </c>
      <c r="AA25" s="231">
        <v>1</v>
      </c>
      <c r="AB25" s="231">
        <v>1</v>
      </c>
      <c r="AC25" s="231">
        <v>1</v>
      </c>
      <c r="AZ25" s="231">
        <v>1</v>
      </c>
      <c r="BA25" s="231">
        <f>IF(AZ25=1,G25,0)</f>
        <v>0</v>
      </c>
      <c r="BB25" s="231">
        <f>IF(AZ25=2,G25,0)</f>
        <v>0</v>
      </c>
      <c r="BC25" s="231">
        <f>IF(AZ25=3,G25,0)</f>
        <v>0</v>
      </c>
      <c r="BD25" s="231">
        <f>IF(AZ25=4,G25,0)</f>
        <v>0</v>
      </c>
      <c r="BE25" s="231">
        <f>IF(AZ25=5,G25,0)</f>
        <v>0</v>
      </c>
      <c r="CA25" s="256">
        <v>1</v>
      </c>
      <c r="CB25" s="256">
        <v>1</v>
      </c>
    </row>
    <row r="26" spans="1:80" x14ac:dyDescent="0.2">
      <c r="A26" s="265"/>
      <c r="B26" s="268"/>
      <c r="C26" s="322" t="s">
        <v>210</v>
      </c>
      <c r="D26" s="323"/>
      <c r="E26" s="269">
        <v>5.2919999999999998</v>
      </c>
      <c r="F26" s="270"/>
      <c r="G26" s="271"/>
      <c r="H26" s="272"/>
      <c r="I26" s="266"/>
      <c r="J26" s="273"/>
      <c r="K26" s="266"/>
      <c r="M26" s="267" t="s">
        <v>210</v>
      </c>
      <c r="O26" s="256"/>
    </row>
    <row r="27" spans="1:80" x14ac:dyDescent="0.2">
      <c r="A27" s="265"/>
      <c r="B27" s="268"/>
      <c r="C27" s="322" t="s">
        <v>211</v>
      </c>
      <c r="D27" s="323"/>
      <c r="E27" s="269">
        <v>0.97799999999999998</v>
      </c>
      <c r="F27" s="270"/>
      <c r="G27" s="271"/>
      <c r="H27" s="272"/>
      <c r="I27" s="266"/>
      <c r="J27" s="273"/>
      <c r="K27" s="266"/>
      <c r="M27" s="267" t="s">
        <v>211</v>
      </c>
      <c r="O27" s="256"/>
    </row>
    <row r="28" spans="1:80" x14ac:dyDescent="0.2">
      <c r="A28" s="257">
        <v>9</v>
      </c>
      <c r="B28" s="258" t="s">
        <v>135</v>
      </c>
      <c r="C28" s="259" t="s">
        <v>136</v>
      </c>
      <c r="D28" s="260" t="s">
        <v>123</v>
      </c>
      <c r="E28" s="261">
        <v>6.27</v>
      </c>
      <c r="F28" s="261">
        <v>0</v>
      </c>
      <c r="G28" s="262">
        <f>E28*F28</f>
        <v>0</v>
      </c>
      <c r="H28" s="263">
        <v>0</v>
      </c>
      <c r="I28" s="264">
        <f>E28*H28</f>
        <v>0</v>
      </c>
      <c r="J28" s="263">
        <v>0</v>
      </c>
      <c r="K28" s="264">
        <f>E28*J28</f>
        <v>0</v>
      </c>
      <c r="O28" s="256">
        <v>2</v>
      </c>
      <c r="AA28" s="231">
        <v>1</v>
      </c>
      <c r="AB28" s="231">
        <v>1</v>
      </c>
      <c r="AC28" s="231">
        <v>1</v>
      </c>
      <c r="AZ28" s="231">
        <v>1</v>
      </c>
      <c r="BA28" s="231">
        <f>IF(AZ28=1,G28,0)</f>
        <v>0</v>
      </c>
      <c r="BB28" s="231">
        <f>IF(AZ28=2,G28,0)</f>
        <v>0</v>
      </c>
      <c r="BC28" s="231">
        <f>IF(AZ28=3,G28,0)</f>
        <v>0</v>
      </c>
      <c r="BD28" s="231">
        <f>IF(AZ28=4,G28,0)</f>
        <v>0</v>
      </c>
      <c r="BE28" s="231">
        <f>IF(AZ28=5,G28,0)</f>
        <v>0</v>
      </c>
      <c r="CA28" s="256">
        <v>1</v>
      </c>
      <c r="CB28" s="256">
        <v>1</v>
      </c>
    </row>
    <row r="29" spans="1:80" x14ac:dyDescent="0.2">
      <c r="A29" s="265"/>
      <c r="B29" s="268"/>
      <c r="C29" s="322" t="s">
        <v>210</v>
      </c>
      <c r="D29" s="323"/>
      <c r="E29" s="269">
        <v>5.2919999999999998</v>
      </c>
      <c r="F29" s="270"/>
      <c r="G29" s="271"/>
      <c r="H29" s="272"/>
      <c r="I29" s="266"/>
      <c r="J29" s="273"/>
      <c r="K29" s="266"/>
      <c r="M29" s="267" t="s">
        <v>210</v>
      </c>
      <c r="O29" s="256"/>
    </row>
    <row r="30" spans="1:80" x14ac:dyDescent="0.2">
      <c r="A30" s="265"/>
      <c r="B30" s="268"/>
      <c r="C30" s="322" t="s">
        <v>211</v>
      </c>
      <c r="D30" s="323"/>
      <c r="E30" s="269">
        <v>0.97799999999999998</v>
      </c>
      <c r="F30" s="270"/>
      <c r="G30" s="271"/>
      <c r="H30" s="272"/>
      <c r="I30" s="266"/>
      <c r="J30" s="273"/>
      <c r="K30" s="266"/>
      <c r="M30" s="267" t="s">
        <v>211</v>
      </c>
      <c r="O30" s="256"/>
    </row>
    <row r="31" spans="1:80" ht="22.5" x14ac:dyDescent="0.2">
      <c r="A31" s="257">
        <v>10</v>
      </c>
      <c r="B31" s="258" t="s">
        <v>137</v>
      </c>
      <c r="C31" s="259" t="s">
        <v>138</v>
      </c>
      <c r="D31" s="260" t="s">
        <v>139</v>
      </c>
      <c r="E31" s="261">
        <v>1.9E-2</v>
      </c>
      <c r="F31" s="261">
        <v>0</v>
      </c>
      <c r="G31" s="262">
        <f>E31*F31</f>
        <v>0</v>
      </c>
      <c r="H31" s="263">
        <v>1.0570200000000001</v>
      </c>
      <c r="I31" s="264">
        <f>E31*H31</f>
        <v>2.0083380000000001E-2</v>
      </c>
      <c r="J31" s="263">
        <v>0</v>
      </c>
      <c r="K31" s="264">
        <f>E31*J31</f>
        <v>0</v>
      </c>
      <c r="O31" s="256">
        <v>2</v>
      </c>
      <c r="AA31" s="231">
        <v>1</v>
      </c>
      <c r="AB31" s="231">
        <v>1</v>
      </c>
      <c r="AC31" s="231">
        <v>1</v>
      </c>
      <c r="AZ31" s="231">
        <v>1</v>
      </c>
      <c r="BA31" s="231">
        <f>IF(AZ31=1,G31,0)</f>
        <v>0</v>
      </c>
      <c r="BB31" s="231">
        <f>IF(AZ31=2,G31,0)</f>
        <v>0</v>
      </c>
      <c r="BC31" s="231">
        <f>IF(AZ31=3,G31,0)</f>
        <v>0</v>
      </c>
      <c r="BD31" s="231">
        <f>IF(AZ31=4,G31,0)</f>
        <v>0</v>
      </c>
      <c r="BE31" s="231">
        <f>IF(AZ31=5,G31,0)</f>
        <v>0</v>
      </c>
      <c r="CA31" s="256">
        <v>1</v>
      </c>
      <c r="CB31" s="256">
        <v>1</v>
      </c>
    </row>
    <row r="32" spans="1:80" x14ac:dyDescent="0.2">
      <c r="A32" s="265"/>
      <c r="B32" s="268"/>
      <c r="C32" s="322" t="s">
        <v>212</v>
      </c>
      <c r="D32" s="323"/>
      <c r="E32" s="269">
        <v>1.9E-2</v>
      </c>
      <c r="F32" s="270"/>
      <c r="G32" s="271"/>
      <c r="H32" s="272"/>
      <c r="I32" s="266"/>
      <c r="J32" s="273"/>
      <c r="K32" s="266"/>
      <c r="M32" s="267" t="s">
        <v>212</v>
      </c>
      <c r="O32" s="256"/>
    </row>
    <row r="33" spans="1:80" x14ac:dyDescent="0.2">
      <c r="A33" s="274"/>
      <c r="B33" s="275" t="s">
        <v>101</v>
      </c>
      <c r="C33" s="276" t="s">
        <v>129</v>
      </c>
      <c r="D33" s="277"/>
      <c r="E33" s="278"/>
      <c r="F33" s="279"/>
      <c r="G33" s="280">
        <f>SUM(G21:G32)</f>
        <v>0</v>
      </c>
      <c r="H33" s="281"/>
      <c r="I33" s="282">
        <f>SUM(I21:I32)</f>
        <v>6.5721718600000001</v>
      </c>
      <c r="J33" s="281"/>
      <c r="K33" s="282">
        <f>SUM(K21:K32)</f>
        <v>0</v>
      </c>
      <c r="O33" s="256">
        <v>4</v>
      </c>
      <c r="BA33" s="283">
        <f>SUM(BA21:BA32)</f>
        <v>0</v>
      </c>
      <c r="BB33" s="283">
        <f>SUM(BB21:BB32)</f>
        <v>0</v>
      </c>
      <c r="BC33" s="283">
        <f>SUM(BC21:BC32)</f>
        <v>0</v>
      </c>
      <c r="BD33" s="283">
        <f>SUM(BD21:BD32)</f>
        <v>0</v>
      </c>
      <c r="BE33" s="283">
        <f>SUM(BE21:BE32)</f>
        <v>0</v>
      </c>
    </row>
    <row r="34" spans="1:80" x14ac:dyDescent="0.2">
      <c r="A34" s="246" t="s">
        <v>97</v>
      </c>
      <c r="B34" s="247" t="s">
        <v>141</v>
      </c>
      <c r="C34" s="248" t="s">
        <v>142</v>
      </c>
      <c r="D34" s="249"/>
      <c r="E34" s="250"/>
      <c r="F34" s="250"/>
      <c r="G34" s="251"/>
      <c r="H34" s="252"/>
      <c r="I34" s="253"/>
      <c r="J34" s="254"/>
      <c r="K34" s="255"/>
      <c r="O34" s="256">
        <v>1</v>
      </c>
    </row>
    <row r="35" spans="1:80" x14ac:dyDescent="0.2">
      <c r="A35" s="257">
        <v>11</v>
      </c>
      <c r="B35" s="258" t="s">
        <v>144</v>
      </c>
      <c r="C35" s="259" t="s">
        <v>145</v>
      </c>
      <c r="D35" s="260" t="s">
        <v>123</v>
      </c>
      <c r="E35" s="261">
        <v>5.4377000000000004</v>
      </c>
      <c r="F35" s="261">
        <v>0</v>
      </c>
      <c r="G35" s="262">
        <f>E35*F35</f>
        <v>0</v>
      </c>
      <c r="H35" s="263">
        <v>4.0000000000000003E-5</v>
      </c>
      <c r="I35" s="264">
        <f>E35*H35</f>
        <v>2.1750800000000005E-4</v>
      </c>
      <c r="J35" s="263">
        <v>0</v>
      </c>
      <c r="K35" s="264">
        <f>E35*J35</f>
        <v>0</v>
      </c>
      <c r="O35" s="256">
        <v>2</v>
      </c>
      <c r="AA35" s="231">
        <v>1</v>
      </c>
      <c r="AB35" s="231">
        <v>7</v>
      </c>
      <c r="AC35" s="231">
        <v>7</v>
      </c>
      <c r="AZ35" s="231">
        <v>2</v>
      </c>
      <c r="BA35" s="231">
        <f>IF(AZ35=1,G35,0)</f>
        <v>0</v>
      </c>
      <c r="BB35" s="231">
        <f>IF(AZ35=2,G35,0)</f>
        <v>0</v>
      </c>
      <c r="BC35" s="231">
        <f>IF(AZ35=3,G35,0)</f>
        <v>0</v>
      </c>
      <c r="BD35" s="231">
        <f>IF(AZ35=4,G35,0)</f>
        <v>0</v>
      </c>
      <c r="BE35" s="231">
        <f>IF(AZ35=5,G35,0)</f>
        <v>0</v>
      </c>
      <c r="CA35" s="256">
        <v>1</v>
      </c>
      <c r="CB35" s="256">
        <v>7</v>
      </c>
    </row>
    <row r="36" spans="1:80" x14ac:dyDescent="0.2">
      <c r="A36" s="265"/>
      <c r="B36" s="268"/>
      <c r="C36" s="322" t="s">
        <v>213</v>
      </c>
      <c r="D36" s="323"/>
      <c r="E36" s="269">
        <v>5.4377000000000004</v>
      </c>
      <c r="F36" s="270"/>
      <c r="G36" s="271"/>
      <c r="H36" s="272"/>
      <c r="I36" s="266"/>
      <c r="J36" s="273"/>
      <c r="K36" s="266"/>
      <c r="M36" s="267" t="s">
        <v>213</v>
      </c>
      <c r="O36" s="256"/>
    </row>
    <row r="37" spans="1:80" ht="22.5" x14ac:dyDescent="0.2">
      <c r="A37" s="257">
        <v>12</v>
      </c>
      <c r="B37" s="258" t="s">
        <v>147</v>
      </c>
      <c r="C37" s="259" t="s">
        <v>148</v>
      </c>
      <c r="D37" s="260" t="s">
        <v>123</v>
      </c>
      <c r="E37" s="261">
        <v>5.4377000000000004</v>
      </c>
      <c r="F37" s="261">
        <v>0</v>
      </c>
      <c r="G37" s="262">
        <f>E37*F37</f>
        <v>0</v>
      </c>
      <c r="H37" s="263">
        <v>2.8800000000000002E-3</v>
      </c>
      <c r="I37" s="264">
        <f>E37*H37</f>
        <v>1.5660576000000002E-2</v>
      </c>
      <c r="J37" s="263"/>
      <c r="K37" s="264">
        <f>E37*J37</f>
        <v>0</v>
      </c>
      <c r="O37" s="256">
        <v>2</v>
      </c>
      <c r="AA37" s="231">
        <v>12</v>
      </c>
      <c r="AB37" s="231">
        <v>0</v>
      </c>
      <c r="AC37" s="231">
        <v>19</v>
      </c>
      <c r="AZ37" s="231">
        <v>2</v>
      </c>
      <c r="BA37" s="231">
        <f>IF(AZ37=1,G37,0)</f>
        <v>0</v>
      </c>
      <c r="BB37" s="231">
        <f>IF(AZ37=2,G37,0)</f>
        <v>0</v>
      </c>
      <c r="BC37" s="231">
        <f>IF(AZ37=3,G37,0)</f>
        <v>0</v>
      </c>
      <c r="BD37" s="231">
        <f>IF(AZ37=4,G37,0)</f>
        <v>0</v>
      </c>
      <c r="BE37" s="231">
        <f>IF(AZ37=5,G37,0)</f>
        <v>0</v>
      </c>
      <c r="CA37" s="256">
        <v>12</v>
      </c>
      <c r="CB37" s="256">
        <v>0</v>
      </c>
    </row>
    <row r="38" spans="1:80" x14ac:dyDescent="0.2">
      <c r="A38" s="265"/>
      <c r="B38" s="268"/>
      <c r="C38" s="322" t="s">
        <v>213</v>
      </c>
      <c r="D38" s="323"/>
      <c r="E38" s="269">
        <v>5.4377000000000004</v>
      </c>
      <c r="F38" s="270"/>
      <c r="G38" s="271"/>
      <c r="H38" s="272"/>
      <c r="I38" s="266"/>
      <c r="J38" s="273"/>
      <c r="K38" s="266"/>
      <c r="M38" s="267" t="s">
        <v>213</v>
      </c>
      <c r="O38" s="256"/>
    </row>
    <row r="39" spans="1:80" x14ac:dyDescent="0.2">
      <c r="A39" s="274"/>
      <c r="B39" s="275" t="s">
        <v>101</v>
      </c>
      <c r="C39" s="276" t="s">
        <v>143</v>
      </c>
      <c r="D39" s="277"/>
      <c r="E39" s="278"/>
      <c r="F39" s="279"/>
      <c r="G39" s="280">
        <f>SUM(G34:G38)</f>
        <v>0</v>
      </c>
      <c r="H39" s="281"/>
      <c r="I39" s="282">
        <f>SUM(I34:I38)</f>
        <v>1.5878084000000004E-2</v>
      </c>
      <c r="J39" s="281"/>
      <c r="K39" s="282">
        <f>SUM(K34:K38)</f>
        <v>0</v>
      </c>
      <c r="O39" s="256">
        <v>4</v>
      </c>
      <c r="BA39" s="283">
        <f>SUM(BA34:BA38)</f>
        <v>0</v>
      </c>
      <c r="BB39" s="283">
        <f>SUM(BB34:BB38)</f>
        <v>0</v>
      </c>
      <c r="BC39" s="283">
        <f>SUM(BC34:BC38)</f>
        <v>0</v>
      </c>
      <c r="BD39" s="283">
        <f>SUM(BD34:BD38)</f>
        <v>0</v>
      </c>
      <c r="BE39" s="283">
        <f>SUM(BE34:BE38)</f>
        <v>0</v>
      </c>
    </row>
    <row r="40" spans="1:80" x14ac:dyDescent="0.2">
      <c r="A40" s="246" t="s">
        <v>97</v>
      </c>
      <c r="B40" s="247" t="s">
        <v>149</v>
      </c>
      <c r="C40" s="248" t="s">
        <v>150</v>
      </c>
      <c r="D40" s="249"/>
      <c r="E40" s="250"/>
      <c r="F40" s="250"/>
      <c r="G40" s="251"/>
      <c r="H40" s="252"/>
      <c r="I40" s="253"/>
      <c r="J40" s="254"/>
      <c r="K40" s="255"/>
      <c r="O40" s="256">
        <v>1</v>
      </c>
    </row>
    <row r="41" spans="1:80" ht="22.5" x14ac:dyDescent="0.2">
      <c r="A41" s="257">
        <v>13</v>
      </c>
      <c r="B41" s="258" t="s">
        <v>152</v>
      </c>
      <c r="C41" s="259" t="s">
        <v>153</v>
      </c>
      <c r="D41" s="260" t="s">
        <v>154</v>
      </c>
      <c r="E41" s="261">
        <v>18.446400000000001</v>
      </c>
      <c r="F41" s="261">
        <v>0</v>
      </c>
      <c r="G41" s="262">
        <f>E41*F41</f>
        <v>0</v>
      </c>
      <c r="H41" s="263">
        <v>8.9099999999999995E-3</v>
      </c>
      <c r="I41" s="264">
        <f>E41*H41</f>
        <v>0.164357424</v>
      </c>
      <c r="J41" s="263">
        <v>0</v>
      </c>
      <c r="K41" s="264">
        <f>E41*J41</f>
        <v>0</v>
      </c>
      <c r="O41" s="256">
        <v>2</v>
      </c>
      <c r="AA41" s="231">
        <v>1</v>
      </c>
      <c r="AB41" s="231">
        <v>7</v>
      </c>
      <c r="AC41" s="231">
        <v>7</v>
      </c>
      <c r="AZ41" s="231">
        <v>2</v>
      </c>
      <c r="BA41" s="231">
        <f>IF(AZ41=1,G41,0)</f>
        <v>0</v>
      </c>
      <c r="BB41" s="231">
        <f>IF(AZ41=2,G41,0)</f>
        <v>0</v>
      </c>
      <c r="BC41" s="231">
        <f>IF(AZ41=3,G41,0)</f>
        <v>0</v>
      </c>
      <c r="BD41" s="231">
        <f>IF(AZ41=4,G41,0)</f>
        <v>0</v>
      </c>
      <c r="BE41" s="231">
        <f>IF(AZ41=5,G41,0)</f>
        <v>0</v>
      </c>
      <c r="CA41" s="256">
        <v>1</v>
      </c>
      <c r="CB41" s="256">
        <v>7</v>
      </c>
    </row>
    <row r="42" spans="1:80" x14ac:dyDescent="0.2">
      <c r="A42" s="265"/>
      <c r="B42" s="268"/>
      <c r="C42" s="322" t="s">
        <v>214</v>
      </c>
      <c r="D42" s="323"/>
      <c r="E42" s="269">
        <v>18.446400000000001</v>
      </c>
      <c r="F42" s="270"/>
      <c r="G42" s="271"/>
      <c r="H42" s="272"/>
      <c r="I42" s="266"/>
      <c r="J42" s="273"/>
      <c r="K42" s="266"/>
      <c r="M42" s="267" t="s">
        <v>214</v>
      </c>
      <c r="O42" s="256"/>
    </row>
    <row r="43" spans="1:80" ht="22.5" x14ac:dyDescent="0.2">
      <c r="A43" s="257">
        <v>14</v>
      </c>
      <c r="B43" s="258" t="s">
        <v>157</v>
      </c>
      <c r="C43" s="259" t="s">
        <v>158</v>
      </c>
      <c r="D43" s="260" t="s">
        <v>123</v>
      </c>
      <c r="E43" s="261">
        <v>70.635400000000004</v>
      </c>
      <c r="F43" s="261">
        <v>0</v>
      </c>
      <c r="G43" s="262">
        <f>E43*F43</f>
        <v>0</v>
      </c>
      <c r="H43" s="263">
        <v>1.6000000000000001E-4</v>
      </c>
      <c r="I43" s="264">
        <f>E43*H43</f>
        <v>1.1301664000000001E-2</v>
      </c>
      <c r="J43" s="263">
        <v>0</v>
      </c>
      <c r="K43" s="264">
        <f>E43*J43</f>
        <v>0</v>
      </c>
      <c r="O43" s="256">
        <v>2</v>
      </c>
      <c r="AA43" s="231">
        <v>1</v>
      </c>
      <c r="AB43" s="231">
        <v>7</v>
      </c>
      <c r="AC43" s="231">
        <v>7</v>
      </c>
      <c r="AZ43" s="231">
        <v>2</v>
      </c>
      <c r="BA43" s="231">
        <f>IF(AZ43=1,G43,0)</f>
        <v>0</v>
      </c>
      <c r="BB43" s="231">
        <f>IF(AZ43=2,G43,0)</f>
        <v>0</v>
      </c>
      <c r="BC43" s="231">
        <f>IF(AZ43=3,G43,0)</f>
        <v>0</v>
      </c>
      <c r="BD43" s="231">
        <f>IF(AZ43=4,G43,0)</f>
        <v>0</v>
      </c>
      <c r="BE43" s="231">
        <f>IF(AZ43=5,G43,0)</f>
        <v>0</v>
      </c>
      <c r="CA43" s="256">
        <v>1</v>
      </c>
      <c r="CB43" s="256">
        <v>7</v>
      </c>
    </row>
    <row r="44" spans="1:80" x14ac:dyDescent="0.2">
      <c r="A44" s="265"/>
      <c r="B44" s="268"/>
      <c r="C44" s="322" t="s">
        <v>215</v>
      </c>
      <c r="D44" s="323"/>
      <c r="E44" s="269">
        <v>34.160600000000002</v>
      </c>
      <c r="F44" s="270"/>
      <c r="G44" s="271"/>
      <c r="H44" s="272"/>
      <c r="I44" s="266"/>
      <c r="J44" s="273"/>
      <c r="K44" s="266"/>
      <c r="M44" s="267" t="s">
        <v>215</v>
      </c>
      <c r="O44" s="256"/>
    </row>
    <row r="45" spans="1:80" x14ac:dyDescent="0.2">
      <c r="A45" s="265"/>
      <c r="B45" s="268"/>
      <c r="C45" s="322" t="s">
        <v>216</v>
      </c>
      <c r="D45" s="323"/>
      <c r="E45" s="269">
        <v>16.68</v>
      </c>
      <c r="F45" s="270"/>
      <c r="G45" s="271"/>
      <c r="H45" s="272"/>
      <c r="I45" s="266"/>
      <c r="J45" s="273"/>
      <c r="K45" s="266"/>
      <c r="M45" s="267" t="s">
        <v>216</v>
      </c>
      <c r="O45" s="256"/>
    </row>
    <row r="46" spans="1:80" x14ac:dyDescent="0.2">
      <c r="A46" s="265"/>
      <c r="B46" s="268"/>
      <c r="C46" s="322" t="s">
        <v>217</v>
      </c>
      <c r="D46" s="323"/>
      <c r="E46" s="269">
        <v>19.794699999999999</v>
      </c>
      <c r="F46" s="270"/>
      <c r="G46" s="271"/>
      <c r="H46" s="272"/>
      <c r="I46" s="266"/>
      <c r="J46" s="273"/>
      <c r="K46" s="266"/>
      <c r="M46" s="267" t="s">
        <v>217</v>
      </c>
      <c r="O46" s="256"/>
    </row>
    <row r="47" spans="1:80" x14ac:dyDescent="0.2">
      <c r="A47" s="257">
        <v>15</v>
      </c>
      <c r="B47" s="258" t="s">
        <v>161</v>
      </c>
      <c r="C47" s="259" t="s">
        <v>162</v>
      </c>
      <c r="D47" s="260" t="s">
        <v>163</v>
      </c>
      <c r="E47" s="261">
        <v>6</v>
      </c>
      <c r="F47" s="261">
        <v>0</v>
      </c>
      <c r="G47" s="262">
        <f>E47*F47</f>
        <v>0</v>
      </c>
      <c r="H47" s="263">
        <v>3.32E-3</v>
      </c>
      <c r="I47" s="264">
        <f>E47*H47</f>
        <v>1.992E-2</v>
      </c>
      <c r="J47" s="263">
        <v>0</v>
      </c>
      <c r="K47" s="264">
        <f>E47*J47</f>
        <v>0</v>
      </c>
      <c r="O47" s="256">
        <v>2</v>
      </c>
      <c r="AA47" s="231">
        <v>1</v>
      </c>
      <c r="AB47" s="231">
        <v>7</v>
      </c>
      <c r="AC47" s="231">
        <v>7</v>
      </c>
      <c r="AZ47" s="231">
        <v>2</v>
      </c>
      <c r="BA47" s="231">
        <f>IF(AZ47=1,G47,0)</f>
        <v>0</v>
      </c>
      <c r="BB47" s="231">
        <f>IF(AZ47=2,G47,0)</f>
        <v>0</v>
      </c>
      <c r="BC47" s="231">
        <f>IF(AZ47=3,G47,0)</f>
        <v>0</v>
      </c>
      <c r="BD47" s="231">
        <f>IF(AZ47=4,G47,0)</f>
        <v>0</v>
      </c>
      <c r="BE47" s="231">
        <f>IF(AZ47=5,G47,0)</f>
        <v>0</v>
      </c>
      <c r="CA47" s="256">
        <v>1</v>
      </c>
      <c r="CB47" s="256">
        <v>7</v>
      </c>
    </row>
    <row r="48" spans="1:80" ht="22.5" x14ac:dyDescent="0.2">
      <c r="A48" s="257">
        <v>16</v>
      </c>
      <c r="B48" s="258" t="s">
        <v>164</v>
      </c>
      <c r="C48" s="259" t="s">
        <v>165</v>
      </c>
      <c r="D48" s="260" t="s">
        <v>154</v>
      </c>
      <c r="E48" s="261">
        <v>57.849600000000002</v>
      </c>
      <c r="F48" s="261">
        <v>0</v>
      </c>
      <c r="G48" s="262">
        <f>E48*F48</f>
        <v>0</v>
      </c>
      <c r="H48" s="263">
        <v>7.0400000000000003E-3</v>
      </c>
      <c r="I48" s="264">
        <f>E48*H48</f>
        <v>0.40726118400000005</v>
      </c>
      <c r="J48" s="263">
        <v>0</v>
      </c>
      <c r="K48" s="264">
        <f>E48*J48</f>
        <v>0</v>
      </c>
      <c r="O48" s="256">
        <v>2</v>
      </c>
      <c r="AA48" s="231">
        <v>1</v>
      </c>
      <c r="AB48" s="231">
        <v>7</v>
      </c>
      <c r="AC48" s="231">
        <v>7</v>
      </c>
      <c r="AZ48" s="231">
        <v>2</v>
      </c>
      <c r="BA48" s="231">
        <f>IF(AZ48=1,G48,0)</f>
        <v>0</v>
      </c>
      <c r="BB48" s="231">
        <f>IF(AZ48=2,G48,0)</f>
        <v>0</v>
      </c>
      <c r="BC48" s="231">
        <f>IF(AZ48=3,G48,0)</f>
        <v>0</v>
      </c>
      <c r="BD48" s="231">
        <f>IF(AZ48=4,G48,0)</f>
        <v>0</v>
      </c>
      <c r="BE48" s="231">
        <f>IF(AZ48=5,G48,0)</f>
        <v>0</v>
      </c>
      <c r="CA48" s="256">
        <v>1</v>
      </c>
      <c r="CB48" s="256">
        <v>7</v>
      </c>
    </row>
    <row r="49" spans="1:80" x14ac:dyDescent="0.2">
      <c r="A49" s="265"/>
      <c r="B49" s="268"/>
      <c r="C49" s="322" t="s">
        <v>218</v>
      </c>
      <c r="D49" s="323"/>
      <c r="E49" s="269">
        <v>35.355600000000003</v>
      </c>
      <c r="F49" s="270"/>
      <c r="G49" s="271"/>
      <c r="H49" s="272"/>
      <c r="I49" s="266"/>
      <c r="J49" s="273"/>
      <c r="K49" s="266"/>
      <c r="M49" s="267" t="s">
        <v>218</v>
      </c>
      <c r="O49" s="256"/>
    </row>
    <row r="50" spans="1:80" x14ac:dyDescent="0.2">
      <c r="A50" s="265"/>
      <c r="B50" s="268"/>
      <c r="C50" s="322" t="s">
        <v>219</v>
      </c>
      <c r="D50" s="323"/>
      <c r="E50" s="269">
        <v>22.494</v>
      </c>
      <c r="F50" s="270"/>
      <c r="G50" s="271"/>
      <c r="H50" s="272"/>
      <c r="I50" s="266"/>
      <c r="J50" s="273"/>
      <c r="K50" s="266"/>
      <c r="M50" s="267" t="s">
        <v>219</v>
      </c>
      <c r="O50" s="256"/>
    </row>
    <row r="51" spans="1:80" ht="22.5" x14ac:dyDescent="0.2">
      <c r="A51" s="257">
        <v>17</v>
      </c>
      <c r="B51" s="258" t="s">
        <v>168</v>
      </c>
      <c r="C51" s="259" t="s">
        <v>169</v>
      </c>
      <c r="D51" s="260" t="s">
        <v>123</v>
      </c>
      <c r="E51" s="261">
        <v>5.4377000000000004</v>
      </c>
      <c r="F51" s="261">
        <v>0</v>
      </c>
      <c r="G51" s="262">
        <f>E51*F51</f>
        <v>0</v>
      </c>
      <c r="H51" s="263">
        <v>1.421E-2</v>
      </c>
      <c r="I51" s="264">
        <f>E51*H51</f>
        <v>7.7269717000000002E-2</v>
      </c>
      <c r="J51" s="263">
        <v>0</v>
      </c>
      <c r="K51" s="264">
        <f>E51*J51</f>
        <v>0</v>
      </c>
      <c r="O51" s="256">
        <v>2</v>
      </c>
      <c r="AA51" s="231">
        <v>1</v>
      </c>
      <c r="AB51" s="231">
        <v>7</v>
      </c>
      <c r="AC51" s="231">
        <v>7</v>
      </c>
      <c r="AZ51" s="231">
        <v>2</v>
      </c>
      <c r="BA51" s="231">
        <f>IF(AZ51=1,G51,0)</f>
        <v>0</v>
      </c>
      <c r="BB51" s="231">
        <f>IF(AZ51=2,G51,0)</f>
        <v>0</v>
      </c>
      <c r="BC51" s="231">
        <f>IF(AZ51=3,G51,0)</f>
        <v>0</v>
      </c>
      <c r="BD51" s="231">
        <f>IF(AZ51=4,G51,0)</f>
        <v>0</v>
      </c>
      <c r="BE51" s="231">
        <f>IF(AZ51=5,G51,0)</f>
        <v>0</v>
      </c>
      <c r="CA51" s="256">
        <v>1</v>
      </c>
      <c r="CB51" s="256">
        <v>7</v>
      </c>
    </row>
    <row r="52" spans="1:80" x14ac:dyDescent="0.2">
      <c r="A52" s="265"/>
      <c r="B52" s="268"/>
      <c r="C52" s="322" t="s">
        <v>220</v>
      </c>
      <c r="D52" s="323"/>
      <c r="E52" s="269">
        <v>5.4377000000000004</v>
      </c>
      <c r="F52" s="270"/>
      <c r="G52" s="271"/>
      <c r="H52" s="272"/>
      <c r="I52" s="266"/>
      <c r="J52" s="273"/>
      <c r="K52" s="266"/>
      <c r="M52" s="267" t="s">
        <v>220</v>
      </c>
      <c r="O52" s="256"/>
    </row>
    <row r="53" spans="1:80" ht="22.5" x14ac:dyDescent="0.2">
      <c r="A53" s="257">
        <v>18</v>
      </c>
      <c r="B53" s="258" t="s">
        <v>221</v>
      </c>
      <c r="C53" s="259" t="s">
        <v>222</v>
      </c>
      <c r="D53" s="260" t="s">
        <v>123</v>
      </c>
      <c r="E53" s="261">
        <v>5.2111000000000001</v>
      </c>
      <c r="F53" s="261">
        <v>0</v>
      </c>
      <c r="G53" s="262">
        <f>E53*F53</f>
        <v>0</v>
      </c>
      <c r="H53" s="263">
        <v>2.257E-2</v>
      </c>
      <c r="I53" s="264">
        <f>E53*H53</f>
        <v>0.117614527</v>
      </c>
      <c r="J53" s="263">
        <v>0</v>
      </c>
      <c r="K53" s="264">
        <f>E53*J53</f>
        <v>0</v>
      </c>
      <c r="O53" s="256">
        <v>2</v>
      </c>
      <c r="AA53" s="231">
        <v>1</v>
      </c>
      <c r="AB53" s="231">
        <v>7</v>
      </c>
      <c r="AC53" s="231">
        <v>7</v>
      </c>
      <c r="AZ53" s="231">
        <v>2</v>
      </c>
      <c r="BA53" s="231">
        <f>IF(AZ53=1,G53,0)</f>
        <v>0</v>
      </c>
      <c r="BB53" s="231">
        <f>IF(AZ53=2,G53,0)</f>
        <v>0</v>
      </c>
      <c r="BC53" s="231">
        <f>IF(AZ53=3,G53,0)</f>
        <v>0</v>
      </c>
      <c r="BD53" s="231">
        <f>IF(AZ53=4,G53,0)</f>
        <v>0</v>
      </c>
      <c r="BE53" s="231">
        <f>IF(AZ53=5,G53,0)</f>
        <v>0</v>
      </c>
      <c r="CA53" s="256">
        <v>1</v>
      </c>
      <c r="CB53" s="256">
        <v>7</v>
      </c>
    </row>
    <row r="54" spans="1:80" x14ac:dyDescent="0.2">
      <c r="A54" s="265"/>
      <c r="B54" s="268"/>
      <c r="C54" s="322" t="s">
        <v>223</v>
      </c>
      <c r="D54" s="323"/>
      <c r="E54" s="269">
        <v>5.2111000000000001</v>
      </c>
      <c r="F54" s="270"/>
      <c r="G54" s="271"/>
      <c r="H54" s="272"/>
      <c r="I54" s="266"/>
      <c r="J54" s="273"/>
      <c r="K54" s="266"/>
      <c r="M54" s="267" t="s">
        <v>223</v>
      </c>
      <c r="O54" s="256"/>
    </row>
    <row r="55" spans="1:80" x14ac:dyDescent="0.2">
      <c r="A55" s="274"/>
      <c r="B55" s="275" t="s">
        <v>101</v>
      </c>
      <c r="C55" s="276" t="s">
        <v>151</v>
      </c>
      <c r="D55" s="277"/>
      <c r="E55" s="278"/>
      <c r="F55" s="279"/>
      <c r="G55" s="280">
        <f>SUM(G40:G54)</f>
        <v>0</v>
      </c>
      <c r="H55" s="281"/>
      <c r="I55" s="282">
        <f>SUM(I40:I54)</f>
        <v>0.79772451599999994</v>
      </c>
      <c r="J55" s="281"/>
      <c r="K55" s="282">
        <f>SUM(K40:K54)</f>
        <v>0</v>
      </c>
      <c r="O55" s="256">
        <v>4</v>
      </c>
      <c r="BA55" s="283">
        <f>SUM(BA40:BA54)</f>
        <v>0</v>
      </c>
      <c r="BB55" s="283">
        <f>SUM(BB40:BB54)</f>
        <v>0</v>
      </c>
      <c r="BC55" s="283">
        <f>SUM(BC40:BC54)</f>
        <v>0</v>
      </c>
      <c r="BD55" s="283">
        <f>SUM(BD40:BD54)</f>
        <v>0</v>
      </c>
      <c r="BE55" s="283">
        <f>SUM(BE40:BE54)</f>
        <v>0</v>
      </c>
    </row>
    <row r="56" spans="1:80" x14ac:dyDescent="0.2">
      <c r="A56" s="246" t="s">
        <v>97</v>
      </c>
      <c r="B56" s="247" t="s">
        <v>170</v>
      </c>
      <c r="C56" s="248" t="s">
        <v>171</v>
      </c>
      <c r="D56" s="249"/>
      <c r="E56" s="250"/>
      <c r="F56" s="250"/>
      <c r="G56" s="251"/>
      <c r="H56" s="252"/>
      <c r="I56" s="253"/>
      <c r="J56" s="254"/>
      <c r="K56" s="255"/>
      <c r="O56" s="256">
        <v>1</v>
      </c>
    </row>
    <row r="57" spans="1:80" ht="22.5" x14ac:dyDescent="0.2">
      <c r="A57" s="257">
        <v>19</v>
      </c>
      <c r="B57" s="258" t="s">
        <v>54</v>
      </c>
      <c r="C57" s="259" t="s">
        <v>224</v>
      </c>
      <c r="D57" s="260" t="s">
        <v>100</v>
      </c>
      <c r="E57" s="261">
        <v>2</v>
      </c>
      <c r="F57" s="261">
        <v>0</v>
      </c>
      <c r="G57" s="262">
        <f>E57*F57</f>
        <v>0</v>
      </c>
      <c r="H57" s="263">
        <v>0</v>
      </c>
      <c r="I57" s="264">
        <f>E57*H57</f>
        <v>0</v>
      </c>
      <c r="J57" s="263"/>
      <c r="K57" s="264">
        <f>E57*J57</f>
        <v>0</v>
      </c>
      <c r="O57" s="256">
        <v>2</v>
      </c>
      <c r="AA57" s="231">
        <v>12</v>
      </c>
      <c r="AB57" s="231">
        <v>0</v>
      </c>
      <c r="AC57" s="231">
        <v>25</v>
      </c>
      <c r="AZ57" s="231">
        <v>2</v>
      </c>
      <c r="BA57" s="231">
        <f>IF(AZ57=1,G57,0)</f>
        <v>0</v>
      </c>
      <c r="BB57" s="231">
        <f>IF(AZ57=2,G57,0)</f>
        <v>0</v>
      </c>
      <c r="BC57" s="231">
        <f>IF(AZ57=3,G57,0)</f>
        <v>0</v>
      </c>
      <c r="BD57" s="231">
        <f>IF(AZ57=4,G57,0)</f>
        <v>0</v>
      </c>
      <c r="BE57" s="231">
        <f>IF(AZ57=5,G57,0)</f>
        <v>0</v>
      </c>
      <c r="CA57" s="256">
        <v>12</v>
      </c>
      <c r="CB57" s="256">
        <v>0</v>
      </c>
    </row>
    <row r="58" spans="1:80" x14ac:dyDescent="0.2">
      <c r="A58" s="257">
        <v>20</v>
      </c>
      <c r="B58" s="258" t="s">
        <v>54</v>
      </c>
      <c r="C58" s="259" t="s">
        <v>225</v>
      </c>
      <c r="D58" s="260" t="s">
        <v>100</v>
      </c>
      <c r="E58" s="261">
        <v>1</v>
      </c>
      <c r="F58" s="261">
        <v>0</v>
      </c>
      <c r="G58" s="262">
        <f>E58*F58</f>
        <v>0</v>
      </c>
      <c r="H58" s="263">
        <v>0</v>
      </c>
      <c r="I58" s="264">
        <f>E58*H58</f>
        <v>0</v>
      </c>
      <c r="J58" s="263"/>
      <c r="K58" s="264">
        <f>E58*J58</f>
        <v>0</v>
      </c>
      <c r="O58" s="256">
        <v>2</v>
      </c>
      <c r="AA58" s="231">
        <v>12</v>
      </c>
      <c r="AB58" s="231">
        <v>0</v>
      </c>
      <c r="AC58" s="231">
        <v>26</v>
      </c>
      <c r="AZ58" s="231">
        <v>2</v>
      </c>
      <c r="BA58" s="231">
        <f>IF(AZ58=1,G58,0)</f>
        <v>0</v>
      </c>
      <c r="BB58" s="231">
        <f>IF(AZ58=2,G58,0)</f>
        <v>0</v>
      </c>
      <c r="BC58" s="231">
        <f>IF(AZ58=3,G58,0)</f>
        <v>0</v>
      </c>
      <c r="BD58" s="231">
        <f>IF(AZ58=4,G58,0)</f>
        <v>0</v>
      </c>
      <c r="BE58" s="231">
        <f>IF(AZ58=5,G58,0)</f>
        <v>0</v>
      </c>
      <c r="CA58" s="256">
        <v>12</v>
      </c>
      <c r="CB58" s="256">
        <v>0</v>
      </c>
    </row>
    <row r="59" spans="1:80" x14ac:dyDescent="0.2">
      <c r="A59" s="257">
        <v>21</v>
      </c>
      <c r="B59" s="258" t="s">
        <v>54</v>
      </c>
      <c r="C59" s="259" t="s">
        <v>226</v>
      </c>
      <c r="D59" s="260" t="s">
        <v>100</v>
      </c>
      <c r="E59" s="261">
        <v>1</v>
      </c>
      <c r="F59" s="261">
        <v>0</v>
      </c>
      <c r="G59" s="262">
        <f>E59*F59</f>
        <v>0</v>
      </c>
      <c r="H59" s="263">
        <v>0</v>
      </c>
      <c r="I59" s="264">
        <f>E59*H59</f>
        <v>0</v>
      </c>
      <c r="J59" s="263"/>
      <c r="K59" s="264">
        <f>E59*J59</f>
        <v>0</v>
      </c>
      <c r="O59" s="256">
        <v>2</v>
      </c>
      <c r="AA59" s="231">
        <v>12</v>
      </c>
      <c r="AB59" s="231">
        <v>0</v>
      </c>
      <c r="AC59" s="231">
        <v>27</v>
      </c>
      <c r="AZ59" s="231">
        <v>2</v>
      </c>
      <c r="BA59" s="231">
        <f>IF(AZ59=1,G59,0)</f>
        <v>0</v>
      </c>
      <c r="BB59" s="231">
        <f>IF(AZ59=2,G59,0)</f>
        <v>0</v>
      </c>
      <c r="BC59" s="231">
        <f>IF(AZ59=3,G59,0)</f>
        <v>0</v>
      </c>
      <c r="BD59" s="231">
        <f>IF(AZ59=4,G59,0)</f>
        <v>0</v>
      </c>
      <c r="BE59" s="231">
        <f>IF(AZ59=5,G59,0)</f>
        <v>0</v>
      </c>
      <c r="CA59" s="256">
        <v>12</v>
      </c>
      <c r="CB59" s="256">
        <v>0</v>
      </c>
    </row>
    <row r="60" spans="1:80" x14ac:dyDescent="0.2">
      <c r="A60" s="257">
        <v>22</v>
      </c>
      <c r="B60" s="258" t="s">
        <v>54</v>
      </c>
      <c r="C60" s="259" t="s">
        <v>227</v>
      </c>
      <c r="D60" s="260" t="s">
        <v>175</v>
      </c>
      <c r="E60" s="261">
        <v>1</v>
      </c>
      <c r="F60" s="261">
        <v>0</v>
      </c>
      <c r="G60" s="262">
        <f>E60*F60</f>
        <v>0</v>
      </c>
      <c r="H60" s="263">
        <v>0</v>
      </c>
      <c r="I60" s="264">
        <f>E60*H60</f>
        <v>0</v>
      </c>
      <c r="J60" s="263"/>
      <c r="K60" s="264">
        <f>E60*J60</f>
        <v>0</v>
      </c>
      <c r="O60" s="256">
        <v>2</v>
      </c>
      <c r="AA60" s="231">
        <v>12</v>
      </c>
      <c r="AB60" s="231">
        <v>0</v>
      </c>
      <c r="AC60" s="231">
        <v>1</v>
      </c>
      <c r="AZ60" s="231">
        <v>2</v>
      </c>
      <c r="BA60" s="231">
        <f>IF(AZ60=1,G60,0)</f>
        <v>0</v>
      </c>
      <c r="BB60" s="231">
        <f>IF(AZ60=2,G60,0)</f>
        <v>0</v>
      </c>
      <c r="BC60" s="231">
        <f>IF(AZ60=3,G60,0)</f>
        <v>0</v>
      </c>
      <c r="BD60" s="231">
        <f>IF(AZ60=4,G60,0)</f>
        <v>0</v>
      </c>
      <c r="BE60" s="231">
        <f>IF(AZ60=5,G60,0)</f>
        <v>0</v>
      </c>
      <c r="CA60" s="256">
        <v>12</v>
      </c>
      <c r="CB60" s="256">
        <v>0</v>
      </c>
    </row>
    <row r="61" spans="1:80" x14ac:dyDescent="0.2">
      <c r="A61" s="257">
        <v>23</v>
      </c>
      <c r="B61" s="258" t="s">
        <v>54</v>
      </c>
      <c r="C61" s="259" t="s">
        <v>228</v>
      </c>
      <c r="D61" s="260" t="s">
        <v>100</v>
      </c>
      <c r="E61" s="261">
        <v>2</v>
      </c>
      <c r="F61" s="261">
        <v>0</v>
      </c>
      <c r="G61" s="262">
        <f>E61*F61</f>
        <v>0</v>
      </c>
      <c r="H61" s="263">
        <v>0</v>
      </c>
      <c r="I61" s="264">
        <f>E61*H61</f>
        <v>0</v>
      </c>
      <c r="J61" s="263"/>
      <c r="K61" s="264">
        <f>E61*J61</f>
        <v>0</v>
      </c>
      <c r="O61" s="256">
        <v>2</v>
      </c>
      <c r="AA61" s="231">
        <v>12</v>
      </c>
      <c r="AB61" s="231">
        <v>0</v>
      </c>
      <c r="AC61" s="231">
        <v>2</v>
      </c>
      <c r="AZ61" s="231">
        <v>2</v>
      </c>
      <c r="BA61" s="231">
        <f>IF(AZ61=1,G61,0)</f>
        <v>0</v>
      </c>
      <c r="BB61" s="231">
        <f>IF(AZ61=2,G61,0)</f>
        <v>0</v>
      </c>
      <c r="BC61" s="231">
        <f>IF(AZ61=3,G61,0)</f>
        <v>0</v>
      </c>
      <c r="BD61" s="231">
        <f>IF(AZ61=4,G61,0)</f>
        <v>0</v>
      </c>
      <c r="BE61" s="231">
        <f>IF(AZ61=5,G61,0)</f>
        <v>0</v>
      </c>
      <c r="CA61" s="256">
        <v>12</v>
      </c>
      <c r="CB61" s="256">
        <v>0</v>
      </c>
    </row>
    <row r="62" spans="1:80" x14ac:dyDescent="0.2">
      <c r="A62" s="274"/>
      <c r="B62" s="275" t="s">
        <v>101</v>
      </c>
      <c r="C62" s="276" t="s">
        <v>172</v>
      </c>
      <c r="D62" s="277"/>
      <c r="E62" s="278"/>
      <c r="F62" s="279"/>
      <c r="G62" s="280">
        <f>SUM(G56:G61)</f>
        <v>0</v>
      </c>
      <c r="H62" s="281"/>
      <c r="I62" s="282">
        <f>SUM(I56:I61)</f>
        <v>0</v>
      </c>
      <c r="J62" s="281"/>
      <c r="K62" s="282">
        <f>SUM(K56:K61)</f>
        <v>0</v>
      </c>
      <c r="O62" s="256">
        <v>4</v>
      </c>
      <c r="BA62" s="283">
        <f>SUM(BA56:BA61)</f>
        <v>0</v>
      </c>
      <c r="BB62" s="283">
        <f>SUM(BB56:BB61)</f>
        <v>0</v>
      </c>
      <c r="BC62" s="283">
        <f>SUM(BC56:BC61)</f>
        <v>0</v>
      </c>
      <c r="BD62" s="283">
        <f>SUM(BD56:BD61)</f>
        <v>0</v>
      </c>
      <c r="BE62" s="283">
        <f>SUM(BE56:BE61)</f>
        <v>0</v>
      </c>
    </row>
    <row r="63" spans="1:80" x14ac:dyDescent="0.2">
      <c r="A63" s="246" t="s">
        <v>97</v>
      </c>
      <c r="B63" s="247" t="s">
        <v>177</v>
      </c>
      <c r="C63" s="248" t="s">
        <v>178</v>
      </c>
      <c r="D63" s="249"/>
      <c r="E63" s="250"/>
      <c r="F63" s="250"/>
      <c r="G63" s="251"/>
      <c r="H63" s="252"/>
      <c r="I63" s="253"/>
      <c r="J63" s="254"/>
      <c r="K63" s="255"/>
      <c r="O63" s="256">
        <v>1</v>
      </c>
    </row>
    <row r="64" spans="1:80" x14ac:dyDescent="0.2">
      <c r="A64" s="257">
        <v>24</v>
      </c>
      <c r="B64" s="258" t="s">
        <v>54</v>
      </c>
      <c r="C64" s="259" t="s">
        <v>229</v>
      </c>
      <c r="D64" s="260" t="s">
        <v>100</v>
      </c>
      <c r="E64" s="261">
        <v>1</v>
      </c>
      <c r="F64" s="261">
        <v>0</v>
      </c>
      <c r="G64" s="262">
        <f>E64*F64</f>
        <v>0</v>
      </c>
      <c r="H64" s="263">
        <v>0</v>
      </c>
      <c r="I64" s="264">
        <f>E64*H64</f>
        <v>0</v>
      </c>
      <c r="J64" s="263"/>
      <c r="K64" s="264">
        <f>E64*J64</f>
        <v>0</v>
      </c>
      <c r="O64" s="256">
        <v>2</v>
      </c>
      <c r="AA64" s="231">
        <v>12</v>
      </c>
      <c r="AB64" s="231">
        <v>0</v>
      </c>
      <c r="AC64" s="231">
        <v>5</v>
      </c>
      <c r="AZ64" s="231">
        <v>2</v>
      </c>
      <c r="BA64" s="231">
        <f>IF(AZ64=1,G64,0)</f>
        <v>0</v>
      </c>
      <c r="BB64" s="231">
        <f>IF(AZ64=2,G64,0)</f>
        <v>0</v>
      </c>
      <c r="BC64" s="231">
        <f>IF(AZ64=3,G64,0)</f>
        <v>0</v>
      </c>
      <c r="BD64" s="231">
        <f>IF(AZ64=4,G64,0)</f>
        <v>0</v>
      </c>
      <c r="BE64" s="231">
        <f>IF(AZ64=5,G64,0)</f>
        <v>0</v>
      </c>
      <c r="CA64" s="256">
        <v>12</v>
      </c>
      <c r="CB64" s="256">
        <v>0</v>
      </c>
    </row>
    <row r="65" spans="1:80" x14ac:dyDescent="0.2">
      <c r="A65" s="257">
        <v>25</v>
      </c>
      <c r="B65" s="258" t="s">
        <v>54</v>
      </c>
      <c r="C65" s="259" t="s">
        <v>230</v>
      </c>
      <c r="D65" s="260" t="s">
        <v>175</v>
      </c>
      <c r="E65" s="261">
        <v>1</v>
      </c>
      <c r="F65" s="261">
        <v>0</v>
      </c>
      <c r="G65" s="262">
        <f>E65*F65</f>
        <v>0</v>
      </c>
      <c r="H65" s="263">
        <v>0</v>
      </c>
      <c r="I65" s="264">
        <f>E65*H65</f>
        <v>0</v>
      </c>
      <c r="J65" s="263"/>
      <c r="K65" s="264">
        <f>E65*J65</f>
        <v>0</v>
      </c>
      <c r="O65" s="256">
        <v>2</v>
      </c>
      <c r="AA65" s="231">
        <v>12</v>
      </c>
      <c r="AB65" s="231">
        <v>0</v>
      </c>
      <c r="AC65" s="231">
        <v>30</v>
      </c>
      <c r="AZ65" s="231">
        <v>2</v>
      </c>
      <c r="BA65" s="231">
        <f>IF(AZ65=1,G65,0)</f>
        <v>0</v>
      </c>
      <c r="BB65" s="231">
        <f>IF(AZ65=2,G65,0)</f>
        <v>0</v>
      </c>
      <c r="BC65" s="231">
        <f>IF(AZ65=3,G65,0)</f>
        <v>0</v>
      </c>
      <c r="BD65" s="231">
        <f>IF(AZ65=4,G65,0)</f>
        <v>0</v>
      </c>
      <c r="BE65" s="231">
        <f>IF(AZ65=5,G65,0)</f>
        <v>0</v>
      </c>
      <c r="CA65" s="256">
        <v>12</v>
      </c>
      <c r="CB65" s="256">
        <v>0</v>
      </c>
    </row>
    <row r="66" spans="1:80" x14ac:dyDescent="0.2">
      <c r="A66" s="257">
        <v>26</v>
      </c>
      <c r="B66" s="258" t="s">
        <v>54</v>
      </c>
      <c r="C66" s="259" t="s">
        <v>231</v>
      </c>
      <c r="D66" s="260" t="s">
        <v>100</v>
      </c>
      <c r="E66" s="261">
        <v>6</v>
      </c>
      <c r="F66" s="261">
        <v>0</v>
      </c>
      <c r="G66" s="262">
        <f>E66*F66</f>
        <v>0</v>
      </c>
      <c r="H66" s="263">
        <v>0</v>
      </c>
      <c r="I66" s="264">
        <f>E66*H66</f>
        <v>0</v>
      </c>
      <c r="J66" s="263"/>
      <c r="K66" s="264">
        <f>E66*J66</f>
        <v>0</v>
      </c>
      <c r="O66" s="256">
        <v>2</v>
      </c>
      <c r="AA66" s="231">
        <v>12</v>
      </c>
      <c r="AB66" s="231">
        <v>0</v>
      </c>
      <c r="AC66" s="231">
        <v>7</v>
      </c>
      <c r="AZ66" s="231">
        <v>2</v>
      </c>
      <c r="BA66" s="231">
        <f>IF(AZ66=1,G66,0)</f>
        <v>0</v>
      </c>
      <c r="BB66" s="231">
        <f>IF(AZ66=2,G66,0)</f>
        <v>0</v>
      </c>
      <c r="BC66" s="231">
        <f>IF(AZ66=3,G66,0)</f>
        <v>0</v>
      </c>
      <c r="BD66" s="231">
        <f>IF(AZ66=4,G66,0)</f>
        <v>0</v>
      </c>
      <c r="BE66" s="231">
        <f>IF(AZ66=5,G66,0)</f>
        <v>0</v>
      </c>
      <c r="CA66" s="256">
        <v>12</v>
      </c>
      <c r="CB66" s="256">
        <v>0</v>
      </c>
    </row>
    <row r="67" spans="1:80" x14ac:dyDescent="0.2">
      <c r="A67" s="257">
        <v>27</v>
      </c>
      <c r="B67" s="258" t="s">
        <v>54</v>
      </c>
      <c r="C67" s="259" t="s">
        <v>183</v>
      </c>
      <c r="D67" s="260" t="s">
        <v>100</v>
      </c>
      <c r="E67" s="261">
        <v>6</v>
      </c>
      <c r="F67" s="261">
        <v>0</v>
      </c>
      <c r="G67" s="262">
        <f>E67*F67</f>
        <v>0</v>
      </c>
      <c r="H67" s="263">
        <v>0</v>
      </c>
      <c r="I67" s="264">
        <f>E67*H67</f>
        <v>0</v>
      </c>
      <c r="J67" s="263"/>
      <c r="K67" s="264">
        <f>E67*J67</f>
        <v>0</v>
      </c>
      <c r="O67" s="256">
        <v>2</v>
      </c>
      <c r="AA67" s="231">
        <v>12</v>
      </c>
      <c r="AB67" s="231">
        <v>0</v>
      </c>
      <c r="AC67" s="231">
        <v>6</v>
      </c>
      <c r="AZ67" s="231">
        <v>2</v>
      </c>
      <c r="BA67" s="231">
        <f>IF(AZ67=1,G67,0)</f>
        <v>0</v>
      </c>
      <c r="BB67" s="231">
        <f>IF(AZ67=2,G67,0)</f>
        <v>0</v>
      </c>
      <c r="BC67" s="231">
        <f>IF(AZ67=3,G67,0)</f>
        <v>0</v>
      </c>
      <c r="BD67" s="231">
        <f>IF(AZ67=4,G67,0)</f>
        <v>0</v>
      </c>
      <c r="BE67" s="231">
        <f>IF(AZ67=5,G67,0)</f>
        <v>0</v>
      </c>
      <c r="CA67" s="256">
        <v>12</v>
      </c>
      <c r="CB67" s="256">
        <v>0</v>
      </c>
    </row>
    <row r="68" spans="1:80" x14ac:dyDescent="0.2">
      <c r="A68" s="274"/>
      <c r="B68" s="275" t="s">
        <v>101</v>
      </c>
      <c r="C68" s="276" t="s">
        <v>179</v>
      </c>
      <c r="D68" s="277"/>
      <c r="E68" s="278"/>
      <c r="F68" s="279"/>
      <c r="G68" s="280">
        <f>SUM(G63:G67)</f>
        <v>0</v>
      </c>
      <c r="H68" s="281"/>
      <c r="I68" s="282">
        <f>SUM(I63:I67)</f>
        <v>0</v>
      </c>
      <c r="J68" s="281"/>
      <c r="K68" s="282">
        <f>SUM(K63:K67)</f>
        <v>0</v>
      </c>
      <c r="O68" s="256">
        <v>4</v>
      </c>
      <c r="BA68" s="283">
        <f>SUM(BA63:BA67)</f>
        <v>0</v>
      </c>
      <c r="BB68" s="283">
        <f>SUM(BB63:BB67)</f>
        <v>0</v>
      </c>
      <c r="BC68" s="283">
        <f>SUM(BC63:BC67)</f>
        <v>0</v>
      </c>
      <c r="BD68" s="283">
        <f>SUM(BD63:BD67)</f>
        <v>0</v>
      </c>
      <c r="BE68" s="283">
        <f>SUM(BE63:BE67)</f>
        <v>0</v>
      </c>
    </row>
    <row r="69" spans="1:80" x14ac:dyDescent="0.2">
      <c r="A69" s="246" t="s">
        <v>97</v>
      </c>
      <c r="B69" s="247" t="s">
        <v>185</v>
      </c>
      <c r="C69" s="248" t="s">
        <v>186</v>
      </c>
      <c r="D69" s="249"/>
      <c r="E69" s="250"/>
      <c r="F69" s="250"/>
      <c r="G69" s="251"/>
      <c r="H69" s="252"/>
      <c r="I69" s="253"/>
      <c r="J69" s="254"/>
      <c r="K69" s="255"/>
      <c r="O69" s="256">
        <v>1</v>
      </c>
    </row>
    <row r="70" spans="1:80" x14ac:dyDescent="0.2">
      <c r="A70" s="257">
        <v>28</v>
      </c>
      <c r="B70" s="258" t="s">
        <v>188</v>
      </c>
      <c r="C70" s="259" t="s">
        <v>189</v>
      </c>
      <c r="D70" s="260" t="s">
        <v>123</v>
      </c>
      <c r="E70" s="261">
        <v>54.118400000000001</v>
      </c>
      <c r="F70" s="261">
        <v>0</v>
      </c>
      <c r="G70" s="262">
        <f>E70*F70</f>
        <v>0</v>
      </c>
      <c r="H70" s="263">
        <v>4.8000000000000001E-4</v>
      </c>
      <c r="I70" s="264">
        <f>E70*H70</f>
        <v>2.5976832000000002E-2</v>
      </c>
      <c r="J70" s="263">
        <v>0</v>
      </c>
      <c r="K70" s="264">
        <f>E70*J70</f>
        <v>0</v>
      </c>
      <c r="O70" s="256">
        <v>2</v>
      </c>
      <c r="AA70" s="231">
        <v>1</v>
      </c>
      <c r="AB70" s="231">
        <v>7</v>
      </c>
      <c r="AC70" s="231">
        <v>7</v>
      </c>
      <c r="AZ70" s="231">
        <v>2</v>
      </c>
      <c r="BA70" s="231">
        <f>IF(AZ70=1,G70,0)</f>
        <v>0</v>
      </c>
      <c r="BB70" s="231">
        <f>IF(AZ70=2,G70,0)</f>
        <v>0</v>
      </c>
      <c r="BC70" s="231">
        <f>IF(AZ70=3,G70,0)</f>
        <v>0</v>
      </c>
      <c r="BD70" s="231">
        <f>IF(AZ70=4,G70,0)</f>
        <v>0</v>
      </c>
      <c r="BE70" s="231">
        <f>IF(AZ70=5,G70,0)</f>
        <v>0</v>
      </c>
      <c r="CA70" s="256">
        <v>1</v>
      </c>
      <c r="CB70" s="256">
        <v>7</v>
      </c>
    </row>
    <row r="71" spans="1:80" x14ac:dyDescent="0.2">
      <c r="A71" s="265"/>
      <c r="B71" s="268"/>
      <c r="C71" s="322" t="s">
        <v>232</v>
      </c>
      <c r="D71" s="323"/>
      <c r="E71" s="269">
        <v>54.118400000000001</v>
      </c>
      <c r="F71" s="270"/>
      <c r="G71" s="271"/>
      <c r="H71" s="272"/>
      <c r="I71" s="266"/>
      <c r="J71" s="273"/>
      <c r="K71" s="266"/>
      <c r="M71" s="267" t="s">
        <v>232</v>
      </c>
      <c r="O71" s="256"/>
    </row>
    <row r="72" spans="1:80" x14ac:dyDescent="0.2">
      <c r="A72" s="274"/>
      <c r="B72" s="275" t="s">
        <v>101</v>
      </c>
      <c r="C72" s="276" t="s">
        <v>187</v>
      </c>
      <c r="D72" s="277"/>
      <c r="E72" s="278"/>
      <c r="F72" s="279"/>
      <c r="G72" s="280">
        <f>SUM(G69:G71)</f>
        <v>0</v>
      </c>
      <c r="H72" s="281"/>
      <c r="I72" s="282">
        <f>SUM(I69:I71)</f>
        <v>2.5976832000000002E-2</v>
      </c>
      <c r="J72" s="281"/>
      <c r="K72" s="282">
        <f>SUM(K69:K71)</f>
        <v>0</v>
      </c>
      <c r="O72" s="256">
        <v>4</v>
      </c>
      <c r="BA72" s="283">
        <f>SUM(BA69:BA71)</f>
        <v>0</v>
      </c>
      <c r="BB72" s="283">
        <f>SUM(BB69:BB71)</f>
        <v>0</v>
      </c>
      <c r="BC72" s="283">
        <f>SUM(BC69:BC71)</f>
        <v>0</v>
      </c>
      <c r="BD72" s="283">
        <f>SUM(BD69:BD71)</f>
        <v>0</v>
      </c>
      <c r="BE72" s="283">
        <f>SUM(BE69:BE71)</f>
        <v>0</v>
      </c>
    </row>
    <row r="73" spans="1:80" x14ac:dyDescent="0.2">
      <c r="A73" s="246" t="s">
        <v>97</v>
      </c>
      <c r="B73" s="247" t="s">
        <v>191</v>
      </c>
      <c r="C73" s="248" t="s">
        <v>192</v>
      </c>
      <c r="D73" s="249"/>
      <c r="E73" s="250"/>
      <c r="F73" s="250"/>
      <c r="G73" s="251"/>
      <c r="H73" s="252"/>
      <c r="I73" s="253"/>
      <c r="J73" s="254"/>
      <c r="K73" s="255"/>
      <c r="O73" s="256">
        <v>1</v>
      </c>
    </row>
    <row r="74" spans="1:80" x14ac:dyDescent="0.2">
      <c r="A74" s="257">
        <v>29</v>
      </c>
      <c r="B74" s="258" t="s">
        <v>54</v>
      </c>
      <c r="C74" s="259" t="s">
        <v>233</v>
      </c>
      <c r="D74" s="260" t="s">
        <v>175</v>
      </c>
      <c r="E74" s="261">
        <v>1</v>
      </c>
      <c r="F74" s="261">
        <v>0</v>
      </c>
      <c r="G74" s="262">
        <f>E74*F74</f>
        <v>0</v>
      </c>
      <c r="H74" s="263">
        <v>0</v>
      </c>
      <c r="I74" s="264">
        <f>E74*H74</f>
        <v>0</v>
      </c>
      <c r="J74" s="263"/>
      <c r="K74" s="264">
        <f>E74*J74</f>
        <v>0</v>
      </c>
      <c r="O74" s="256">
        <v>2</v>
      </c>
      <c r="AA74" s="231">
        <v>12</v>
      </c>
      <c r="AB74" s="231">
        <v>0</v>
      </c>
      <c r="AC74" s="231">
        <v>31</v>
      </c>
      <c r="AZ74" s="231">
        <v>4</v>
      </c>
      <c r="BA74" s="231">
        <f>IF(AZ74=1,G74,0)</f>
        <v>0</v>
      </c>
      <c r="BB74" s="231">
        <f>IF(AZ74=2,G74,0)</f>
        <v>0</v>
      </c>
      <c r="BC74" s="231">
        <f>IF(AZ74=3,G74,0)</f>
        <v>0</v>
      </c>
      <c r="BD74" s="231">
        <f>IF(AZ74=4,G74,0)</f>
        <v>0</v>
      </c>
      <c r="BE74" s="231">
        <f>IF(AZ74=5,G74,0)</f>
        <v>0</v>
      </c>
      <c r="CA74" s="256">
        <v>12</v>
      </c>
      <c r="CB74" s="256">
        <v>0</v>
      </c>
    </row>
    <row r="75" spans="1:80" x14ac:dyDescent="0.2">
      <c r="A75" s="274"/>
      <c r="B75" s="275" t="s">
        <v>101</v>
      </c>
      <c r="C75" s="276" t="s">
        <v>193</v>
      </c>
      <c r="D75" s="277"/>
      <c r="E75" s="278"/>
      <c r="F75" s="279"/>
      <c r="G75" s="280">
        <f>SUM(G73:G74)</f>
        <v>0</v>
      </c>
      <c r="H75" s="281"/>
      <c r="I75" s="282">
        <f>SUM(I73:I74)</f>
        <v>0</v>
      </c>
      <c r="J75" s="281"/>
      <c r="K75" s="282">
        <f>SUM(K73:K74)</f>
        <v>0</v>
      </c>
      <c r="O75" s="256">
        <v>4</v>
      </c>
      <c r="BA75" s="283">
        <f>SUM(BA73:BA74)</f>
        <v>0</v>
      </c>
      <c r="BB75" s="283">
        <f>SUM(BB73:BB74)</f>
        <v>0</v>
      </c>
      <c r="BC75" s="283">
        <f>SUM(BC73:BC74)</f>
        <v>0</v>
      </c>
      <c r="BD75" s="283">
        <f>SUM(BD73:BD74)</f>
        <v>0</v>
      </c>
      <c r="BE75" s="283">
        <f>SUM(BE73:BE74)</f>
        <v>0</v>
      </c>
    </row>
    <row r="76" spans="1:80" x14ac:dyDescent="0.2">
      <c r="E76" s="231"/>
    </row>
    <row r="77" spans="1:80" x14ac:dyDescent="0.2">
      <c r="E77" s="231"/>
    </row>
    <row r="78" spans="1:80" x14ac:dyDescent="0.2">
      <c r="E78" s="231"/>
    </row>
    <row r="79" spans="1:80" x14ac:dyDescent="0.2">
      <c r="E79" s="231"/>
    </row>
    <row r="80" spans="1:80" x14ac:dyDescent="0.2">
      <c r="E80" s="231"/>
    </row>
    <row r="81" spans="5:5" x14ac:dyDescent="0.2">
      <c r="E81" s="231"/>
    </row>
    <row r="82" spans="5:5" x14ac:dyDescent="0.2">
      <c r="E82" s="231"/>
    </row>
    <row r="83" spans="5:5" x14ac:dyDescent="0.2">
      <c r="E83" s="231"/>
    </row>
    <row r="84" spans="5:5" x14ac:dyDescent="0.2">
      <c r="E84" s="231"/>
    </row>
    <row r="85" spans="5:5" x14ac:dyDescent="0.2">
      <c r="E85" s="231"/>
    </row>
    <row r="86" spans="5:5" x14ac:dyDescent="0.2">
      <c r="E86" s="231"/>
    </row>
    <row r="87" spans="5:5" x14ac:dyDescent="0.2">
      <c r="E87" s="231"/>
    </row>
    <row r="88" spans="5:5" x14ac:dyDescent="0.2">
      <c r="E88" s="231"/>
    </row>
    <row r="89" spans="5:5" x14ac:dyDescent="0.2">
      <c r="E89" s="231"/>
    </row>
    <row r="90" spans="5:5" x14ac:dyDescent="0.2">
      <c r="E90" s="231"/>
    </row>
    <row r="91" spans="5:5" x14ac:dyDescent="0.2">
      <c r="E91" s="231"/>
    </row>
    <row r="92" spans="5:5" x14ac:dyDescent="0.2">
      <c r="E92" s="231"/>
    </row>
    <row r="93" spans="5:5" x14ac:dyDescent="0.2">
      <c r="E93" s="231"/>
    </row>
    <row r="94" spans="5:5" x14ac:dyDescent="0.2">
      <c r="E94" s="231"/>
    </row>
    <row r="95" spans="5:5" x14ac:dyDescent="0.2">
      <c r="E95" s="231"/>
    </row>
    <row r="96" spans="5:5" x14ac:dyDescent="0.2">
      <c r="E96" s="231"/>
    </row>
    <row r="97" spans="1:7" x14ac:dyDescent="0.2">
      <c r="E97" s="231"/>
    </row>
    <row r="98" spans="1:7" x14ac:dyDescent="0.2">
      <c r="E98" s="231"/>
    </row>
    <row r="99" spans="1:7" x14ac:dyDescent="0.2">
      <c r="A99" s="273"/>
      <c r="B99" s="273"/>
      <c r="C99" s="273"/>
      <c r="D99" s="273"/>
      <c r="E99" s="273"/>
      <c r="F99" s="273"/>
      <c r="G99" s="273"/>
    </row>
    <row r="100" spans="1:7" x14ac:dyDescent="0.2">
      <c r="A100" s="273"/>
      <c r="B100" s="273"/>
      <c r="C100" s="273"/>
      <c r="D100" s="273"/>
      <c r="E100" s="273"/>
      <c r="F100" s="273"/>
      <c r="G100" s="273"/>
    </row>
    <row r="101" spans="1:7" x14ac:dyDescent="0.2">
      <c r="A101" s="273"/>
      <c r="B101" s="273"/>
      <c r="C101" s="273"/>
      <c r="D101" s="273"/>
      <c r="E101" s="273"/>
      <c r="F101" s="273"/>
      <c r="G101" s="273"/>
    </row>
    <row r="102" spans="1:7" x14ac:dyDescent="0.2">
      <c r="A102" s="273"/>
      <c r="B102" s="273"/>
      <c r="C102" s="273"/>
      <c r="D102" s="273"/>
      <c r="E102" s="273"/>
      <c r="F102" s="273"/>
      <c r="G102" s="273"/>
    </row>
    <row r="103" spans="1:7" x14ac:dyDescent="0.2">
      <c r="E103" s="231"/>
    </row>
    <row r="104" spans="1:7" x14ac:dyDescent="0.2">
      <c r="E104" s="231"/>
    </row>
    <row r="105" spans="1:7" x14ac:dyDescent="0.2">
      <c r="E105" s="231"/>
    </row>
    <row r="106" spans="1:7" x14ac:dyDescent="0.2">
      <c r="E106" s="231"/>
    </row>
    <row r="107" spans="1:7" x14ac:dyDescent="0.2">
      <c r="E107" s="231"/>
    </row>
    <row r="108" spans="1:7" x14ac:dyDescent="0.2">
      <c r="E108" s="231"/>
    </row>
    <row r="109" spans="1:7" x14ac:dyDescent="0.2">
      <c r="E109" s="231"/>
    </row>
    <row r="110" spans="1:7" x14ac:dyDescent="0.2">
      <c r="E110" s="231"/>
    </row>
    <row r="111" spans="1:7" x14ac:dyDescent="0.2">
      <c r="E111" s="231"/>
    </row>
    <row r="112" spans="1:7" x14ac:dyDescent="0.2">
      <c r="E112" s="231"/>
    </row>
    <row r="113" spans="5:5" x14ac:dyDescent="0.2">
      <c r="E113" s="231"/>
    </row>
    <row r="114" spans="5:5" x14ac:dyDescent="0.2">
      <c r="E114" s="231"/>
    </row>
    <row r="115" spans="5:5" x14ac:dyDescent="0.2">
      <c r="E115" s="231"/>
    </row>
    <row r="116" spans="5:5" x14ac:dyDescent="0.2">
      <c r="E116" s="231"/>
    </row>
    <row r="117" spans="5:5" x14ac:dyDescent="0.2">
      <c r="E117" s="231"/>
    </row>
    <row r="118" spans="5:5" x14ac:dyDescent="0.2">
      <c r="E118" s="231"/>
    </row>
    <row r="119" spans="5:5" x14ac:dyDescent="0.2">
      <c r="E119" s="231"/>
    </row>
    <row r="120" spans="5:5" x14ac:dyDescent="0.2">
      <c r="E120" s="231"/>
    </row>
    <row r="121" spans="5:5" x14ac:dyDescent="0.2">
      <c r="E121" s="231"/>
    </row>
    <row r="122" spans="5:5" x14ac:dyDescent="0.2">
      <c r="E122" s="231"/>
    </row>
    <row r="123" spans="5:5" x14ac:dyDescent="0.2">
      <c r="E123" s="231"/>
    </row>
    <row r="124" spans="5:5" x14ac:dyDescent="0.2">
      <c r="E124" s="231"/>
    </row>
    <row r="125" spans="5:5" x14ac:dyDescent="0.2">
      <c r="E125" s="231"/>
    </row>
    <row r="126" spans="5:5" x14ac:dyDescent="0.2">
      <c r="E126" s="231"/>
    </row>
    <row r="127" spans="5:5" x14ac:dyDescent="0.2">
      <c r="E127" s="231"/>
    </row>
    <row r="128" spans="5:5" x14ac:dyDescent="0.2">
      <c r="E128" s="231"/>
    </row>
    <row r="129" spans="1:7" x14ac:dyDescent="0.2">
      <c r="E129" s="231"/>
    </row>
    <row r="130" spans="1:7" x14ac:dyDescent="0.2">
      <c r="E130" s="231"/>
    </row>
    <row r="131" spans="1:7" x14ac:dyDescent="0.2">
      <c r="E131" s="231"/>
    </row>
    <row r="132" spans="1:7" x14ac:dyDescent="0.2">
      <c r="E132" s="231"/>
    </row>
    <row r="133" spans="1:7" x14ac:dyDescent="0.2">
      <c r="E133" s="231"/>
    </row>
    <row r="134" spans="1:7" x14ac:dyDescent="0.2">
      <c r="A134" s="284"/>
      <c r="B134" s="284"/>
    </row>
    <row r="135" spans="1:7" x14ac:dyDescent="0.2">
      <c r="A135" s="273"/>
      <c r="B135" s="273"/>
      <c r="C135" s="285"/>
      <c r="D135" s="285"/>
      <c r="E135" s="286"/>
      <c r="F135" s="285"/>
      <c r="G135" s="287"/>
    </row>
    <row r="136" spans="1:7" x14ac:dyDescent="0.2">
      <c r="A136" s="288"/>
      <c r="B136" s="288"/>
      <c r="C136" s="273"/>
      <c r="D136" s="273"/>
      <c r="E136" s="289"/>
      <c r="F136" s="273"/>
      <c r="G136" s="273"/>
    </row>
    <row r="137" spans="1:7" x14ac:dyDescent="0.2">
      <c r="A137" s="273"/>
      <c r="B137" s="273"/>
      <c r="C137" s="273"/>
      <c r="D137" s="273"/>
      <c r="E137" s="289"/>
      <c r="F137" s="273"/>
      <c r="G137" s="273"/>
    </row>
    <row r="138" spans="1:7" x14ac:dyDescent="0.2">
      <c r="A138" s="273"/>
      <c r="B138" s="273"/>
      <c r="C138" s="273"/>
      <c r="D138" s="273"/>
      <c r="E138" s="289"/>
      <c r="F138" s="273"/>
      <c r="G138" s="273"/>
    </row>
    <row r="139" spans="1:7" x14ac:dyDescent="0.2">
      <c r="A139" s="273"/>
      <c r="B139" s="273"/>
      <c r="C139" s="273"/>
      <c r="D139" s="273"/>
      <c r="E139" s="289"/>
      <c r="F139" s="273"/>
      <c r="G139" s="273"/>
    </row>
    <row r="140" spans="1:7" x14ac:dyDescent="0.2">
      <c r="A140" s="273"/>
      <c r="B140" s="273"/>
      <c r="C140" s="273"/>
      <c r="D140" s="273"/>
      <c r="E140" s="289"/>
      <c r="F140" s="273"/>
      <c r="G140" s="273"/>
    </row>
    <row r="141" spans="1:7" x14ac:dyDescent="0.2">
      <c r="A141" s="273"/>
      <c r="B141" s="273"/>
      <c r="C141" s="273"/>
      <c r="D141" s="273"/>
      <c r="E141" s="289"/>
      <c r="F141" s="273"/>
      <c r="G141" s="273"/>
    </row>
    <row r="142" spans="1:7" x14ac:dyDescent="0.2">
      <c r="A142" s="273"/>
      <c r="B142" s="273"/>
      <c r="C142" s="273"/>
      <c r="D142" s="273"/>
      <c r="E142" s="289"/>
      <c r="F142" s="273"/>
      <c r="G142" s="273"/>
    </row>
    <row r="143" spans="1:7" x14ac:dyDescent="0.2">
      <c r="A143" s="273"/>
      <c r="B143" s="273"/>
      <c r="C143" s="273"/>
      <c r="D143" s="273"/>
      <c r="E143" s="289"/>
      <c r="F143" s="273"/>
      <c r="G143" s="273"/>
    </row>
    <row r="144" spans="1:7" x14ac:dyDescent="0.2">
      <c r="A144" s="273"/>
      <c r="B144" s="273"/>
      <c r="C144" s="273"/>
      <c r="D144" s="273"/>
      <c r="E144" s="289"/>
      <c r="F144" s="273"/>
      <c r="G144" s="273"/>
    </row>
    <row r="145" spans="1:7" x14ac:dyDescent="0.2">
      <c r="A145" s="273"/>
      <c r="B145" s="273"/>
      <c r="C145" s="273"/>
      <c r="D145" s="273"/>
      <c r="E145" s="289"/>
      <c r="F145" s="273"/>
      <c r="G145" s="273"/>
    </row>
    <row r="146" spans="1:7" x14ac:dyDescent="0.2">
      <c r="A146" s="273"/>
      <c r="B146" s="273"/>
      <c r="C146" s="273"/>
      <c r="D146" s="273"/>
      <c r="E146" s="289"/>
      <c r="F146" s="273"/>
      <c r="G146" s="273"/>
    </row>
    <row r="147" spans="1:7" x14ac:dyDescent="0.2">
      <c r="A147" s="273"/>
      <c r="B147" s="273"/>
      <c r="C147" s="273"/>
      <c r="D147" s="273"/>
      <c r="E147" s="289"/>
      <c r="F147" s="273"/>
      <c r="G147" s="273"/>
    </row>
    <row r="148" spans="1:7" x14ac:dyDescent="0.2">
      <c r="A148" s="273"/>
      <c r="B148" s="273"/>
      <c r="C148" s="273"/>
      <c r="D148" s="273"/>
      <c r="E148" s="289"/>
      <c r="F148" s="273"/>
      <c r="G148" s="273"/>
    </row>
  </sheetData>
  <mergeCells count="28">
    <mergeCell ref="C11:D11"/>
    <mergeCell ref="C13:D13"/>
    <mergeCell ref="C15:D15"/>
    <mergeCell ref="A1:G1"/>
    <mergeCell ref="A3:B3"/>
    <mergeCell ref="A4:B4"/>
    <mergeCell ref="E4:G4"/>
    <mergeCell ref="C9:D9"/>
    <mergeCell ref="C32:D32"/>
    <mergeCell ref="C36:D36"/>
    <mergeCell ref="C38:D38"/>
    <mergeCell ref="C17:D17"/>
    <mergeCell ref="C19:D19"/>
    <mergeCell ref="C23:D23"/>
    <mergeCell ref="C24:D24"/>
    <mergeCell ref="C26:D26"/>
    <mergeCell ref="C27:D27"/>
    <mergeCell ref="C29:D29"/>
    <mergeCell ref="C30:D30"/>
    <mergeCell ref="C71:D71"/>
    <mergeCell ref="C42:D42"/>
    <mergeCell ref="C44:D44"/>
    <mergeCell ref="C45:D45"/>
    <mergeCell ref="C46:D46"/>
    <mergeCell ref="C49:D49"/>
    <mergeCell ref="C50:D50"/>
    <mergeCell ref="C52:D52"/>
    <mergeCell ref="C54:D5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28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235</v>
      </c>
      <c r="D2" s="97" t="s">
        <v>238</v>
      </c>
      <c r="E2" s="96"/>
      <c r="F2" s="98" t="s">
        <v>33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34</v>
      </c>
      <c r="B4" s="101"/>
      <c r="C4" s="102"/>
      <c r="D4" s="102"/>
      <c r="E4" s="101"/>
      <c r="F4" s="103" t="s">
        <v>35</v>
      </c>
      <c r="G4" s="106"/>
    </row>
    <row r="5" spans="1:57" ht="12.95" customHeight="1" x14ac:dyDescent="0.2">
      <c r="A5" s="107" t="s">
        <v>235</v>
      </c>
      <c r="B5" s="108"/>
      <c r="C5" s="109" t="s">
        <v>236</v>
      </c>
      <c r="D5" s="110"/>
      <c r="E5" s="111"/>
      <c r="F5" s="103" t="s">
        <v>36</v>
      </c>
      <c r="G5" s="104"/>
    </row>
    <row r="6" spans="1:57" ht="12.95" customHeight="1" x14ac:dyDescent="0.2">
      <c r="A6" s="105" t="s">
        <v>37</v>
      </c>
      <c r="B6" s="101"/>
      <c r="C6" s="102"/>
      <c r="D6" s="102"/>
      <c r="E6" s="101"/>
      <c r="F6" s="112" t="s">
        <v>38</v>
      </c>
      <c r="G6" s="113"/>
      <c r="O6" s="114"/>
    </row>
    <row r="7" spans="1:57" ht="12.95" customHeight="1" x14ac:dyDescent="0.2">
      <c r="A7" s="115" t="s">
        <v>104</v>
      </c>
      <c r="B7" s="116"/>
      <c r="C7" s="117" t="s">
        <v>105</v>
      </c>
      <c r="D7" s="118"/>
      <c r="E7" s="118"/>
      <c r="F7" s="119" t="s">
        <v>39</v>
      </c>
      <c r="G7" s="113">
        <f>IF(G6=0,,ROUND((F30+F32)/G6,1))</f>
        <v>0</v>
      </c>
    </row>
    <row r="8" spans="1:57" x14ac:dyDescent="0.2">
      <c r="A8" s="120" t="s">
        <v>40</v>
      </c>
      <c r="B8" s="103"/>
      <c r="C8" s="308"/>
      <c r="D8" s="308"/>
      <c r="E8" s="309"/>
      <c r="F8" s="121" t="s">
        <v>41</v>
      </c>
      <c r="G8" s="122"/>
      <c r="H8" s="123"/>
      <c r="I8" s="124"/>
    </row>
    <row r="9" spans="1:57" x14ac:dyDescent="0.2">
      <c r="A9" s="120" t="s">
        <v>42</v>
      </c>
      <c r="B9" s="103"/>
      <c r="C9" s="308"/>
      <c r="D9" s="308"/>
      <c r="E9" s="309"/>
      <c r="F9" s="103"/>
      <c r="G9" s="125"/>
      <c r="H9" s="126"/>
    </row>
    <row r="10" spans="1:57" x14ac:dyDescent="0.2">
      <c r="A10" s="120" t="s">
        <v>43</v>
      </c>
      <c r="B10" s="103"/>
      <c r="C10" s="308"/>
      <c r="D10" s="308"/>
      <c r="E10" s="308"/>
      <c r="F10" s="127"/>
      <c r="G10" s="128"/>
      <c r="H10" s="129"/>
    </row>
    <row r="11" spans="1:57" ht="13.5" customHeight="1" x14ac:dyDescent="0.2">
      <c r="A11" s="120" t="s">
        <v>44</v>
      </c>
      <c r="B11" s="103"/>
      <c r="C11" s="308"/>
      <c r="D11" s="308"/>
      <c r="E11" s="308"/>
      <c r="F11" s="130" t="s">
        <v>45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46</v>
      </c>
      <c r="B12" s="101"/>
      <c r="C12" s="310"/>
      <c r="D12" s="310"/>
      <c r="E12" s="310"/>
      <c r="F12" s="134" t="s">
        <v>47</v>
      </c>
      <c r="G12" s="135"/>
      <c r="H12" s="126"/>
    </row>
    <row r="13" spans="1:57" ht="28.5" customHeight="1" thickBot="1" x14ac:dyDescent="0.25">
      <c r="A13" s="136" t="s">
        <v>48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49</v>
      </c>
      <c r="B14" s="141"/>
      <c r="C14" s="142"/>
      <c r="D14" s="143" t="s">
        <v>50</v>
      </c>
      <c r="E14" s="144"/>
      <c r="F14" s="144"/>
      <c r="G14" s="142"/>
    </row>
    <row r="15" spans="1:57" ht="15.95" customHeight="1" x14ac:dyDescent="0.2">
      <c r="A15" s="145"/>
      <c r="B15" s="146" t="s">
        <v>51</v>
      </c>
      <c r="C15" s="147">
        <f>'SO03 SO03 Rek'!E19</f>
        <v>0</v>
      </c>
      <c r="D15" s="148" t="str">
        <f>'SO03 SO03 Rek'!A24</f>
        <v>Výr.projekt.dokumentace dle místních podmínek</v>
      </c>
      <c r="E15" s="149"/>
      <c r="F15" s="150"/>
      <c r="G15" s="147">
        <f>'SO03 SO03 Rek'!I24</f>
        <v>0</v>
      </c>
    </row>
    <row r="16" spans="1:57" ht="15.95" customHeight="1" x14ac:dyDescent="0.2">
      <c r="A16" s="145" t="s">
        <v>52</v>
      </c>
      <c r="B16" s="146" t="s">
        <v>53</v>
      </c>
      <c r="C16" s="147">
        <f>'SO03 SO03 Rek'!F19</f>
        <v>0</v>
      </c>
      <c r="D16" s="100" t="str">
        <f>'SO03 SO03 Rek'!A25</f>
        <v>Oborová přirážka</v>
      </c>
      <c r="E16" s="151"/>
      <c r="F16" s="152"/>
      <c r="G16" s="147">
        <f>'SO03 SO03 Rek'!I25</f>
        <v>0</v>
      </c>
    </row>
    <row r="17" spans="1:7" ht="15.95" customHeight="1" x14ac:dyDescent="0.2">
      <c r="A17" s="145" t="s">
        <v>54</v>
      </c>
      <c r="B17" s="146" t="s">
        <v>55</v>
      </c>
      <c r="C17" s="147">
        <f>'SO03 SO03 Rek'!H19</f>
        <v>0</v>
      </c>
      <c r="D17" s="100" t="str">
        <f>'SO03 SO03 Rek'!A26</f>
        <v>Přesun stavebních kapacit</v>
      </c>
      <c r="E17" s="151"/>
      <c r="F17" s="152"/>
      <c r="G17" s="147">
        <f>'SO03 SO03 Rek'!I26</f>
        <v>0</v>
      </c>
    </row>
    <row r="18" spans="1:7" ht="15.95" customHeight="1" x14ac:dyDescent="0.2">
      <c r="A18" s="153" t="s">
        <v>56</v>
      </c>
      <c r="B18" s="154" t="s">
        <v>57</v>
      </c>
      <c r="C18" s="147">
        <f>'SO03 SO03 Rek'!G19</f>
        <v>0</v>
      </c>
      <c r="D18" s="100" t="str">
        <f>'SO03 SO03 Rek'!A27</f>
        <v>Mimostaveništní doprava</v>
      </c>
      <c r="E18" s="151"/>
      <c r="F18" s="152"/>
      <c r="G18" s="147">
        <f>'SO03 SO03 Rek'!I27</f>
        <v>0</v>
      </c>
    </row>
    <row r="19" spans="1:7" ht="15.95" customHeight="1" x14ac:dyDescent="0.2">
      <c r="A19" s="155" t="s">
        <v>58</v>
      </c>
      <c r="B19" s="146"/>
      <c r="C19" s="147">
        <f>SUM(C15:C18)</f>
        <v>0</v>
      </c>
      <c r="D19" s="100" t="str">
        <f>'SO03 SO03 Rek'!A28</f>
        <v>Zařízení staveniště</v>
      </c>
      <c r="E19" s="151"/>
      <c r="F19" s="152"/>
      <c r="G19" s="147">
        <f>'SO03 SO03 Rek'!I28</f>
        <v>0</v>
      </c>
    </row>
    <row r="20" spans="1:7" ht="15.95" customHeight="1" x14ac:dyDescent="0.2">
      <c r="A20" s="155"/>
      <c r="B20" s="146"/>
      <c r="C20" s="147"/>
      <c r="D20" s="100" t="str">
        <f>'SO03 SO03 Rek'!A29</f>
        <v>Provoz investora</v>
      </c>
      <c r="E20" s="151"/>
      <c r="F20" s="152"/>
      <c r="G20" s="147">
        <f>'SO03 SO03 Rek'!I29</f>
        <v>0</v>
      </c>
    </row>
    <row r="21" spans="1:7" ht="15.95" customHeight="1" x14ac:dyDescent="0.2">
      <c r="A21" s="155" t="s">
        <v>29</v>
      </c>
      <c r="B21" s="146"/>
      <c r="C21" s="147">
        <f>'SO03 SO03 Rek'!I19</f>
        <v>0</v>
      </c>
      <c r="D21" s="100" t="str">
        <f>'SO03 SO03 Rek'!A30</f>
        <v>Kompletační činnost (IČD)</v>
      </c>
      <c r="E21" s="151"/>
      <c r="F21" s="152"/>
      <c r="G21" s="147">
        <f>'SO03 SO03 Rek'!I30</f>
        <v>0</v>
      </c>
    </row>
    <row r="22" spans="1:7" ht="15.95" customHeight="1" x14ac:dyDescent="0.2">
      <c r="A22" s="156" t="s">
        <v>59</v>
      </c>
      <c r="B22" s="126"/>
      <c r="C22" s="147">
        <f>C19+C21</f>
        <v>0</v>
      </c>
      <c r="D22" s="100" t="s">
        <v>60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11" t="s">
        <v>61</v>
      </c>
      <c r="B23" s="312"/>
      <c r="C23" s="157">
        <f>C22+G23</f>
        <v>0</v>
      </c>
      <c r="D23" s="158" t="s">
        <v>62</v>
      </c>
      <c r="E23" s="159"/>
      <c r="F23" s="160"/>
      <c r="G23" s="147">
        <f>'SO03 SO03 Rek'!H32</f>
        <v>0</v>
      </c>
    </row>
    <row r="24" spans="1:7" x14ac:dyDescent="0.2">
      <c r="A24" s="161" t="s">
        <v>63</v>
      </c>
      <c r="B24" s="162"/>
      <c r="C24" s="163"/>
      <c r="D24" s="162" t="s">
        <v>64</v>
      </c>
      <c r="E24" s="162"/>
      <c r="F24" s="164" t="s">
        <v>65</v>
      </c>
      <c r="G24" s="165"/>
    </row>
    <row r="25" spans="1:7" x14ac:dyDescent="0.2">
      <c r="A25" s="156" t="s">
        <v>66</v>
      </c>
      <c r="B25" s="126"/>
      <c r="C25" s="166"/>
      <c r="D25" s="126" t="s">
        <v>66</v>
      </c>
      <c r="F25" s="167" t="s">
        <v>66</v>
      </c>
      <c r="G25" s="168"/>
    </row>
    <row r="26" spans="1:7" ht="37.5" customHeight="1" x14ac:dyDescent="0.2">
      <c r="A26" s="156" t="s">
        <v>67</v>
      </c>
      <c r="B26" s="169"/>
      <c r="C26" s="166"/>
      <c r="D26" s="126" t="s">
        <v>67</v>
      </c>
      <c r="F26" s="167" t="s">
        <v>67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68</v>
      </c>
      <c r="B28" s="126"/>
      <c r="C28" s="166"/>
      <c r="D28" s="167" t="s">
        <v>69</v>
      </c>
      <c r="E28" s="166"/>
      <c r="F28" s="171" t="s">
        <v>69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70</v>
      </c>
      <c r="E30" s="177"/>
      <c r="F30" s="303">
        <f>C23-F32</f>
        <v>0</v>
      </c>
      <c r="G30" s="304"/>
    </row>
    <row r="31" spans="1:7" x14ac:dyDescent="0.2">
      <c r="A31" s="174" t="s">
        <v>71</v>
      </c>
      <c r="B31" s="175"/>
      <c r="C31" s="176">
        <f>C30</f>
        <v>21</v>
      </c>
      <c r="D31" s="175" t="s">
        <v>72</v>
      </c>
      <c r="E31" s="177"/>
      <c r="F31" s="303">
        <f>ROUND(PRODUCT(F30,C31/100),0)</f>
        <v>0</v>
      </c>
      <c r="G31" s="304"/>
    </row>
    <row r="32" spans="1:7" x14ac:dyDescent="0.2">
      <c r="A32" s="174" t="s">
        <v>11</v>
      </c>
      <c r="B32" s="175"/>
      <c r="C32" s="176">
        <v>0</v>
      </c>
      <c r="D32" s="175" t="s">
        <v>72</v>
      </c>
      <c r="E32" s="177"/>
      <c r="F32" s="303">
        <v>0</v>
      </c>
      <c r="G32" s="304"/>
    </row>
    <row r="33" spans="1:8" x14ac:dyDescent="0.2">
      <c r="A33" s="174" t="s">
        <v>71</v>
      </c>
      <c r="B33" s="178"/>
      <c r="C33" s="179">
        <f>C32</f>
        <v>0</v>
      </c>
      <c r="D33" s="175" t="s">
        <v>72</v>
      </c>
      <c r="E33" s="152"/>
      <c r="F33" s="303">
        <f>ROUND(PRODUCT(F32,C33/100),0)</f>
        <v>0</v>
      </c>
      <c r="G33" s="304"/>
    </row>
    <row r="34" spans="1:8" s="183" customFormat="1" ht="19.5" customHeight="1" thickBot="1" x14ac:dyDescent="0.3">
      <c r="A34" s="180" t="s">
        <v>73</v>
      </c>
      <c r="B34" s="181"/>
      <c r="C34" s="181"/>
      <c r="D34" s="181"/>
      <c r="E34" s="182"/>
      <c r="F34" s="305">
        <f>ROUND(SUM(F30:F33),0)</f>
        <v>0</v>
      </c>
      <c r="G34" s="30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7"/>
      <c r="C37" s="307"/>
      <c r="D37" s="307"/>
      <c r="E37" s="307"/>
      <c r="F37" s="307"/>
      <c r="G37" s="307"/>
      <c r="H37" s="1" t="s">
        <v>1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s="1" t="s">
        <v>1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s="1" t="s">
        <v>1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s="1" t="s">
        <v>1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s="1" t="s">
        <v>1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s="1" t="s">
        <v>1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s="1" t="s">
        <v>1</v>
      </c>
    </row>
    <row r="44" spans="1:8" ht="12.75" customHeight="1" x14ac:dyDescent="0.2">
      <c r="A44" s="184"/>
      <c r="B44" s="307"/>
      <c r="C44" s="307"/>
      <c r="D44" s="307"/>
      <c r="E44" s="307"/>
      <c r="F44" s="307"/>
      <c r="G44" s="307"/>
      <c r="H44" s="1" t="s">
        <v>1</v>
      </c>
    </row>
    <row r="45" spans="1:8" ht="12.75" customHeight="1" x14ac:dyDescent="0.2">
      <c r="A45" s="184"/>
      <c r="B45" s="307"/>
      <c r="C45" s="307"/>
      <c r="D45" s="307"/>
      <c r="E45" s="307"/>
      <c r="F45" s="307"/>
      <c r="G45" s="307"/>
      <c r="H45" s="1" t="s">
        <v>1</v>
      </c>
    </row>
    <row r="46" spans="1:8" x14ac:dyDescent="0.2">
      <c r="B46" s="302"/>
      <c r="C46" s="302"/>
      <c r="D46" s="302"/>
      <c r="E46" s="302"/>
      <c r="F46" s="302"/>
      <c r="G46" s="302"/>
    </row>
    <row r="47" spans="1:8" x14ac:dyDescent="0.2">
      <c r="B47" s="302"/>
      <c r="C47" s="302"/>
      <c r="D47" s="302"/>
      <c r="E47" s="302"/>
      <c r="F47" s="302"/>
      <c r="G47" s="302"/>
    </row>
    <row r="48" spans="1:8" x14ac:dyDescent="0.2">
      <c r="B48" s="302"/>
      <c r="C48" s="302"/>
      <c r="D48" s="302"/>
      <c r="E48" s="302"/>
      <c r="F48" s="302"/>
      <c r="G48" s="302"/>
    </row>
    <row r="49" spans="2:7" x14ac:dyDescent="0.2">
      <c r="B49" s="302"/>
      <c r="C49" s="302"/>
      <c r="D49" s="302"/>
      <c r="E49" s="302"/>
      <c r="F49" s="302"/>
      <c r="G49" s="302"/>
    </row>
    <row r="50" spans="2:7" x14ac:dyDescent="0.2">
      <c r="B50" s="302"/>
      <c r="C50" s="302"/>
      <c r="D50" s="302"/>
      <c r="E50" s="302"/>
      <c r="F50" s="302"/>
      <c r="G50" s="302"/>
    </row>
    <row r="51" spans="2:7" x14ac:dyDescent="0.2">
      <c r="B51" s="302"/>
      <c r="C51" s="302"/>
      <c r="D51" s="302"/>
      <c r="E51" s="302"/>
      <c r="F51" s="302"/>
      <c r="G51" s="302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8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106</v>
      </c>
      <c r="D1" s="186"/>
      <c r="E1" s="187"/>
      <c r="F1" s="186"/>
      <c r="G1" s="188" t="s">
        <v>75</v>
      </c>
      <c r="H1" s="189" t="s">
        <v>235</v>
      </c>
      <c r="I1" s="190"/>
    </row>
    <row r="2" spans="1:9" ht="13.5" thickBot="1" x14ac:dyDescent="0.25">
      <c r="A2" s="315" t="s">
        <v>76</v>
      </c>
      <c r="B2" s="316"/>
      <c r="C2" s="191" t="s">
        <v>237</v>
      </c>
      <c r="D2" s="192"/>
      <c r="E2" s="193"/>
      <c r="F2" s="192"/>
      <c r="G2" s="317" t="s">
        <v>238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77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78</v>
      </c>
      <c r="C6" s="198"/>
      <c r="D6" s="199"/>
      <c r="E6" s="200" t="s">
        <v>25</v>
      </c>
      <c r="F6" s="201" t="s">
        <v>26</v>
      </c>
      <c r="G6" s="201" t="s">
        <v>27</v>
      </c>
      <c r="H6" s="201" t="s">
        <v>28</v>
      </c>
      <c r="I6" s="202" t="s">
        <v>29</v>
      </c>
    </row>
    <row r="7" spans="1:9" s="126" customFormat="1" x14ac:dyDescent="0.2">
      <c r="A7" s="290" t="str">
        <f>'SO03 SO03 Pol'!B7</f>
        <v>1</v>
      </c>
      <c r="B7" s="62" t="str">
        <f>'SO03 SO03 Pol'!C7</f>
        <v>Zemní práce</v>
      </c>
      <c r="D7" s="203"/>
      <c r="E7" s="291">
        <f>'SO03 SO03 Pol'!BA26</f>
        <v>0</v>
      </c>
      <c r="F7" s="292">
        <f>'SO03 SO03 Pol'!BB26</f>
        <v>0</v>
      </c>
      <c r="G7" s="292">
        <f>'SO03 SO03 Pol'!BC26</f>
        <v>0</v>
      </c>
      <c r="H7" s="292">
        <f>'SO03 SO03 Pol'!BD26</f>
        <v>0</v>
      </c>
      <c r="I7" s="293">
        <f>'SO03 SO03 Pol'!BE26</f>
        <v>0</v>
      </c>
    </row>
    <row r="8" spans="1:9" s="126" customFormat="1" x14ac:dyDescent="0.2">
      <c r="A8" s="290" t="str">
        <f>'SO03 SO03 Pol'!B27</f>
        <v>2</v>
      </c>
      <c r="B8" s="62" t="str">
        <f>'SO03 SO03 Pol'!C27</f>
        <v>Základy,zvláštní zakládání</v>
      </c>
      <c r="D8" s="203"/>
      <c r="E8" s="291">
        <f>'SO03 SO03 Pol'!BA39</f>
        <v>0</v>
      </c>
      <c r="F8" s="292">
        <f>'SO03 SO03 Pol'!BB39</f>
        <v>0</v>
      </c>
      <c r="G8" s="292">
        <f>'SO03 SO03 Pol'!BC39</f>
        <v>0</v>
      </c>
      <c r="H8" s="292">
        <f>'SO03 SO03 Pol'!BD39</f>
        <v>0</v>
      </c>
      <c r="I8" s="293">
        <f>'SO03 SO03 Pol'!BE39</f>
        <v>0</v>
      </c>
    </row>
    <row r="9" spans="1:9" s="126" customFormat="1" x14ac:dyDescent="0.2">
      <c r="A9" s="290" t="str">
        <f>'SO03 SO03 Pol'!B40</f>
        <v>4</v>
      </c>
      <c r="B9" s="62" t="str">
        <f>'SO03 SO03 Pol'!C40</f>
        <v>Vodorovné konstrukce</v>
      </c>
      <c r="D9" s="203"/>
      <c r="E9" s="291">
        <f>'SO03 SO03 Pol'!BA43</f>
        <v>0</v>
      </c>
      <c r="F9" s="292">
        <f>'SO03 SO03 Pol'!BB43</f>
        <v>0</v>
      </c>
      <c r="G9" s="292">
        <f>'SO03 SO03 Pol'!BC43</f>
        <v>0</v>
      </c>
      <c r="H9" s="292">
        <f>'SO03 SO03 Pol'!BD43</f>
        <v>0</v>
      </c>
      <c r="I9" s="293">
        <f>'SO03 SO03 Pol'!BE43</f>
        <v>0</v>
      </c>
    </row>
    <row r="10" spans="1:9" s="126" customFormat="1" x14ac:dyDescent="0.2">
      <c r="A10" s="290" t="str">
        <f>'SO03 SO03 Pol'!B44</f>
        <v>8</v>
      </c>
      <c r="B10" s="62" t="str">
        <f>'SO03 SO03 Pol'!C44</f>
        <v>Trubní vedení</v>
      </c>
      <c r="D10" s="203"/>
      <c r="E10" s="291">
        <f>'SO03 SO03 Pol'!BA51</f>
        <v>0</v>
      </c>
      <c r="F10" s="292">
        <f>'SO03 SO03 Pol'!BB51</f>
        <v>0</v>
      </c>
      <c r="G10" s="292">
        <f>'SO03 SO03 Pol'!BC51</f>
        <v>0</v>
      </c>
      <c r="H10" s="292">
        <f>'SO03 SO03 Pol'!BD51</f>
        <v>0</v>
      </c>
      <c r="I10" s="293">
        <f>'SO03 SO03 Pol'!BE51</f>
        <v>0</v>
      </c>
    </row>
    <row r="11" spans="1:9" s="126" customFormat="1" x14ac:dyDescent="0.2">
      <c r="A11" s="290" t="str">
        <f>'SO03 SO03 Pol'!B52</f>
        <v>87</v>
      </c>
      <c r="B11" s="62" t="str">
        <f>'SO03 SO03 Pol'!C52</f>
        <v>Potrubí z trub z plast.hmot</v>
      </c>
      <c r="D11" s="203"/>
      <c r="E11" s="291">
        <f>'SO03 SO03 Pol'!BA54</f>
        <v>0</v>
      </c>
      <c r="F11" s="292">
        <f>'SO03 SO03 Pol'!BB54</f>
        <v>0</v>
      </c>
      <c r="G11" s="292">
        <f>'SO03 SO03 Pol'!BC54</f>
        <v>0</v>
      </c>
      <c r="H11" s="292">
        <f>'SO03 SO03 Pol'!BD54</f>
        <v>0</v>
      </c>
      <c r="I11" s="293">
        <f>'SO03 SO03 Pol'!BE54</f>
        <v>0</v>
      </c>
    </row>
    <row r="12" spans="1:9" s="126" customFormat="1" x14ac:dyDescent="0.2">
      <c r="A12" s="290" t="str">
        <f>'SO03 SO03 Pol'!B55</f>
        <v>91</v>
      </c>
      <c r="B12" s="62" t="str">
        <f>'SO03 SO03 Pol'!C55</f>
        <v>Doplňující práce na komunikaci</v>
      </c>
      <c r="D12" s="203"/>
      <c r="E12" s="291">
        <f>'SO03 SO03 Pol'!BA59</f>
        <v>0</v>
      </c>
      <c r="F12" s="292">
        <f>'SO03 SO03 Pol'!BB59</f>
        <v>0</v>
      </c>
      <c r="G12" s="292">
        <f>'SO03 SO03 Pol'!BC59</f>
        <v>0</v>
      </c>
      <c r="H12" s="292">
        <f>'SO03 SO03 Pol'!BD59</f>
        <v>0</v>
      </c>
      <c r="I12" s="293">
        <f>'SO03 SO03 Pol'!BE59</f>
        <v>0</v>
      </c>
    </row>
    <row r="13" spans="1:9" s="126" customFormat="1" x14ac:dyDescent="0.2">
      <c r="A13" s="290" t="str">
        <f>'SO03 SO03 Pol'!B60</f>
        <v>712</v>
      </c>
      <c r="B13" s="62" t="str">
        <f>'SO03 SO03 Pol'!C60</f>
        <v>Živičné krytiny</v>
      </c>
      <c r="D13" s="203"/>
      <c r="E13" s="291">
        <f>'SO03 SO03 Pol'!BA65</f>
        <v>0</v>
      </c>
      <c r="F13" s="292">
        <f>'SO03 SO03 Pol'!BB65</f>
        <v>0</v>
      </c>
      <c r="G13" s="292">
        <f>'SO03 SO03 Pol'!BC65</f>
        <v>0</v>
      </c>
      <c r="H13" s="292">
        <f>'SO03 SO03 Pol'!BD65</f>
        <v>0</v>
      </c>
      <c r="I13" s="293">
        <f>'SO03 SO03 Pol'!BE65</f>
        <v>0</v>
      </c>
    </row>
    <row r="14" spans="1:9" s="126" customFormat="1" x14ac:dyDescent="0.2">
      <c r="A14" s="290" t="str">
        <f>'SO03 SO03 Pol'!B66</f>
        <v>762</v>
      </c>
      <c r="B14" s="62" t="str">
        <f>'SO03 SO03 Pol'!C66</f>
        <v>Konstrukce tesařské</v>
      </c>
      <c r="D14" s="203"/>
      <c r="E14" s="291">
        <f>'SO03 SO03 Pol'!BA81</f>
        <v>0</v>
      </c>
      <c r="F14" s="292">
        <f>'SO03 SO03 Pol'!BB81</f>
        <v>0</v>
      </c>
      <c r="G14" s="292">
        <f>'SO03 SO03 Pol'!BC81</f>
        <v>0</v>
      </c>
      <c r="H14" s="292">
        <f>'SO03 SO03 Pol'!BD81</f>
        <v>0</v>
      </c>
      <c r="I14" s="293">
        <f>'SO03 SO03 Pol'!BE81</f>
        <v>0</v>
      </c>
    </row>
    <row r="15" spans="1:9" s="126" customFormat="1" x14ac:dyDescent="0.2">
      <c r="A15" s="290" t="str">
        <f>'SO03 SO03 Pol'!B82</f>
        <v>766</v>
      </c>
      <c r="B15" s="62" t="str">
        <f>'SO03 SO03 Pol'!C82</f>
        <v>Konstrukce truhlářské</v>
      </c>
      <c r="D15" s="203"/>
      <c r="E15" s="291">
        <f>'SO03 SO03 Pol'!BA88</f>
        <v>0</v>
      </c>
      <c r="F15" s="292">
        <f>'SO03 SO03 Pol'!BB88</f>
        <v>0</v>
      </c>
      <c r="G15" s="292">
        <f>'SO03 SO03 Pol'!BC88</f>
        <v>0</v>
      </c>
      <c r="H15" s="292">
        <f>'SO03 SO03 Pol'!BD88</f>
        <v>0</v>
      </c>
      <c r="I15" s="293">
        <f>'SO03 SO03 Pol'!BE88</f>
        <v>0</v>
      </c>
    </row>
    <row r="16" spans="1:9" s="126" customFormat="1" x14ac:dyDescent="0.2">
      <c r="A16" s="290" t="str">
        <f>'SO03 SO03 Pol'!B89</f>
        <v>767</v>
      </c>
      <c r="B16" s="62" t="str">
        <f>'SO03 SO03 Pol'!C89</f>
        <v>Konstrukce zámečnické</v>
      </c>
      <c r="D16" s="203"/>
      <c r="E16" s="291">
        <f>'SO03 SO03 Pol'!BA96</f>
        <v>0</v>
      </c>
      <c r="F16" s="292">
        <f>'SO03 SO03 Pol'!BB96</f>
        <v>0</v>
      </c>
      <c r="G16" s="292">
        <f>'SO03 SO03 Pol'!BC96</f>
        <v>0</v>
      </c>
      <c r="H16" s="292">
        <f>'SO03 SO03 Pol'!BD96</f>
        <v>0</v>
      </c>
      <c r="I16" s="293">
        <f>'SO03 SO03 Pol'!BE96</f>
        <v>0</v>
      </c>
    </row>
    <row r="17" spans="1:57" s="126" customFormat="1" x14ac:dyDescent="0.2">
      <c r="A17" s="290" t="str">
        <f>'SO03 SO03 Pol'!B97</f>
        <v>783</v>
      </c>
      <c r="B17" s="62" t="str">
        <f>'SO03 SO03 Pol'!C97</f>
        <v>Nátěry</v>
      </c>
      <c r="D17" s="203"/>
      <c r="E17" s="291">
        <f>'SO03 SO03 Pol'!BA101</f>
        <v>0</v>
      </c>
      <c r="F17" s="292">
        <f>'SO03 SO03 Pol'!BB101</f>
        <v>0</v>
      </c>
      <c r="G17" s="292">
        <f>'SO03 SO03 Pol'!BC101</f>
        <v>0</v>
      </c>
      <c r="H17" s="292">
        <f>'SO03 SO03 Pol'!BD101</f>
        <v>0</v>
      </c>
      <c r="I17" s="293">
        <f>'SO03 SO03 Pol'!BE101</f>
        <v>0</v>
      </c>
    </row>
    <row r="18" spans="1:57" s="126" customFormat="1" ht="13.5" thickBot="1" x14ac:dyDescent="0.25">
      <c r="A18" s="290" t="str">
        <f>'SO03 SO03 Pol'!B102</f>
        <v>M21</v>
      </c>
      <c r="B18" s="62" t="str">
        <f>'SO03 SO03 Pol'!C102</f>
        <v>Elektromontáže</v>
      </c>
      <c r="D18" s="203"/>
      <c r="E18" s="291">
        <f>'SO03 SO03 Pol'!BA104</f>
        <v>0</v>
      </c>
      <c r="F18" s="292">
        <f>'SO03 SO03 Pol'!BB104</f>
        <v>0</v>
      </c>
      <c r="G18" s="292">
        <f>'SO03 SO03 Pol'!BC104</f>
        <v>0</v>
      </c>
      <c r="H18" s="292">
        <f>'SO03 SO03 Pol'!BD104</f>
        <v>0</v>
      </c>
      <c r="I18" s="293">
        <f>'SO03 SO03 Pol'!BE104</f>
        <v>0</v>
      </c>
    </row>
    <row r="19" spans="1:57" s="14" customFormat="1" ht="13.5" thickBot="1" x14ac:dyDescent="0.25">
      <c r="A19" s="204"/>
      <c r="B19" s="205" t="s">
        <v>79</v>
      </c>
      <c r="C19" s="205"/>
      <c r="D19" s="206"/>
      <c r="E19" s="207">
        <f>SUM(E7:E18)</f>
        <v>0</v>
      </c>
      <c r="F19" s="208">
        <f>SUM(F7:F18)</f>
        <v>0</v>
      </c>
      <c r="G19" s="208">
        <f>SUM(G7:G18)</f>
        <v>0</v>
      </c>
      <c r="H19" s="208">
        <f>SUM(H7:H18)</f>
        <v>0</v>
      </c>
      <c r="I19" s="209">
        <f>SUM(I7:I18)</f>
        <v>0</v>
      </c>
    </row>
    <row r="20" spans="1:57" x14ac:dyDescent="0.2">
      <c r="A20" s="126"/>
      <c r="B20" s="126"/>
      <c r="C20" s="126"/>
      <c r="D20" s="126"/>
      <c r="E20" s="126"/>
      <c r="F20" s="126"/>
      <c r="G20" s="126"/>
      <c r="H20" s="126"/>
      <c r="I20" s="126"/>
    </row>
    <row r="21" spans="1:57" ht="19.5" customHeight="1" x14ac:dyDescent="0.25">
      <c r="A21" s="195" t="s">
        <v>80</v>
      </c>
      <c r="B21" s="195"/>
      <c r="C21" s="195"/>
      <c r="D21" s="195"/>
      <c r="E21" s="195"/>
      <c r="F21" s="195"/>
      <c r="G21" s="210"/>
      <c r="H21" s="195"/>
      <c r="I21" s="195"/>
      <c r="BA21" s="132"/>
      <c r="BB21" s="132"/>
      <c r="BC21" s="132"/>
      <c r="BD21" s="132"/>
      <c r="BE21" s="132"/>
    </row>
    <row r="22" spans="1:57" ht="13.5" thickBot="1" x14ac:dyDescent="0.25"/>
    <row r="23" spans="1:57" x14ac:dyDescent="0.2">
      <c r="A23" s="161" t="s">
        <v>81</v>
      </c>
      <c r="B23" s="162"/>
      <c r="C23" s="162"/>
      <c r="D23" s="211"/>
      <c r="E23" s="212" t="s">
        <v>82</v>
      </c>
      <c r="F23" s="213" t="s">
        <v>12</v>
      </c>
      <c r="G23" s="214" t="s">
        <v>83</v>
      </c>
      <c r="H23" s="215"/>
      <c r="I23" s="216" t="s">
        <v>82</v>
      </c>
    </row>
    <row r="24" spans="1:57" x14ac:dyDescent="0.2">
      <c r="A24" s="155" t="s">
        <v>195</v>
      </c>
      <c r="B24" s="146"/>
      <c r="C24" s="146"/>
      <c r="D24" s="217"/>
      <c r="E24" s="218"/>
      <c r="F24" s="219"/>
      <c r="G24" s="220">
        <v>0</v>
      </c>
      <c r="H24" s="221"/>
      <c r="I24" s="222">
        <f t="shared" ref="I24:I31" si="0">E24+F24*G24/100</f>
        <v>0</v>
      </c>
      <c r="BA24" s="1">
        <v>0</v>
      </c>
    </row>
    <row r="25" spans="1:57" x14ac:dyDescent="0.2">
      <c r="A25" s="155" t="s">
        <v>196</v>
      </c>
      <c r="B25" s="146"/>
      <c r="C25" s="146"/>
      <c r="D25" s="217"/>
      <c r="E25" s="218"/>
      <c r="F25" s="219"/>
      <c r="G25" s="220">
        <v>0</v>
      </c>
      <c r="H25" s="221"/>
      <c r="I25" s="222">
        <f t="shared" si="0"/>
        <v>0</v>
      </c>
      <c r="BA25" s="1">
        <v>0</v>
      </c>
    </row>
    <row r="26" spans="1:57" x14ac:dyDescent="0.2">
      <c r="A26" s="155" t="s">
        <v>197</v>
      </c>
      <c r="B26" s="146"/>
      <c r="C26" s="146"/>
      <c r="D26" s="217"/>
      <c r="E26" s="218"/>
      <c r="F26" s="219"/>
      <c r="G26" s="220">
        <v>0</v>
      </c>
      <c r="H26" s="221"/>
      <c r="I26" s="222">
        <f t="shared" si="0"/>
        <v>0</v>
      </c>
      <c r="BA26" s="1">
        <v>0</v>
      </c>
    </row>
    <row r="27" spans="1:57" x14ac:dyDescent="0.2">
      <c r="A27" s="155" t="s">
        <v>198</v>
      </c>
      <c r="B27" s="146"/>
      <c r="C27" s="146"/>
      <c r="D27" s="217"/>
      <c r="E27" s="218"/>
      <c r="F27" s="219"/>
      <c r="G27" s="220">
        <v>0</v>
      </c>
      <c r="H27" s="221"/>
      <c r="I27" s="222">
        <f t="shared" si="0"/>
        <v>0</v>
      </c>
      <c r="BA27" s="1">
        <v>0</v>
      </c>
    </row>
    <row r="28" spans="1:57" x14ac:dyDescent="0.2">
      <c r="A28" s="155" t="s">
        <v>234</v>
      </c>
      <c r="B28" s="146"/>
      <c r="C28" s="146"/>
      <c r="D28" s="217"/>
      <c r="E28" s="218"/>
      <c r="F28" s="219"/>
      <c r="G28" s="220">
        <v>0</v>
      </c>
      <c r="H28" s="221"/>
      <c r="I28" s="222">
        <f t="shared" si="0"/>
        <v>0</v>
      </c>
      <c r="BA28" s="1">
        <v>1</v>
      </c>
    </row>
    <row r="29" spans="1:57" x14ac:dyDescent="0.2">
      <c r="A29" s="155" t="s">
        <v>200</v>
      </c>
      <c r="B29" s="146"/>
      <c r="C29" s="146"/>
      <c r="D29" s="217"/>
      <c r="E29" s="218"/>
      <c r="F29" s="219"/>
      <c r="G29" s="220">
        <v>0</v>
      </c>
      <c r="H29" s="221"/>
      <c r="I29" s="222">
        <f t="shared" si="0"/>
        <v>0</v>
      </c>
      <c r="BA29" s="1">
        <v>1</v>
      </c>
    </row>
    <row r="30" spans="1:57" x14ac:dyDescent="0.2">
      <c r="A30" s="155" t="s">
        <v>201</v>
      </c>
      <c r="B30" s="146"/>
      <c r="C30" s="146"/>
      <c r="D30" s="217"/>
      <c r="E30" s="218"/>
      <c r="F30" s="219"/>
      <c r="G30" s="220">
        <v>0</v>
      </c>
      <c r="H30" s="221"/>
      <c r="I30" s="222">
        <f t="shared" si="0"/>
        <v>0</v>
      </c>
      <c r="BA30" s="1">
        <v>2</v>
      </c>
    </row>
    <row r="31" spans="1:57" x14ac:dyDescent="0.2">
      <c r="A31" s="155" t="s">
        <v>202</v>
      </c>
      <c r="B31" s="146"/>
      <c r="C31" s="146"/>
      <c r="D31" s="217"/>
      <c r="E31" s="218"/>
      <c r="F31" s="219"/>
      <c r="G31" s="220">
        <v>0</v>
      </c>
      <c r="H31" s="221"/>
      <c r="I31" s="222">
        <f t="shared" si="0"/>
        <v>0</v>
      </c>
      <c r="BA31" s="1">
        <v>2</v>
      </c>
    </row>
    <row r="32" spans="1:57" ht="13.5" thickBot="1" x14ac:dyDescent="0.25">
      <c r="A32" s="223"/>
      <c r="B32" s="224" t="s">
        <v>84</v>
      </c>
      <c r="C32" s="225"/>
      <c r="D32" s="226"/>
      <c r="E32" s="227"/>
      <c r="F32" s="228"/>
      <c r="G32" s="228"/>
      <c r="H32" s="320">
        <f>SUM(I24:I31)</f>
        <v>0</v>
      </c>
      <c r="I32" s="321"/>
    </row>
    <row r="34" spans="2:9" x14ac:dyDescent="0.2">
      <c r="B34" s="14"/>
      <c r="F34" s="229"/>
      <c r="G34" s="230"/>
      <c r="H34" s="230"/>
      <c r="I34" s="46"/>
    </row>
    <row r="35" spans="2:9" x14ac:dyDescent="0.2">
      <c r="F35" s="229"/>
      <c r="G35" s="230"/>
      <c r="H35" s="230"/>
      <c r="I35" s="46"/>
    </row>
    <row r="36" spans="2:9" x14ac:dyDescent="0.2">
      <c r="F36" s="229"/>
      <c r="G36" s="230"/>
      <c r="H36" s="230"/>
      <c r="I36" s="46"/>
    </row>
    <row r="37" spans="2:9" x14ac:dyDescent="0.2">
      <c r="F37" s="229"/>
      <c r="G37" s="230"/>
      <c r="H37" s="230"/>
      <c r="I37" s="46"/>
    </row>
    <row r="38" spans="2:9" x14ac:dyDescent="0.2">
      <c r="F38" s="229"/>
      <c r="G38" s="230"/>
      <c r="H38" s="230"/>
      <c r="I38" s="46"/>
    </row>
    <row r="39" spans="2:9" x14ac:dyDescent="0.2">
      <c r="F39" s="229"/>
      <c r="G39" s="230"/>
      <c r="H39" s="230"/>
      <c r="I39" s="46"/>
    </row>
    <row r="40" spans="2:9" x14ac:dyDescent="0.2">
      <c r="F40" s="229"/>
      <c r="G40" s="230"/>
      <c r="H40" s="230"/>
      <c r="I40" s="46"/>
    </row>
    <row r="41" spans="2:9" x14ac:dyDescent="0.2">
      <c r="F41" s="229"/>
      <c r="G41" s="230"/>
      <c r="H41" s="230"/>
      <c r="I41" s="46"/>
    </row>
    <row r="42" spans="2:9" x14ac:dyDescent="0.2">
      <c r="F42" s="229"/>
      <c r="G42" s="230"/>
      <c r="H42" s="230"/>
      <c r="I42" s="46"/>
    </row>
    <row r="43" spans="2:9" x14ac:dyDescent="0.2">
      <c r="F43" s="229"/>
      <c r="G43" s="230"/>
      <c r="H43" s="230"/>
      <c r="I43" s="46"/>
    </row>
    <row r="44" spans="2:9" x14ac:dyDescent="0.2">
      <c r="F44" s="229"/>
      <c r="G44" s="230"/>
      <c r="H44" s="230"/>
      <c r="I44" s="46"/>
    </row>
    <row r="45" spans="2:9" x14ac:dyDescent="0.2">
      <c r="F45" s="229"/>
      <c r="G45" s="230"/>
      <c r="H45" s="230"/>
      <c r="I45" s="46"/>
    </row>
    <row r="46" spans="2:9" x14ac:dyDescent="0.2">
      <c r="F46" s="229"/>
      <c r="G46" s="230"/>
      <c r="H46" s="230"/>
      <c r="I46" s="46"/>
    </row>
    <row r="47" spans="2:9" x14ac:dyDescent="0.2">
      <c r="F47" s="229"/>
      <c r="G47" s="230"/>
      <c r="H47" s="230"/>
      <c r="I47" s="46"/>
    </row>
    <row r="48" spans="2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  <row r="77" spans="6:9" x14ac:dyDescent="0.2">
      <c r="F77" s="229"/>
      <c r="G77" s="230"/>
      <c r="H77" s="230"/>
      <c r="I77" s="46"/>
    </row>
    <row r="78" spans="6:9" x14ac:dyDescent="0.2">
      <c r="F78" s="229"/>
      <c r="G78" s="230"/>
      <c r="H78" s="230"/>
      <c r="I78" s="46"/>
    </row>
    <row r="79" spans="6:9" x14ac:dyDescent="0.2">
      <c r="F79" s="229"/>
      <c r="G79" s="230"/>
      <c r="H79" s="230"/>
      <c r="I79" s="46"/>
    </row>
    <row r="80" spans="6:9" x14ac:dyDescent="0.2">
      <c r="F80" s="229"/>
      <c r="G80" s="230"/>
      <c r="H80" s="230"/>
      <c r="I80" s="46"/>
    </row>
    <row r="81" spans="6:9" x14ac:dyDescent="0.2">
      <c r="F81" s="229"/>
      <c r="G81" s="230"/>
      <c r="H81" s="230"/>
      <c r="I81" s="46"/>
    </row>
    <row r="82" spans="6:9" x14ac:dyDescent="0.2">
      <c r="F82" s="229"/>
      <c r="G82" s="230"/>
      <c r="H82" s="230"/>
      <c r="I82" s="46"/>
    </row>
    <row r="83" spans="6:9" x14ac:dyDescent="0.2">
      <c r="F83" s="229"/>
      <c r="G83" s="230"/>
      <c r="H83" s="230"/>
      <c r="I83" s="46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42</vt:i4>
      </vt:variant>
    </vt:vector>
  </HeadingPairs>
  <TitlesOfParts>
    <vt:vector size="55" baseType="lpstr">
      <vt:lpstr>Stavba</vt:lpstr>
      <vt:lpstr>SO01 SO01 KL</vt:lpstr>
      <vt:lpstr>SO01 SO01 Rek</vt:lpstr>
      <vt:lpstr>SO01 SO01 Pol</vt:lpstr>
      <vt:lpstr>SO02 SO02 KL</vt:lpstr>
      <vt:lpstr>SO02 SO02 Rek</vt:lpstr>
      <vt:lpstr>SO02 SO02 Pol</vt:lpstr>
      <vt:lpstr>SO03 SO03 KL</vt:lpstr>
      <vt:lpstr>SO03 SO03 Rek</vt:lpstr>
      <vt:lpstr>SO03 SO03 Pol</vt:lpstr>
      <vt:lpstr>SO04 SO04 KL</vt:lpstr>
      <vt:lpstr>SO04 SO04 Rek</vt:lpstr>
      <vt:lpstr>SO04 SO04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SO01 Pol'!Názvy_tisku</vt:lpstr>
      <vt:lpstr>'SO01 SO01 Rek'!Názvy_tisku</vt:lpstr>
      <vt:lpstr>'SO02 SO02 Pol'!Názvy_tisku</vt:lpstr>
      <vt:lpstr>'SO02 SO02 Rek'!Názvy_tisku</vt:lpstr>
      <vt:lpstr>'SO03 SO03 Pol'!Názvy_tisku</vt:lpstr>
      <vt:lpstr>'SO03 SO03 Rek'!Názvy_tisku</vt:lpstr>
      <vt:lpstr>'SO04 SO04 Pol'!Názvy_tisku</vt:lpstr>
      <vt:lpstr>'SO04 SO04 Rek'!Názvy_tisku</vt:lpstr>
      <vt:lpstr>Stavba!Objednatel</vt:lpstr>
      <vt:lpstr>Stavba!Objekt</vt:lpstr>
      <vt:lpstr>'SO01 SO01 KL'!Oblast_tisku</vt:lpstr>
      <vt:lpstr>'SO01 SO01 Pol'!Oblast_tisku</vt:lpstr>
      <vt:lpstr>'SO01 SO01 Rek'!Oblast_tisku</vt:lpstr>
      <vt:lpstr>'SO02 SO02 KL'!Oblast_tisku</vt:lpstr>
      <vt:lpstr>'SO02 SO02 Pol'!Oblast_tisku</vt:lpstr>
      <vt:lpstr>'SO02 SO02 Rek'!Oblast_tisku</vt:lpstr>
      <vt:lpstr>'SO03 SO03 KL'!Oblast_tisku</vt:lpstr>
      <vt:lpstr>'SO03 SO03 Pol'!Oblast_tisku</vt:lpstr>
      <vt:lpstr>'SO03 SO03 Rek'!Oblast_tisku</vt:lpstr>
      <vt:lpstr>'SO04 SO04 KL'!Oblast_tisku</vt:lpstr>
      <vt:lpstr>'SO04 SO04 Pol'!Oblast_tisku</vt:lpstr>
      <vt:lpstr>'SO04 SO04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Filipovský Pavel</cp:lastModifiedBy>
  <dcterms:created xsi:type="dcterms:W3CDTF">2017-10-13T11:51:41Z</dcterms:created>
  <dcterms:modified xsi:type="dcterms:W3CDTF">2017-10-16T09:04:12Z</dcterms:modified>
</cp:coreProperties>
</file>