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KrosData\Export\"/>
    </mc:Choice>
  </mc:AlternateContent>
  <bookViews>
    <workbookView xWindow="0" yWindow="0" windowWidth="23016" windowHeight="11088"/>
  </bookViews>
  <sheets>
    <sheet name="Rekapitulace stavby" sheetId="1" r:id="rId1"/>
    <sheet name="1. - SO 01 Plavební komora" sheetId="2" r:id="rId2"/>
    <sheet name="2. - SO 02  POV" sheetId="3" r:id="rId3"/>
    <sheet name="3 - SO 03  Odvoz vytěžené..." sheetId="4" r:id="rId4"/>
    <sheet name="VON.01 - Soupis prací - V..." sheetId="5" r:id="rId5"/>
    <sheet name="Pokyny pro vyplnění" sheetId="6" r:id="rId6"/>
  </sheets>
  <definedNames>
    <definedName name="_xlnm._FilterDatabase" localSheetId="1" hidden="1">'1. - SO 01 Plavební komora'!$C$87:$K$438</definedName>
    <definedName name="_xlnm._FilterDatabase" localSheetId="2" hidden="1">'2. - SO 02  POV'!$C$82:$K$199</definedName>
    <definedName name="_xlnm._FilterDatabase" localSheetId="3" hidden="1">'3 - SO 03  Odvoz vytěžené...'!$C$79:$K$98</definedName>
    <definedName name="_xlnm._FilterDatabase" localSheetId="4" hidden="1">'VON.01 - Soupis prací - V...'!$C$80:$K$142</definedName>
    <definedName name="_xlnm.Print_Titles" localSheetId="1">'1. - SO 01 Plavební komora'!$87:$87</definedName>
    <definedName name="_xlnm.Print_Titles" localSheetId="2">'2. - SO 02  POV'!$82:$82</definedName>
    <definedName name="_xlnm.Print_Titles" localSheetId="3">'3 - SO 03  Odvoz vytěžené...'!$79:$79</definedName>
    <definedName name="_xlnm.Print_Titles" localSheetId="0">'Rekapitulace stavby'!$49:$49</definedName>
    <definedName name="_xlnm.Print_Titles" localSheetId="4">'VON.01 - Soupis prací - V...'!$80:$80</definedName>
    <definedName name="_xlnm.Print_Area" localSheetId="1">'1. - SO 01 Plavební komora'!$C$4:$J$36,'1. - SO 01 Plavební komora'!$C$42:$J$69,'1. - SO 01 Plavební komora'!$C$75:$K$438</definedName>
    <definedName name="_xlnm.Print_Area" localSheetId="2">'2. - SO 02  POV'!$C$4:$J$36,'2. - SO 02  POV'!$C$42:$J$64,'2. - SO 02  POV'!$C$70:$K$199</definedName>
    <definedName name="_xlnm.Print_Area" localSheetId="3">'3 - SO 03  Odvoz vytěžené...'!$C$4:$J$36,'3 - SO 03  Odvoz vytěžené...'!$C$42:$J$61,'3 - SO 03  Odvoz vytěžené...'!$C$67:$K$98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4">'VON.01 - Soupis prací - V...'!$C$4:$J$36,'VON.01 - Soupis prací - V...'!$C$42:$J$62,'VON.01 - Soupis prací - V...'!$C$68:$K$142</definedName>
  </definedNames>
  <calcPr calcId="162913"/>
</workbook>
</file>

<file path=xl/calcChain.xml><?xml version="1.0" encoding="utf-8"?>
<calcChain xmlns="http://schemas.openxmlformats.org/spreadsheetml/2006/main">
  <c r="P112" i="5" l="1"/>
  <c r="R105" i="5"/>
  <c r="T83" i="5"/>
  <c r="AY55" i="1"/>
  <c r="AX55" i="1"/>
  <c r="BI141" i="5"/>
  <c r="BH141" i="5"/>
  <c r="BF141" i="5"/>
  <c r="BE141" i="5"/>
  <c r="T141" i="5"/>
  <c r="R141" i="5"/>
  <c r="P141" i="5"/>
  <c r="BK141" i="5"/>
  <c r="J141" i="5"/>
  <c r="BG141" i="5" s="1"/>
  <c r="BI140" i="5"/>
  <c r="BH140" i="5"/>
  <c r="BG140" i="5"/>
  <c r="BF140" i="5"/>
  <c r="BE140" i="5"/>
  <c r="T140" i="5"/>
  <c r="R140" i="5"/>
  <c r="P140" i="5"/>
  <c r="BK140" i="5"/>
  <c r="J140" i="5"/>
  <c r="BI139" i="5"/>
  <c r="BH139" i="5"/>
  <c r="BF139" i="5"/>
  <c r="BE139" i="5"/>
  <c r="T139" i="5"/>
  <c r="R139" i="5"/>
  <c r="P139" i="5"/>
  <c r="BK139" i="5"/>
  <c r="J139" i="5"/>
  <c r="BG139" i="5" s="1"/>
  <c r="BI138" i="5"/>
  <c r="BH138" i="5"/>
  <c r="BG138" i="5"/>
  <c r="BF138" i="5"/>
  <c r="BE138" i="5"/>
  <c r="T138" i="5"/>
  <c r="R138" i="5"/>
  <c r="P138" i="5"/>
  <c r="BK138" i="5"/>
  <c r="J138" i="5"/>
  <c r="BI137" i="5"/>
  <c r="BH137" i="5"/>
  <c r="BF137" i="5"/>
  <c r="BE137" i="5"/>
  <c r="T137" i="5"/>
  <c r="R137" i="5"/>
  <c r="P137" i="5"/>
  <c r="BK137" i="5"/>
  <c r="J137" i="5"/>
  <c r="BG137" i="5" s="1"/>
  <c r="BI136" i="5"/>
  <c r="BH136" i="5"/>
  <c r="BG136" i="5"/>
  <c r="BF136" i="5"/>
  <c r="BE136" i="5"/>
  <c r="T136" i="5"/>
  <c r="R136" i="5"/>
  <c r="P136" i="5"/>
  <c r="BK136" i="5"/>
  <c r="J136" i="5"/>
  <c r="BI129" i="5"/>
  <c r="BH129" i="5"/>
  <c r="BF129" i="5"/>
  <c r="BE129" i="5"/>
  <c r="T129" i="5"/>
  <c r="R129" i="5"/>
  <c r="P129" i="5"/>
  <c r="BK129" i="5"/>
  <c r="J129" i="5"/>
  <c r="BG129" i="5" s="1"/>
  <c r="BI120" i="5"/>
  <c r="BH120" i="5"/>
  <c r="BG120" i="5"/>
  <c r="BF120" i="5"/>
  <c r="BE120" i="5"/>
  <c r="T120" i="5"/>
  <c r="R120" i="5"/>
  <c r="P120" i="5"/>
  <c r="BK120" i="5"/>
  <c r="J120" i="5"/>
  <c r="BI119" i="5"/>
  <c r="BH119" i="5"/>
  <c r="BF119" i="5"/>
  <c r="BE119" i="5"/>
  <c r="T119" i="5"/>
  <c r="R119" i="5"/>
  <c r="P119" i="5"/>
  <c r="BK119" i="5"/>
  <c r="J119" i="5"/>
  <c r="BG119" i="5" s="1"/>
  <c r="BI118" i="5"/>
  <c r="BH118" i="5"/>
  <c r="BG118" i="5"/>
  <c r="BF118" i="5"/>
  <c r="BE118" i="5"/>
  <c r="T118" i="5"/>
  <c r="R118" i="5"/>
  <c r="P118" i="5"/>
  <c r="BK118" i="5"/>
  <c r="J118" i="5"/>
  <c r="BI117" i="5"/>
  <c r="BH117" i="5"/>
  <c r="BF117" i="5"/>
  <c r="BE117" i="5"/>
  <c r="T117" i="5"/>
  <c r="R117" i="5"/>
  <c r="P117" i="5"/>
  <c r="BK117" i="5"/>
  <c r="J117" i="5"/>
  <c r="BG117" i="5" s="1"/>
  <c r="BI116" i="5"/>
  <c r="BH116" i="5"/>
  <c r="BG116" i="5"/>
  <c r="BF116" i="5"/>
  <c r="BE116" i="5"/>
  <c r="T116" i="5"/>
  <c r="T115" i="5" s="1"/>
  <c r="R116" i="5"/>
  <c r="R115" i="5" s="1"/>
  <c r="P116" i="5"/>
  <c r="P115" i="5" s="1"/>
  <c r="BK116" i="5"/>
  <c r="BK115" i="5" s="1"/>
  <c r="J115" i="5" s="1"/>
  <c r="J61" i="5" s="1"/>
  <c r="J116" i="5"/>
  <c r="BI114" i="5"/>
  <c r="BH114" i="5"/>
  <c r="BF114" i="5"/>
  <c r="BE114" i="5"/>
  <c r="T114" i="5"/>
  <c r="R114" i="5"/>
  <c r="P114" i="5"/>
  <c r="BK114" i="5"/>
  <c r="J114" i="5"/>
  <c r="BG114" i="5" s="1"/>
  <c r="BI113" i="5"/>
  <c r="BH113" i="5"/>
  <c r="BG113" i="5"/>
  <c r="BF113" i="5"/>
  <c r="BE113" i="5"/>
  <c r="T113" i="5"/>
  <c r="T112" i="5" s="1"/>
  <c r="R113" i="5"/>
  <c r="R112" i="5" s="1"/>
  <c r="P113" i="5"/>
  <c r="BK113" i="5"/>
  <c r="BK112" i="5" s="1"/>
  <c r="J112" i="5" s="1"/>
  <c r="J113" i="5"/>
  <c r="J60" i="5"/>
  <c r="BI111" i="5"/>
  <c r="BH111" i="5"/>
  <c r="BG111" i="5"/>
  <c r="BF111" i="5"/>
  <c r="BE111" i="5"/>
  <c r="T111" i="5"/>
  <c r="R111" i="5"/>
  <c r="P111" i="5"/>
  <c r="BK111" i="5"/>
  <c r="J111" i="5"/>
  <c r="BI108" i="5"/>
  <c r="BH108" i="5"/>
  <c r="BF108" i="5"/>
  <c r="BE108" i="5"/>
  <c r="T108" i="5"/>
  <c r="R108" i="5"/>
  <c r="P108" i="5"/>
  <c r="BK108" i="5"/>
  <c r="J108" i="5"/>
  <c r="BG108" i="5" s="1"/>
  <c r="BI107" i="5"/>
  <c r="BH107" i="5"/>
  <c r="BG107" i="5"/>
  <c r="BF107" i="5"/>
  <c r="F31" i="5" s="1"/>
  <c r="BA55" i="1" s="1"/>
  <c r="BE107" i="5"/>
  <c r="T107" i="5"/>
  <c r="R107" i="5"/>
  <c r="P107" i="5"/>
  <c r="BK107" i="5"/>
  <c r="J107" i="5"/>
  <c r="BI106" i="5"/>
  <c r="BH106" i="5"/>
  <c r="BF106" i="5"/>
  <c r="BE106" i="5"/>
  <c r="T106" i="5"/>
  <c r="T105" i="5" s="1"/>
  <c r="R106" i="5"/>
  <c r="P106" i="5"/>
  <c r="BK106" i="5"/>
  <c r="BK105" i="5" s="1"/>
  <c r="J105" i="5" s="1"/>
  <c r="J59" i="5" s="1"/>
  <c r="J106" i="5"/>
  <c r="BG106" i="5" s="1"/>
  <c r="BI101" i="5"/>
  <c r="BH101" i="5"/>
  <c r="BG101" i="5"/>
  <c r="BF101" i="5"/>
  <c r="BE101" i="5"/>
  <c r="T101" i="5"/>
  <c r="R101" i="5"/>
  <c r="P101" i="5"/>
  <c r="BK101" i="5"/>
  <c r="J101" i="5"/>
  <c r="BI97" i="5"/>
  <c r="BH97" i="5"/>
  <c r="BF97" i="5"/>
  <c r="BE97" i="5"/>
  <c r="T97" i="5"/>
  <c r="R97" i="5"/>
  <c r="P97" i="5"/>
  <c r="BK97" i="5"/>
  <c r="J97" i="5"/>
  <c r="BG97" i="5" s="1"/>
  <c r="BI93" i="5"/>
  <c r="BH93" i="5"/>
  <c r="BG93" i="5"/>
  <c r="BF93" i="5"/>
  <c r="BE93" i="5"/>
  <c r="T93" i="5"/>
  <c r="R93" i="5"/>
  <c r="P93" i="5"/>
  <c r="BK93" i="5"/>
  <c r="J93" i="5"/>
  <c r="BI84" i="5"/>
  <c r="BH84" i="5"/>
  <c r="F33" i="5" s="1"/>
  <c r="BC55" i="1" s="1"/>
  <c r="BF84" i="5"/>
  <c r="J31" i="5" s="1"/>
  <c r="AW55" i="1" s="1"/>
  <c r="BE84" i="5"/>
  <c r="T84" i="5"/>
  <c r="R84" i="5"/>
  <c r="R83" i="5" s="1"/>
  <c r="R82" i="5" s="1"/>
  <c r="R81" i="5" s="1"/>
  <c r="P84" i="5"/>
  <c r="P83" i="5" s="1"/>
  <c r="BK84" i="5"/>
  <c r="BK83" i="5" s="1"/>
  <c r="J84" i="5"/>
  <c r="BG84" i="5" s="1"/>
  <c r="F78" i="5"/>
  <c r="J77" i="5"/>
  <c r="F77" i="5"/>
  <c r="F75" i="5"/>
  <c r="E73" i="5"/>
  <c r="J51" i="5"/>
  <c r="F51" i="5"/>
  <c r="F49" i="5"/>
  <c r="E47" i="5"/>
  <c r="J18" i="5"/>
  <c r="E18" i="5"/>
  <c r="F52" i="5" s="1"/>
  <c r="J17" i="5"/>
  <c r="J12" i="5"/>
  <c r="J49" i="5" s="1"/>
  <c r="E7" i="5"/>
  <c r="E45" i="5" s="1"/>
  <c r="T96" i="4"/>
  <c r="BK96" i="4"/>
  <c r="J96" i="4" s="1"/>
  <c r="J60" i="4" s="1"/>
  <c r="AY54" i="1"/>
  <c r="AX54" i="1"/>
  <c r="BI97" i="4"/>
  <c r="BH97" i="4"/>
  <c r="BG97" i="4"/>
  <c r="BF97" i="4"/>
  <c r="BE97" i="4"/>
  <c r="T97" i="4"/>
  <c r="R97" i="4"/>
  <c r="R96" i="4" s="1"/>
  <c r="P97" i="4"/>
  <c r="P96" i="4" s="1"/>
  <c r="BK97" i="4"/>
  <c r="J97" i="4"/>
  <c r="BI93" i="4"/>
  <c r="BH93" i="4"/>
  <c r="BF93" i="4"/>
  <c r="BE93" i="4"/>
  <c r="F30" i="4" s="1"/>
  <c r="AZ54" i="1" s="1"/>
  <c r="T93" i="4"/>
  <c r="R93" i="4"/>
  <c r="P93" i="4"/>
  <c r="BK93" i="4"/>
  <c r="J93" i="4"/>
  <c r="BG93" i="4" s="1"/>
  <c r="BI90" i="4"/>
  <c r="BH90" i="4"/>
  <c r="BG90" i="4"/>
  <c r="F32" i="4" s="1"/>
  <c r="BB54" i="1" s="1"/>
  <c r="BF90" i="4"/>
  <c r="BE90" i="4"/>
  <c r="T90" i="4"/>
  <c r="T89" i="4" s="1"/>
  <c r="R90" i="4"/>
  <c r="R89" i="4" s="1"/>
  <c r="P90" i="4"/>
  <c r="P89" i="4" s="1"/>
  <c r="BK90" i="4"/>
  <c r="J90" i="4"/>
  <c r="BI83" i="4"/>
  <c r="F34" i="4" s="1"/>
  <c r="BD54" i="1" s="1"/>
  <c r="BH83" i="4"/>
  <c r="F33" i="4" s="1"/>
  <c r="BC54" i="1" s="1"/>
  <c r="BG83" i="4"/>
  <c r="BF83" i="4"/>
  <c r="BE83" i="4"/>
  <c r="J30" i="4" s="1"/>
  <c r="AV54" i="1" s="1"/>
  <c r="T83" i="4"/>
  <c r="T82" i="4" s="1"/>
  <c r="R83" i="4"/>
  <c r="R82" i="4" s="1"/>
  <c r="R81" i="4" s="1"/>
  <c r="R80" i="4" s="1"/>
  <c r="P83" i="4"/>
  <c r="P82" i="4" s="1"/>
  <c r="P81" i="4" s="1"/>
  <c r="P80" i="4" s="1"/>
  <c r="AU54" i="1" s="1"/>
  <c r="BK83" i="4"/>
  <c r="BK82" i="4" s="1"/>
  <c r="J83" i="4"/>
  <c r="J76" i="4"/>
  <c r="F76" i="4"/>
  <c r="J74" i="4"/>
  <c r="F74" i="4"/>
  <c r="E72" i="4"/>
  <c r="F52" i="4"/>
  <c r="J51" i="4"/>
  <c r="F51" i="4"/>
  <c r="F49" i="4"/>
  <c r="E47" i="4"/>
  <c r="J18" i="4"/>
  <c r="E18" i="4"/>
  <c r="F77" i="4" s="1"/>
  <c r="J17" i="4"/>
  <c r="J12" i="4"/>
  <c r="J49" i="4" s="1"/>
  <c r="E7" i="4"/>
  <c r="P182" i="3"/>
  <c r="R178" i="3"/>
  <c r="T169" i="3"/>
  <c r="BK169" i="3"/>
  <c r="J169" i="3" s="1"/>
  <c r="J60" i="3" s="1"/>
  <c r="P85" i="3"/>
  <c r="AY53" i="1"/>
  <c r="AX53" i="1"/>
  <c r="F30" i="3"/>
  <c r="AZ53" i="1" s="1"/>
  <c r="BI199" i="3"/>
  <c r="BH199" i="3"/>
  <c r="BF199" i="3"/>
  <c r="BE199" i="3"/>
  <c r="T199" i="3"/>
  <c r="T198" i="3" s="1"/>
  <c r="R199" i="3"/>
  <c r="R198" i="3" s="1"/>
  <c r="P199" i="3"/>
  <c r="P198" i="3" s="1"/>
  <c r="BK199" i="3"/>
  <c r="BK198" i="3" s="1"/>
  <c r="J198" i="3" s="1"/>
  <c r="J63" i="3" s="1"/>
  <c r="J199" i="3"/>
  <c r="BG199" i="3" s="1"/>
  <c r="BI194" i="3"/>
  <c r="BH194" i="3"/>
  <c r="BF194" i="3"/>
  <c r="BE194" i="3"/>
  <c r="T194" i="3"/>
  <c r="R194" i="3"/>
  <c r="P194" i="3"/>
  <c r="BK194" i="3"/>
  <c r="J194" i="3"/>
  <c r="BG194" i="3" s="1"/>
  <c r="BI191" i="3"/>
  <c r="BH191" i="3"/>
  <c r="BG191" i="3"/>
  <c r="BF191" i="3"/>
  <c r="BE191" i="3"/>
  <c r="T191" i="3"/>
  <c r="R191" i="3"/>
  <c r="P191" i="3"/>
  <c r="BK191" i="3"/>
  <c r="J191" i="3"/>
  <c r="BI187" i="3"/>
  <c r="BH187" i="3"/>
  <c r="BG187" i="3"/>
  <c r="BF187" i="3"/>
  <c r="BE187" i="3"/>
  <c r="T187" i="3"/>
  <c r="R187" i="3"/>
  <c r="P187" i="3"/>
  <c r="BK187" i="3"/>
  <c r="J187" i="3"/>
  <c r="BI183" i="3"/>
  <c r="BH183" i="3"/>
  <c r="BG183" i="3"/>
  <c r="BF183" i="3"/>
  <c r="BE183" i="3"/>
  <c r="T183" i="3"/>
  <c r="T182" i="3" s="1"/>
  <c r="R183" i="3"/>
  <c r="R182" i="3" s="1"/>
  <c r="P183" i="3"/>
  <c r="BK183" i="3"/>
  <c r="J183" i="3"/>
  <c r="BI179" i="3"/>
  <c r="BH179" i="3"/>
  <c r="BF179" i="3"/>
  <c r="BE179" i="3"/>
  <c r="T179" i="3"/>
  <c r="T178" i="3" s="1"/>
  <c r="R179" i="3"/>
  <c r="P179" i="3"/>
  <c r="P178" i="3" s="1"/>
  <c r="BK179" i="3"/>
  <c r="BK178" i="3" s="1"/>
  <c r="J178" i="3" s="1"/>
  <c r="J61" i="3" s="1"/>
  <c r="J179" i="3"/>
  <c r="BG179" i="3" s="1"/>
  <c r="BI170" i="3"/>
  <c r="BH170" i="3"/>
  <c r="BG170" i="3"/>
  <c r="BF170" i="3"/>
  <c r="BE170" i="3"/>
  <c r="T170" i="3"/>
  <c r="R170" i="3"/>
  <c r="R169" i="3" s="1"/>
  <c r="P170" i="3"/>
  <c r="P169" i="3" s="1"/>
  <c r="BK170" i="3"/>
  <c r="J170" i="3"/>
  <c r="BI163" i="3"/>
  <c r="BH163" i="3"/>
  <c r="BF163" i="3"/>
  <c r="BE163" i="3"/>
  <c r="T163" i="3"/>
  <c r="R163" i="3"/>
  <c r="P163" i="3"/>
  <c r="BK163" i="3"/>
  <c r="J163" i="3"/>
  <c r="BG163" i="3" s="1"/>
  <c r="BI159" i="3"/>
  <c r="BH159" i="3"/>
  <c r="BG159" i="3"/>
  <c r="BF159" i="3"/>
  <c r="BE159" i="3"/>
  <c r="T159" i="3"/>
  <c r="R159" i="3"/>
  <c r="P159" i="3"/>
  <c r="BK159" i="3"/>
  <c r="J159" i="3"/>
  <c r="BI155" i="3"/>
  <c r="BH155" i="3"/>
  <c r="BF155" i="3"/>
  <c r="BE155" i="3"/>
  <c r="T155" i="3"/>
  <c r="R155" i="3"/>
  <c r="P155" i="3"/>
  <c r="BK155" i="3"/>
  <c r="J155" i="3"/>
  <c r="BG155" i="3" s="1"/>
  <c r="BI147" i="3"/>
  <c r="BH147" i="3"/>
  <c r="BG147" i="3"/>
  <c r="BF147" i="3"/>
  <c r="BE147" i="3"/>
  <c r="T147" i="3"/>
  <c r="R147" i="3"/>
  <c r="P147" i="3"/>
  <c r="BK147" i="3"/>
  <c r="J147" i="3"/>
  <c r="BI142" i="3"/>
  <c r="BH142" i="3"/>
  <c r="BF142" i="3"/>
  <c r="BE142" i="3"/>
  <c r="T142" i="3"/>
  <c r="R142" i="3"/>
  <c r="R141" i="3" s="1"/>
  <c r="P142" i="3"/>
  <c r="BK142" i="3"/>
  <c r="BK141" i="3" s="1"/>
  <c r="J141" i="3" s="1"/>
  <c r="J59" i="3" s="1"/>
  <c r="J142" i="3"/>
  <c r="BG142" i="3" s="1"/>
  <c r="BI138" i="3"/>
  <c r="BH138" i="3"/>
  <c r="BG138" i="3"/>
  <c r="BF138" i="3"/>
  <c r="BE138" i="3"/>
  <c r="T138" i="3"/>
  <c r="R138" i="3"/>
  <c r="P138" i="3"/>
  <c r="BK138" i="3"/>
  <c r="J138" i="3"/>
  <c r="BI137" i="3"/>
  <c r="BH137" i="3"/>
  <c r="BF137" i="3"/>
  <c r="BE137" i="3"/>
  <c r="T137" i="3"/>
  <c r="R137" i="3"/>
  <c r="P137" i="3"/>
  <c r="BK137" i="3"/>
  <c r="J137" i="3"/>
  <c r="BG137" i="3" s="1"/>
  <c r="BI132" i="3"/>
  <c r="BH132" i="3"/>
  <c r="BG132" i="3"/>
  <c r="BF132" i="3"/>
  <c r="BE132" i="3"/>
  <c r="T132" i="3"/>
  <c r="R132" i="3"/>
  <c r="P132" i="3"/>
  <c r="BK132" i="3"/>
  <c r="J132" i="3"/>
  <c r="BI128" i="3"/>
  <c r="BH128" i="3"/>
  <c r="BG128" i="3"/>
  <c r="BF128" i="3"/>
  <c r="BE128" i="3"/>
  <c r="T128" i="3"/>
  <c r="R128" i="3"/>
  <c r="P128" i="3"/>
  <c r="BK128" i="3"/>
  <c r="J128" i="3"/>
  <c r="BI121" i="3"/>
  <c r="BH121" i="3"/>
  <c r="BG121" i="3"/>
  <c r="BF121" i="3"/>
  <c r="BE121" i="3"/>
  <c r="T121" i="3"/>
  <c r="R121" i="3"/>
  <c r="P121" i="3"/>
  <c r="BK121" i="3"/>
  <c r="J121" i="3"/>
  <c r="BI117" i="3"/>
  <c r="BH117" i="3"/>
  <c r="BG117" i="3"/>
  <c r="BF117" i="3"/>
  <c r="BE117" i="3"/>
  <c r="T117" i="3"/>
  <c r="R117" i="3"/>
  <c r="P117" i="3"/>
  <c r="BK117" i="3"/>
  <c r="J117" i="3"/>
  <c r="BI113" i="3"/>
  <c r="BH113" i="3"/>
  <c r="BG113" i="3"/>
  <c r="BF113" i="3"/>
  <c r="BE113" i="3"/>
  <c r="T113" i="3"/>
  <c r="R113" i="3"/>
  <c r="P113" i="3"/>
  <c r="BK113" i="3"/>
  <c r="J113" i="3"/>
  <c r="BI110" i="3"/>
  <c r="BH110" i="3"/>
  <c r="BG110" i="3"/>
  <c r="BF110" i="3"/>
  <c r="BE110" i="3"/>
  <c r="T110" i="3"/>
  <c r="R110" i="3"/>
  <c r="P110" i="3"/>
  <c r="BK110" i="3"/>
  <c r="J110" i="3"/>
  <c r="BI108" i="3"/>
  <c r="BH108" i="3"/>
  <c r="BG108" i="3"/>
  <c r="BF108" i="3"/>
  <c r="BE108" i="3"/>
  <c r="T108" i="3"/>
  <c r="R108" i="3"/>
  <c r="P108" i="3"/>
  <c r="BK108" i="3"/>
  <c r="J108" i="3"/>
  <c r="BI98" i="3"/>
  <c r="BH98" i="3"/>
  <c r="BG98" i="3"/>
  <c r="BF98" i="3"/>
  <c r="BE98" i="3"/>
  <c r="T98" i="3"/>
  <c r="R98" i="3"/>
  <c r="P98" i="3"/>
  <c r="BK98" i="3"/>
  <c r="J98" i="3"/>
  <c r="BI94" i="3"/>
  <c r="BH94" i="3"/>
  <c r="BG94" i="3"/>
  <c r="BF94" i="3"/>
  <c r="BE94" i="3"/>
  <c r="T94" i="3"/>
  <c r="R94" i="3"/>
  <c r="P94" i="3"/>
  <c r="BK94" i="3"/>
  <c r="J94" i="3"/>
  <c r="BI90" i="3"/>
  <c r="BH90" i="3"/>
  <c r="BG90" i="3"/>
  <c r="BF90" i="3"/>
  <c r="BE90" i="3"/>
  <c r="T90" i="3"/>
  <c r="R90" i="3"/>
  <c r="P90" i="3"/>
  <c r="BK90" i="3"/>
  <c r="J90" i="3"/>
  <c r="BI86" i="3"/>
  <c r="BH86" i="3"/>
  <c r="F33" i="3" s="1"/>
  <c r="BC53" i="1" s="1"/>
  <c r="BG86" i="3"/>
  <c r="F32" i="3" s="1"/>
  <c r="BB53" i="1" s="1"/>
  <c r="BF86" i="3"/>
  <c r="BE86" i="3"/>
  <c r="T86" i="3"/>
  <c r="T85" i="3" s="1"/>
  <c r="R86" i="3"/>
  <c r="R85" i="3" s="1"/>
  <c r="R84" i="3" s="1"/>
  <c r="R83" i="3" s="1"/>
  <c r="P86" i="3"/>
  <c r="BK86" i="3"/>
  <c r="J86" i="3"/>
  <c r="J79" i="3"/>
  <c r="F79" i="3"/>
  <c r="F77" i="3"/>
  <c r="E75" i="3"/>
  <c r="E73" i="3"/>
  <c r="J51" i="3"/>
  <c r="F51" i="3"/>
  <c r="F49" i="3"/>
  <c r="E47" i="3"/>
  <c r="J18" i="3"/>
  <c r="E18" i="3"/>
  <c r="F52" i="3" s="1"/>
  <c r="J17" i="3"/>
  <c r="J12" i="3"/>
  <c r="J77" i="3" s="1"/>
  <c r="E7" i="3"/>
  <c r="E45" i="3" s="1"/>
  <c r="P435" i="2"/>
  <c r="T390" i="2"/>
  <c r="BK390" i="2"/>
  <c r="R356" i="2"/>
  <c r="P278" i="2"/>
  <c r="AY52" i="1"/>
  <c r="AX52" i="1"/>
  <c r="BI436" i="2"/>
  <c r="BH436" i="2"/>
  <c r="BF436" i="2"/>
  <c r="BE436" i="2"/>
  <c r="T436" i="2"/>
  <c r="T435" i="2" s="1"/>
  <c r="R436" i="2"/>
  <c r="R435" i="2" s="1"/>
  <c r="P436" i="2"/>
  <c r="BK436" i="2"/>
  <c r="BK435" i="2" s="1"/>
  <c r="J435" i="2" s="1"/>
  <c r="J68" i="2" s="1"/>
  <c r="J436" i="2"/>
  <c r="BG436" i="2" s="1"/>
  <c r="BI433" i="2"/>
  <c r="BH433" i="2"/>
  <c r="BG433" i="2"/>
  <c r="BF433" i="2"/>
  <c r="BE433" i="2"/>
  <c r="T433" i="2"/>
  <c r="R433" i="2"/>
  <c r="P433" i="2"/>
  <c r="BK433" i="2"/>
  <c r="J433" i="2"/>
  <c r="BI429" i="2"/>
  <c r="BH429" i="2"/>
  <c r="BF429" i="2"/>
  <c r="BE429" i="2"/>
  <c r="T429" i="2"/>
  <c r="R429" i="2"/>
  <c r="P429" i="2"/>
  <c r="BK429" i="2"/>
  <c r="J429" i="2"/>
  <c r="BG429" i="2" s="1"/>
  <c r="BI426" i="2"/>
  <c r="BH426" i="2"/>
  <c r="BG426" i="2"/>
  <c r="BF426" i="2"/>
  <c r="BE426" i="2"/>
  <c r="T426" i="2"/>
  <c r="R426" i="2"/>
  <c r="P426" i="2"/>
  <c r="BK426" i="2"/>
  <c r="J426" i="2"/>
  <c r="BI423" i="2"/>
  <c r="BH423" i="2"/>
  <c r="BF423" i="2"/>
  <c r="BE423" i="2"/>
  <c r="T423" i="2"/>
  <c r="R423" i="2"/>
  <c r="P423" i="2"/>
  <c r="BK423" i="2"/>
  <c r="J423" i="2"/>
  <c r="BG423" i="2" s="1"/>
  <c r="BI419" i="2"/>
  <c r="BH419" i="2"/>
  <c r="BG419" i="2"/>
  <c r="BF419" i="2"/>
  <c r="BE419" i="2"/>
  <c r="T419" i="2"/>
  <c r="R419" i="2"/>
  <c r="P419" i="2"/>
  <c r="BK419" i="2"/>
  <c r="J419" i="2"/>
  <c r="BI407" i="2"/>
  <c r="BH407" i="2"/>
  <c r="BG407" i="2"/>
  <c r="BF407" i="2"/>
  <c r="BE407" i="2"/>
  <c r="T407" i="2"/>
  <c r="R407" i="2"/>
  <c r="P407" i="2"/>
  <c r="BK407" i="2"/>
  <c r="J407" i="2"/>
  <c r="BI404" i="2"/>
  <c r="BH404" i="2"/>
  <c r="BG404" i="2"/>
  <c r="BF404" i="2"/>
  <c r="BE404" i="2"/>
  <c r="T404" i="2"/>
  <c r="R404" i="2"/>
  <c r="R400" i="2" s="1"/>
  <c r="P404" i="2"/>
  <c r="BK404" i="2"/>
  <c r="J404" i="2"/>
  <c r="BI401" i="2"/>
  <c r="BH401" i="2"/>
  <c r="BG401" i="2"/>
  <c r="BF401" i="2"/>
  <c r="BE401" i="2"/>
  <c r="T401" i="2"/>
  <c r="T400" i="2" s="1"/>
  <c r="R401" i="2"/>
  <c r="P401" i="2"/>
  <c r="P400" i="2" s="1"/>
  <c r="BK401" i="2"/>
  <c r="BK400" i="2" s="1"/>
  <c r="J400" i="2" s="1"/>
  <c r="J67" i="2" s="1"/>
  <c r="J401" i="2"/>
  <c r="BI398" i="2"/>
  <c r="BH398" i="2"/>
  <c r="BF398" i="2"/>
  <c r="BE398" i="2"/>
  <c r="T398" i="2"/>
  <c r="R398" i="2"/>
  <c r="P398" i="2"/>
  <c r="BK398" i="2"/>
  <c r="J398" i="2"/>
  <c r="BG398" i="2" s="1"/>
  <c r="BI395" i="2"/>
  <c r="BH395" i="2"/>
  <c r="BF395" i="2"/>
  <c r="BE395" i="2"/>
  <c r="T395" i="2"/>
  <c r="R395" i="2"/>
  <c r="P395" i="2"/>
  <c r="BK395" i="2"/>
  <c r="J395" i="2"/>
  <c r="BG395" i="2" s="1"/>
  <c r="BI391" i="2"/>
  <c r="BH391" i="2"/>
  <c r="BF391" i="2"/>
  <c r="BE391" i="2"/>
  <c r="T391" i="2"/>
  <c r="R391" i="2"/>
  <c r="R390" i="2" s="1"/>
  <c r="P391" i="2"/>
  <c r="BK391" i="2"/>
  <c r="J391" i="2"/>
  <c r="BG391" i="2" s="1"/>
  <c r="BI379" i="2"/>
  <c r="BH379" i="2"/>
  <c r="BF379" i="2"/>
  <c r="BE379" i="2"/>
  <c r="T379" i="2"/>
  <c r="R379" i="2"/>
  <c r="P379" i="2"/>
  <c r="BK379" i="2"/>
  <c r="J379" i="2"/>
  <c r="BG379" i="2" s="1"/>
  <c r="BI368" i="2"/>
  <c r="BH368" i="2"/>
  <c r="BF368" i="2"/>
  <c r="BE368" i="2"/>
  <c r="T368" i="2"/>
  <c r="R368" i="2"/>
  <c r="P368" i="2"/>
  <c r="P365" i="2" s="1"/>
  <c r="BK368" i="2"/>
  <c r="J368" i="2"/>
  <c r="BG368" i="2" s="1"/>
  <c r="BI366" i="2"/>
  <c r="BH366" i="2"/>
  <c r="BF366" i="2"/>
  <c r="BE366" i="2"/>
  <c r="T366" i="2"/>
  <c r="T365" i="2" s="1"/>
  <c r="R366" i="2"/>
  <c r="R365" i="2" s="1"/>
  <c r="P366" i="2"/>
  <c r="BK366" i="2"/>
  <c r="BK365" i="2" s="1"/>
  <c r="J365" i="2" s="1"/>
  <c r="J64" i="2" s="1"/>
  <c r="J366" i="2"/>
  <c r="BG366" i="2" s="1"/>
  <c r="BI361" i="2"/>
  <c r="BH361" i="2"/>
  <c r="BG361" i="2"/>
  <c r="BF361" i="2"/>
  <c r="BE361" i="2"/>
  <c r="T361" i="2"/>
  <c r="R361" i="2"/>
  <c r="P361" i="2"/>
  <c r="BK361" i="2"/>
  <c r="J361" i="2"/>
  <c r="BI357" i="2"/>
  <c r="BH357" i="2"/>
  <c r="BF357" i="2"/>
  <c r="BE357" i="2"/>
  <c r="T357" i="2"/>
  <c r="T356" i="2" s="1"/>
  <c r="R357" i="2"/>
  <c r="P357" i="2"/>
  <c r="P356" i="2" s="1"/>
  <c r="BK357" i="2"/>
  <c r="BK356" i="2" s="1"/>
  <c r="J356" i="2" s="1"/>
  <c r="J63" i="2" s="1"/>
  <c r="J357" i="2"/>
  <c r="BG357" i="2" s="1"/>
  <c r="BI345" i="2"/>
  <c r="BH345" i="2"/>
  <c r="BF345" i="2"/>
  <c r="BE345" i="2"/>
  <c r="T345" i="2"/>
  <c r="R345" i="2"/>
  <c r="P345" i="2"/>
  <c r="BK345" i="2"/>
  <c r="J345" i="2"/>
  <c r="BG345" i="2" s="1"/>
  <c r="BI335" i="2"/>
  <c r="BH335" i="2"/>
  <c r="BF335" i="2"/>
  <c r="BE335" i="2"/>
  <c r="T335" i="2"/>
  <c r="R335" i="2"/>
  <c r="P335" i="2"/>
  <c r="BK335" i="2"/>
  <c r="J335" i="2"/>
  <c r="BG335" i="2" s="1"/>
  <c r="BI331" i="2"/>
  <c r="BH331" i="2"/>
  <c r="BG331" i="2"/>
  <c r="BF331" i="2"/>
  <c r="BE331" i="2"/>
  <c r="T331" i="2"/>
  <c r="R331" i="2"/>
  <c r="P331" i="2"/>
  <c r="BK331" i="2"/>
  <c r="J331" i="2"/>
  <c r="BI328" i="2"/>
  <c r="BH328" i="2"/>
  <c r="BF328" i="2"/>
  <c r="BE328" i="2"/>
  <c r="T328" i="2"/>
  <c r="R328" i="2"/>
  <c r="P328" i="2"/>
  <c r="BK328" i="2"/>
  <c r="J328" i="2"/>
  <c r="BG328" i="2" s="1"/>
  <c r="BI316" i="2"/>
  <c r="BH316" i="2"/>
  <c r="BG316" i="2"/>
  <c r="BF316" i="2"/>
  <c r="BE316" i="2"/>
  <c r="T316" i="2"/>
  <c r="R316" i="2"/>
  <c r="P316" i="2"/>
  <c r="BK316" i="2"/>
  <c r="J316" i="2"/>
  <c r="BI313" i="2"/>
  <c r="BH313" i="2"/>
  <c r="BF313" i="2"/>
  <c r="BE313" i="2"/>
  <c r="T313" i="2"/>
  <c r="R313" i="2"/>
  <c r="P313" i="2"/>
  <c r="BK313" i="2"/>
  <c r="J313" i="2"/>
  <c r="BG313" i="2" s="1"/>
  <c r="BI303" i="2"/>
  <c r="BH303" i="2"/>
  <c r="BG303" i="2"/>
  <c r="BF303" i="2"/>
  <c r="BE303" i="2"/>
  <c r="T303" i="2"/>
  <c r="R303" i="2"/>
  <c r="P303" i="2"/>
  <c r="BK303" i="2"/>
  <c r="J303" i="2"/>
  <c r="BI300" i="2"/>
  <c r="BH300" i="2"/>
  <c r="BF300" i="2"/>
  <c r="BE300" i="2"/>
  <c r="T300" i="2"/>
  <c r="R300" i="2"/>
  <c r="P300" i="2"/>
  <c r="BK300" i="2"/>
  <c r="J300" i="2"/>
  <c r="BG300" i="2" s="1"/>
  <c r="BI293" i="2"/>
  <c r="BH293" i="2"/>
  <c r="BG293" i="2"/>
  <c r="BF293" i="2"/>
  <c r="BE293" i="2"/>
  <c r="T293" i="2"/>
  <c r="T292" i="2" s="1"/>
  <c r="R293" i="2"/>
  <c r="R292" i="2" s="1"/>
  <c r="P293" i="2"/>
  <c r="P292" i="2" s="1"/>
  <c r="BK293" i="2"/>
  <c r="BK292" i="2" s="1"/>
  <c r="J292" i="2" s="1"/>
  <c r="J62" i="2" s="1"/>
  <c r="J293" i="2"/>
  <c r="BI288" i="2"/>
  <c r="BH288" i="2"/>
  <c r="BF288" i="2"/>
  <c r="BE288" i="2"/>
  <c r="T288" i="2"/>
  <c r="T287" i="2" s="1"/>
  <c r="R288" i="2"/>
  <c r="R287" i="2" s="1"/>
  <c r="P288" i="2"/>
  <c r="P287" i="2" s="1"/>
  <c r="BK288" i="2"/>
  <c r="BK287" i="2" s="1"/>
  <c r="J287" i="2" s="1"/>
  <c r="J61" i="2" s="1"/>
  <c r="J288" i="2"/>
  <c r="BG288" i="2" s="1"/>
  <c r="BI283" i="2"/>
  <c r="BH283" i="2"/>
  <c r="BF283" i="2"/>
  <c r="BE283" i="2"/>
  <c r="T283" i="2"/>
  <c r="R283" i="2"/>
  <c r="P283" i="2"/>
  <c r="BK283" i="2"/>
  <c r="J283" i="2"/>
  <c r="BG283" i="2" s="1"/>
  <c r="BI279" i="2"/>
  <c r="BH279" i="2"/>
  <c r="BG279" i="2"/>
  <c r="BF279" i="2"/>
  <c r="BE279" i="2"/>
  <c r="T279" i="2"/>
  <c r="R279" i="2"/>
  <c r="R278" i="2" s="1"/>
  <c r="P279" i="2"/>
  <c r="BK279" i="2"/>
  <c r="J279" i="2"/>
  <c r="BI271" i="2"/>
  <c r="BH271" i="2"/>
  <c r="BF271" i="2"/>
  <c r="BE271" i="2"/>
  <c r="T271" i="2"/>
  <c r="R271" i="2"/>
  <c r="P271" i="2"/>
  <c r="BK271" i="2"/>
  <c r="J271" i="2"/>
  <c r="BG271" i="2" s="1"/>
  <c r="BI268" i="2"/>
  <c r="BH268" i="2"/>
  <c r="BF268" i="2"/>
  <c r="BE268" i="2"/>
  <c r="T268" i="2"/>
  <c r="R268" i="2"/>
  <c r="P268" i="2"/>
  <c r="BK268" i="2"/>
  <c r="J268" i="2"/>
  <c r="BG268" i="2" s="1"/>
  <c r="BI258" i="2"/>
  <c r="BH258" i="2"/>
  <c r="BF258" i="2"/>
  <c r="BE258" i="2"/>
  <c r="T258" i="2"/>
  <c r="R258" i="2"/>
  <c r="P258" i="2"/>
  <c r="BK258" i="2"/>
  <c r="J258" i="2"/>
  <c r="BG258" i="2" s="1"/>
  <c r="BI256" i="2"/>
  <c r="BH256" i="2"/>
  <c r="BF256" i="2"/>
  <c r="BE256" i="2"/>
  <c r="T256" i="2"/>
  <c r="R256" i="2"/>
  <c r="P256" i="2"/>
  <c r="BK256" i="2"/>
  <c r="J256" i="2"/>
  <c r="BG256" i="2" s="1"/>
  <c r="BI252" i="2"/>
  <c r="BH252" i="2"/>
  <c r="BF252" i="2"/>
  <c r="BE252" i="2"/>
  <c r="T252" i="2"/>
  <c r="R252" i="2"/>
  <c r="P252" i="2"/>
  <c r="BK252" i="2"/>
  <c r="J252" i="2"/>
  <c r="BG252" i="2" s="1"/>
  <c r="BI248" i="2"/>
  <c r="BH248" i="2"/>
  <c r="BF248" i="2"/>
  <c r="BE248" i="2"/>
  <c r="T248" i="2"/>
  <c r="R248" i="2"/>
  <c r="P248" i="2"/>
  <c r="BK248" i="2"/>
  <c r="J248" i="2"/>
  <c r="BG248" i="2" s="1"/>
  <c r="BI244" i="2"/>
  <c r="BH244" i="2"/>
  <c r="BF244" i="2"/>
  <c r="BE244" i="2"/>
  <c r="T244" i="2"/>
  <c r="R244" i="2"/>
  <c r="P244" i="2"/>
  <c r="BK244" i="2"/>
  <c r="J244" i="2"/>
  <c r="BG244" i="2" s="1"/>
  <c r="BI242" i="2"/>
  <c r="BH242" i="2"/>
  <c r="BF242" i="2"/>
  <c r="BE242" i="2"/>
  <c r="T242" i="2"/>
  <c r="R242" i="2"/>
  <c r="P242" i="2"/>
  <c r="BK242" i="2"/>
  <c r="J242" i="2"/>
  <c r="BG242" i="2" s="1"/>
  <c r="BI227" i="2"/>
  <c r="BH227" i="2"/>
  <c r="BF227" i="2"/>
  <c r="BE227" i="2"/>
  <c r="T227" i="2"/>
  <c r="R227" i="2"/>
  <c r="P227" i="2"/>
  <c r="BK227" i="2"/>
  <c r="J227" i="2"/>
  <c r="BG227" i="2" s="1"/>
  <c r="BI217" i="2"/>
  <c r="BH217" i="2"/>
  <c r="BF217" i="2"/>
  <c r="BE217" i="2"/>
  <c r="T217" i="2"/>
  <c r="R217" i="2"/>
  <c r="P217" i="2"/>
  <c r="BK217" i="2"/>
  <c r="J217" i="2"/>
  <c r="BG217" i="2" s="1"/>
  <c r="BI214" i="2"/>
  <c r="BH214" i="2"/>
  <c r="BF214" i="2"/>
  <c r="BE214" i="2"/>
  <c r="T214" i="2"/>
  <c r="R214" i="2"/>
  <c r="P214" i="2"/>
  <c r="BK214" i="2"/>
  <c r="J214" i="2"/>
  <c r="BG214" i="2" s="1"/>
  <c r="BI211" i="2"/>
  <c r="BH211" i="2"/>
  <c r="BF211" i="2"/>
  <c r="BE211" i="2"/>
  <c r="T211" i="2"/>
  <c r="R211" i="2"/>
  <c r="P211" i="2"/>
  <c r="BK211" i="2"/>
  <c r="J211" i="2"/>
  <c r="BG211" i="2" s="1"/>
  <c r="BI205" i="2"/>
  <c r="BH205" i="2"/>
  <c r="BG205" i="2"/>
  <c r="BF205" i="2"/>
  <c r="BE205" i="2"/>
  <c r="T205" i="2"/>
  <c r="R205" i="2"/>
  <c r="P205" i="2"/>
  <c r="BK205" i="2"/>
  <c r="J205" i="2"/>
  <c r="BI202" i="2"/>
  <c r="BH202" i="2"/>
  <c r="BF202" i="2"/>
  <c r="BE202" i="2"/>
  <c r="T202" i="2"/>
  <c r="R202" i="2"/>
  <c r="P202" i="2"/>
  <c r="BK202" i="2"/>
  <c r="J202" i="2"/>
  <c r="BG202" i="2" s="1"/>
  <c r="BI199" i="2"/>
  <c r="BH199" i="2"/>
  <c r="BG199" i="2"/>
  <c r="BF199" i="2"/>
  <c r="BE199" i="2"/>
  <c r="T199" i="2"/>
  <c r="R199" i="2"/>
  <c r="P199" i="2"/>
  <c r="BK199" i="2"/>
  <c r="J199" i="2"/>
  <c r="BI196" i="2"/>
  <c r="BH196" i="2"/>
  <c r="BF196" i="2"/>
  <c r="BE196" i="2"/>
  <c r="T196" i="2"/>
  <c r="R196" i="2"/>
  <c r="P196" i="2"/>
  <c r="BK196" i="2"/>
  <c r="J196" i="2"/>
  <c r="BG196" i="2" s="1"/>
  <c r="BI193" i="2"/>
  <c r="BH193" i="2"/>
  <c r="BG193" i="2"/>
  <c r="BF193" i="2"/>
  <c r="BE193" i="2"/>
  <c r="T193" i="2"/>
  <c r="R193" i="2"/>
  <c r="P193" i="2"/>
  <c r="BK193" i="2"/>
  <c r="J193" i="2"/>
  <c r="BI190" i="2"/>
  <c r="BH190" i="2"/>
  <c r="BF190" i="2"/>
  <c r="BE190" i="2"/>
  <c r="T190" i="2"/>
  <c r="R190" i="2"/>
  <c r="P190" i="2"/>
  <c r="BK190" i="2"/>
  <c r="J190" i="2"/>
  <c r="BG190" i="2" s="1"/>
  <c r="BI186" i="2"/>
  <c r="BH186" i="2"/>
  <c r="BG186" i="2"/>
  <c r="BF186" i="2"/>
  <c r="BE186" i="2"/>
  <c r="T186" i="2"/>
  <c r="R186" i="2"/>
  <c r="P186" i="2"/>
  <c r="BK186" i="2"/>
  <c r="J186" i="2"/>
  <c r="BI180" i="2"/>
  <c r="BH180" i="2"/>
  <c r="BF180" i="2"/>
  <c r="BE180" i="2"/>
  <c r="T180" i="2"/>
  <c r="R180" i="2"/>
  <c r="P180" i="2"/>
  <c r="BK180" i="2"/>
  <c r="J180" i="2"/>
  <c r="BG180" i="2" s="1"/>
  <c r="BI177" i="2"/>
  <c r="BH177" i="2"/>
  <c r="BG177" i="2"/>
  <c r="BF177" i="2"/>
  <c r="BE177" i="2"/>
  <c r="T177" i="2"/>
  <c r="R177" i="2"/>
  <c r="P177" i="2"/>
  <c r="BK177" i="2"/>
  <c r="J177" i="2"/>
  <c r="BI174" i="2"/>
  <c r="BH174" i="2"/>
  <c r="BF174" i="2"/>
  <c r="BE174" i="2"/>
  <c r="T174" i="2"/>
  <c r="R174" i="2"/>
  <c r="P174" i="2"/>
  <c r="BK174" i="2"/>
  <c r="J174" i="2"/>
  <c r="BG174" i="2" s="1"/>
  <c r="BI167" i="2"/>
  <c r="BH167" i="2"/>
  <c r="BG167" i="2"/>
  <c r="BF167" i="2"/>
  <c r="BE167" i="2"/>
  <c r="T167" i="2"/>
  <c r="R167" i="2"/>
  <c r="P167" i="2"/>
  <c r="BK167" i="2"/>
  <c r="J167" i="2"/>
  <c r="BI155" i="2"/>
  <c r="BH155" i="2"/>
  <c r="BF155" i="2"/>
  <c r="BE155" i="2"/>
  <c r="T155" i="2"/>
  <c r="T154" i="2" s="1"/>
  <c r="R155" i="2"/>
  <c r="R154" i="2" s="1"/>
  <c r="P155" i="2"/>
  <c r="BK155" i="2"/>
  <c r="J155" i="2"/>
  <c r="BG155" i="2" s="1"/>
  <c r="BI151" i="2"/>
  <c r="BH151" i="2"/>
  <c r="BG151" i="2"/>
  <c r="BF151" i="2"/>
  <c r="BE151" i="2"/>
  <c r="T151" i="2"/>
  <c r="R151" i="2"/>
  <c r="P151" i="2"/>
  <c r="BK151" i="2"/>
  <c r="J151" i="2"/>
  <c r="BI145" i="2"/>
  <c r="BH145" i="2"/>
  <c r="BF145" i="2"/>
  <c r="BE145" i="2"/>
  <c r="T145" i="2"/>
  <c r="R145" i="2"/>
  <c r="P145" i="2"/>
  <c r="BK145" i="2"/>
  <c r="J145" i="2"/>
  <c r="BG145" i="2" s="1"/>
  <c r="BI141" i="2"/>
  <c r="BH141" i="2"/>
  <c r="BG141" i="2"/>
  <c r="BF141" i="2"/>
  <c r="BE141" i="2"/>
  <c r="T141" i="2"/>
  <c r="R141" i="2"/>
  <c r="P141" i="2"/>
  <c r="BK141" i="2"/>
  <c r="J141" i="2"/>
  <c r="BI132" i="2"/>
  <c r="BH132" i="2"/>
  <c r="BF132" i="2"/>
  <c r="BE132" i="2"/>
  <c r="T132" i="2"/>
  <c r="R132" i="2"/>
  <c r="P132" i="2"/>
  <c r="BK132" i="2"/>
  <c r="J132" i="2"/>
  <c r="BG132" i="2" s="1"/>
  <c r="BI128" i="2"/>
  <c r="BH128" i="2"/>
  <c r="BG128" i="2"/>
  <c r="BF128" i="2"/>
  <c r="BE128" i="2"/>
  <c r="T128" i="2"/>
  <c r="R128" i="2"/>
  <c r="P128" i="2"/>
  <c r="BK128" i="2"/>
  <c r="J128" i="2"/>
  <c r="BI124" i="2"/>
  <c r="BH124" i="2"/>
  <c r="BF124" i="2"/>
  <c r="BE124" i="2"/>
  <c r="T124" i="2"/>
  <c r="R124" i="2"/>
  <c r="P124" i="2"/>
  <c r="BK124" i="2"/>
  <c r="J124" i="2"/>
  <c r="BG124" i="2" s="1"/>
  <c r="BI117" i="2"/>
  <c r="BH117" i="2"/>
  <c r="BG117" i="2"/>
  <c r="BF117" i="2"/>
  <c r="BE117" i="2"/>
  <c r="T117" i="2"/>
  <c r="R117" i="2"/>
  <c r="P117" i="2"/>
  <c r="BK117" i="2"/>
  <c r="J117" i="2"/>
  <c r="BI105" i="2"/>
  <c r="BH105" i="2"/>
  <c r="BF105" i="2"/>
  <c r="BE105" i="2"/>
  <c r="T105" i="2"/>
  <c r="R105" i="2"/>
  <c r="P105" i="2"/>
  <c r="BK105" i="2"/>
  <c r="J105" i="2"/>
  <c r="BG105" i="2" s="1"/>
  <c r="BI101" i="2"/>
  <c r="BH101" i="2"/>
  <c r="BG101" i="2"/>
  <c r="BF101" i="2"/>
  <c r="BE101" i="2"/>
  <c r="T101" i="2"/>
  <c r="R101" i="2"/>
  <c r="P101" i="2"/>
  <c r="BK101" i="2"/>
  <c r="J101" i="2"/>
  <c r="BI97" i="2"/>
  <c r="BH97" i="2"/>
  <c r="BF97" i="2"/>
  <c r="BE97" i="2"/>
  <c r="T97" i="2"/>
  <c r="R97" i="2"/>
  <c r="P97" i="2"/>
  <c r="BK97" i="2"/>
  <c r="J97" i="2"/>
  <c r="BG97" i="2" s="1"/>
  <c r="BI95" i="2"/>
  <c r="BH95" i="2"/>
  <c r="BG95" i="2"/>
  <c r="BF95" i="2"/>
  <c r="BE95" i="2"/>
  <c r="T95" i="2"/>
  <c r="R95" i="2"/>
  <c r="P95" i="2"/>
  <c r="BK95" i="2"/>
  <c r="J95" i="2"/>
  <c r="BI91" i="2"/>
  <c r="F34" i="2" s="1"/>
  <c r="BD52" i="1" s="1"/>
  <c r="BH91" i="2"/>
  <c r="BF91" i="2"/>
  <c r="BE91" i="2"/>
  <c r="T91" i="2"/>
  <c r="T90" i="2" s="1"/>
  <c r="R91" i="2"/>
  <c r="P91" i="2"/>
  <c r="BK91" i="2"/>
  <c r="BK90" i="2" s="1"/>
  <c r="J91" i="2"/>
  <c r="BG91" i="2" s="1"/>
  <c r="F32" i="2" s="1"/>
  <c r="BB52" i="1" s="1"/>
  <c r="J84" i="2"/>
  <c r="F84" i="2"/>
  <c r="F82" i="2"/>
  <c r="E80" i="2"/>
  <c r="E78" i="2"/>
  <c r="J51" i="2"/>
  <c r="F51" i="2"/>
  <c r="F49" i="2"/>
  <c r="E47" i="2"/>
  <c r="E45" i="2"/>
  <c r="J18" i="2"/>
  <c r="E18" i="2"/>
  <c r="F85" i="2" s="1"/>
  <c r="J17" i="2"/>
  <c r="J12" i="2"/>
  <c r="J49" i="2" s="1"/>
  <c r="E7" i="2"/>
  <c r="AS51" i="1"/>
  <c r="L47" i="1"/>
  <c r="AM46" i="1"/>
  <c r="L46" i="1"/>
  <c r="AM44" i="1"/>
  <c r="L44" i="1"/>
  <c r="L42" i="1"/>
  <c r="L41" i="1"/>
  <c r="J90" i="2" l="1"/>
  <c r="J58" i="2" s="1"/>
  <c r="J30" i="2"/>
  <c r="AV52" i="1" s="1"/>
  <c r="AT52" i="1" s="1"/>
  <c r="F30" i="2"/>
  <c r="AZ52" i="1" s="1"/>
  <c r="T389" i="2"/>
  <c r="F52" i="2"/>
  <c r="J82" i="2"/>
  <c r="P90" i="2"/>
  <c r="J31" i="2"/>
  <c r="AW52" i="1" s="1"/>
  <c r="BK154" i="2"/>
  <c r="J154" i="2" s="1"/>
  <c r="J59" i="2" s="1"/>
  <c r="T278" i="2"/>
  <c r="T89" i="2" s="1"/>
  <c r="T88" i="2" s="1"/>
  <c r="P390" i="2"/>
  <c r="P389" i="2" s="1"/>
  <c r="F31" i="2"/>
  <c r="BA52" i="1" s="1"/>
  <c r="BK85" i="3"/>
  <c r="J30" i="3"/>
  <c r="AV53" i="1" s="1"/>
  <c r="F34" i="3"/>
  <c r="BD53" i="1" s="1"/>
  <c r="BD51" i="1" s="1"/>
  <c r="W30" i="1" s="1"/>
  <c r="T141" i="3"/>
  <c r="T84" i="3" s="1"/>
  <c r="T83" i="3" s="1"/>
  <c r="BK182" i="3"/>
  <c r="J182" i="3" s="1"/>
  <c r="J62" i="3" s="1"/>
  <c r="E45" i="4"/>
  <c r="E70" i="4"/>
  <c r="T81" i="4"/>
  <c r="T80" i="4" s="1"/>
  <c r="BK89" i="4"/>
  <c r="J89" i="4" s="1"/>
  <c r="J59" i="4" s="1"/>
  <c r="F32" i="5"/>
  <c r="BB55" i="1" s="1"/>
  <c r="BB51" i="1" s="1"/>
  <c r="F34" i="5"/>
  <c r="BD55" i="1" s="1"/>
  <c r="P105" i="5"/>
  <c r="T82" i="5"/>
  <c r="T81" i="5" s="1"/>
  <c r="R90" i="2"/>
  <c r="R89" i="2" s="1"/>
  <c r="P154" i="2"/>
  <c r="BK278" i="2"/>
  <c r="J278" i="2" s="1"/>
  <c r="J60" i="2" s="1"/>
  <c r="R389" i="2"/>
  <c r="J31" i="3"/>
  <c r="AW53" i="1" s="1"/>
  <c r="J82" i="4"/>
  <c r="J58" i="4" s="1"/>
  <c r="BK81" i="4"/>
  <c r="BK82" i="5"/>
  <c r="J83" i="5"/>
  <c r="J58" i="5" s="1"/>
  <c r="J30" i="5"/>
  <c r="AV55" i="1" s="1"/>
  <c r="AT55" i="1" s="1"/>
  <c r="F30" i="5"/>
  <c r="AZ55" i="1" s="1"/>
  <c r="F33" i="2"/>
  <c r="BC52" i="1" s="1"/>
  <c r="BC51" i="1" s="1"/>
  <c r="BK389" i="2"/>
  <c r="J389" i="2" s="1"/>
  <c r="J65" i="2" s="1"/>
  <c r="J390" i="2"/>
  <c r="J66" i="2" s="1"/>
  <c r="J49" i="3"/>
  <c r="P141" i="3"/>
  <c r="P84" i="3" s="1"/>
  <c r="P83" i="3" s="1"/>
  <c r="AU53" i="1" s="1"/>
  <c r="J31" i="4"/>
  <c r="AW54" i="1" s="1"/>
  <c r="AT54" i="1" s="1"/>
  <c r="F31" i="4"/>
  <c r="BA54" i="1" s="1"/>
  <c r="P82" i="5"/>
  <c r="P81" i="5" s="1"/>
  <c r="AU55" i="1" s="1"/>
  <c r="J75" i="5"/>
  <c r="F80" i="3"/>
  <c r="F31" i="3"/>
  <c r="BA53" i="1" s="1"/>
  <c r="E71" i="5"/>
  <c r="W28" i="1" l="1"/>
  <c r="AX51" i="1"/>
  <c r="J81" i="4"/>
  <c r="J57" i="4" s="1"/>
  <c r="BK80" i="4"/>
  <c r="J80" i="4" s="1"/>
  <c r="P89" i="2"/>
  <c r="P88" i="2" s="1"/>
  <c r="AU52" i="1" s="1"/>
  <c r="AU51" i="1" s="1"/>
  <c r="J85" i="3"/>
  <c r="J58" i="3" s="1"/>
  <c r="BK84" i="3"/>
  <c r="W29" i="1"/>
  <c r="AY51" i="1"/>
  <c r="BK81" i="5"/>
  <c r="J81" i="5" s="1"/>
  <c r="J82" i="5"/>
  <c r="J57" i="5" s="1"/>
  <c r="R88" i="2"/>
  <c r="AT53" i="1"/>
  <c r="AZ51" i="1"/>
  <c r="BK89" i="2"/>
  <c r="BA51" i="1"/>
  <c r="J56" i="5" l="1"/>
  <c r="J27" i="5"/>
  <c r="AW51" i="1"/>
  <c r="AK27" i="1" s="1"/>
  <c r="W27" i="1"/>
  <c r="J27" i="4"/>
  <c r="J56" i="4"/>
  <c r="W26" i="1"/>
  <c r="AV51" i="1"/>
  <c r="BK88" i="2"/>
  <c r="J88" i="2" s="1"/>
  <c r="J89" i="2"/>
  <c r="J57" i="2" s="1"/>
  <c r="J84" i="3"/>
  <c r="J57" i="3" s="1"/>
  <c r="BK83" i="3"/>
  <c r="J83" i="3" s="1"/>
  <c r="AG55" i="1" l="1"/>
  <c r="AN55" i="1" s="1"/>
  <c r="J36" i="5"/>
  <c r="J56" i="2"/>
  <c r="J27" i="2"/>
  <c r="AG54" i="1"/>
  <c r="AN54" i="1" s="1"/>
  <c r="J36" i="4"/>
  <c r="J27" i="3"/>
  <c r="J56" i="3"/>
  <c r="AK26" i="1"/>
  <c r="AT51" i="1"/>
  <c r="AG52" i="1" l="1"/>
  <c r="J36" i="2"/>
  <c r="AG53" i="1"/>
  <c r="AN53" i="1" s="1"/>
  <c r="J36" i="3"/>
  <c r="AN52" i="1" l="1"/>
  <c r="AG51" i="1"/>
  <c r="AN51" i="1" l="1"/>
  <c r="AK23" i="1"/>
  <c r="AK32" i="1" s="1"/>
</calcChain>
</file>

<file path=xl/sharedStrings.xml><?xml version="1.0" encoding="utf-8"?>
<sst xmlns="http://schemas.openxmlformats.org/spreadsheetml/2006/main" count="6486" uniqueCount="1083">
  <si>
    <t>Export VZ</t>
  </si>
  <si>
    <t>List obsahuje:</t>
  </si>
  <si>
    <t>1) Rekapitulace stavby</t>
  </si>
  <si>
    <t>2) Rekapitulace objektů stavby a soupisů prací</t>
  </si>
  <si>
    <t>3.0</t>
  </si>
  <si>
    <t>ZAMOK</t>
  </si>
  <si>
    <t>False</t>
  </si>
  <si>
    <t>{118e560a-483b-4f56-b3e2-ec67ad654776}</t>
  </si>
  <si>
    <t>0,01</t>
  </si>
  <si>
    <t>21</t>
  </si>
  <si>
    <t>15</t>
  </si>
  <si>
    <t>REKAPITULACE STAVBY</t>
  </si>
  <si>
    <t>v ---  níže se nacházejí doplnkové a pomocné údaje k sestavám  --- v</t>
  </si>
  <si>
    <t>Návod na vyplnění</t>
  </si>
  <si>
    <t>0,001</t>
  </si>
  <si>
    <t>Kód:</t>
  </si>
  <si>
    <t>3468vv</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</si>
  <si>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</si>
  <si>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</si>
  <si>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VD Kostomlátky, oprava dna plavební komory</t>
  </si>
  <si>
    <t>0,1</t>
  </si>
  <si>
    <t>KSO:</t>
  </si>
  <si>
    <t>832 51</t>
  </si>
  <si>
    <t>CC-CZ:</t>
  </si>
  <si>
    <t>215</t>
  </si>
  <si>
    <t>1</t>
  </si>
  <si>
    <t>Místo:</t>
  </si>
  <si>
    <t>Kostomlátky</t>
  </si>
  <si>
    <t>Datum:</t>
  </si>
  <si>
    <t>13.04.2017</t>
  </si>
  <si>
    <t>10</t>
  </si>
  <si>
    <t>100</t>
  </si>
  <si>
    <t>Zadavatel:</t>
  </si>
  <si>
    <t>IČ:</t>
  </si>
  <si>
    <t/>
  </si>
  <si>
    <t>Povodí Labe, státní podnik, OIČ, Hradec Králové</t>
  </si>
  <si>
    <t>DIČ:</t>
  </si>
  <si>
    <t>Uchazeč:</t>
  </si>
  <si>
    <t>Vyplň údaj</t>
  </si>
  <si>
    <t>Projektant:</t>
  </si>
  <si>
    <t>Poznámka:</t>
  </si>
  <si>
    <t>Rozpočtováno v CÚ 2017/I_x000D_
Neomezený dálkový přístup k úvodním částem katalogů ÚRS na http:/www.cs-urs.cz._x000D_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</si>
  <si>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</si>
  <si>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</si>
  <si>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</si>
  <si>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</si>
  <si>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</si>
  <si>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</si>
  <si>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</si>
  <si>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</si>
  <si>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</si>
  <si>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</si>
  <si>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</si>
  <si>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</si>
  <si>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</si>
  <si>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</si>
  <si>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</si>
  <si>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</si>
  <si>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</si>
  <si>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</si>
  <si>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</si>
  <si>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</si>
  <si>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</si>
  <si>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</si>
  <si>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</si>
  <si>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</si>
  <si>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</si>
  <si>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</si>
  <si>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</si>
  <si>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</si>
  <si>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</si>
  <si>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</si>
  <si>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</si>
  <si>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</si>
  <si>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</si>
  <si>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</si>
  <si>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</si>
  <si>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</si>
  <si>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</si>
  <si>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</si>
  <si>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</si>
  <si>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</si>
  <si>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SO 01 Plavební komora</t>
  </si>
  <si>
    <t>STA</t>
  </si>
  <si>
    <t>{a52148b7-6e11-423e-8501-3fac11951873}</t>
  </si>
  <si>
    <t>2</t>
  </si>
  <si>
    <t>2.</t>
  </si>
  <si>
    <t>SO 02  POV</t>
  </si>
  <si>
    <t>{982822a1-ea83-4a9a-bedc-2e9175b91469}</t>
  </si>
  <si>
    <t>3</t>
  </si>
  <si>
    <t>SO 03  Odvoz vytěženého a vybouraného materiálu a jeho likvidace</t>
  </si>
  <si>
    <t>{26b8b422-0640-498b-a401-01dd1ec6862c}</t>
  </si>
  <si>
    <t>VON.01</t>
  </si>
  <si>
    <t>Soupis prací - Vedlejší a ostatní náklady</t>
  </si>
  <si>
    <t>VON</t>
  </si>
  <si>
    <t>{960b0969-5cb9-4a4b-af3e-cc8416ee8173}</t>
  </si>
  <si>
    <t>1) Krycí list soupisu</t>
  </si>
  <si>
    <t>2) Rekapitulace</t>
  </si>
  <si>
    <t>3) Soupis prací</t>
  </si>
  <si>
    <t>Zpět na list:</t>
  </si>
  <si>
    <t>Rekapitulace stavby</t>
  </si>
  <si>
    <t>KRYCÍ LIST SOUPISU</t>
  </si>
  <si>
    <t>True</t>
  </si>
  <si>
    <t>Objekt:</t>
  </si>
  <si>
    <t>1. - SO 01 Plavební komora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</si>
  <si>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</si>
  <si>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</si>
  <si>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</si>
  <si>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</si>
  <si>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</si>
  <si>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</si>
  <si>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</si>
  <si>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</si>
  <si>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</si>
  <si>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</si>
  <si>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</si>
  <si>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</si>
  <si>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</si>
  <si>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</si>
  <si>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</si>
  <si>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</si>
  <si>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</si>
  <si>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</si>
  <si>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</si>
  <si>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</si>
  <si>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</si>
  <si>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</si>
  <si>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</si>
  <si>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</si>
  <si>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</si>
  <si>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</si>
  <si>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</si>
  <si>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</si>
  <si>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</si>
  <si>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</si>
  <si>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</si>
  <si>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</si>
  <si>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</si>
  <si>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</si>
  <si>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</si>
  <si>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</si>
  <si>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115101201</t>
  </si>
  <si>
    <t>Čerpání vody na dopravní výšku do 10 m s uvažovaným průměrným přítokem do 500 l/min</t>
  </si>
  <si>
    <t>hod</t>
  </si>
  <si>
    <t>CS ÚRS 2017 01</t>
  </si>
  <si>
    <t>4</t>
  </si>
  <si>
    <t>1072567319</t>
  </si>
  <si>
    <t>PSC</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</si>
  <si>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</si>
  <si>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</si>
  <si>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"čerpání během stavby"</t>
  </si>
  <si>
    <t>28*24</t>
  </si>
  <si>
    <t>115101301</t>
  </si>
  <si>
    <t>Pohotovost záložní čerpací soupravy pro dopravní výšku do 10 m s uvažovaným průměrným přítokem do 500 l/min</t>
  </si>
  <si>
    <t>den</t>
  </si>
  <si>
    <t>-1604605395</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</si>
  <si>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</si>
  <si>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124103101</t>
  </si>
  <si>
    <t>Vykopávky pro koryta vodotečí s přehozením výkopku na vzdálenost do 3 m nebo s naložením na dopravní prostředek v horninách tř. 1 a 2 do 1 000 m3</t>
  </si>
  <si>
    <t>m3</t>
  </si>
  <si>
    <t>-679449555</t>
  </si>
  <si>
    <t xml:space="preserve">Poznámka k souboru cen:_x000D_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</si>
  <si>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"nánosy"</t>
  </si>
  <si>
    <t>85,0*12,0*0,15</t>
  </si>
  <si>
    <t>128401101</t>
  </si>
  <si>
    <t>Dolamování na dně odkopávek a prokopávek v horninách tř. 5 až 7 ve vrstvě tloušťky do 1 000 mm, bez naložení v hornině tř. 5</t>
  </si>
  <si>
    <t>-97749553</t>
  </si>
  <si>
    <t xml:space="preserve">Poznámka k souboru cen:_x000D_
1. Ceny lze použít pouze tehdy, předepisuje-li projekt, že dno nebo údolní boky odkopávky nebo prokopávky se musí dolámat bez použití trhavin, aby se neporušila skalní hornina v údolních bocích nebo podloží, a dále podle čl. 3115 Všeobecných podmínek tohoto katalogu. 2. Ceny lze použít i pro dolamování na dně a na údolních bocích při stavbách přehrad, při zavázání boků hrází, pro injekční a revizní štoly a pro skluzy. 3. Manipulace s výkopkem z dolamování, uvedeného v pozn. č. 2 a prováděného ve výšce přes 8 m nad vodorovnou rovinou, oddělující tuto odkopávku nebo prokopávku od jámy s ní související, se oceňuje vždy cenami souboru cen 166 10-11 Přehození neulehlého výkopku,a to na objem dolamování ve výšce přes 8 do 16 m jednou, ve výšce přes 16 do 24 m dvakrát, atd. a cenou 167 10-11 Nakládání neulehlého výkopku pro objem dolamování ve výšce přes 8 m. 4. V cenách jsou započteny i náklady na případné nutné přemístění výkopku ve výkopišti a na přehození výkopku na přilehlém terénu do 3 m od okraje odkopávky nebo prokopávky. </t>
  </si>
  <si>
    <t>"odstranění zvětralé vrstvy (slínovec) pod vybouraným dnem, výkaz, viz příloha F1, F3, F4"</t>
  </si>
  <si>
    <t>52,23</t>
  </si>
  <si>
    <t>5</t>
  </si>
  <si>
    <t>132401101</t>
  </si>
  <si>
    <t>Hloubení zapažených i nezapažených rýh šířky do 600 mm s urovnáním dna do předepsaného profilu a spádu v hornině tř. 5 pro jakékoliv množství</t>
  </si>
  <si>
    <t>-860052884</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</si>
  <si>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</si>
  <si>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drenáž, viz příloha F1, F3, F4"</t>
  </si>
  <si>
    <t>"podélná drenáž"</t>
  </si>
  <si>
    <t>(29,6+18,6+29,1)*0,5*0,65</t>
  </si>
  <si>
    <t>"příčná drenáž, 2*15 ks"</t>
  </si>
  <si>
    <t>2*15*4,45*0,3*0,5</t>
  </si>
  <si>
    <t>Mezisoučet</t>
  </si>
  <si>
    <t>"příčná drenáž, v případě extrémně silných vývěrů doplnění 4 ks"</t>
  </si>
  <si>
    <t>4*4,45*0,3*0,5</t>
  </si>
  <si>
    <t>Součet</t>
  </si>
  <si>
    <t>6</t>
  </si>
  <si>
    <t>133401101</t>
  </si>
  <si>
    <t>Hloubení zapažených i nezapažených šachet s případným nutným přemístěním výkopku ve výkopišti v hornině tř. 5 pro jakýkoliv objem výkopu</t>
  </si>
  <si>
    <t>-1376666432</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</si>
  <si>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</si>
  <si>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"pro čerpání, 2 ks (hloubka bez dolamování), viz příloha F1, F3, F4"</t>
  </si>
  <si>
    <t>2*1,8*1,8*0,7</t>
  </si>
  <si>
    <t>"pro čerpání, dočasná šachta, 1 ks"</t>
  </si>
  <si>
    <t>1*1,0*1,0*0,8</t>
  </si>
  <si>
    <t>7</t>
  </si>
  <si>
    <t>138401301</t>
  </si>
  <si>
    <t>Dolamování zapažených nebo nezapažených hloubených vykopávek v horninách tř. 5 až 7 s použitím pneumatického nářadí s příp. nutným přemístěním výkopku ve výkopišti, bez naložení šachet, ve vrstvě tl. do 500 mm v hornině tř. 5</t>
  </si>
  <si>
    <t>584422774</t>
  </si>
  <si>
    <t xml:space="preserve">Poznámka k souboru cen:_x000D_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</si>
  <si>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"pro čerpání, 2 ks, viz příloha F1, F3, F4"</t>
  </si>
  <si>
    <t>2*1,8*1,8*0,5</t>
  </si>
  <si>
    <t>8</t>
  </si>
  <si>
    <t>161101105</t>
  </si>
  <si>
    <t>Svislé přemístění výkopku bez naložení do dopravní nádoby avšak s vyprázdněním dopravní nádoby na hromadu nebo do dopravního prostředku z horniny tř. 1 až 4, při hloubce výkopu přes 8 do 10 m</t>
  </si>
  <si>
    <t>1920353743</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</si>
  <si>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</si>
  <si>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"materiál z nánosů"</t>
  </si>
  <si>
    <t>153,0</t>
  </si>
  <si>
    <t>9</t>
  </si>
  <si>
    <t>161101155</t>
  </si>
  <si>
    <t>Svislé přemístění výkopku bez naložení do dopravní nádoby avšak s vyprázdněním dopravní nádoby na hromadu nebo do dopravního prostředku z horniny tř. 5 až 7, při hloubce výkopu přes 8 do 10 m</t>
  </si>
  <si>
    <t>-707519425</t>
  </si>
  <si>
    <t>"z rýhy"</t>
  </si>
  <si>
    <t>45,148+2,67</t>
  </si>
  <si>
    <t>"z hloubení a dolamování šachet"</t>
  </si>
  <si>
    <t>5,336+3,24</t>
  </si>
  <si>
    <t>"materiál z dolámání dna"</t>
  </si>
  <si>
    <t>167101151</t>
  </si>
  <si>
    <t>Nakládání, skládání a překládání neulehlého výkopku nebo sypaniny nakládání, množství do 100 m3, z hornin tř. 5 až 7</t>
  </si>
  <si>
    <t>532056768</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</si>
  <si>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</si>
  <si>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"materiál z dolamování"</t>
  </si>
  <si>
    <t>3,24+52,23</t>
  </si>
  <si>
    <t>11</t>
  </si>
  <si>
    <t>174101101</t>
  </si>
  <si>
    <t>Zásyp sypaninou z jakékoliv horniny s uložením výkopku ve vrstvách se zhutněním jam, šachet, rýh nebo kolem objektů v těchto vykopávkách</t>
  </si>
  <si>
    <t>626061877</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</si>
  <si>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</si>
  <si>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"dočasná šachta pro čerpání, 1 ks, viz příloha F1"</t>
  </si>
  <si>
    <t>1,0*1,0*0,2</t>
  </si>
  <si>
    <t>0,5*1,0*0,8</t>
  </si>
  <si>
    <t>12</t>
  </si>
  <si>
    <t>M</t>
  </si>
  <si>
    <t>583439590</t>
  </si>
  <si>
    <t>kamenivo drcené hrubé frakce 32-63</t>
  </si>
  <si>
    <t>t</t>
  </si>
  <si>
    <t>-1022085120</t>
  </si>
  <si>
    <t>"pro zásyp dočasné šachty pro čerpání, 1 ks"</t>
  </si>
  <si>
    <t>0,6</t>
  </si>
  <si>
    <t>Zakládání</t>
  </si>
  <si>
    <t>13</t>
  </si>
  <si>
    <t>211531111</t>
  </si>
  <si>
    <t>Výplň kamenivem do rýh odvodňovacích žeber nebo trativodů bez zhutnění, s úpravou povrchu výplně kamenivem hrubým drceným frakce 16 až 63 mm</t>
  </si>
  <si>
    <t>-681945776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</si>
  <si>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</si>
  <si>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"výplň drénů, viz příloha F1, F3, F4</t>
  </si>
  <si>
    <t>(29,6+18,6+29,1)*0,5*0,65-(29,6+18,6+29,1)*3,14*0,25*0,25/4</t>
  </si>
  <si>
    <t>2*15*4,45*0,3*0,5-(2*13*4,425+2*2*4,05)*3,14*0,1*0,1/4</t>
  </si>
  <si>
    <t>4*4,45*0,3*0,5-4,425*3,14*0,1*0,1/4</t>
  </si>
  <si>
    <t>14</t>
  </si>
  <si>
    <t>212755214</t>
  </si>
  <si>
    <t>Trativody bez lože z drenážních trubek plastových flexibilních D 100 mm</t>
  </si>
  <si>
    <t>m</t>
  </si>
  <si>
    <t>325411243</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</si>
  <si>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</si>
  <si>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"příčná drenáž - trubky DN 100, viz příloha F1, F3, F4"</t>
  </si>
  <si>
    <t>2*13*4,425+2*2*4,05</t>
  </si>
  <si>
    <t>4*4,425</t>
  </si>
  <si>
    <t>212755218R</t>
  </si>
  <si>
    <t>Trativody z drenážních trubek plastových flexibilních D 250 mm bez lože</t>
  </si>
  <si>
    <t>-369273997</t>
  </si>
  <si>
    <t>"podélná drenáž - trubky DN 250, viz příloha F1, F3, F4"</t>
  </si>
  <si>
    <t>30,0+19,0+29,5</t>
  </si>
  <si>
    <t>16</t>
  </si>
  <si>
    <t>2861396701</t>
  </si>
  <si>
    <t>trubka PEHD 110 x10 mm</t>
  </si>
  <si>
    <t>-857465262</t>
  </si>
  <si>
    <t>"odlehčovací ventil - trubka, 6 ks, výkaz, viz příloha F1, F3, F5"</t>
  </si>
  <si>
    <t>6*0,75</t>
  </si>
  <si>
    <t>17</t>
  </si>
  <si>
    <t>2861143401</t>
  </si>
  <si>
    <t>odbočka plastová s hrdlem 250/100</t>
  </si>
  <si>
    <t>kus</t>
  </si>
  <si>
    <t>5074301</t>
  </si>
  <si>
    <t>2*13</t>
  </si>
  <si>
    <t>"pro příčnou drenáž doplněnou v případě extrémně silných vývěrů 4 ks"</t>
  </si>
  <si>
    <t>18</t>
  </si>
  <si>
    <t>272451000</t>
  </si>
  <si>
    <t>deska hladká recyklovaná pryž 2000 x 1000 x 7,5 mm černá</t>
  </si>
  <si>
    <t>m2</t>
  </si>
  <si>
    <t>334034512</t>
  </si>
  <si>
    <t>P</t>
  </si>
  <si>
    <t>Poznámka k položce:
Spotřeba: 0,5 kus/m2</t>
  </si>
  <si>
    <t>"odlehčovací ventil - gumová membrána, 6 ks DN 360, viz příloha F1, F5"</t>
  </si>
  <si>
    <t>1,0</t>
  </si>
  <si>
    <t>19</t>
  </si>
  <si>
    <t>2861143402</t>
  </si>
  <si>
    <t>odbočka plastová s hrdlem 250/110</t>
  </si>
  <si>
    <t>-926036601</t>
  </si>
  <si>
    <t>"pro odlehčovací ventil, viz příloha F1, F5"</t>
  </si>
  <si>
    <t>20</t>
  </si>
  <si>
    <t>44981370R</t>
  </si>
  <si>
    <t>pevná spojka - vnější závit, C52-G2"</t>
  </si>
  <si>
    <t>-295422625</t>
  </si>
  <si>
    <t>"pro odlehčovací ventil bez trvalého osazení, viz příloha F1, F5"</t>
  </si>
  <si>
    <t>55251612R</t>
  </si>
  <si>
    <t>příruba litinová s jištěním proti posunu pro plastová potrubí 100/110 mm</t>
  </si>
  <si>
    <t>1021072304</t>
  </si>
  <si>
    <t>22</t>
  </si>
  <si>
    <t>5525161R</t>
  </si>
  <si>
    <t>příruba závitová  litinová DN 100/2"</t>
  </si>
  <si>
    <t>-1363945471</t>
  </si>
  <si>
    <t>23</t>
  </si>
  <si>
    <t>221211115</t>
  </si>
  <si>
    <t>Vrty přenosnými vrtacími kladivy v hloubce 0 až 10 m průměru přes 13 do 56 mm, do úklonu 90 st. (úpadně až horizontálně ), v hornině tř. V</t>
  </si>
  <si>
    <t>308383052</t>
  </si>
  <si>
    <t>"pro injektáž, 8 ks dl. 0,6 m, viz příloha F1, F3"</t>
  </si>
  <si>
    <t>8*0,6</t>
  </si>
  <si>
    <t>24</t>
  </si>
  <si>
    <t>230290002R</t>
  </si>
  <si>
    <t>Hodinová sazba práce</t>
  </si>
  <si>
    <t>617293323</t>
  </si>
  <si>
    <t>"utěsnění zahražení obtoků, odhad"</t>
  </si>
  <si>
    <t>2*(13+1)*0,25</t>
  </si>
  <si>
    <t>"montáž plastových dílů pro trativody a odlehčovací ventily, odhad"</t>
  </si>
  <si>
    <t>6,0</t>
  </si>
  <si>
    <t>25</t>
  </si>
  <si>
    <t>590711220R</t>
  </si>
  <si>
    <t>pěna pistolová montážní polyuretanová 2K - rychletuhnoucí 400 ml</t>
  </si>
  <si>
    <t>1304366335</t>
  </si>
  <si>
    <t>"zahražení obtoků - utěsnění, odhad"</t>
  </si>
  <si>
    <t>2*(13+1)/2</t>
  </si>
  <si>
    <t>26</t>
  </si>
  <si>
    <t>607215550</t>
  </si>
  <si>
    <t>deska dřevotřísková třída E1, P2 tl 22 mm</t>
  </si>
  <si>
    <t>-1758632773</t>
  </si>
  <si>
    <t>"zahražení obtoků"</t>
  </si>
  <si>
    <t>2*(13+1)*(0,65*0,30)</t>
  </si>
  <si>
    <t>27</t>
  </si>
  <si>
    <t>273311127</t>
  </si>
  <si>
    <t>Základové konstrukce z betonu prostého desky ve výkopu nebo na hlavách pilot C 25/30</t>
  </si>
  <si>
    <t>-22747724</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</si>
  <si>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</si>
  <si>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"viz příloha F1, F2, F3, F4"</t>
  </si>
  <si>
    <t>"dno komory"</t>
  </si>
  <si>
    <t>(80,5*11,4+13,5)*0,4</t>
  </si>
  <si>
    <t>"jímky, 2 ks"</t>
  </si>
  <si>
    <t>2*(1,0+0,4+0,4)*(1,0+0,4+0,4)*0,4</t>
  </si>
  <si>
    <t>2*2*(1,0+0,4+0,4)*(1,4-0,4)*0,4</t>
  </si>
  <si>
    <t>2*2*1,0*(1,4-0,4)*0,4</t>
  </si>
  <si>
    <t>28</t>
  </si>
  <si>
    <t>273354111</t>
  </si>
  <si>
    <t>Bednění základových konstrukcí desek zřízení</t>
  </si>
  <si>
    <t>192303289</t>
  </si>
  <si>
    <t xml:space="preserve">Poznámka k souboru cen:_x000D_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</si>
  <si>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"podkladní beton"</t>
  </si>
  <si>
    <t>2*11,4*0,2</t>
  </si>
  <si>
    <t>2*11,4*0,15</t>
  </si>
  <si>
    <t>(3,4*0,15)+(5,3+5,3)*(0,15+(0,15+0,18)/2)</t>
  </si>
  <si>
    <t>(4,45+4,45)*0,2</t>
  </si>
  <si>
    <t>"základová deska"</t>
  </si>
  <si>
    <t>4*11,4*0,4</t>
  </si>
  <si>
    <t>(5,3+3,4+5,3)*0,4</t>
  </si>
  <si>
    <t>(4,45+4,45)*0,4</t>
  </si>
  <si>
    <t>"jímky"</t>
  </si>
  <si>
    <t>2*4*1,0*1,4</t>
  </si>
  <si>
    <t>29</t>
  </si>
  <si>
    <t>273354211</t>
  </si>
  <si>
    <t>Bednění základových konstrukcí desek odstranění bednění</t>
  </si>
  <si>
    <t>-1904338487</t>
  </si>
  <si>
    <t>30</t>
  </si>
  <si>
    <t>2816841181R</t>
  </si>
  <si>
    <t xml:space="preserve">Dodání injekčních hmot </t>
  </si>
  <si>
    <t>kg</t>
  </si>
  <si>
    <t>-1581261339</t>
  </si>
  <si>
    <t>"viz příloha F1, F3"</t>
  </si>
  <si>
    <t>"10 % objemu válce injektované horniny a betonu okolo jednotlivých vrtů, hmotnost směsi polyuretanu m=1075 kg/m3"</t>
  </si>
  <si>
    <t>8*0,03*1075</t>
  </si>
  <si>
    <t>31</t>
  </si>
  <si>
    <t>282604112</t>
  </si>
  <si>
    <t>Injektování aktivovanými směsmi vzestupné, tlakem přes 0,60 do 2,0 MPa</t>
  </si>
  <si>
    <t>-989353300</t>
  </si>
  <si>
    <t xml:space="preserve">Poznámka k souboru cen:_x000D_
1. Ceny jsou určeny pro injektování a) s obturátorem i bez obturátoru, b) injekční stanicí s automatickou registrací parametrů. 2. Ceny nelze použít pro injektování: a) neaktivovanými směsmi jednoduchým obturátorem; toto injektování se oceňuje cenami souboru cen 28. 60-11 Injektování, b) mikropilot a kotev; toto injektování se oceňuje cenami souboru cen 28. 60-21 Injektování povrchové s dvojitým obturátorem mikropilot nebo kotev,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vodou, e) živicemi za tepla; toto injektování se oceňuje individuálně, f) tryskové; tato injektáž se oceňuje cenami souboru cen 282 60-21 Trysková injektáž. 3. Rozhodující pro volbu ceny podle výšky tlaku je maximální tlak na jednom vrtu. </t>
  </si>
  <si>
    <t>"sanace výronu v dolním vrátňovém výklenku, odhad, viz příloha F1, F2 F3"</t>
  </si>
  <si>
    <t>8*1,0</t>
  </si>
  <si>
    <t>32</t>
  </si>
  <si>
    <t>292211111</t>
  </si>
  <si>
    <t>Pomocná konstrukce pro zvláštní zakládání staveb dřevěná z terénu zřízení</t>
  </si>
  <si>
    <t>1650866913</t>
  </si>
  <si>
    <t xml:space="preserve">Poznámka k souboru cen:_x000D_
1. Ceny jsou určeny pro: a) jakýkoliv druh a rozměr ocelových, dřevěných výrobků, b) provádění pomocných konstrukcí z terénu, z lešení, z prámů lodí, c) pracovní podlahy, lešení, podporné a jiné konstrukce pro beranidla, vytahovače, vrtné a jiné soupravy, d) rozepření a vzepření štětových nebo podzemních stěn (i pilotových). 2. V ceně-1111 jsou započteny i náklady na potřebný spojovací materiál. 3. V cenách nejsou započteny náklady na dodání nebo opotřebení materiálu. a) dodání materiálu trvale zabudovaného se oceňuje ve specifikaci. b) opotřebení materiálu dočasně zabudovaného se oceňuje ve specifikaci jako u oceli 0,2 a u dřeva 0,333.násobek pořizovací ceny materiálu. </t>
  </si>
  <si>
    <t>2*(13+1)*(0,65*0,3*0,02)</t>
  </si>
  <si>
    <t>33</t>
  </si>
  <si>
    <t>292211112</t>
  </si>
  <si>
    <t>Pomocná konstrukce pro zvláštní zakládání staveb dřevěná z terénu odstranění</t>
  </si>
  <si>
    <t>734650741</t>
  </si>
  <si>
    <t>34</t>
  </si>
  <si>
    <t>457971112</t>
  </si>
  <si>
    <t>Zřízení vrstvy z geotextilie s přesahem bez připevnění k podkladu, s potřebným dočasným zatěžováním včetně zakotvení okraje o sklonu do 10 st., šířky geotextilie přes 3 do 7,5 m</t>
  </si>
  <si>
    <t>-1541142374</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</si>
  <si>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</si>
  <si>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"ochrana drenáže, viz příloha F1, F3, F4"</t>
  </si>
  <si>
    <t>"podélná"</t>
  </si>
  <si>
    <t>(29,6+18,6+29,1)*(0,5+2*0,2)</t>
  </si>
  <si>
    <t>"příčná"</t>
  </si>
  <si>
    <t>(2*13*4,425+2*2*4,05)*(0,3+2*0,2)</t>
  </si>
  <si>
    <t>"pod podkladní beton"</t>
  </si>
  <si>
    <t>80,5*11,4+13,5</t>
  </si>
  <si>
    <t>35</t>
  </si>
  <si>
    <t>693112570</t>
  </si>
  <si>
    <t>geotextilie netkaná PP 250 g/m2</t>
  </si>
  <si>
    <t>-1762316198</t>
  </si>
  <si>
    <t>"ochrana drenáže, ztratné 8 %"</t>
  </si>
  <si>
    <t>1092,645*1,08</t>
  </si>
  <si>
    <t>36</t>
  </si>
  <si>
    <t>734191981R</t>
  </si>
  <si>
    <t xml:space="preserve">Zaslepení přírubového spoje a armatur </t>
  </si>
  <si>
    <t>-31510350</t>
  </si>
  <si>
    <t>"viz příloha F1, F3, F4"</t>
  </si>
  <si>
    <t>"příčná drenáž"</t>
  </si>
  <si>
    <t>2*15</t>
  </si>
  <si>
    <t>Svislé a kompletní konstrukce</t>
  </si>
  <si>
    <t>37</t>
  </si>
  <si>
    <t>321312112</t>
  </si>
  <si>
    <t>Oprava konstrukce z betonu vodních staveb přehrad, jezů a plavebních komor, spodní stavby vodních elektráren, jader přehrad, odběrných věží a výpustných zařízení, opěrných zdí, šachet, šachtic a ostatních konstrukcí s úpravou pracovních spár, objemu opravovaných míst do 3 m3 jednotlivě prostého pro prostředí s mrazovými cykly tř. C 25/30</t>
  </si>
  <si>
    <t>1579323805</t>
  </si>
  <si>
    <t xml:space="preserve">Poznámka k souboru cen:_x000D_
1. Ceny lze použít i pro opravy konstrukce těsnících ostruh, vývarů, patek, dotlačných klínů, vtoků hrází a vodních elektráren, injekčních, revizních a komunikačních štol a základových výpustí hrází, podklad pod dlažbu dna vývaru. 2. Ceny nelze použít pro: a) předsádkový beton; tyto práce se oceňují cenami souboru cen 313 43-11 Předsádkový beton konstrukcí vodních staveb části A01 katalogu, b) betonový podklad pod dlažbu; tyto práce se oceňují cenami souboru cen 451 31-51 Podkladní nebo vyrovnávací vrstva z betonu prostého části A01 katalogu, c) betonovou těsnící nebo opevňovací vrstvu; tyto práce se oceňují cenami souboru cen 457 31- . . Těsnicí vrstva z betonu odolného proti agresivnímu prostředí části A01 katalogu, d) betonové zálivky kotevních šroubů, ocelových konstrukcí, různých dutin apod.; tyto práce se oceňují cenami souboru cen 936 45-71 Zálivka kotevních šroubů, ocelových konstrukcí, různých dutin apod. části A01 katalogu. 3. V cenách nejsou započteny náklady na: a) úpravu, opracování a ošetření pracovních spár; tyto práce se oceňují cenami souboru cen 320 90- . . Úprava ploch betonových konstrukcí, b) bourání porušené betonové konstrukce; tyto práce se oceňují cenami souboru cen 960 . . -12 Bourání konstrukcí vodních staveb částí B01 katalogu. 4. Objem se stanoví v m3 doplňované betonové konstrukce; objem dutin do 0,20 m3 jednotlivě se od celkového objemu neodečítá. </t>
  </si>
  <si>
    <t>"oprava dna vrátňového výklenku, viz příloha F1, F2, F3"</t>
  </si>
  <si>
    <t>8,0*0,4*0,4</t>
  </si>
  <si>
    <t>38</t>
  </si>
  <si>
    <t>389381001</t>
  </si>
  <si>
    <t>Dobetonování prefabrikovaných konstrukcí</t>
  </si>
  <si>
    <t>-185479441</t>
  </si>
  <si>
    <t xml:space="preserve">Poznámka k souboru cen:_x000D_
1. V ceně jsou započteny i náklady na bednění. 2. V ceně nejsou započteny náklady na výztuž, která se oceňuje cenou 389 36-1001 Doplňující výztuž prefabrikovaných konstrukcí. </t>
  </si>
  <si>
    <t>"odlehčovací ventil - beton C 20/25, výkaz, viz příloha F1, F5"</t>
  </si>
  <si>
    <t>6*0,005</t>
  </si>
  <si>
    <t>Vodorovné konstrukce</t>
  </si>
  <si>
    <t>39</t>
  </si>
  <si>
    <t>451315133</t>
  </si>
  <si>
    <t>Podkladní a výplňové vrstvy z betonu prostého tloušťky do 200 mm, z betonu C 8/10</t>
  </si>
  <si>
    <t>218610556</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</si>
  <si>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</si>
  <si>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"dno komory, viz příloha F1, F2, F3, F4"</t>
  </si>
  <si>
    <t>Ostatní konstrukce a práce-bourání</t>
  </si>
  <si>
    <t>40</t>
  </si>
  <si>
    <t>9191111141</t>
  </si>
  <si>
    <t>Řezání dilatačních spár š 4 mm hl do 100 mm příčných nebo podélných v čerstvém betonovém krytu</t>
  </si>
  <si>
    <t>-912347434</t>
  </si>
  <si>
    <t>"smršťovací spáry, viz příloha F1, F23, F3"</t>
  </si>
  <si>
    <t>2*82,15</t>
  </si>
  <si>
    <t>9*11,4</t>
  </si>
  <si>
    <t>41</t>
  </si>
  <si>
    <t>9319412131</t>
  </si>
  <si>
    <t>Utěsnění odlehčovacího ventilu</t>
  </si>
  <si>
    <t>759022444</t>
  </si>
  <si>
    <t>"odlehčovací ventil - utěsnění, viz příloha F1, F5"</t>
  </si>
  <si>
    <t>42</t>
  </si>
  <si>
    <t>931992121</t>
  </si>
  <si>
    <t>Výplň dilatačních spár z polystyrenu extrudovaného, tloušťky 20 mm</t>
  </si>
  <si>
    <t>-1713658196</t>
  </si>
  <si>
    <t xml:space="preserve">Poznámka k souboru cen:_x000D_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</si>
  <si>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"obvod dna"</t>
  </si>
  <si>
    <t>(80,5+80,5+11,4+12,2)*0,6</t>
  </si>
  <si>
    <t>"příčné pracovní spáry"</t>
  </si>
  <si>
    <t>4*11,4*0,6</t>
  </si>
  <si>
    <t>5,3+3,4+5,3</t>
  </si>
  <si>
    <t>4,45+4,45</t>
  </si>
  <si>
    <t>43</t>
  </si>
  <si>
    <t>7814951251</t>
  </si>
  <si>
    <t>Přilepení polystyrénu k betonu</t>
  </si>
  <si>
    <t>-498048595</t>
  </si>
  <si>
    <t>"dilatační spáry (včetně materiálu)"</t>
  </si>
  <si>
    <t>161,02</t>
  </si>
  <si>
    <t>44</t>
  </si>
  <si>
    <t>938902122</t>
  </si>
  <si>
    <t>Čištění nádrží, ploch dřevěných nebo betonových konstrukcí, potrubí ploch betonových konstrukcí tlakovou vodou</t>
  </si>
  <si>
    <t>-740181920</t>
  </si>
  <si>
    <t xml:space="preserve">Poznámka k souboru cen:_x000D_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</si>
  <si>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"otryskání základového pasu zdi"</t>
  </si>
  <si>
    <t>(80,5+80,5+11,4+12,2)*0,4</t>
  </si>
  <si>
    <t>"otryskání poruchy v dolním vrátňovém výklenku"</t>
  </si>
  <si>
    <t>3*8,0*0,4+2*0,4*0,4</t>
  </si>
  <si>
    <t>"otryskání žlábku - stěny a dno"</t>
  </si>
  <si>
    <t>2*1,0*0,25+1,0*0,3</t>
  </si>
  <si>
    <t>2*1,85*0,53+1,85*0,3</t>
  </si>
  <si>
    <t>2*2,15*(0,41+0,25)/2+2,15*0,3</t>
  </si>
  <si>
    <t>45</t>
  </si>
  <si>
    <t>93890933R</t>
  </si>
  <si>
    <t>Čištění povrchu metením bláta, prachu a sutě s odklizením na hromady na vzdálenost do 20 m nebo naložením na dopravní prostředek ručně povrchu podkladu nebo krytu betonového nebo živičného</t>
  </si>
  <si>
    <t>-929862878</t>
  </si>
  <si>
    <t>"zametení podkladního betonu před uložením asfaltové lepenky"</t>
  </si>
  <si>
    <t>46</t>
  </si>
  <si>
    <t>985131411</t>
  </si>
  <si>
    <t>Očištění ploch stěn, rubu kleneb a podlah vysušení stlačeným vzduchem</t>
  </si>
  <si>
    <t>-692440029</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</si>
  <si>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</si>
  <si>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"dno po dolámání"</t>
  </si>
  <si>
    <t>47</t>
  </si>
  <si>
    <t>985311115</t>
  </si>
  <si>
    <t>Reprofilace betonu sanačními maltami na cementové bázi ručně stěn, tloušťky přes 40 do 50 mm</t>
  </si>
  <si>
    <t>-1981469075</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</si>
  <si>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</si>
  <si>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"základový pas zdi"</t>
  </si>
  <si>
    <t>"žlábek"</t>
  </si>
  <si>
    <t>2*1,0*0,2+1,0*0,3</t>
  </si>
  <si>
    <t>2*1,85*0,48+1,85*0,3</t>
  </si>
  <si>
    <t>2*2,15*(0,36+0,2)/2+2,15*0,3</t>
  </si>
  <si>
    <t>48</t>
  </si>
  <si>
    <t>985323111</t>
  </si>
  <si>
    <t>Spojovací můstek reprofilovaného betonu na cementové bázi, tloušťky 1 mm</t>
  </si>
  <si>
    <t>1386365813</t>
  </si>
  <si>
    <t>"nátěr základového pasu zdi"</t>
  </si>
  <si>
    <t>"nátěr plochy - porucha v dolním vrátňovém výklenku"</t>
  </si>
  <si>
    <t>"nátěr - vyříznutý žlábek - stěny a dno"</t>
  </si>
  <si>
    <t>997</t>
  </si>
  <si>
    <t>Přesun sutě</t>
  </si>
  <si>
    <t>49</t>
  </si>
  <si>
    <t>997321211</t>
  </si>
  <si>
    <t>Svislá doprava suti a vybouraných hmot s naložením do dopravního zařízení a s vyprázdněním dopravního zařízení na hromadu nebo do dopravního prostředku na výšku do 4 m</t>
  </si>
  <si>
    <t>579492649</t>
  </si>
  <si>
    <t xml:space="preserve">Poznámka k souboru cen:_x000D_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</si>
  <si>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"vybouraný materiál ze dna komory"</t>
  </si>
  <si>
    <t>466,182*2,2</t>
  </si>
  <si>
    <t>50</t>
  </si>
  <si>
    <t>997321219</t>
  </si>
  <si>
    <t>Svislá doprava suti a vybouraných hmot s naložením do dopravního zařízení a s vyprázdněním dopravního zařízení na hromadu nebo do dopravního prostředku Příplatek k ceně za každé další i započaté 4 m výšky</t>
  </si>
  <si>
    <t>-408145512</t>
  </si>
  <si>
    <t>"vybouraný materiál ze dna komory, 2 příplatky"</t>
  </si>
  <si>
    <t>2*466,182*2,2</t>
  </si>
  <si>
    <t>998</t>
  </si>
  <si>
    <t>Přesun hmot</t>
  </si>
  <si>
    <t>51</t>
  </si>
  <si>
    <t>998325011</t>
  </si>
  <si>
    <t>Přesun hmot pro objekty plavební dopravní vzdálenost do 500 m</t>
  </si>
  <si>
    <t>1158995821</t>
  </si>
  <si>
    <t xml:space="preserve">Poznámka k souboru cen:_x000D_
1. Ceny jsou určeny pro jakoukoliv konstrukčně-materiálovou charakteristiku. </t>
  </si>
  <si>
    <t>52</t>
  </si>
  <si>
    <t>919735124</t>
  </si>
  <si>
    <t>Řezání stávajícího betonového krytu nebo podkladu hloubky přes 150 do 200 mm</t>
  </si>
  <si>
    <t>-1661874204</t>
  </si>
  <si>
    <t xml:space="preserve">Poznámka k souboru cen:_x000D_
1. V cenách jsou započteny i náklady na spotřebu vody. </t>
  </si>
  <si>
    <t>"viz příloha F1, F2, F3"</t>
  </si>
  <si>
    <t>"odříznutí dna od stávajícího základového pasu zdi (3x)"</t>
  </si>
  <si>
    <t>2*(80,5+80,5+11,4+12,2)</t>
  </si>
  <si>
    <t>80,5+40,0</t>
  </si>
  <si>
    <t>"dodatečně proříznutý žlábek ve dně (1x - 3x)"</t>
  </si>
  <si>
    <t>1*2*1,0</t>
  </si>
  <si>
    <t>2*2*2,15</t>
  </si>
  <si>
    <t>3*2*1,85</t>
  </si>
  <si>
    <t>53</t>
  </si>
  <si>
    <t>96021125R</t>
  </si>
  <si>
    <t>Bourání konstrukcí vodních staveb z betonu, s naložením vybouraných hmot a suti na dopravní prostředek nebo s odklizením na hromady do vzdálenosti 20 m</t>
  </si>
  <si>
    <t>941752152</t>
  </si>
  <si>
    <t xml:space="preserve">Poznámka k souboru cen:_x000D_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</si>
  <si>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(80,5*11,4+13,5)*0,5</t>
  </si>
  <si>
    <t>1,0*0,25*0,3</t>
  </si>
  <si>
    <t>1,85*0,53*0,3</t>
  </si>
  <si>
    <t>2,15*(0,41+0,25)/2*0,3</t>
  </si>
  <si>
    <t>PSV</t>
  </si>
  <si>
    <t>Práce a dodávky PSV</t>
  </si>
  <si>
    <t>711</t>
  </si>
  <si>
    <t>Izolace proti vodě, vlhkosti a plynům</t>
  </si>
  <si>
    <t>54</t>
  </si>
  <si>
    <t>711141559</t>
  </si>
  <si>
    <t>Provedení izolace proti zemní vlhkosti pásy přitavením NAIP na ploše vodorovné V</t>
  </si>
  <si>
    <t>-1524690832</t>
  </si>
  <si>
    <t xml:space="preserve">Poznámka k souboru cen:_x000D_
1. Izolace plochy jednotlivě do 10 m2 se oceňují skladebně cenou příslušné izolace a cenou 711 19-9097 Příplatek za plochu do 10 m2. </t>
  </si>
  <si>
    <t>"na podkladním betonu, viz příloha F1, F2, F3, F4"</t>
  </si>
  <si>
    <t>55</t>
  </si>
  <si>
    <t>628311160</t>
  </si>
  <si>
    <t>pás těžký asfaltovaný IPA400/H-PE S40</t>
  </si>
  <si>
    <t>-152186825</t>
  </si>
  <si>
    <t>"na podkladním betonu, ztratné 15 %"</t>
  </si>
  <si>
    <t>931,20*1,15</t>
  </si>
  <si>
    <t>56</t>
  </si>
  <si>
    <t>998711101</t>
  </si>
  <si>
    <t>Přesun hmot pro izolace proti vodě, vlhkosti a plynům stanovený z hmotnosti přesunovaného materiálu vodorovná dopravní vzdálenost do 50 m v objektech výšky do 6 m</t>
  </si>
  <si>
    <t>1165286748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</si>
  <si>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</si>
  <si>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</si>
  <si>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</si>
  <si>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57</t>
  </si>
  <si>
    <t>140111100</t>
  </si>
  <si>
    <t>trubka ocelová bezešvá hladká jakost 11 353, 273 x 7,0 mm</t>
  </si>
  <si>
    <t>-135024176</t>
  </si>
  <si>
    <t>"odlehčovací ventil - krček, výkaz, viz příloha F1, F5"</t>
  </si>
  <si>
    <t>2,328</t>
  </si>
  <si>
    <t>58</t>
  </si>
  <si>
    <t>140111040</t>
  </si>
  <si>
    <t>trubka ocelová bezešvá hladká jakost 11 353, 194 x 6,3 mm</t>
  </si>
  <si>
    <t>545894547</t>
  </si>
  <si>
    <t>"odlehčovací ventil - stěna schránky, výkaz, viz příloha F1, F5"</t>
  </si>
  <si>
    <t>0,51</t>
  </si>
  <si>
    <t>59</t>
  </si>
  <si>
    <t>136112200</t>
  </si>
  <si>
    <t>plech tlustý hladký jakost S 235 JR, 6x1000x2000 mm</t>
  </si>
  <si>
    <t>1402573072</t>
  </si>
  <si>
    <t>Poznámka k položce:
Hmotnost 96 kg/kus</t>
  </si>
  <si>
    <t>"viz příloha F1, F5"</t>
  </si>
  <si>
    <t>"odlehčovací ventil - kotevní plech, výkaz"</t>
  </si>
  <si>
    <t>72,75/1000</t>
  </si>
  <si>
    <t>"odlehčovací ventil - příruba, výkaz"</t>
  </si>
  <si>
    <t>46,56/1000</t>
  </si>
  <si>
    <t>"odlehčovací ventil - dno schránky, výkaz"</t>
  </si>
  <si>
    <t>10,95/1000</t>
  </si>
  <si>
    <t>"odlehčovací ventil - uzávěr schránky, výkaz"</t>
  </si>
  <si>
    <t>37,72/1000</t>
  </si>
  <si>
    <t>60</t>
  </si>
  <si>
    <t>130103530</t>
  </si>
  <si>
    <t>ocel pásová válcovaná za studena 25 x 3  mm</t>
  </si>
  <si>
    <t>135169529</t>
  </si>
  <si>
    <t>Poznámka k položce:
Hmotnost: 0,59 kg/m</t>
  </si>
  <si>
    <t>"odlehčovací ventil - klec, výkaz, viz příloha F1, F5"</t>
  </si>
  <si>
    <t>1,13/1000</t>
  </si>
  <si>
    <t>61</t>
  </si>
  <si>
    <t>1321216601</t>
  </si>
  <si>
    <t>ocelová koule</t>
  </si>
  <si>
    <t>1067013336</t>
  </si>
  <si>
    <t>"odlehčovací ventil - koule, výkaz, viz příloha F1, F5"</t>
  </si>
  <si>
    <t>1,80/1000</t>
  </si>
  <si>
    <t>62</t>
  </si>
  <si>
    <t>309252560</t>
  </si>
  <si>
    <t>šroub metrický celozávit DIN 933 8.8 BZ M10 x 16</t>
  </si>
  <si>
    <t>100 kus</t>
  </si>
  <si>
    <t>-1508000210</t>
  </si>
  <si>
    <t>"odlehčovací ventil - šrouby, výkaz, viz příloha F1, F5"</t>
  </si>
  <si>
    <t>36/100</t>
  </si>
  <si>
    <t>63</t>
  </si>
  <si>
    <t>767995113</t>
  </si>
  <si>
    <t>Montáž ostatních atypických zámečnických konstrukcí hmotnosti přes 10 do 20 kg</t>
  </si>
  <si>
    <t>726790285</t>
  </si>
  <si>
    <t xml:space="preserve">Poznámka k souboru cen:_x000D_
1. Určení cen se řídí hmotností jednotlivě montovaného dílu konstrukce. </t>
  </si>
  <si>
    <t>"odlehčovací ventil, viz příloha F1, F5"</t>
  </si>
  <si>
    <t>282,94</t>
  </si>
  <si>
    <t>64</t>
  </si>
  <si>
    <t>998767101</t>
  </si>
  <si>
    <t>Přesun hmot pro zámečnické konstrukce stanovený z hmotnosti přesunovaného materiálu vodorovná dopravní vzdálenost do 50 m v objektech výšky do 6 m</t>
  </si>
  <si>
    <t>-1270091499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</si>
  <si>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</si>
  <si>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</si>
  <si>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</si>
  <si>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65</t>
  </si>
  <si>
    <t>789411121R</t>
  </si>
  <si>
    <t>Žárové zinkování povrchů</t>
  </si>
  <si>
    <t>761808495</t>
  </si>
  <si>
    <t>"úprava povrchu ocelových částí odlehčovacích ventilů, vč. přípravy materiálu pro pozinkování, viz příloha F1, F5"</t>
  </si>
  <si>
    <t>2. - SO 02  POV</t>
  </si>
  <si>
    <t xml:space="preserve">    5 - Komunikace</t>
  </si>
  <si>
    <t xml:space="preserve">    6 - Úpravy povrchu, podlahy, osazení</t>
  </si>
  <si>
    <t xml:space="preserve">    99 - Přesun hmot</t>
  </si>
  <si>
    <t>115101202</t>
  </si>
  <si>
    <t>Čerpání vody na dopravní výšku do 10 m s uvažovaným průměrným přítokem přes 500 do 1 000 l/min</t>
  </si>
  <si>
    <t>1054603415</t>
  </si>
  <si>
    <t>"zajištění minimální hladiny pro přežití živočichů při zaklesnutí hladiny v ramenech"</t>
  </si>
  <si>
    <t>5*2*4</t>
  </si>
  <si>
    <t>162201101</t>
  </si>
  <si>
    <t>Vodorovné přemístění výkopku nebo sypaniny po suchu na obvyklém dopravním prostředku, bez naložení výkopku, avšak se složením bez rozhrnutí z horniny tř. 1 až 4 na vzdálenost do 20 m</t>
  </si>
  <si>
    <t>-85604629</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</si>
  <si>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</si>
  <si>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"pro zásyp rýhy po přesazených keřích"</t>
  </si>
  <si>
    <t>5,0*0,6*0,5</t>
  </si>
  <si>
    <t>-1092965433</t>
  </si>
  <si>
    <t>"zásyp rýhy po přesazených keřích"</t>
  </si>
  <si>
    <t>181111111</t>
  </si>
  <si>
    <t>Plošná úprava terénu v zemině tř. 1 až 4 s urovnáním povrchu bez doplnění ornice souvislé plochy do 500 m2 při nerovnostech terénu přes 50 do 100 mm v rovině nebo na svahu do 1:5</t>
  </si>
  <si>
    <t>-1093180179</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</si>
  <si>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</si>
  <si>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 příloha C2, E1"</t>
  </si>
  <si>
    <t>"staveniště"</t>
  </si>
  <si>
    <t>(31,0+55,0)*5,0</t>
  </si>
  <si>
    <t>"dočasná skládka"</t>
  </si>
  <si>
    <t>35,0*20,0</t>
  </si>
  <si>
    <t>"povrch zasypané rýhy po přesazování  keřů"</t>
  </si>
  <si>
    <t>6,0*1,5</t>
  </si>
  <si>
    <t>181411131</t>
  </si>
  <si>
    <t>Založení trávníku na půdě předem připravené plochy do 1000 m2 výsevem včetně utažení parkového v rovině nebo na svahu do 1:5</t>
  </si>
  <si>
    <t>-837881779</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</si>
  <si>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</si>
  <si>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</si>
  <si>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</si>
  <si>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-432761854</t>
  </si>
  <si>
    <t>"pol. založení trávníku"</t>
  </si>
  <si>
    <t>439,0*0,03*1,03</t>
  </si>
  <si>
    <t>183101114</t>
  </si>
  <si>
    <t>Hloubení jamek pro vysazování rostlin v zemině tř.1 až 4 bez výměny půdy v rovině nebo na svahu do 1:5, objemu přes 0,05 do 0,125 m3</t>
  </si>
  <si>
    <t>719101960</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</si>
  <si>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</si>
  <si>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"pro keře"</t>
  </si>
  <si>
    <t>183104131</t>
  </si>
  <si>
    <t>Hloubení rýh pro vysazování rostlin v zemině tř.1 až 4 bez výměny půdy v rovině nebo na svahu do 1:5, šířky přes 400 do 600 mm, hl. do 500 mm</t>
  </si>
  <si>
    <t>-614150765</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</si>
  <si>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t>
  </si>
  <si>
    <t>"rýha pro přesazení keřů (dočasná)"</t>
  </si>
  <si>
    <t>5,0</t>
  </si>
  <si>
    <t>184102111</t>
  </si>
  <si>
    <t>Výsadba dřeviny s balem do předem vyhloubené jamky se zalitím v rovině nebo na svahu do 1:5, při průměru balu přes 100 do 200 mm</t>
  </si>
  <si>
    <t>-923216997</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</si>
  <si>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</si>
  <si>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"výsadba keřů do rýhy po vyzvednutí, 10 ks"</t>
  </si>
  <si>
    <t>"výsadba keřů (zpět) po přesazení"</t>
  </si>
  <si>
    <t>184502111</t>
  </si>
  <si>
    <t>Vyzvednutí dřeviny k přesazení s balem v rovině nebo na svahu do 1:5, při průměru balu přes 300 do 400 mm</t>
  </si>
  <si>
    <t>-1404853647</t>
  </si>
  <si>
    <t xml:space="preserve">Poznámka k souboru cen:_x000D_
1. Ceny jsou určeny pouze pro vyzvednutí dřeviny, která není majetkem dodavatele. 2. V cenách nejsou započteny náklady na: a) prolití před vyzvednutím; tyto náklady se oceňují cenami části C02 souboru cen 185 80-43 Zalití rostlin vodou, b) naložení a přemístění dřeviny; tyto náklady se oceňují individuálně, c) hloubení jam nebo rýh; tyto náklady se oceňují cenami části A02 souboru cen 183 10-1 . Hloubení jamek nebo 183 10-2 . Hloubení rýh, d) vysazování dřevin; tyto náklady se oceňují cenami části A02 souboru cen 184 10-21 Výsadba dřeviny s balem do předem vyhloubené jamky se zalitím. </t>
  </si>
  <si>
    <t>"přesazení keřů, 10 ks"</t>
  </si>
  <si>
    <t>184807111</t>
  </si>
  <si>
    <t>Ochrana stromu bedněním zřízení</t>
  </si>
  <si>
    <t>204215301</t>
  </si>
  <si>
    <t>"ochrana stávajících stromů při stavbě"</t>
  </si>
  <si>
    <t>8*3,14*0,90*2,50</t>
  </si>
  <si>
    <t>4*3,14*0,50*2,50</t>
  </si>
  <si>
    <t>184807112</t>
  </si>
  <si>
    <t>Ochrana stromu bedněním odstranění</t>
  </si>
  <si>
    <t>1280665237</t>
  </si>
  <si>
    <t>184808111R</t>
  </si>
  <si>
    <t>Vyvázání větví</t>
  </si>
  <si>
    <t>-332964417</t>
  </si>
  <si>
    <t>"ochrana stávajících stromů v době stavby"</t>
  </si>
  <si>
    <t>230R</t>
  </si>
  <si>
    <t>Dočacné zahrazení z big bagů rozměru 0,7 x 0,7 x 0,7 m</t>
  </si>
  <si>
    <t>1066849793</t>
  </si>
  <si>
    <t>"viz příloha C1, F1"</t>
  </si>
  <si>
    <t>"zřízení a likvidace dočasného zahrazení z big bagů plněných dovezeným materiálem, včetně fólie na návodní str. (počítáno s dvojnásobnou obratovostí)"</t>
  </si>
  <si>
    <t>"dočasné zahrazení přítoků a slepých ramen"</t>
  </si>
  <si>
    <t>9+11+7</t>
  </si>
  <si>
    <t>231R</t>
  </si>
  <si>
    <t>Dočasné zahrazení z pytlů 800 x 500 mm</t>
  </si>
  <si>
    <t>1525889912</t>
  </si>
  <si>
    <t>"zřízení a odstraění dočasného zahrazení z pytlů včetně fólie na návodní stranu (pětinásobná obratovost)"</t>
  </si>
  <si>
    <t>2+2+1+1+2+2</t>
  </si>
  <si>
    <t>"rezervní pytle"</t>
  </si>
  <si>
    <t>11+11</t>
  </si>
  <si>
    <t>184816111</t>
  </si>
  <si>
    <t>Hnojení sazenic průmyslovými hnojivy v množství do 0,25 kg k jedné sazenici</t>
  </si>
  <si>
    <t>2071857528</t>
  </si>
  <si>
    <t xml:space="preserve">Poznámka k souboru cen:_x000D_
1. V cenách jsou započteny i náklady spojené s dopravou hnojiva ze vzdálenosti do 200 m, pro jakoukoliv velikost jamky 2. V cenách nejsou započteny náklady na dodání hnojiva; hnojiva se oceňují ve specifikaci. Ztratné lze stanovit ve výši 5 %. </t>
  </si>
  <si>
    <t>"ke keřům po přesazení"</t>
  </si>
  <si>
    <t>251911550R</t>
  </si>
  <si>
    <t>hnojivo Silvamix forte - tablety</t>
  </si>
  <si>
    <t>1872823855</t>
  </si>
  <si>
    <t>"dodání hnojiva k jednotlivým sazenicím"</t>
  </si>
  <si>
    <t>"keře - 3 tablety/1 jamka"</t>
  </si>
  <si>
    <t>3*10</t>
  </si>
  <si>
    <t>185804311</t>
  </si>
  <si>
    <t>Zalití rostlin vodou plochy záhonů jednotlivě do 20 m2</t>
  </si>
  <si>
    <t>-1943339533</t>
  </si>
  <si>
    <t>"zalití keřů před přesazením 30 l"</t>
  </si>
  <si>
    <t>10*0,03</t>
  </si>
  <si>
    <t>"zalití keřů po přesazením 20 l"</t>
  </si>
  <si>
    <t>4*10*0,02</t>
  </si>
  <si>
    <t>Komunikace</t>
  </si>
  <si>
    <t>5841211111</t>
  </si>
  <si>
    <t>Provizorní komunikace ze silničních dílců z ŽB do lože z kameniva těženého</t>
  </si>
  <si>
    <t>1674851918</t>
  </si>
  <si>
    <t>"příjezdové komunikace z provozního materiálu zhotovitele  (zřízení a odstranění podsypu, panelů, geotextílie, úprava pláně)"</t>
  </si>
  <si>
    <t>(26,0+65,0)*6,0</t>
  </si>
  <si>
    <t>"příjezdné pruhy"</t>
  </si>
  <si>
    <t>(38,0+31,0+55,0)*4,0</t>
  </si>
  <si>
    <t>Úpravy povrchu, podlahy, osazení</t>
  </si>
  <si>
    <t>61099111R</t>
  </si>
  <si>
    <t>Zakrývání výplní vnitřních otvorů</t>
  </si>
  <si>
    <t>1820965077</t>
  </si>
  <si>
    <t>"zakrytí pohonů a motorů, ochrana před vnikáním prachu"</t>
  </si>
  <si>
    <t>105,0</t>
  </si>
  <si>
    <t>931994111</t>
  </si>
  <si>
    <t>Těsnění spáry betonové konstrukce pásy, profily, tmely profilem, spáry styčné u prefa dílců bobtnajícím</t>
  </si>
  <si>
    <t>465911360</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</si>
  <si>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</si>
  <si>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spáry - oprava spáry mezi 3. a 4. panelem"</t>
  </si>
  <si>
    <t>7,6</t>
  </si>
  <si>
    <t>931994142</t>
  </si>
  <si>
    <t>Těsnění spáry betonové konstrukce pásy, profily, tmely tmelem polyuretanovým spáry dilatační do 4,0 cm2</t>
  </si>
  <si>
    <t>608387943</t>
  </si>
  <si>
    <t>"dilatační spáry - oprava spáry mezi 3. a 4. panelem, včetně penetrace"</t>
  </si>
  <si>
    <t>938903R</t>
  </si>
  <si>
    <t>Dokončovací práce na dosavadních konstrukcích vysekání spár s vyčištěním</t>
  </si>
  <si>
    <t>-96543897</t>
  </si>
  <si>
    <t>938909311</t>
  </si>
  <si>
    <t>Čištění vozovek metením bláta, prachu nebo hlinitého nánosu s odklizením na hromady na vzdálenost do 20 m nebo naložením na dopravní prostředek strojně povrchu podkladu nebo krytu betonového nebo živičného</t>
  </si>
  <si>
    <t>-1764222672</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</si>
  <si>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</si>
  <si>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"čištění vozovky během stavby"</t>
  </si>
  <si>
    <t>30*300,0*4,0</t>
  </si>
  <si>
    <t>99</t>
  </si>
  <si>
    <t>998231311</t>
  </si>
  <si>
    <t>Přesun hmot pro sadovnické a krajinářské úpravy - strojně dopravní vzdálenost do 5000 m</t>
  </si>
  <si>
    <t>-675791780</t>
  </si>
  <si>
    <t>3 - SO 03  Odvoz vytěženého a vybouraného materiálu a jeho likvidace</t>
  </si>
  <si>
    <t>17120121R</t>
  </si>
  <si>
    <t>Likvidace odpadu ze sypaniny včetně dopravy, uložení a poplatku za uložení</t>
  </si>
  <si>
    <t>1456042651</t>
  </si>
  <si>
    <t>153,0*2,0</t>
  </si>
  <si>
    <t>"materiál z rýh, šachet a dolamování"</t>
  </si>
  <si>
    <t>(45,148+2,67+5,336+3,24+52,23)*2,5</t>
  </si>
  <si>
    <t>97909820R</t>
  </si>
  <si>
    <t>Likvidace stavebního betonového odpadu včetně dopravy, uložení a poplatku za uložení</t>
  </si>
  <si>
    <t>102246498</t>
  </si>
  <si>
    <t>"vybouraný beton ze dna komory"</t>
  </si>
  <si>
    <t>97909821R</t>
  </si>
  <si>
    <t>Likvidace stavebního dřevěného odpadu včetně naložení, dopravy, uložení a poplatku za uložení</t>
  </si>
  <si>
    <t>-1821729654</t>
  </si>
  <si>
    <t>"dřevěný materiál použitý k zahrazení obtoků"</t>
  </si>
  <si>
    <t>0,109*0,8</t>
  </si>
  <si>
    <t>-1241704812</t>
  </si>
  <si>
    <t>VON.01 - Soupis prací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</si>
  <si>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</si>
  <si>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</si>
  <si>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</si>
  <si>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</si>
  <si>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</si>
  <si>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</si>
  <si>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</si>
  <si>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</si>
  <si>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</si>
  <si>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</si>
  <si>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</si>
  <si>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</si>
  <si>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</si>
  <si>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-533150972</t>
  </si>
  <si>
    <t>- zajištění místnosti pro TDI v ZS vč. jejího vybavení</t>
  </si>
  <si>
    <t>- zajištění ohlášení všech staveb zařízení staveniště dle §104 odst. (2) zákona č. 183/2006 Sb.</t>
  </si>
  <si>
    <t>- zajištění následné likvidace všech objektů ZS včetně připojení na sítě</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</si>
  <si>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</si>
  <si>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</si>
  <si>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</si>
  <si>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osvětlení po dobu betonáže</t>
  </si>
  <si>
    <t>0112</t>
  </si>
  <si>
    <t>Zajištění obnovy stávající příjezdové asfaltové komunikace</t>
  </si>
  <si>
    <t>-1076429463</t>
  </si>
  <si>
    <t>"obnova stávající příjezdové komunikace při jejím případném porušení"</t>
  </si>
  <si>
    <t>"předpokládaná plocha využívané zpevněné asfaltové komunikace (100,0+195,0) x 4,0 m (oprava z cca 10 % plochy)"</t>
  </si>
  <si>
    <t>0113</t>
  </si>
  <si>
    <t>Zajištění obnovy stávající dlážděné komunikace</t>
  </si>
  <si>
    <t>1707962914</t>
  </si>
  <si>
    <t>"obnova stávající dlážděné komunikace při jejím případném porušení"</t>
  </si>
  <si>
    <t>"předpokládaná plocha využívané nezpevněné komunikace 38,0 x 4,0 m (přespárování 25 % plochy)"</t>
  </si>
  <si>
    <t>01131</t>
  </si>
  <si>
    <t>Zajištění obnovy stávající nezpevněné komunikace</t>
  </si>
  <si>
    <t>241826751</t>
  </si>
  <si>
    <t>"obnova stávající nezpevněné komunikace při jejím případném porušení"</t>
  </si>
  <si>
    <t>"předpokládaná plocha využívané nezpevněné komunikace 35,0 x 4,0 m (25 % plochy)"</t>
  </si>
  <si>
    <t>02</t>
  </si>
  <si>
    <t>Projektová dokumentace - ostatní náklady</t>
  </si>
  <si>
    <t>0210</t>
  </si>
  <si>
    <t>Zhotovitelem vypracovaný Plán opatření pro případ havárie, pro případ úniku závadných látek (např. ropné produkty, cementové výluhy, odpadní vody z těsnících clon, atd.)</t>
  </si>
  <si>
    <t>8192</t>
  </si>
  <si>
    <t>1319528193</t>
  </si>
  <si>
    <t>0221</t>
  </si>
  <si>
    <t>Zpracování povodňového plánu stavby dle §71 zákona č. 254/2001 Sb. včetně zajištění schválení příslušnými orgány správy a Povodím Labe, státní podnik</t>
  </si>
  <si>
    <t>-712244553</t>
  </si>
  <si>
    <t>023</t>
  </si>
  <si>
    <t>Vypracování projektu skutečného provedení díla</t>
  </si>
  <si>
    <t>1125801689</t>
  </si>
  <si>
    <t>"3 paré"</t>
  </si>
  <si>
    <t>026</t>
  </si>
  <si>
    <t>Zpracování realizační dokumentace zhotovitele, dílenských výkresů, technologických předpisů</t>
  </si>
  <si>
    <t>1827129166</t>
  </si>
  <si>
    <t>03</t>
  </si>
  <si>
    <t>Geodetické práce a vytýčení - ostatní náklady</t>
  </si>
  <si>
    <t>031</t>
  </si>
  <si>
    <t>Vypracování geodetického zaměření skutečného stavu</t>
  </si>
  <si>
    <t>262144</t>
  </si>
  <si>
    <t>-1467985118</t>
  </si>
  <si>
    <t>035</t>
  </si>
  <si>
    <t>Zajištění veškerých geodetických prací souvisejících s realizací díla</t>
  </si>
  <si>
    <t>236945134</t>
  </si>
  <si>
    <t>09</t>
  </si>
  <si>
    <t>Ostatní náklady</t>
  </si>
  <si>
    <t>037</t>
  </si>
  <si>
    <t>Zajištění písemných souhlasných vyjádření všech dotčených vlastníků a případných uživatelů všech pozemků dotčených stavbou s jejich konečnou úpravou po dokončení prací</t>
  </si>
  <si>
    <t>-145205388</t>
  </si>
  <si>
    <t>0931</t>
  </si>
  <si>
    <t>Provedení pasportizace stávajících nemovitostí (vč. pozemků) a jejich příslušenství, zajištění fotodokumentace stávajícího stavu přístupových komunikací</t>
  </si>
  <si>
    <t>1794159548</t>
  </si>
  <si>
    <t>0940</t>
  </si>
  <si>
    <t>Provedení opatření proti poškození inženýrských sítí</t>
  </si>
  <si>
    <t>743234757</t>
  </si>
  <si>
    <t>09920</t>
  </si>
  <si>
    <t>Odborné odlovení rybí obsádky z prostoru staveniště</t>
  </si>
  <si>
    <t>-1049126383</t>
  </si>
  <si>
    <t>09921</t>
  </si>
  <si>
    <t>Zajištění biologického dozoru odborně způsobilou osobou</t>
  </si>
  <si>
    <t>923450997</t>
  </si>
  <si>
    <t>"viz příloha D., F.1"</t>
  </si>
  <si>
    <t>"biologický dozor po dobu 3 měsíců"</t>
  </si>
  <si>
    <t>"zajištění terénního monitoringu staveniště"</t>
  </si>
  <si>
    <t>"sledování výskytu ochranářsky významných organismů"</t>
  </si>
  <si>
    <t>"zajištění plnění podmínek orgánu ochrany přírody"</t>
  </si>
  <si>
    <t>"koordinace prací biologického servisu"</t>
  </si>
  <si>
    <t>"zpracování zprávy o výsledcích biologického dozoru"</t>
  </si>
  <si>
    <t>09922</t>
  </si>
  <si>
    <t>Zajištění biologického servisu odborně způsobilou osobou</t>
  </si>
  <si>
    <t>376715689</t>
  </si>
  <si>
    <t>"biologický servis v nejvyšší míře po dobu samotného snižování hladiny v celé délce zdrží Hradíšťko a Kostomlátky "</t>
  </si>
  <si>
    <t>"zajištění opakovaného záchranného odlovu a přesunu živočichů a rostlin"</t>
  </si>
  <si>
    <t>"transfer nebo dočasná deponace rostlin ve vhodném zařízení"</t>
  </si>
  <si>
    <t>"vedení statistik o transferech živočichů a rostlin"</t>
  </si>
  <si>
    <t>0994</t>
  </si>
  <si>
    <t>Zajištění veškerých předepsaných rozborů, atestů, zkoušek a revizí dle příslušných norem a dalších předpisů a nařízení platných v ČR, kterými bude prokázáno dosažení předepsané kvality a parametrů dokončeného díla včetně odvrtů a jnejich laboratorního vyhodnocení</t>
  </si>
  <si>
    <t>-1195204563</t>
  </si>
  <si>
    <t>09944</t>
  </si>
  <si>
    <t>Zajištění provizorního zahrazení včetně sčerpání PK a vyhrazení</t>
  </si>
  <si>
    <t>105764130</t>
  </si>
  <si>
    <t>0996</t>
  </si>
  <si>
    <t>Zajištění výroby a instalace informačních tabulí ke stavbě</t>
  </si>
  <si>
    <t>1347896161</t>
  </si>
  <si>
    <t>0997</t>
  </si>
  <si>
    <t>Zajištění kontrolního a zkušebního plánu stavby</t>
  </si>
  <si>
    <t>-2098175211</t>
  </si>
  <si>
    <t>09991</t>
  </si>
  <si>
    <t>Zajištění fotodokumentace veškerých konstrukcí, které budou v průběhu výstavby skryty nebo zakryty</t>
  </si>
  <si>
    <t>1007115065</t>
  </si>
  <si>
    <t>099911</t>
  </si>
  <si>
    <t>Zajištění vedení průběžné evidence odpadů včetně dokladů o likvidaciodpadu v souladu s platnými předpisy</t>
  </si>
  <si>
    <t>1939813525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</si>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</sst>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0000A8"/>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41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9"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7"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Border="1" applyAlignment="1" applyProtection="1">
      <alignment vertical="center" wrapText="1"/>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0" fillId="0" borderId="0" xfId="0" applyFont="1" applyBorder="1" applyAlignment="1" applyProtection="1">
      <alignment horizontal="left" vertical="center"/>
    </xf>
    <xf numFmtId="0" fontId="40"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1" fillId="0" borderId="28" xfId="0" applyFont="1" applyBorder="1" applyAlignment="1" applyProtection="1">
      <alignment horizontal="center" vertical="center"/>
    </xf>
    <xf numFmtId="49" fontId="41" fillId="0" borderId="28" xfId="0" applyNumberFormat="1" applyFont="1" applyBorder="1" applyAlignment="1" applyProtection="1">
      <alignment horizontal="left" vertical="center" wrapText="1"/>
    </xf>
    <xf numFmtId="0" fontId="41" fillId="0" borderId="28" xfId="0" applyFont="1" applyBorder="1" applyAlignment="1" applyProtection="1">
      <alignment horizontal="left" vertical="center" wrapText="1"/>
    </xf>
    <xf numFmtId="0" fontId="41" fillId="0" borderId="28" xfId="0" applyFont="1" applyBorder="1" applyAlignment="1" applyProtection="1">
      <alignment horizontal="center" vertical="center" wrapText="1"/>
    </xf>
    <xf numFmtId="167" fontId="41" fillId="0" borderId="28" xfId="0" applyNumberFormat="1" applyFont="1" applyBorder="1" applyAlignment="1" applyProtection="1">
      <alignment vertical="center"/>
    </xf>
    <xf numFmtId="4" fontId="41" fillId="4" borderId="28" xfId="0" applyNumberFormat="1" applyFont="1" applyFill="1" applyBorder="1" applyAlignment="1" applyProtection="1">
      <alignment vertical="center"/>
      <protection locked="0"/>
    </xf>
    <xf numFmtId="4" fontId="41" fillId="0" borderId="28" xfId="0" applyNumberFormat="1" applyFont="1" applyBorder="1" applyAlignment="1" applyProtection="1">
      <alignment vertical="center"/>
    </xf>
    <xf numFmtId="0" fontId="41" fillId="0" borderId="5" xfId="0" applyFont="1" applyBorder="1" applyAlignment="1">
      <alignment vertical="center"/>
    </xf>
    <xf numFmtId="0" fontId="41" fillId="4" borderId="2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40" fillId="0" borderId="0" xfId="0" applyFont="1" applyAlignment="1" applyProtection="1">
      <alignment horizontal="left" vertical="center"/>
    </xf>
    <xf numFmtId="0" fontId="40"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4" fontId="29" fillId="0" borderId="0" xfId="0" applyNumberFormat="1"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5"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4" fillId="0" borderId="34" xfId="0" applyFont="1" applyBorder="1" applyAlignment="1" applyProtection="1">
      <alignment horizontal="left" wrapText="1"/>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4" fillId="0" borderId="34" xfId="0" applyFont="1" applyBorder="1" applyAlignment="1" applyProtection="1">
      <alignment horizontal="left"/>
      <protection locked="0"/>
    </xf>
    <xf numFmtId="0" fontId="45"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pane ySplit="1" topLeftCell="A2" activePane="bottomLeft" state="frozen"/>
      <selection pane="bottomLeft" activeCell="H17" sqref="H17"/>
    </sheetView>
  </sheetViews>
  <sheetFormatPr defaultRowHeight="12"/>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 customHeight="1">
      <c r="AR2" s="359"/>
      <c r="AS2" s="359"/>
      <c r="AT2" s="359"/>
      <c r="AU2" s="359"/>
      <c r="AV2" s="359"/>
      <c r="AW2" s="359"/>
      <c r="AX2" s="359"/>
      <c r="AY2" s="359"/>
      <c r="AZ2" s="359"/>
      <c r="BA2" s="359"/>
      <c r="BB2" s="359"/>
      <c r="BC2" s="359"/>
      <c r="BD2" s="359"/>
      <c r="BE2" s="359"/>
      <c r="BS2" s="24" t="s">
        <v>8</v>
      </c>
      <c r="BT2" s="24" t="s">
        <v>9</v>
      </c>
    </row>
    <row r="3" spans="1:74"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 customHeight="1">
      <c r="B5" s="28"/>
      <c r="C5" s="29"/>
      <c r="D5" s="34" t="s">
        <v>15</v>
      </c>
      <c r="E5" s="29"/>
      <c r="F5" s="29"/>
      <c r="G5" s="29"/>
      <c r="H5" s="29"/>
      <c r="I5" s="29"/>
      <c r="J5" s="29"/>
      <c r="K5" s="386" t="s">
        <v>16</v>
      </c>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29"/>
      <c r="AQ5" s="31"/>
      <c r="BE5" s="384" t="s">
        <v>17</v>
      </c>
      <c r="BS5" s="24" t="s">
        <v>8</v>
      </c>
    </row>
    <row r="6" spans="1:74" ht="36.9" customHeight="1">
      <c r="B6" s="28"/>
      <c r="C6" s="29"/>
      <c r="D6" s="36" t="s">
        <v>18</v>
      </c>
      <c r="E6" s="29"/>
      <c r="F6" s="29"/>
      <c r="G6" s="29"/>
      <c r="H6" s="29"/>
      <c r="I6" s="29"/>
      <c r="J6" s="29"/>
      <c r="K6" s="388" t="s">
        <v>19</v>
      </c>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29"/>
      <c r="AQ6" s="31"/>
      <c r="BE6" s="385"/>
      <c r="BS6" s="24" t="s">
        <v>20</v>
      </c>
    </row>
    <row r="7" spans="1:74" ht="14.4"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85"/>
      <c r="BS7" s="24" t="s">
        <v>25</v>
      </c>
    </row>
    <row r="8" spans="1:74" ht="14.4" customHeight="1">
      <c r="B8" s="28"/>
      <c r="C8" s="29"/>
      <c r="D8" s="37"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28</v>
      </c>
      <c r="AL8" s="29"/>
      <c r="AM8" s="29"/>
      <c r="AN8" s="38" t="s">
        <v>29</v>
      </c>
      <c r="AO8" s="29"/>
      <c r="AP8" s="29"/>
      <c r="AQ8" s="31"/>
      <c r="BE8" s="385"/>
      <c r="BS8" s="24" t="s">
        <v>30</v>
      </c>
    </row>
    <row r="9" spans="1:74"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5"/>
      <c r="BS9" s="24" t="s">
        <v>31</v>
      </c>
    </row>
    <row r="10" spans="1:74" ht="14.4"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85"/>
      <c r="BS10" s="24" t="s">
        <v>20</v>
      </c>
    </row>
    <row r="11" spans="1:74" ht="18.45"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85"/>
      <c r="BS11" s="24" t="s">
        <v>20</v>
      </c>
    </row>
    <row r="12" spans="1:74"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5"/>
      <c r="BS12" s="24" t="s">
        <v>20</v>
      </c>
    </row>
    <row r="13" spans="1:74" ht="14.4"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39" t="s">
        <v>38</v>
      </c>
      <c r="AO13" s="29"/>
      <c r="AP13" s="29"/>
      <c r="AQ13" s="31"/>
      <c r="BE13" s="385"/>
      <c r="BS13" s="24" t="s">
        <v>20</v>
      </c>
    </row>
    <row r="14" spans="1:74" ht="13.2">
      <c r="B14" s="28"/>
      <c r="C14" s="29"/>
      <c r="D14" s="29"/>
      <c r="E14" s="389" t="s">
        <v>38</v>
      </c>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7" t="s">
        <v>36</v>
      </c>
      <c r="AL14" s="29"/>
      <c r="AM14" s="29"/>
      <c r="AN14" s="39" t="s">
        <v>38</v>
      </c>
      <c r="AO14" s="29"/>
      <c r="AP14" s="29"/>
      <c r="AQ14" s="31"/>
      <c r="BE14" s="385"/>
      <c r="BS14" s="24" t="s">
        <v>20</v>
      </c>
    </row>
    <row r="15" spans="1:74"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5"/>
      <c r="BS15" s="24" t="s">
        <v>6</v>
      </c>
    </row>
    <row r="16" spans="1:74" ht="14.4"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85"/>
      <c r="BS16" s="24" t="s">
        <v>6</v>
      </c>
    </row>
    <row r="17" spans="2:71" ht="18.45"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85"/>
      <c r="BS17" s="24" t="s">
        <v>6</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5"/>
      <c r="BS18" s="24" t="s">
        <v>8</v>
      </c>
    </row>
    <row r="19" spans="2:71" ht="14.4"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5"/>
      <c r="BS19" s="24" t="s">
        <v>8</v>
      </c>
    </row>
    <row r="20" spans="2:71" ht="48.75" customHeight="1">
      <c r="B20" s="28"/>
      <c r="C20" s="29"/>
      <c r="D20" s="29"/>
      <c r="E20" s="391" t="s">
        <v>41</v>
      </c>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29"/>
      <c r="AP20" s="29"/>
      <c r="AQ20" s="31"/>
      <c r="BE20" s="385"/>
      <c r="BS20" s="24" t="s">
        <v>6</v>
      </c>
    </row>
    <row r="21" spans="2:71"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5"/>
    </row>
    <row r="22" spans="2:71"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5"/>
    </row>
    <row r="23" spans="2:71" s="1" customFormat="1" ht="25.95"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2">
        <f>ROUND(AG51,2)</f>
        <v>0</v>
      </c>
      <c r="AL23" s="393"/>
      <c r="AM23" s="393"/>
      <c r="AN23" s="393"/>
      <c r="AO23" s="393"/>
      <c r="AP23" s="42"/>
      <c r="AQ23" s="45"/>
      <c r="BE23" s="385"/>
    </row>
    <row r="24" spans="2:71"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5"/>
    </row>
    <row r="25" spans="2:71" s="1" customFormat="1">
      <c r="B25" s="41"/>
      <c r="C25" s="42"/>
      <c r="D25" s="42"/>
      <c r="E25" s="42"/>
      <c r="F25" s="42"/>
      <c r="G25" s="42"/>
      <c r="H25" s="42"/>
      <c r="I25" s="42"/>
      <c r="J25" s="42"/>
      <c r="K25" s="42"/>
      <c r="L25" s="394" t="s">
        <v>43</v>
      </c>
      <c r="M25" s="394"/>
      <c r="N25" s="394"/>
      <c r="O25" s="394"/>
      <c r="P25" s="42"/>
      <c r="Q25" s="42"/>
      <c r="R25" s="42"/>
      <c r="S25" s="42"/>
      <c r="T25" s="42"/>
      <c r="U25" s="42"/>
      <c r="V25" s="42"/>
      <c r="W25" s="394" t="s">
        <v>44</v>
      </c>
      <c r="X25" s="394"/>
      <c r="Y25" s="394"/>
      <c r="Z25" s="394"/>
      <c r="AA25" s="394"/>
      <c r="AB25" s="394"/>
      <c r="AC25" s="394"/>
      <c r="AD25" s="394"/>
      <c r="AE25" s="394"/>
      <c r="AF25" s="42"/>
      <c r="AG25" s="42"/>
      <c r="AH25" s="42"/>
      <c r="AI25" s="42"/>
      <c r="AJ25" s="42"/>
      <c r="AK25" s="394" t="s">
        <v>45</v>
      </c>
      <c r="AL25" s="394"/>
      <c r="AM25" s="394"/>
      <c r="AN25" s="394"/>
      <c r="AO25" s="394"/>
      <c r="AP25" s="42"/>
      <c r="AQ25" s="45"/>
      <c r="BE25" s="385"/>
    </row>
    <row r="26" spans="2:71" s="2" customFormat="1" ht="14.4" hidden="1" customHeight="1">
      <c r="B26" s="47"/>
      <c r="C26" s="48"/>
      <c r="D26" s="49" t="s">
        <v>46</v>
      </c>
      <c r="E26" s="48"/>
      <c r="F26" s="49" t="s">
        <v>47</v>
      </c>
      <c r="G26" s="48"/>
      <c r="H26" s="48"/>
      <c r="I26" s="48"/>
      <c r="J26" s="48"/>
      <c r="K26" s="48"/>
      <c r="L26" s="377">
        <v>0.21</v>
      </c>
      <c r="M26" s="378"/>
      <c r="N26" s="378"/>
      <c r="O26" s="378"/>
      <c r="P26" s="48"/>
      <c r="Q26" s="48"/>
      <c r="R26" s="48"/>
      <c r="S26" s="48"/>
      <c r="T26" s="48"/>
      <c r="U26" s="48"/>
      <c r="V26" s="48"/>
      <c r="W26" s="379">
        <f>ROUND(AZ51,2)</f>
        <v>0</v>
      </c>
      <c r="X26" s="378"/>
      <c r="Y26" s="378"/>
      <c r="Z26" s="378"/>
      <c r="AA26" s="378"/>
      <c r="AB26" s="378"/>
      <c r="AC26" s="378"/>
      <c r="AD26" s="378"/>
      <c r="AE26" s="378"/>
      <c r="AF26" s="48"/>
      <c r="AG26" s="48"/>
      <c r="AH26" s="48"/>
      <c r="AI26" s="48"/>
      <c r="AJ26" s="48"/>
      <c r="AK26" s="379">
        <f>ROUND(AV51,2)</f>
        <v>0</v>
      </c>
      <c r="AL26" s="378"/>
      <c r="AM26" s="378"/>
      <c r="AN26" s="378"/>
      <c r="AO26" s="378"/>
      <c r="AP26" s="48"/>
      <c r="AQ26" s="50"/>
      <c r="BE26" s="385"/>
    </row>
    <row r="27" spans="2:71" s="2" customFormat="1" ht="14.4" hidden="1" customHeight="1">
      <c r="B27" s="47"/>
      <c r="C27" s="48"/>
      <c r="D27" s="48"/>
      <c r="E27" s="48"/>
      <c r="F27" s="49" t="s">
        <v>48</v>
      </c>
      <c r="G27" s="48"/>
      <c r="H27" s="48"/>
      <c r="I27" s="48"/>
      <c r="J27" s="48"/>
      <c r="K27" s="48"/>
      <c r="L27" s="377">
        <v>0.15</v>
      </c>
      <c r="M27" s="378"/>
      <c r="N27" s="378"/>
      <c r="O27" s="378"/>
      <c r="P27" s="48"/>
      <c r="Q27" s="48"/>
      <c r="R27" s="48"/>
      <c r="S27" s="48"/>
      <c r="T27" s="48"/>
      <c r="U27" s="48"/>
      <c r="V27" s="48"/>
      <c r="W27" s="379">
        <f>ROUND(BA51,2)</f>
        <v>0</v>
      </c>
      <c r="X27" s="378"/>
      <c r="Y27" s="378"/>
      <c r="Z27" s="378"/>
      <c r="AA27" s="378"/>
      <c r="AB27" s="378"/>
      <c r="AC27" s="378"/>
      <c r="AD27" s="378"/>
      <c r="AE27" s="378"/>
      <c r="AF27" s="48"/>
      <c r="AG27" s="48"/>
      <c r="AH27" s="48"/>
      <c r="AI27" s="48"/>
      <c r="AJ27" s="48"/>
      <c r="AK27" s="379">
        <f>ROUND(AW51,2)</f>
        <v>0</v>
      </c>
      <c r="AL27" s="378"/>
      <c r="AM27" s="378"/>
      <c r="AN27" s="378"/>
      <c r="AO27" s="378"/>
      <c r="AP27" s="48"/>
      <c r="AQ27" s="50"/>
      <c r="BE27" s="385"/>
    </row>
    <row r="28" spans="2:71" s="2" customFormat="1" ht="14.4" customHeight="1">
      <c r="B28" s="47"/>
      <c r="C28" s="48"/>
      <c r="D28" s="49" t="s">
        <v>46</v>
      </c>
      <c r="E28" s="48"/>
      <c r="F28" s="49" t="s">
        <v>49</v>
      </c>
      <c r="G28" s="48"/>
      <c r="H28" s="48"/>
      <c r="I28" s="48"/>
      <c r="J28" s="48"/>
      <c r="K28" s="48"/>
      <c r="L28" s="377">
        <v>0.21</v>
      </c>
      <c r="M28" s="378"/>
      <c r="N28" s="378"/>
      <c r="O28" s="378"/>
      <c r="P28" s="48"/>
      <c r="Q28" s="48"/>
      <c r="R28" s="48"/>
      <c r="S28" s="48"/>
      <c r="T28" s="48"/>
      <c r="U28" s="48"/>
      <c r="V28" s="48"/>
      <c r="W28" s="379">
        <f>ROUND(BB51,2)</f>
        <v>0</v>
      </c>
      <c r="X28" s="378"/>
      <c r="Y28" s="378"/>
      <c r="Z28" s="378"/>
      <c r="AA28" s="378"/>
      <c r="AB28" s="378"/>
      <c r="AC28" s="378"/>
      <c r="AD28" s="378"/>
      <c r="AE28" s="378"/>
      <c r="AF28" s="48"/>
      <c r="AG28" s="48"/>
      <c r="AH28" s="48"/>
      <c r="AI28" s="48"/>
      <c r="AJ28" s="48"/>
      <c r="AK28" s="379">
        <v>0</v>
      </c>
      <c r="AL28" s="378"/>
      <c r="AM28" s="378"/>
      <c r="AN28" s="378"/>
      <c r="AO28" s="378"/>
      <c r="AP28" s="48"/>
      <c r="AQ28" s="50"/>
      <c r="BE28" s="385"/>
    </row>
    <row r="29" spans="2:71" s="2" customFormat="1" ht="14.4" customHeight="1">
      <c r="B29" s="47"/>
      <c r="C29" s="48"/>
      <c r="D29" s="48"/>
      <c r="E29" s="48"/>
      <c r="F29" s="49" t="s">
        <v>50</v>
      </c>
      <c r="G29" s="48"/>
      <c r="H29" s="48"/>
      <c r="I29" s="48"/>
      <c r="J29" s="48"/>
      <c r="K29" s="48"/>
      <c r="L29" s="377">
        <v>0.15</v>
      </c>
      <c r="M29" s="378"/>
      <c r="N29" s="378"/>
      <c r="O29" s="378"/>
      <c r="P29" s="48"/>
      <c r="Q29" s="48"/>
      <c r="R29" s="48"/>
      <c r="S29" s="48"/>
      <c r="T29" s="48"/>
      <c r="U29" s="48"/>
      <c r="V29" s="48"/>
      <c r="W29" s="379">
        <f>ROUND(BC51,2)</f>
        <v>0</v>
      </c>
      <c r="X29" s="378"/>
      <c r="Y29" s="378"/>
      <c r="Z29" s="378"/>
      <c r="AA29" s="378"/>
      <c r="AB29" s="378"/>
      <c r="AC29" s="378"/>
      <c r="AD29" s="378"/>
      <c r="AE29" s="378"/>
      <c r="AF29" s="48"/>
      <c r="AG29" s="48"/>
      <c r="AH29" s="48"/>
      <c r="AI29" s="48"/>
      <c r="AJ29" s="48"/>
      <c r="AK29" s="379">
        <v>0</v>
      </c>
      <c r="AL29" s="378"/>
      <c r="AM29" s="378"/>
      <c r="AN29" s="378"/>
      <c r="AO29" s="378"/>
      <c r="AP29" s="48"/>
      <c r="AQ29" s="50"/>
      <c r="BE29" s="385"/>
    </row>
    <row r="30" spans="2:71" s="2" customFormat="1" ht="14.4" hidden="1" customHeight="1">
      <c r="B30" s="47"/>
      <c r="C30" s="48"/>
      <c r="D30" s="48"/>
      <c r="E30" s="48"/>
      <c r="F30" s="49" t="s">
        <v>51</v>
      </c>
      <c r="G30" s="48"/>
      <c r="H30" s="48"/>
      <c r="I30" s="48"/>
      <c r="J30" s="48"/>
      <c r="K30" s="48"/>
      <c r="L30" s="377">
        <v>0</v>
      </c>
      <c r="M30" s="378"/>
      <c r="N30" s="378"/>
      <c r="O30" s="378"/>
      <c r="P30" s="48"/>
      <c r="Q30" s="48"/>
      <c r="R30" s="48"/>
      <c r="S30" s="48"/>
      <c r="T30" s="48"/>
      <c r="U30" s="48"/>
      <c r="V30" s="48"/>
      <c r="W30" s="379">
        <f>ROUND(BD51,2)</f>
        <v>0</v>
      </c>
      <c r="X30" s="378"/>
      <c r="Y30" s="378"/>
      <c r="Z30" s="378"/>
      <c r="AA30" s="378"/>
      <c r="AB30" s="378"/>
      <c r="AC30" s="378"/>
      <c r="AD30" s="378"/>
      <c r="AE30" s="378"/>
      <c r="AF30" s="48"/>
      <c r="AG30" s="48"/>
      <c r="AH30" s="48"/>
      <c r="AI30" s="48"/>
      <c r="AJ30" s="48"/>
      <c r="AK30" s="379">
        <v>0</v>
      </c>
      <c r="AL30" s="378"/>
      <c r="AM30" s="378"/>
      <c r="AN30" s="378"/>
      <c r="AO30" s="378"/>
      <c r="AP30" s="48"/>
      <c r="AQ30" s="50"/>
      <c r="BE30" s="385"/>
    </row>
    <row r="31" spans="2:71"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5"/>
    </row>
    <row r="32" spans="2:71" s="1" customFormat="1" ht="25.95"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80" t="s">
        <v>54</v>
      </c>
      <c r="Y32" s="381"/>
      <c r="Z32" s="381"/>
      <c r="AA32" s="381"/>
      <c r="AB32" s="381"/>
      <c r="AC32" s="53"/>
      <c r="AD32" s="53"/>
      <c r="AE32" s="53"/>
      <c r="AF32" s="53"/>
      <c r="AG32" s="53"/>
      <c r="AH32" s="53"/>
      <c r="AI32" s="53"/>
      <c r="AJ32" s="53"/>
      <c r="AK32" s="382">
        <f>SUM(AK23:AK30)</f>
        <v>0</v>
      </c>
      <c r="AL32" s="381"/>
      <c r="AM32" s="381"/>
      <c r="AN32" s="381"/>
      <c r="AO32" s="383"/>
      <c r="AP32" s="51"/>
      <c r="AQ32" s="55"/>
      <c r="BE32" s="385"/>
    </row>
    <row r="33" spans="2:56"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 customHeight="1">
      <c r="B41" s="64"/>
      <c r="C41" s="65" t="s">
        <v>15</v>
      </c>
      <c r="D41" s="66"/>
      <c r="E41" s="66"/>
      <c r="F41" s="66"/>
      <c r="G41" s="66"/>
      <c r="H41" s="66"/>
      <c r="I41" s="66"/>
      <c r="J41" s="66"/>
      <c r="K41" s="66"/>
      <c r="L41" s="66" t="str">
        <f>K5</f>
        <v>3468vv</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 customHeight="1">
      <c r="B42" s="68"/>
      <c r="C42" s="69" t="s">
        <v>18</v>
      </c>
      <c r="D42" s="70"/>
      <c r="E42" s="70"/>
      <c r="F42" s="70"/>
      <c r="G42" s="70"/>
      <c r="H42" s="70"/>
      <c r="I42" s="70"/>
      <c r="J42" s="70"/>
      <c r="K42" s="70"/>
      <c r="L42" s="363" t="str">
        <f>K6</f>
        <v>VD Kostomlátky, oprava dna plavební komory</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70"/>
      <c r="AQ42" s="70"/>
      <c r="AR42" s="71"/>
    </row>
    <row r="43" spans="2:56"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ht="13.2">
      <c r="B44" s="41"/>
      <c r="C44" s="65" t="s">
        <v>26</v>
      </c>
      <c r="D44" s="63"/>
      <c r="E44" s="63"/>
      <c r="F44" s="63"/>
      <c r="G44" s="63"/>
      <c r="H44" s="63"/>
      <c r="I44" s="63"/>
      <c r="J44" s="63"/>
      <c r="K44" s="63"/>
      <c r="L44" s="72" t="str">
        <f>IF(K8="","",K8)</f>
        <v>Kostomlátky</v>
      </c>
      <c r="M44" s="63"/>
      <c r="N44" s="63"/>
      <c r="O44" s="63"/>
      <c r="P44" s="63"/>
      <c r="Q44" s="63"/>
      <c r="R44" s="63"/>
      <c r="S44" s="63"/>
      <c r="T44" s="63"/>
      <c r="U44" s="63"/>
      <c r="V44" s="63"/>
      <c r="W44" s="63"/>
      <c r="X44" s="63"/>
      <c r="Y44" s="63"/>
      <c r="Z44" s="63"/>
      <c r="AA44" s="63"/>
      <c r="AB44" s="63"/>
      <c r="AC44" s="63"/>
      <c r="AD44" s="63"/>
      <c r="AE44" s="63"/>
      <c r="AF44" s="63"/>
      <c r="AG44" s="63"/>
      <c r="AH44" s="63"/>
      <c r="AI44" s="65" t="s">
        <v>28</v>
      </c>
      <c r="AJ44" s="63"/>
      <c r="AK44" s="63"/>
      <c r="AL44" s="63"/>
      <c r="AM44" s="365" t="str">
        <f>IF(AN8= "","",AN8)</f>
        <v>13.04.2017</v>
      </c>
      <c r="AN44" s="365"/>
      <c r="AO44" s="63"/>
      <c r="AP44" s="63"/>
      <c r="AQ44" s="63"/>
      <c r="AR44" s="61"/>
    </row>
    <row r="45" spans="2:56"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32</v>
      </c>
      <c r="D46" s="63"/>
      <c r="E46" s="63"/>
      <c r="F46" s="63"/>
      <c r="G46" s="63"/>
      <c r="H46" s="63"/>
      <c r="I46" s="63"/>
      <c r="J46" s="63"/>
      <c r="K46" s="63"/>
      <c r="L46" s="66" t="str">
        <f>IF(E11= "","",E11)</f>
        <v>Povodí Labe, státní podnik, OIČ, Hradec Králové</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66" t="str">
        <f>IF(E17="","",E17)</f>
        <v>Povodí Labe, státní podnik, OIČ, Hradec Králové</v>
      </c>
      <c r="AN46" s="366"/>
      <c r="AO46" s="366"/>
      <c r="AP46" s="366"/>
      <c r="AQ46" s="63"/>
      <c r="AR46" s="61"/>
      <c r="AS46" s="367" t="s">
        <v>56</v>
      </c>
      <c r="AT46" s="368"/>
      <c r="AU46" s="74"/>
      <c r="AV46" s="74"/>
      <c r="AW46" s="74"/>
      <c r="AX46" s="74"/>
      <c r="AY46" s="74"/>
      <c r="AZ46" s="74"/>
      <c r="BA46" s="74"/>
      <c r="BB46" s="74"/>
      <c r="BC46" s="74"/>
      <c r="BD46" s="75"/>
    </row>
    <row r="47" spans="2:56" s="1" customFormat="1" ht="13.2">
      <c r="B47" s="41"/>
      <c r="C47" s="65" t="s">
        <v>37</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9"/>
      <c r="AT47" s="370"/>
      <c r="AU47" s="76"/>
      <c r="AV47" s="76"/>
      <c r="AW47" s="76"/>
      <c r="AX47" s="76"/>
      <c r="AY47" s="76"/>
      <c r="AZ47" s="76"/>
      <c r="BA47" s="76"/>
      <c r="BB47" s="76"/>
      <c r="BC47" s="76"/>
      <c r="BD47" s="77"/>
    </row>
    <row r="48" spans="2:56" s="1" customFormat="1" ht="10.8"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1"/>
      <c r="AT48" s="372"/>
      <c r="AU48" s="42"/>
      <c r="AV48" s="42"/>
      <c r="AW48" s="42"/>
      <c r="AX48" s="42"/>
      <c r="AY48" s="42"/>
      <c r="AZ48" s="42"/>
      <c r="BA48" s="42"/>
      <c r="BB48" s="42"/>
      <c r="BC48" s="42"/>
      <c r="BD48" s="78"/>
    </row>
    <row r="49" spans="1:91" s="1" customFormat="1" ht="29.25" customHeight="1">
      <c r="B49" s="41"/>
      <c r="C49" s="373" t="s">
        <v>57</v>
      </c>
      <c r="D49" s="374"/>
      <c r="E49" s="374"/>
      <c r="F49" s="374"/>
      <c r="G49" s="374"/>
      <c r="H49" s="79"/>
      <c r="I49" s="375" t="s">
        <v>58</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59</v>
      </c>
      <c r="AH49" s="374"/>
      <c r="AI49" s="374"/>
      <c r="AJ49" s="374"/>
      <c r="AK49" s="374"/>
      <c r="AL49" s="374"/>
      <c r="AM49" s="374"/>
      <c r="AN49" s="375" t="s">
        <v>60</v>
      </c>
      <c r="AO49" s="374"/>
      <c r="AP49" s="374"/>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1:91" s="1" customFormat="1" ht="10.8"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7">
        <f>ROUND(SUM(AG52:AG55),2)</f>
        <v>0</v>
      </c>
      <c r="AH51" s="357"/>
      <c r="AI51" s="357"/>
      <c r="AJ51" s="357"/>
      <c r="AK51" s="357"/>
      <c r="AL51" s="357"/>
      <c r="AM51" s="357"/>
      <c r="AN51" s="358">
        <f>SUM(AG51,AT51)</f>
        <v>0</v>
      </c>
      <c r="AO51" s="358"/>
      <c r="AP51" s="358"/>
      <c r="AQ51" s="89" t="s">
        <v>34</v>
      </c>
      <c r="AR51" s="71"/>
      <c r="AS51" s="90">
        <f>ROUND(SUM(AS52:AS55),2)</f>
        <v>0</v>
      </c>
      <c r="AT51" s="91">
        <f>ROUND(SUM(AV51:AW51),2)</f>
        <v>0</v>
      </c>
      <c r="AU51" s="92">
        <f>ROUND(SUM(AU52:AU55),5)</f>
        <v>0</v>
      </c>
      <c r="AV51" s="91">
        <f>ROUND(AZ51*L26,2)</f>
        <v>0</v>
      </c>
      <c r="AW51" s="91">
        <f>ROUND(BA51*L27,2)</f>
        <v>0</v>
      </c>
      <c r="AX51" s="91">
        <f>ROUND(BB51*L26,2)</f>
        <v>0</v>
      </c>
      <c r="AY51" s="91">
        <f>ROUND(BC51*L27,2)</f>
        <v>0</v>
      </c>
      <c r="AZ51" s="91">
        <f>ROUND(SUM(AZ52:AZ55),2)</f>
        <v>0</v>
      </c>
      <c r="BA51" s="91">
        <f>ROUND(SUM(BA52:BA55),2)</f>
        <v>0</v>
      </c>
      <c r="BB51" s="91">
        <f>ROUND(SUM(BB52:BB55),2)</f>
        <v>0</v>
      </c>
      <c r="BC51" s="91">
        <f>ROUND(SUM(BC52:BC55),2)</f>
        <v>0</v>
      </c>
      <c r="BD51" s="93">
        <f>ROUND(SUM(BD52:BD55),2)</f>
        <v>0</v>
      </c>
      <c r="BS51" s="94" t="s">
        <v>75</v>
      </c>
      <c r="BT51" s="94" t="s">
        <v>76</v>
      </c>
      <c r="BU51" s="95" t="s">
        <v>77</v>
      </c>
      <c r="BV51" s="94" t="s">
        <v>78</v>
      </c>
      <c r="BW51" s="94" t="s">
        <v>7</v>
      </c>
      <c r="BX51" s="94" t="s">
        <v>79</v>
      </c>
      <c r="CL51" s="94" t="s">
        <v>22</v>
      </c>
    </row>
    <row r="52" spans="1:91" s="5" customFormat="1" ht="22.5" customHeight="1">
      <c r="A52" s="96" t="s">
        <v>80</v>
      </c>
      <c r="B52" s="97"/>
      <c r="C52" s="98"/>
      <c r="D52" s="362" t="s">
        <v>81</v>
      </c>
      <c r="E52" s="362"/>
      <c r="F52" s="362"/>
      <c r="G52" s="362"/>
      <c r="H52" s="362"/>
      <c r="I52" s="99"/>
      <c r="J52" s="362" t="s">
        <v>82</v>
      </c>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0">
        <f>'1. - SO 01 Plavební komora'!J27</f>
        <v>0</v>
      </c>
      <c r="AH52" s="361"/>
      <c r="AI52" s="361"/>
      <c r="AJ52" s="361"/>
      <c r="AK52" s="361"/>
      <c r="AL52" s="361"/>
      <c r="AM52" s="361"/>
      <c r="AN52" s="360">
        <f>SUM(AG52,AT52)</f>
        <v>0</v>
      </c>
      <c r="AO52" s="361"/>
      <c r="AP52" s="361"/>
      <c r="AQ52" s="100" t="s">
        <v>83</v>
      </c>
      <c r="AR52" s="101"/>
      <c r="AS52" s="102">
        <v>0</v>
      </c>
      <c r="AT52" s="103">
        <f>ROUND(SUM(AV52:AW52),2)</f>
        <v>0</v>
      </c>
      <c r="AU52" s="104">
        <f>'1. - SO 01 Plavební komora'!P88</f>
        <v>0</v>
      </c>
      <c r="AV52" s="103">
        <f>'1. - SO 01 Plavební komora'!J30</f>
        <v>0</v>
      </c>
      <c r="AW52" s="103">
        <f>'1. - SO 01 Plavební komora'!J31</f>
        <v>0</v>
      </c>
      <c r="AX52" s="103">
        <f>'1. - SO 01 Plavební komora'!J32</f>
        <v>0</v>
      </c>
      <c r="AY52" s="103">
        <f>'1. - SO 01 Plavební komora'!J33</f>
        <v>0</v>
      </c>
      <c r="AZ52" s="103">
        <f>'1. - SO 01 Plavební komora'!F30</f>
        <v>0</v>
      </c>
      <c r="BA52" s="103">
        <f>'1. - SO 01 Plavební komora'!F31</f>
        <v>0</v>
      </c>
      <c r="BB52" s="103">
        <f>'1. - SO 01 Plavební komora'!F32</f>
        <v>0</v>
      </c>
      <c r="BC52" s="103">
        <f>'1. - SO 01 Plavební komora'!F33</f>
        <v>0</v>
      </c>
      <c r="BD52" s="105">
        <f>'1. - SO 01 Plavební komora'!F34</f>
        <v>0</v>
      </c>
      <c r="BT52" s="106" t="s">
        <v>25</v>
      </c>
      <c r="BV52" s="106" t="s">
        <v>78</v>
      </c>
      <c r="BW52" s="106" t="s">
        <v>84</v>
      </c>
      <c r="BX52" s="106" t="s">
        <v>7</v>
      </c>
      <c r="CL52" s="106" t="s">
        <v>22</v>
      </c>
      <c r="CM52" s="106" t="s">
        <v>85</v>
      </c>
    </row>
    <row r="53" spans="1:91" s="5" customFormat="1" ht="22.5" customHeight="1">
      <c r="A53" s="96" t="s">
        <v>80</v>
      </c>
      <c r="B53" s="97"/>
      <c r="C53" s="98"/>
      <c r="D53" s="362" t="s">
        <v>86</v>
      </c>
      <c r="E53" s="362"/>
      <c r="F53" s="362"/>
      <c r="G53" s="362"/>
      <c r="H53" s="362"/>
      <c r="I53" s="99"/>
      <c r="J53" s="362" t="s">
        <v>87</v>
      </c>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0">
        <f>'2. - SO 02  POV'!J27</f>
        <v>0</v>
      </c>
      <c r="AH53" s="361"/>
      <c r="AI53" s="361"/>
      <c r="AJ53" s="361"/>
      <c r="AK53" s="361"/>
      <c r="AL53" s="361"/>
      <c r="AM53" s="361"/>
      <c r="AN53" s="360">
        <f>SUM(AG53,AT53)</f>
        <v>0</v>
      </c>
      <c r="AO53" s="361"/>
      <c r="AP53" s="361"/>
      <c r="AQ53" s="100" t="s">
        <v>83</v>
      </c>
      <c r="AR53" s="101"/>
      <c r="AS53" s="102">
        <v>0</v>
      </c>
      <c r="AT53" s="103">
        <f>ROUND(SUM(AV53:AW53),2)</f>
        <v>0</v>
      </c>
      <c r="AU53" s="104">
        <f>'2. - SO 02  POV'!P83</f>
        <v>0</v>
      </c>
      <c r="AV53" s="103">
        <f>'2. - SO 02  POV'!J30</f>
        <v>0</v>
      </c>
      <c r="AW53" s="103">
        <f>'2. - SO 02  POV'!J31</f>
        <v>0</v>
      </c>
      <c r="AX53" s="103">
        <f>'2. - SO 02  POV'!J32</f>
        <v>0</v>
      </c>
      <c r="AY53" s="103">
        <f>'2. - SO 02  POV'!J33</f>
        <v>0</v>
      </c>
      <c r="AZ53" s="103">
        <f>'2. - SO 02  POV'!F30</f>
        <v>0</v>
      </c>
      <c r="BA53" s="103">
        <f>'2. - SO 02  POV'!F31</f>
        <v>0</v>
      </c>
      <c r="BB53" s="103">
        <f>'2. - SO 02  POV'!F32</f>
        <v>0</v>
      </c>
      <c r="BC53" s="103">
        <f>'2. - SO 02  POV'!F33</f>
        <v>0</v>
      </c>
      <c r="BD53" s="105">
        <f>'2. - SO 02  POV'!F34</f>
        <v>0</v>
      </c>
      <c r="BT53" s="106" t="s">
        <v>25</v>
      </c>
      <c r="BV53" s="106" t="s">
        <v>78</v>
      </c>
      <c r="BW53" s="106" t="s">
        <v>88</v>
      </c>
      <c r="BX53" s="106" t="s">
        <v>7</v>
      </c>
      <c r="CL53" s="106" t="s">
        <v>22</v>
      </c>
      <c r="CM53" s="106" t="s">
        <v>85</v>
      </c>
    </row>
    <row r="54" spans="1:91" s="5" customFormat="1" ht="37.5" customHeight="1">
      <c r="A54" s="96" t="s">
        <v>80</v>
      </c>
      <c r="B54" s="97"/>
      <c r="C54" s="98"/>
      <c r="D54" s="362" t="s">
        <v>89</v>
      </c>
      <c r="E54" s="362"/>
      <c r="F54" s="362"/>
      <c r="G54" s="362"/>
      <c r="H54" s="362"/>
      <c r="I54" s="99"/>
      <c r="J54" s="362" t="s">
        <v>90</v>
      </c>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0">
        <f>'3 - SO 03  Odvoz vytěžené...'!J27</f>
        <v>0</v>
      </c>
      <c r="AH54" s="361"/>
      <c r="AI54" s="361"/>
      <c r="AJ54" s="361"/>
      <c r="AK54" s="361"/>
      <c r="AL54" s="361"/>
      <c r="AM54" s="361"/>
      <c r="AN54" s="360">
        <f>SUM(AG54,AT54)</f>
        <v>0</v>
      </c>
      <c r="AO54" s="361"/>
      <c r="AP54" s="361"/>
      <c r="AQ54" s="100" t="s">
        <v>83</v>
      </c>
      <c r="AR54" s="101"/>
      <c r="AS54" s="102">
        <v>0</v>
      </c>
      <c r="AT54" s="103">
        <f>ROUND(SUM(AV54:AW54),2)</f>
        <v>0</v>
      </c>
      <c r="AU54" s="104">
        <f>'3 - SO 03  Odvoz vytěžené...'!P80</f>
        <v>0</v>
      </c>
      <c r="AV54" s="103">
        <f>'3 - SO 03  Odvoz vytěžené...'!J30</f>
        <v>0</v>
      </c>
      <c r="AW54" s="103">
        <f>'3 - SO 03  Odvoz vytěžené...'!J31</f>
        <v>0</v>
      </c>
      <c r="AX54" s="103">
        <f>'3 - SO 03  Odvoz vytěžené...'!J32</f>
        <v>0</v>
      </c>
      <c r="AY54" s="103">
        <f>'3 - SO 03  Odvoz vytěžené...'!J33</f>
        <v>0</v>
      </c>
      <c r="AZ54" s="103">
        <f>'3 - SO 03  Odvoz vytěžené...'!F30</f>
        <v>0</v>
      </c>
      <c r="BA54" s="103">
        <f>'3 - SO 03  Odvoz vytěžené...'!F31</f>
        <v>0</v>
      </c>
      <c r="BB54" s="103">
        <f>'3 - SO 03  Odvoz vytěžené...'!F32</f>
        <v>0</v>
      </c>
      <c r="BC54" s="103">
        <f>'3 - SO 03  Odvoz vytěžené...'!F33</f>
        <v>0</v>
      </c>
      <c r="BD54" s="105">
        <f>'3 - SO 03  Odvoz vytěžené...'!F34</f>
        <v>0</v>
      </c>
      <c r="BT54" s="106" t="s">
        <v>25</v>
      </c>
      <c r="BV54" s="106" t="s">
        <v>78</v>
      </c>
      <c r="BW54" s="106" t="s">
        <v>91</v>
      </c>
      <c r="BX54" s="106" t="s">
        <v>7</v>
      </c>
      <c r="CL54" s="106" t="s">
        <v>22</v>
      </c>
      <c r="CM54" s="106" t="s">
        <v>85</v>
      </c>
    </row>
    <row r="55" spans="1:91" s="5" customFormat="1" ht="22.5" customHeight="1">
      <c r="A55" s="96" t="s">
        <v>80</v>
      </c>
      <c r="B55" s="97"/>
      <c r="C55" s="98"/>
      <c r="D55" s="362" t="s">
        <v>92</v>
      </c>
      <c r="E55" s="362"/>
      <c r="F55" s="362"/>
      <c r="G55" s="362"/>
      <c r="H55" s="362"/>
      <c r="I55" s="99"/>
      <c r="J55" s="362" t="s">
        <v>93</v>
      </c>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0">
        <f>'VON.01 - Soupis prací - V...'!J27</f>
        <v>0</v>
      </c>
      <c r="AH55" s="361"/>
      <c r="AI55" s="361"/>
      <c r="AJ55" s="361"/>
      <c r="AK55" s="361"/>
      <c r="AL55" s="361"/>
      <c r="AM55" s="361"/>
      <c r="AN55" s="360">
        <f>SUM(AG55,AT55)</f>
        <v>0</v>
      </c>
      <c r="AO55" s="361"/>
      <c r="AP55" s="361"/>
      <c r="AQ55" s="100" t="s">
        <v>94</v>
      </c>
      <c r="AR55" s="101"/>
      <c r="AS55" s="107">
        <v>0</v>
      </c>
      <c r="AT55" s="108">
        <f>ROUND(SUM(AV55:AW55),2)</f>
        <v>0</v>
      </c>
      <c r="AU55" s="109">
        <f>'VON.01 - Soupis prací - V...'!P81</f>
        <v>0</v>
      </c>
      <c r="AV55" s="108">
        <f>'VON.01 - Soupis prací - V...'!J30</f>
        <v>0</v>
      </c>
      <c r="AW55" s="108">
        <f>'VON.01 - Soupis prací - V...'!J31</f>
        <v>0</v>
      </c>
      <c r="AX55" s="108">
        <f>'VON.01 - Soupis prací - V...'!J32</f>
        <v>0</v>
      </c>
      <c r="AY55" s="108">
        <f>'VON.01 - Soupis prací - V...'!J33</f>
        <v>0</v>
      </c>
      <c r="AZ55" s="108">
        <f>'VON.01 - Soupis prací - V...'!F30</f>
        <v>0</v>
      </c>
      <c r="BA55" s="108">
        <f>'VON.01 - Soupis prací - V...'!F31</f>
        <v>0</v>
      </c>
      <c r="BB55" s="108">
        <f>'VON.01 - Soupis prací - V...'!F32</f>
        <v>0</v>
      </c>
      <c r="BC55" s="108">
        <f>'VON.01 - Soupis prací - V...'!F33</f>
        <v>0</v>
      </c>
      <c r="BD55" s="110">
        <f>'VON.01 - Soupis prací - V...'!F34</f>
        <v>0</v>
      </c>
      <c r="BT55" s="106" t="s">
        <v>25</v>
      </c>
      <c r="BV55" s="106" t="s">
        <v>78</v>
      </c>
      <c r="BW55" s="106" t="s">
        <v>95</v>
      </c>
      <c r="BX55" s="106" t="s">
        <v>7</v>
      </c>
      <c r="CL55" s="106" t="s">
        <v>22</v>
      </c>
      <c r="CM55" s="106" t="s">
        <v>85</v>
      </c>
    </row>
    <row r="56" spans="1:91" s="1" customFormat="1" ht="30" customHeight="1">
      <c r="B56" s="41"/>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1"/>
    </row>
    <row r="57" spans="1:91" s="1" customFormat="1" ht="6.9"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61"/>
    </row>
  </sheetData>
  <sheetProtection algorithmName="SHA-512" hashValue="GGsaUGoGzl7TNz0kI3PPvyEXJzmW8WExRIMH6NQOQGJTNxtNRY6VdTWCm+zhtmyzhcQKgHItzJ5yxT4AL91tcA==" saltValue="o+YCx8hXT8I5jepMjiG2MQ==" spinCount="100000" sheet="1" objects="1" scenarios="1" formatCells="0"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1. - SO 01 Plavební komora'!C2" display="/"/>
    <hyperlink ref="A53" location="'2. - SO 02  POV'!C2" display="/"/>
    <hyperlink ref="A54" location="'3 - SO 03  Odvoz vytěžené...'!C2" display="/"/>
    <hyperlink ref="A55" location="'VON.01 - Soupis prací - V...'!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9"/>
  <sheetViews>
    <sheetView showGridLines="0" workbookViewId="0">
      <pane ySplit="1" topLeftCell="A74" activePane="bottomLeft" state="frozen"/>
      <selection pane="bottomLeft"/>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96</v>
      </c>
      <c r="G1" s="398" t="s">
        <v>97</v>
      </c>
      <c r="H1" s="398"/>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59"/>
      <c r="M2" s="359"/>
      <c r="N2" s="359"/>
      <c r="O2" s="359"/>
      <c r="P2" s="359"/>
      <c r="Q2" s="359"/>
      <c r="R2" s="359"/>
      <c r="S2" s="359"/>
      <c r="T2" s="359"/>
      <c r="U2" s="359"/>
      <c r="V2" s="359"/>
      <c r="AT2" s="24" t="s">
        <v>84</v>
      </c>
    </row>
    <row r="3" spans="1:70" ht="6.9" customHeight="1">
      <c r="B3" s="25"/>
      <c r="C3" s="26"/>
      <c r="D3" s="26"/>
      <c r="E3" s="26"/>
      <c r="F3" s="26"/>
      <c r="G3" s="26"/>
      <c r="H3" s="26"/>
      <c r="I3" s="116"/>
      <c r="J3" s="26"/>
      <c r="K3" s="27"/>
      <c r="AT3" s="24" t="s">
        <v>85</v>
      </c>
    </row>
    <row r="4" spans="1:70" ht="36.9" customHeight="1">
      <c r="B4" s="28"/>
      <c r="C4" s="29"/>
      <c r="D4" s="30" t="s">
        <v>101</v>
      </c>
      <c r="E4" s="29"/>
      <c r="F4" s="29"/>
      <c r="G4" s="29"/>
      <c r="H4" s="29"/>
      <c r="I4" s="117"/>
      <c r="J4" s="29"/>
      <c r="K4" s="31"/>
      <c r="M4" s="32" t="s">
        <v>12</v>
      </c>
      <c r="AT4" s="24" t="s">
        <v>102</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22.5" customHeight="1">
      <c r="B7" s="28"/>
      <c r="C7" s="29"/>
      <c r="D7" s="29"/>
      <c r="E7" s="399" t="str">
        <f>'Rekapitulace stavby'!K6</f>
        <v>VD Kostomlátky, oprava dna plavební komory</v>
      </c>
      <c r="F7" s="400"/>
      <c r="G7" s="400"/>
      <c r="H7" s="400"/>
      <c r="I7" s="117"/>
      <c r="J7" s="29"/>
      <c r="K7" s="31"/>
    </row>
    <row r="8" spans="1:70" s="1" customFormat="1" ht="13.2">
      <c r="B8" s="41"/>
      <c r="C8" s="42"/>
      <c r="D8" s="37" t="s">
        <v>103</v>
      </c>
      <c r="E8" s="42"/>
      <c r="F8" s="42"/>
      <c r="G8" s="42"/>
      <c r="H8" s="42"/>
      <c r="I8" s="118"/>
      <c r="J8" s="42"/>
      <c r="K8" s="45"/>
    </row>
    <row r="9" spans="1:70" s="1" customFormat="1" ht="36.9" customHeight="1">
      <c r="B9" s="41"/>
      <c r="C9" s="42"/>
      <c r="D9" s="42"/>
      <c r="E9" s="401" t="s">
        <v>104</v>
      </c>
      <c r="F9" s="402"/>
      <c r="G9" s="402"/>
      <c r="H9" s="402"/>
      <c r="I9" s="118"/>
      <c r="J9" s="42"/>
      <c r="K9" s="45"/>
    </row>
    <row r="10" spans="1:70" s="1" customFormat="1">
      <c r="B10" s="41"/>
      <c r="C10" s="42"/>
      <c r="D10" s="42"/>
      <c r="E10" s="42"/>
      <c r="F10" s="42"/>
      <c r="G10" s="42"/>
      <c r="H10" s="42"/>
      <c r="I10" s="118"/>
      <c r="J10" s="42"/>
      <c r="K10" s="45"/>
    </row>
    <row r="11" spans="1:70" s="1" customFormat="1" ht="14.4" customHeight="1">
      <c r="B11" s="41"/>
      <c r="C11" s="42"/>
      <c r="D11" s="37" t="s">
        <v>21</v>
      </c>
      <c r="E11" s="42"/>
      <c r="F11" s="35" t="s">
        <v>22</v>
      </c>
      <c r="G11" s="42"/>
      <c r="H11" s="42"/>
      <c r="I11" s="119" t="s">
        <v>23</v>
      </c>
      <c r="J11" s="35" t="s">
        <v>24</v>
      </c>
      <c r="K11" s="45"/>
    </row>
    <row r="12" spans="1:70" s="1" customFormat="1" ht="14.4" customHeight="1">
      <c r="B12" s="41"/>
      <c r="C12" s="42"/>
      <c r="D12" s="37" t="s">
        <v>26</v>
      </c>
      <c r="E12" s="42"/>
      <c r="F12" s="35" t="s">
        <v>27</v>
      </c>
      <c r="G12" s="42"/>
      <c r="H12" s="42"/>
      <c r="I12" s="119" t="s">
        <v>28</v>
      </c>
      <c r="J12" s="120" t="str">
        <f>'Rekapitulace stavby'!AN8</f>
        <v>13.04.2017</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32</v>
      </c>
      <c r="E14" s="42"/>
      <c r="F14" s="42"/>
      <c r="G14" s="42"/>
      <c r="H14" s="42"/>
      <c r="I14" s="119" t="s">
        <v>33</v>
      </c>
      <c r="J14" s="35" t="s">
        <v>34</v>
      </c>
      <c r="K14" s="45"/>
    </row>
    <row r="15" spans="1:70" s="1" customFormat="1" ht="18" customHeight="1">
      <c r="B15" s="41"/>
      <c r="C15" s="42"/>
      <c r="D15" s="42"/>
      <c r="E15" s="35" t="s">
        <v>35</v>
      </c>
      <c r="F15" s="42"/>
      <c r="G15" s="42"/>
      <c r="H15" s="42"/>
      <c r="I15" s="119" t="s">
        <v>36</v>
      </c>
      <c r="J15" s="35" t="s">
        <v>34</v>
      </c>
      <c r="K15" s="45"/>
    </row>
    <row r="16" spans="1:70"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34</v>
      </c>
      <c r="K20" s="45"/>
    </row>
    <row r="21" spans="2:11" s="1" customFormat="1" ht="18" customHeight="1">
      <c r="B21" s="41"/>
      <c r="C21" s="42"/>
      <c r="D21" s="42"/>
      <c r="E21" s="35" t="s">
        <v>35</v>
      </c>
      <c r="F21" s="42"/>
      <c r="G21" s="42"/>
      <c r="H21" s="42"/>
      <c r="I21" s="119" t="s">
        <v>36</v>
      </c>
      <c r="J21" s="35" t="s">
        <v>34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48.75" customHeight="1">
      <c r="B24" s="121"/>
      <c r="C24" s="122"/>
      <c r="D24" s="122"/>
      <c r="E24" s="391" t="s">
        <v>41</v>
      </c>
      <c r="F24" s="391"/>
      <c r="G24" s="391"/>
      <c r="H24" s="391"/>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ROUND(J88,2)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44</v>
      </c>
      <c r="G29" s="42"/>
      <c r="H29" s="42"/>
      <c r="I29" s="129" t="s">
        <v>43</v>
      </c>
      <c r="J29" s="46" t="s">
        <v>45</v>
      </c>
      <c r="K29" s="45"/>
    </row>
    <row r="30" spans="2:11" s="1" customFormat="1" ht="14.4" hidden="1" customHeight="1">
      <c r="B30" s="41"/>
      <c r="C30" s="42"/>
      <c r="D30" s="49" t="s">
        <v>46</v>
      </c>
      <c r="E30" s="49" t="s">
        <v>47</v>
      </c>
      <c r="F30" s="130">
        <f>ROUND(SUM(BE88:BE438), 2)</f>
        <v>0</v>
      </c>
      <c r="G30" s="42"/>
      <c r="H30" s="42"/>
      <c r="I30" s="131">
        <v>0.21</v>
      </c>
      <c r="J30" s="130">
        <f>ROUND(ROUND((SUM(BE88:BE438)), 2)*I30, 2)</f>
        <v>0</v>
      </c>
      <c r="K30" s="45"/>
    </row>
    <row r="31" spans="2:11" s="1" customFormat="1" ht="14.4" hidden="1" customHeight="1">
      <c r="B31" s="41"/>
      <c r="C31" s="42"/>
      <c r="D31" s="42"/>
      <c r="E31" s="49" t="s">
        <v>48</v>
      </c>
      <c r="F31" s="130">
        <f>ROUND(SUM(BF88:BF438), 2)</f>
        <v>0</v>
      </c>
      <c r="G31" s="42"/>
      <c r="H31" s="42"/>
      <c r="I31" s="131">
        <v>0.15</v>
      </c>
      <c r="J31" s="130">
        <f>ROUND(ROUND((SUM(BF88:BF438)), 2)*I31, 2)</f>
        <v>0</v>
      </c>
      <c r="K31" s="45"/>
    </row>
    <row r="32" spans="2:11" s="1" customFormat="1" ht="14.4" customHeight="1">
      <c r="B32" s="41"/>
      <c r="C32" s="42"/>
      <c r="D32" s="49" t="s">
        <v>46</v>
      </c>
      <c r="E32" s="49" t="s">
        <v>49</v>
      </c>
      <c r="F32" s="130">
        <f>ROUND(SUM(BG88:BG438), 2)</f>
        <v>0</v>
      </c>
      <c r="G32" s="42"/>
      <c r="H32" s="42"/>
      <c r="I32" s="131">
        <v>0.21</v>
      </c>
      <c r="J32" s="130">
        <v>0</v>
      </c>
      <c r="K32" s="45"/>
    </row>
    <row r="33" spans="2:11" s="1" customFormat="1" ht="14.4" customHeight="1">
      <c r="B33" s="41"/>
      <c r="C33" s="42"/>
      <c r="D33" s="42"/>
      <c r="E33" s="49" t="s">
        <v>50</v>
      </c>
      <c r="F33" s="130">
        <f>ROUND(SUM(BH88:BH438), 2)</f>
        <v>0</v>
      </c>
      <c r="G33" s="42"/>
      <c r="H33" s="42"/>
      <c r="I33" s="131">
        <v>0.15</v>
      </c>
      <c r="J33" s="130">
        <v>0</v>
      </c>
      <c r="K33" s="45"/>
    </row>
    <row r="34" spans="2:11" s="1" customFormat="1" ht="14.4" hidden="1" customHeight="1">
      <c r="B34" s="41"/>
      <c r="C34" s="42"/>
      <c r="D34" s="42"/>
      <c r="E34" s="49" t="s">
        <v>51</v>
      </c>
      <c r="F34" s="130">
        <f>ROUND(SUM(BI88:BI438),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105</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9" t="str">
        <f>E7</f>
        <v>VD Kostomlátky, oprava dna plavební komory</v>
      </c>
      <c r="F45" s="400"/>
      <c r="G45" s="400"/>
      <c r="H45" s="400"/>
      <c r="I45" s="118"/>
      <c r="J45" s="42"/>
      <c r="K45" s="45"/>
    </row>
    <row r="46" spans="2:11" s="1" customFormat="1" ht="14.4" customHeight="1">
      <c r="B46" s="41"/>
      <c r="C46" s="37" t="s">
        <v>103</v>
      </c>
      <c r="D46" s="42"/>
      <c r="E46" s="42"/>
      <c r="F46" s="42"/>
      <c r="G46" s="42"/>
      <c r="H46" s="42"/>
      <c r="I46" s="118"/>
      <c r="J46" s="42"/>
      <c r="K46" s="45"/>
    </row>
    <row r="47" spans="2:11" s="1" customFormat="1" ht="23.25" customHeight="1">
      <c r="B47" s="41"/>
      <c r="C47" s="42"/>
      <c r="D47" s="42"/>
      <c r="E47" s="401" t="str">
        <f>E9</f>
        <v>1. - SO 01 Plavební komora</v>
      </c>
      <c r="F47" s="402"/>
      <c r="G47" s="402"/>
      <c r="H47" s="402"/>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26</v>
      </c>
      <c r="D49" s="42"/>
      <c r="E49" s="42"/>
      <c r="F49" s="35" t="str">
        <f>F12</f>
        <v>Kostomlátky</v>
      </c>
      <c r="G49" s="42"/>
      <c r="H49" s="42"/>
      <c r="I49" s="119" t="s">
        <v>28</v>
      </c>
      <c r="J49" s="120" t="str">
        <f>IF(J12="","",J12)</f>
        <v>13.04.2017</v>
      </c>
      <c r="K49" s="45"/>
    </row>
    <row r="50" spans="2:47" s="1" customFormat="1" ht="6.9" customHeight="1">
      <c r="B50" s="41"/>
      <c r="C50" s="42"/>
      <c r="D50" s="42"/>
      <c r="E50" s="42"/>
      <c r="F50" s="42"/>
      <c r="G50" s="42"/>
      <c r="H50" s="42"/>
      <c r="I50" s="118"/>
      <c r="J50" s="42"/>
      <c r="K50" s="45"/>
    </row>
    <row r="51" spans="2:47" s="1" customFormat="1" ht="13.2">
      <c r="B51" s="41"/>
      <c r="C51" s="37" t="s">
        <v>32</v>
      </c>
      <c r="D51" s="42"/>
      <c r="E51" s="42"/>
      <c r="F51" s="35" t="str">
        <f>E15</f>
        <v>Povodí Labe, státní podnik, OIČ, Hradec Králové</v>
      </c>
      <c r="G51" s="42"/>
      <c r="H51" s="42"/>
      <c r="I51" s="119" t="s">
        <v>39</v>
      </c>
      <c r="J51" s="35" t="str">
        <f>E21</f>
        <v>Povodí Labe, státní podnik, OIČ, Hradec Králové</v>
      </c>
      <c r="K51" s="45"/>
    </row>
    <row r="52" spans="2:47" s="1" customFormat="1" ht="14.4" customHeight="1">
      <c r="B52" s="41"/>
      <c r="C52" s="37" t="s">
        <v>37</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106</v>
      </c>
      <c r="D54" s="132"/>
      <c r="E54" s="132"/>
      <c r="F54" s="132"/>
      <c r="G54" s="132"/>
      <c r="H54" s="132"/>
      <c r="I54" s="145"/>
      <c r="J54" s="146" t="s">
        <v>107</v>
      </c>
      <c r="K54" s="147"/>
    </row>
    <row r="55" spans="2:47"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J88</f>
        <v>0</v>
      </c>
      <c r="K56" s="45"/>
      <c r="AU56" s="24" t="s">
        <v>109</v>
      </c>
    </row>
    <row r="57" spans="2:47" s="7" customFormat="1" ht="24.9" customHeight="1">
      <c r="B57" s="149"/>
      <c r="C57" s="150"/>
      <c r="D57" s="151" t="s">
        <v>110</v>
      </c>
      <c r="E57" s="152"/>
      <c r="F57" s="152"/>
      <c r="G57" s="152"/>
      <c r="H57" s="152"/>
      <c r="I57" s="153"/>
      <c r="J57" s="154">
        <f>J89</f>
        <v>0</v>
      </c>
      <c r="K57" s="155"/>
    </row>
    <row r="58" spans="2:47" s="8" customFormat="1" ht="19.95" customHeight="1">
      <c r="B58" s="156"/>
      <c r="C58" s="157"/>
      <c r="D58" s="158" t="s">
        <v>111</v>
      </c>
      <c r="E58" s="159"/>
      <c r="F58" s="159"/>
      <c r="G58" s="159"/>
      <c r="H58" s="159"/>
      <c r="I58" s="160"/>
      <c r="J58" s="161">
        <f>J90</f>
        <v>0</v>
      </c>
      <c r="K58" s="162"/>
    </row>
    <row r="59" spans="2:47" s="8" customFormat="1" ht="19.95" customHeight="1">
      <c r="B59" s="156"/>
      <c r="C59" s="157"/>
      <c r="D59" s="158" t="s">
        <v>112</v>
      </c>
      <c r="E59" s="159"/>
      <c r="F59" s="159"/>
      <c r="G59" s="159"/>
      <c r="H59" s="159"/>
      <c r="I59" s="160"/>
      <c r="J59" s="161">
        <f>J154</f>
        <v>0</v>
      </c>
      <c r="K59" s="162"/>
    </row>
    <row r="60" spans="2:47" s="8" customFormat="1" ht="19.95" customHeight="1">
      <c r="B60" s="156"/>
      <c r="C60" s="157"/>
      <c r="D60" s="158" t="s">
        <v>113</v>
      </c>
      <c r="E60" s="159"/>
      <c r="F60" s="159"/>
      <c r="G60" s="159"/>
      <c r="H60" s="159"/>
      <c r="I60" s="160"/>
      <c r="J60" s="161">
        <f>J278</f>
        <v>0</v>
      </c>
      <c r="K60" s="162"/>
    </row>
    <row r="61" spans="2:47" s="8" customFormat="1" ht="19.95" customHeight="1">
      <c r="B61" s="156"/>
      <c r="C61" s="157"/>
      <c r="D61" s="158" t="s">
        <v>114</v>
      </c>
      <c r="E61" s="159"/>
      <c r="F61" s="159"/>
      <c r="G61" s="159"/>
      <c r="H61" s="159"/>
      <c r="I61" s="160"/>
      <c r="J61" s="161">
        <f>J287</f>
        <v>0</v>
      </c>
      <c r="K61" s="162"/>
    </row>
    <row r="62" spans="2:47" s="8" customFormat="1" ht="19.95" customHeight="1">
      <c r="B62" s="156"/>
      <c r="C62" s="157"/>
      <c r="D62" s="158" t="s">
        <v>115</v>
      </c>
      <c r="E62" s="159"/>
      <c r="F62" s="159"/>
      <c r="G62" s="159"/>
      <c r="H62" s="159"/>
      <c r="I62" s="160"/>
      <c r="J62" s="161">
        <f>J292</f>
        <v>0</v>
      </c>
      <c r="K62" s="162"/>
    </row>
    <row r="63" spans="2:47" s="8" customFormat="1" ht="19.95" customHeight="1">
      <c r="B63" s="156"/>
      <c r="C63" s="157"/>
      <c r="D63" s="158" t="s">
        <v>116</v>
      </c>
      <c r="E63" s="159"/>
      <c r="F63" s="159"/>
      <c r="G63" s="159"/>
      <c r="H63" s="159"/>
      <c r="I63" s="160"/>
      <c r="J63" s="161">
        <f>J356</f>
        <v>0</v>
      </c>
      <c r="K63" s="162"/>
    </row>
    <row r="64" spans="2:47" s="8" customFormat="1" ht="19.95" customHeight="1">
      <c r="B64" s="156"/>
      <c r="C64" s="157"/>
      <c r="D64" s="158" t="s">
        <v>117</v>
      </c>
      <c r="E64" s="159"/>
      <c r="F64" s="159"/>
      <c r="G64" s="159"/>
      <c r="H64" s="159"/>
      <c r="I64" s="160"/>
      <c r="J64" s="161">
        <f>J365</f>
        <v>0</v>
      </c>
      <c r="K64" s="162"/>
    </row>
    <row r="65" spans="2:12" s="7" customFormat="1" ht="24.9" customHeight="1">
      <c r="B65" s="149"/>
      <c r="C65" s="150"/>
      <c r="D65" s="151" t="s">
        <v>118</v>
      </c>
      <c r="E65" s="152"/>
      <c r="F65" s="152"/>
      <c r="G65" s="152"/>
      <c r="H65" s="152"/>
      <c r="I65" s="153"/>
      <c r="J65" s="154">
        <f>J389</f>
        <v>0</v>
      </c>
      <c r="K65" s="155"/>
    </row>
    <row r="66" spans="2:12" s="8" customFormat="1" ht="19.95" customHeight="1">
      <c r="B66" s="156"/>
      <c r="C66" s="157"/>
      <c r="D66" s="158" t="s">
        <v>119</v>
      </c>
      <c r="E66" s="159"/>
      <c r="F66" s="159"/>
      <c r="G66" s="159"/>
      <c r="H66" s="159"/>
      <c r="I66" s="160"/>
      <c r="J66" s="161">
        <f>J390</f>
        <v>0</v>
      </c>
      <c r="K66" s="162"/>
    </row>
    <row r="67" spans="2:12" s="8" customFormat="1" ht="19.95" customHeight="1">
      <c r="B67" s="156"/>
      <c r="C67" s="157"/>
      <c r="D67" s="158" t="s">
        <v>120</v>
      </c>
      <c r="E67" s="159"/>
      <c r="F67" s="159"/>
      <c r="G67" s="159"/>
      <c r="H67" s="159"/>
      <c r="I67" s="160"/>
      <c r="J67" s="161">
        <f>J400</f>
        <v>0</v>
      </c>
      <c r="K67" s="162"/>
    </row>
    <row r="68" spans="2:12" s="8" customFormat="1" ht="19.95" customHeight="1">
      <c r="B68" s="156"/>
      <c r="C68" s="157"/>
      <c r="D68" s="158" t="s">
        <v>121</v>
      </c>
      <c r="E68" s="159"/>
      <c r="F68" s="159"/>
      <c r="G68" s="159"/>
      <c r="H68" s="159"/>
      <c r="I68" s="160"/>
      <c r="J68" s="161">
        <f>J435</f>
        <v>0</v>
      </c>
      <c r="K68" s="162"/>
    </row>
    <row r="69" spans="2:12" s="1" customFormat="1" ht="21.75" customHeight="1">
      <c r="B69" s="41"/>
      <c r="C69" s="42"/>
      <c r="D69" s="42"/>
      <c r="E69" s="42"/>
      <c r="F69" s="42"/>
      <c r="G69" s="42"/>
      <c r="H69" s="42"/>
      <c r="I69" s="118"/>
      <c r="J69" s="42"/>
      <c r="K69" s="45"/>
    </row>
    <row r="70" spans="2:12" s="1" customFormat="1" ht="6.9" customHeight="1">
      <c r="B70" s="56"/>
      <c r="C70" s="57"/>
      <c r="D70" s="57"/>
      <c r="E70" s="57"/>
      <c r="F70" s="57"/>
      <c r="G70" s="57"/>
      <c r="H70" s="57"/>
      <c r="I70" s="139"/>
      <c r="J70" s="57"/>
      <c r="K70" s="58"/>
    </row>
    <row r="74" spans="2:12" s="1" customFormat="1" ht="6.9" customHeight="1">
      <c r="B74" s="59"/>
      <c r="C74" s="60"/>
      <c r="D74" s="60"/>
      <c r="E74" s="60"/>
      <c r="F74" s="60"/>
      <c r="G74" s="60"/>
      <c r="H74" s="60"/>
      <c r="I74" s="142"/>
      <c r="J74" s="60"/>
      <c r="K74" s="60"/>
      <c r="L74" s="61"/>
    </row>
    <row r="75" spans="2:12" s="1" customFormat="1" ht="36.9" customHeight="1">
      <c r="B75" s="41"/>
      <c r="C75" s="62" t="s">
        <v>122</v>
      </c>
      <c r="D75" s="63"/>
      <c r="E75" s="63"/>
      <c r="F75" s="63"/>
      <c r="G75" s="63"/>
      <c r="H75" s="63"/>
      <c r="I75" s="163"/>
      <c r="J75" s="63"/>
      <c r="K75" s="63"/>
      <c r="L75" s="61"/>
    </row>
    <row r="76" spans="2:12" s="1" customFormat="1" ht="6.9" customHeight="1">
      <c r="B76" s="41"/>
      <c r="C76" s="63"/>
      <c r="D76" s="63"/>
      <c r="E76" s="63"/>
      <c r="F76" s="63"/>
      <c r="G76" s="63"/>
      <c r="H76" s="63"/>
      <c r="I76" s="163"/>
      <c r="J76" s="63"/>
      <c r="K76" s="63"/>
      <c r="L76" s="61"/>
    </row>
    <row r="77" spans="2:12" s="1" customFormat="1" ht="14.4" customHeight="1">
      <c r="B77" s="41"/>
      <c r="C77" s="65" t="s">
        <v>18</v>
      </c>
      <c r="D77" s="63"/>
      <c r="E77" s="63"/>
      <c r="F77" s="63"/>
      <c r="G77" s="63"/>
      <c r="H77" s="63"/>
      <c r="I77" s="163"/>
      <c r="J77" s="63"/>
      <c r="K77" s="63"/>
      <c r="L77" s="61"/>
    </row>
    <row r="78" spans="2:12" s="1" customFormat="1" ht="22.5" customHeight="1">
      <c r="B78" s="41"/>
      <c r="C78" s="63"/>
      <c r="D78" s="63"/>
      <c r="E78" s="395" t="str">
        <f>E7</f>
        <v>VD Kostomlátky, oprava dna plavební komory</v>
      </c>
      <c r="F78" s="396"/>
      <c r="G78" s="396"/>
      <c r="H78" s="396"/>
      <c r="I78" s="163"/>
      <c r="J78" s="63"/>
      <c r="K78" s="63"/>
      <c r="L78" s="61"/>
    </row>
    <row r="79" spans="2:12" s="1" customFormat="1" ht="14.4" customHeight="1">
      <c r="B79" s="41"/>
      <c r="C79" s="65" t="s">
        <v>103</v>
      </c>
      <c r="D79" s="63"/>
      <c r="E79" s="63"/>
      <c r="F79" s="63"/>
      <c r="G79" s="63"/>
      <c r="H79" s="63"/>
      <c r="I79" s="163"/>
      <c r="J79" s="63"/>
      <c r="K79" s="63"/>
      <c r="L79" s="61"/>
    </row>
    <row r="80" spans="2:12" s="1" customFormat="1" ht="23.25" customHeight="1">
      <c r="B80" s="41"/>
      <c r="C80" s="63"/>
      <c r="D80" s="63"/>
      <c r="E80" s="363" t="str">
        <f>E9</f>
        <v>1. - SO 01 Plavební komora</v>
      </c>
      <c r="F80" s="397"/>
      <c r="G80" s="397"/>
      <c r="H80" s="397"/>
      <c r="I80" s="163"/>
      <c r="J80" s="63"/>
      <c r="K80" s="63"/>
      <c r="L80" s="61"/>
    </row>
    <row r="81" spans="2:65" s="1" customFormat="1" ht="6.9" customHeight="1">
      <c r="B81" s="41"/>
      <c r="C81" s="63"/>
      <c r="D81" s="63"/>
      <c r="E81" s="63"/>
      <c r="F81" s="63"/>
      <c r="G81" s="63"/>
      <c r="H81" s="63"/>
      <c r="I81" s="163"/>
      <c r="J81" s="63"/>
      <c r="K81" s="63"/>
      <c r="L81" s="61"/>
    </row>
    <row r="82" spans="2:65" s="1" customFormat="1" ht="18" customHeight="1">
      <c r="B82" s="41"/>
      <c r="C82" s="65" t="s">
        <v>26</v>
      </c>
      <c r="D82" s="63"/>
      <c r="E82" s="63"/>
      <c r="F82" s="164" t="str">
        <f>F12</f>
        <v>Kostomlátky</v>
      </c>
      <c r="G82" s="63"/>
      <c r="H82" s="63"/>
      <c r="I82" s="165" t="s">
        <v>28</v>
      </c>
      <c r="J82" s="73" t="str">
        <f>IF(J12="","",J12)</f>
        <v>13.04.2017</v>
      </c>
      <c r="K82" s="63"/>
      <c r="L82" s="61"/>
    </row>
    <row r="83" spans="2:65" s="1" customFormat="1" ht="6.9" customHeight="1">
      <c r="B83" s="41"/>
      <c r="C83" s="63"/>
      <c r="D83" s="63"/>
      <c r="E83" s="63"/>
      <c r="F83" s="63"/>
      <c r="G83" s="63"/>
      <c r="H83" s="63"/>
      <c r="I83" s="163"/>
      <c r="J83" s="63"/>
      <c r="K83" s="63"/>
      <c r="L83" s="61"/>
    </row>
    <row r="84" spans="2:65" s="1" customFormat="1" ht="13.2">
      <c r="B84" s="41"/>
      <c r="C84" s="65" t="s">
        <v>32</v>
      </c>
      <c r="D84" s="63"/>
      <c r="E84" s="63"/>
      <c r="F84" s="164" t="str">
        <f>E15</f>
        <v>Povodí Labe, státní podnik, OIČ, Hradec Králové</v>
      </c>
      <c r="G84" s="63"/>
      <c r="H84" s="63"/>
      <c r="I84" s="165" t="s">
        <v>39</v>
      </c>
      <c r="J84" s="164" t="str">
        <f>E21</f>
        <v>Povodí Labe, státní podnik, OIČ, Hradec Králové</v>
      </c>
      <c r="K84" s="63"/>
      <c r="L84" s="61"/>
    </row>
    <row r="85" spans="2:65" s="1" customFormat="1" ht="14.4" customHeight="1">
      <c r="B85" s="41"/>
      <c r="C85" s="65" t="s">
        <v>37</v>
      </c>
      <c r="D85" s="63"/>
      <c r="E85" s="63"/>
      <c r="F85" s="164" t="str">
        <f>IF(E18="","",E18)</f>
        <v/>
      </c>
      <c r="G85" s="63"/>
      <c r="H85" s="63"/>
      <c r="I85" s="163"/>
      <c r="J85" s="63"/>
      <c r="K85" s="63"/>
      <c r="L85" s="61"/>
    </row>
    <row r="86" spans="2:65" s="1" customFormat="1" ht="10.35" customHeight="1">
      <c r="B86" s="41"/>
      <c r="C86" s="63"/>
      <c r="D86" s="63"/>
      <c r="E86" s="63"/>
      <c r="F86" s="63"/>
      <c r="G86" s="63"/>
      <c r="H86" s="63"/>
      <c r="I86" s="163"/>
      <c r="J86" s="63"/>
      <c r="K86" s="63"/>
      <c r="L86" s="61"/>
    </row>
    <row r="87" spans="2:65" s="9" customFormat="1" ht="29.25" customHeight="1">
      <c r="B87" s="166"/>
      <c r="C87" s="167" t="s">
        <v>123</v>
      </c>
      <c r="D87" s="168" t="s">
        <v>61</v>
      </c>
      <c r="E87" s="168" t="s">
        <v>57</v>
      </c>
      <c r="F87" s="168" t="s">
        <v>124</v>
      </c>
      <c r="G87" s="168" t="s">
        <v>125</v>
      </c>
      <c r="H87" s="168" t="s">
        <v>126</v>
      </c>
      <c r="I87" s="169" t="s">
        <v>127</v>
      </c>
      <c r="J87" s="168" t="s">
        <v>107</v>
      </c>
      <c r="K87" s="170" t="s">
        <v>128</v>
      </c>
      <c r="L87" s="171"/>
      <c r="M87" s="81" t="s">
        <v>129</v>
      </c>
      <c r="N87" s="82" t="s">
        <v>46</v>
      </c>
      <c r="O87" s="82" t="s">
        <v>130</v>
      </c>
      <c r="P87" s="82" t="s">
        <v>131</v>
      </c>
      <c r="Q87" s="82" t="s">
        <v>132</v>
      </c>
      <c r="R87" s="82" t="s">
        <v>133</v>
      </c>
      <c r="S87" s="82" t="s">
        <v>134</v>
      </c>
      <c r="T87" s="83" t="s">
        <v>135</v>
      </c>
    </row>
    <row r="88" spans="2:65" s="1" customFormat="1" ht="29.25" customHeight="1">
      <c r="B88" s="41"/>
      <c r="C88" s="87" t="s">
        <v>108</v>
      </c>
      <c r="D88" s="63"/>
      <c r="E88" s="63"/>
      <c r="F88" s="63"/>
      <c r="G88" s="63"/>
      <c r="H88" s="63"/>
      <c r="I88" s="163"/>
      <c r="J88" s="172">
        <f>BK88</f>
        <v>0</v>
      </c>
      <c r="K88" s="63"/>
      <c r="L88" s="61"/>
      <c r="M88" s="84"/>
      <c r="N88" s="85"/>
      <c r="O88" s="85"/>
      <c r="P88" s="173">
        <f>P89+P389</f>
        <v>0</v>
      </c>
      <c r="Q88" s="85"/>
      <c r="R88" s="173">
        <f>R89+R389</f>
        <v>1738.8499519299994</v>
      </c>
      <c r="S88" s="85"/>
      <c r="T88" s="174">
        <f>T89+T389</f>
        <v>1254.0063</v>
      </c>
      <c r="AT88" s="24" t="s">
        <v>75</v>
      </c>
      <c r="AU88" s="24" t="s">
        <v>109</v>
      </c>
      <c r="BK88" s="175">
        <f>BK89+BK389</f>
        <v>0</v>
      </c>
    </row>
    <row r="89" spans="2:65" s="10" customFormat="1" ht="37.35" customHeight="1">
      <c r="B89" s="176"/>
      <c r="C89" s="177"/>
      <c r="D89" s="178" t="s">
        <v>75</v>
      </c>
      <c r="E89" s="179" t="s">
        <v>136</v>
      </c>
      <c r="F89" s="179" t="s">
        <v>137</v>
      </c>
      <c r="G89" s="177"/>
      <c r="H89" s="177"/>
      <c r="I89" s="180"/>
      <c r="J89" s="181">
        <f>BK89</f>
        <v>0</v>
      </c>
      <c r="K89" s="177"/>
      <c r="L89" s="182"/>
      <c r="M89" s="183"/>
      <c r="N89" s="184"/>
      <c r="O89" s="184"/>
      <c r="P89" s="185">
        <f>P90+P154+P278+P287+P292+P356+P365</f>
        <v>0</v>
      </c>
      <c r="Q89" s="184"/>
      <c r="R89" s="185">
        <f>R90+R154+R278+R287+R292+R356+R365</f>
        <v>1733.1714208099995</v>
      </c>
      <c r="S89" s="184"/>
      <c r="T89" s="186">
        <f>T90+T154+T278+T287+T292+T356+T365</f>
        <v>1254.0063</v>
      </c>
      <c r="AR89" s="187" t="s">
        <v>25</v>
      </c>
      <c r="AT89" s="188" t="s">
        <v>75</v>
      </c>
      <c r="AU89" s="188" t="s">
        <v>76</v>
      </c>
      <c r="AY89" s="187" t="s">
        <v>138</v>
      </c>
      <c r="BK89" s="189">
        <f>BK90+BK154+BK278+BK287+BK292+BK356+BK365</f>
        <v>0</v>
      </c>
    </row>
    <row r="90" spans="2:65" s="10" customFormat="1" ht="19.95" customHeight="1">
      <c r="B90" s="176"/>
      <c r="C90" s="177"/>
      <c r="D90" s="190" t="s">
        <v>75</v>
      </c>
      <c r="E90" s="191" t="s">
        <v>25</v>
      </c>
      <c r="F90" s="191" t="s">
        <v>139</v>
      </c>
      <c r="G90" s="177"/>
      <c r="H90" s="177"/>
      <c r="I90" s="180"/>
      <c r="J90" s="192">
        <f>BK90</f>
        <v>0</v>
      </c>
      <c r="K90" s="177"/>
      <c r="L90" s="182"/>
      <c r="M90" s="183"/>
      <c r="N90" s="184"/>
      <c r="O90" s="184"/>
      <c r="P90" s="185">
        <f>SUM(P91:P153)</f>
        <v>0</v>
      </c>
      <c r="Q90" s="184"/>
      <c r="R90" s="185">
        <f>SUM(R91:R153)</f>
        <v>0.61894280000000002</v>
      </c>
      <c r="S90" s="184"/>
      <c r="T90" s="186">
        <f>SUM(T91:T153)</f>
        <v>0</v>
      </c>
      <c r="AR90" s="187" t="s">
        <v>25</v>
      </c>
      <c r="AT90" s="188" t="s">
        <v>75</v>
      </c>
      <c r="AU90" s="188" t="s">
        <v>25</v>
      </c>
      <c r="AY90" s="187" t="s">
        <v>138</v>
      </c>
      <c r="BK90" s="189">
        <f>SUM(BK91:BK153)</f>
        <v>0</v>
      </c>
    </row>
    <row r="91" spans="2:65" s="1" customFormat="1" ht="31.5" customHeight="1">
      <c r="B91" s="41"/>
      <c r="C91" s="193" t="s">
        <v>25</v>
      </c>
      <c r="D91" s="193" t="s">
        <v>140</v>
      </c>
      <c r="E91" s="194" t="s">
        <v>141</v>
      </c>
      <c r="F91" s="195" t="s">
        <v>142</v>
      </c>
      <c r="G91" s="196" t="s">
        <v>143</v>
      </c>
      <c r="H91" s="197">
        <v>672</v>
      </c>
      <c r="I91" s="198"/>
      <c r="J91" s="199">
        <f>ROUND(I91*H91,2)</f>
        <v>0</v>
      </c>
      <c r="K91" s="195" t="s">
        <v>144</v>
      </c>
      <c r="L91" s="61"/>
      <c r="M91" s="200" t="s">
        <v>34</v>
      </c>
      <c r="N91" s="201" t="s">
        <v>49</v>
      </c>
      <c r="O91" s="42"/>
      <c r="P91" s="202">
        <f>O91*H91</f>
        <v>0</v>
      </c>
      <c r="Q91" s="202">
        <v>0</v>
      </c>
      <c r="R91" s="202">
        <f>Q91*H91</f>
        <v>0</v>
      </c>
      <c r="S91" s="202">
        <v>0</v>
      </c>
      <c r="T91" s="203">
        <f>S91*H91</f>
        <v>0</v>
      </c>
      <c r="AR91" s="24" t="s">
        <v>145</v>
      </c>
      <c r="AT91" s="24" t="s">
        <v>140</v>
      </c>
      <c r="AU91" s="24" t="s">
        <v>85</v>
      </c>
      <c r="AY91" s="24" t="s">
        <v>138</v>
      </c>
      <c r="BE91" s="204">
        <f>IF(N91="základní",J91,0)</f>
        <v>0</v>
      </c>
      <c r="BF91" s="204">
        <f>IF(N91="snížená",J91,0)</f>
        <v>0</v>
      </c>
      <c r="BG91" s="204">
        <f>IF(N91="zákl. přenesená",J91,0)</f>
        <v>0</v>
      </c>
      <c r="BH91" s="204">
        <f>IF(N91="sníž. přenesená",J91,0)</f>
        <v>0</v>
      </c>
      <c r="BI91" s="204">
        <f>IF(N91="nulová",J91,0)</f>
        <v>0</v>
      </c>
      <c r="BJ91" s="24" t="s">
        <v>145</v>
      </c>
      <c r="BK91" s="204">
        <f>ROUND(I91*H91,2)</f>
        <v>0</v>
      </c>
      <c r="BL91" s="24" t="s">
        <v>145</v>
      </c>
      <c r="BM91" s="24" t="s">
        <v>146</v>
      </c>
    </row>
    <row r="92" spans="2:65" s="1" customFormat="1" ht="240">
      <c r="B92" s="41"/>
      <c r="C92" s="63"/>
      <c r="D92" s="205" t="s">
        <v>147</v>
      </c>
      <c r="E92" s="63"/>
      <c r="F92" s="206" t="s">
        <v>148</v>
      </c>
      <c r="G92" s="63"/>
      <c r="H92" s="63"/>
      <c r="I92" s="163"/>
      <c r="J92" s="63"/>
      <c r="K92" s="63"/>
      <c r="L92" s="61"/>
      <c r="M92" s="207"/>
      <c r="N92" s="42"/>
      <c r="O92" s="42"/>
      <c r="P92" s="42"/>
      <c r="Q92" s="42"/>
      <c r="R92" s="42"/>
      <c r="S92" s="42"/>
      <c r="T92" s="78"/>
      <c r="AT92" s="24" t="s">
        <v>147</v>
      </c>
      <c r="AU92" s="24" t="s">
        <v>85</v>
      </c>
    </row>
    <row r="93" spans="2:65" s="11" customFormat="1">
      <c r="B93" s="208"/>
      <c r="C93" s="209"/>
      <c r="D93" s="205" t="s">
        <v>149</v>
      </c>
      <c r="E93" s="210" t="s">
        <v>34</v>
      </c>
      <c r="F93" s="211" t="s">
        <v>150</v>
      </c>
      <c r="G93" s="209"/>
      <c r="H93" s="212" t="s">
        <v>34</v>
      </c>
      <c r="I93" s="213"/>
      <c r="J93" s="209"/>
      <c r="K93" s="209"/>
      <c r="L93" s="214"/>
      <c r="M93" s="215"/>
      <c r="N93" s="216"/>
      <c r="O93" s="216"/>
      <c r="P93" s="216"/>
      <c r="Q93" s="216"/>
      <c r="R93" s="216"/>
      <c r="S93" s="216"/>
      <c r="T93" s="217"/>
      <c r="AT93" s="218" t="s">
        <v>149</v>
      </c>
      <c r="AU93" s="218" t="s">
        <v>85</v>
      </c>
      <c r="AV93" s="11" t="s">
        <v>25</v>
      </c>
      <c r="AW93" s="11" t="s">
        <v>102</v>
      </c>
      <c r="AX93" s="11" t="s">
        <v>76</v>
      </c>
      <c r="AY93" s="218" t="s">
        <v>138</v>
      </c>
    </row>
    <row r="94" spans="2:65" s="12" customFormat="1">
      <c r="B94" s="219"/>
      <c r="C94" s="220"/>
      <c r="D94" s="221" t="s">
        <v>149</v>
      </c>
      <c r="E94" s="222" t="s">
        <v>34</v>
      </c>
      <c r="F94" s="223" t="s">
        <v>151</v>
      </c>
      <c r="G94" s="220"/>
      <c r="H94" s="224">
        <v>672</v>
      </c>
      <c r="I94" s="225"/>
      <c r="J94" s="220"/>
      <c r="K94" s="220"/>
      <c r="L94" s="226"/>
      <c r="M94" s="227"/>
      <c r="N94" s="228"/>
      <c r="O94" s="228"/>
      <c r="P94" s="228"/>
      <c r="Q94" s="228"/>
      <c r="R94" s="228"/>
      <c r="S94" s="228"/>
      <c r="T94" s="229"/>
      <c r="AT94" s="230" t="s">
        <v>149</v>
      </c>
      <c r="AU94" s="230" t="s">
        <v>85</v>
      </c>
      <c r="AV94" s="12" t="s">
        <v>85</v>
      </c>
      <c r="AW94" s="12" t="s">
        <v>102</v>
      </c>
      <c r="AX94" s="12" t="s">
        <v>25</v>
      </c>
      <c r="AY94" s="230" t="s">
        <v>138</v>
      </c>
    </row>
    <row r="95" spans="2:65" s="1" customFormat="1" ht="31.5" customHeight="1">
      <c r="B95" s="41"/>
      <c r="C95" s="193" t="s">
        <v>85</v>
      </c>
      <c r="D95" s="193" t="s">
        <v>140</v>
      </c>
      <c r="E95" s="194" t="s">
        <v>152</v>
      </c>
      <c r="F95" s="195" t="s">
        <v>153</v>
      </c>
      <c r="G95" s="196" t="s">
        <v>154</v>
      </c>
      <c r="H95" s="197">
        <v>28</v>
      </c>
      <c r="I95" s="198"/>
      <c r="J95" s="199">
        <f>ROUND(I95*H95,2)</f>
        <v>0</v>
      </c>
      <c r="K95" s="195" t="s">
        <v>144</v>
      </c>
      <c r="L95" s="61"/>
      <c r="M95" s="200" t="s">
        <v>34</v>
      </c>
      <c r="N95" s="201" t="s">
        <v>49</v>
      </c>
      <c r="O95" s="42"/>
      <c r="P95" s="202">
        <f>O95*H95</f>
        <v>0</v>
      </c>
      <c r="Q95" s="202">
        <v>0</v>
      </c>
      <c r="R95" s="202">
        <f>Q95*H95</f>
        <v>0</v>
      </c>
      <c r="S95" s="202">
        <v>0</v>
      </c>
      <c r="T95" s="203">
        <f>S95*H95</f>
        <v>0</v>
      </c>
      <c r="AR95" s="24" t="s">
        <v>145</v>
      </c>
      <c r="AT95" s="24" t="s">
        <v>140</v>
      </c>
      <c r="AU95" s="24" t="s">
        <v>85</v>
      </c>
      <c r="AY95" s="24" t="s">
        <v>138</v>
      </c>
      <c r="BE95" s="204">
        <f>IF(N95="základní",J95,0)</f>
        <v>0</v>
      </c>
      <c r="BF95" s="204">
        <f>IF(N95="snížená",J95,0)</f>
        <v>0</v>
      </c>
      <c r="BG95" s="204">
        <f>IF(N95="zákl. přenesená",J95,0)</f>
        <v>0</v>
      </c>
      <c r="BH95" s="204">
        <f>IF(N95="sníž. přenesená",J95,0)</f>
        <v>0</v>
      </c>
      <c r="BI95" s="204">
        <f>IF(N95="nulová",J95,0)</f>
        <v>0</v>
      </c>
      <c r="BJ95" s="24" t="s">
        <v>145</v>
      </c>
      <c r="BK95" s="204">
        <f>ROUND(I95*H95,2)</f>
        <v>0</v>
      </c>
      <c r="BL95" s="24" t="s">
        <v>145</v>
      </c>
      <c r="BM95" s="24" t="s">
        <v>155</v>
      </c>
    </row>
    <row r="96" spans="2:65" s="1" customFormat="1" ht="156">
      <c r="B96" s="41"/>
      <c r="C96" s="63"/>
      <c r="D96" s="221" t="s">
        <v>147</v>
      </c>
      <c r="E96" s="63"/>
      <c r="F96" s="231" t="s">
        <v>156</v>
      </c>
      <c r="G96" s="63"/>
      <c r="H96" s="63"/>
      <c r="I96" s="163"/>
      <c r="J96" s="63"/>
      <c r="K96" s="63"/>
      <c r="L96" s="61"/>
      <c r="M96" s="207"/>
      <c r="N96" s="42"/>
      <c r="O96" s="42"/>
      <c r="P96" s="42"/>
      <c r="Q96" s="42"/>
      <c r="R96" s="42"/>
      <c r="S96" s="42"/>
      <c r="T96" s="78"/>
      <c r="AT96" s="24" t="s">
        <v>147</v>
      </c>
      <c r="AU96" s="24" t="s">
        <v>85</v>
      </c>
    </row>
    <row r="97" spans="2:65" s="1" customFormat="1" ht="31.5" customHeight="1">
      <c r="B97" s="41"/>
      <c r="C97" s="193" t="s">
        <v>89</v>
      </c>
      <c r="D97" s="193" t="s">
        <v>140</v>
      </c>
      <c r="E97" s="194" t="s">
        <v>157</v>
      </c>
      <c r="F97" s="195" t="s">
        <v>158</v>
      </c>
      <c r="G97" s="196" t="s">
        <v>159</v>
      </c>
      <c r="H97" s="197">
        <v>153</v>
      </c>
      <c r="I97" s="198"/>
      <c r="J97" s="199">
        <f>ROUND(I97*H97,2)</f>
        <v>0</v>
      </c>
      <c r="K97" s="195" t="s">
        <v>144</v>
      </c>
      <c r="L97" s="61"/>
      <c r="M97" s="200" t="s">
        <v>34</v>
      </c>
      <c r="N97" s="201" t="s">
        <v>49</v>
      </c>
      <c r="O97" s="42"/>
      <c r="P97" s="202">
        <f>O97*H97</f>
        <v>0</v>
      </c>
      <c r="Q97" s="202">
        <v>0</v>
      </c>
      <c r="R97" s="202">
        <f>Q97*H97</f>
        <v>0</v>
      </c>
      <c r="S97" s="202">
        <v>0</v>
      </c>
      <c r="T97" s="203">
        <f>S97*H97</f>
        <v>0</v>
      </c>
      <c r="AR97" s="24" t="s">
        <v>145</v>
      </c>
      <c r="AT97" s="24" t="s">
        <v>140</v>
      </c>
      <c r="AU97" s="24" t="s">
        <v>85</v>
      </c>
      <c r="AY97" s="24" t="s">
        <v>138</v>
      </c>
      <c r="BE97" s="204">
        <f>IF(N97="základní",J97,0)</f>
        <v>0</v>
      </c>
      <c r="BF97" s="204">
        <f>IF(N97="snížená",J97,0)</f>
        <v>0</v>
      </c>
      <c r="BG97" s="204">
        <f>IF(N97="zákl. přenesená",J97,0)</f>
        <v>0</v>
      </c>
      <c r="BH97" s="204">
        <f>IF(N97="sníž. přenesená",J97,0)</f>
        <v>0</v>
      </c>
      <c r="BI97" s="204">
        <f>IF(N97="nulová",J97,0)</f>
        <v>0</v>
      </c>
      <c r="BJ97" s="24" t="s">
        <v>145</v>
      </c>
      <c r="BK97" s="204">
        <f>ROUND(I97*H97,2)</f>
        <v>0</v>
      </c>
      <c r="BL97" s="24" t="s">
        <v>145</v>
      </c>
      <c r="BM97" s="24" t="s">
        <v>160</v>
      </c>
    </row>
    <row r="98" spans="2:65" s="1" customFormat="1" ht="312">
      <c r="B98" s="41"/>
      <c r="C98" s="63"/>
      <c r="D98" s="205" t="s">
        <v>147</v>
      </c>
      <c r="E98" s="63"/>
      <c r="F98" s="206" t="s">
        <v>161</v>
      </c>
      <c r="G98" s="63"/>
      <c r="H98" s="63"/>
      <c r="I98" s="163"/>
      <c r="J98" s="63"/>
      <c r="K98" s="63"/>
      <c r="L98" s="61"/>
      <c r="M98" s="207"/>
      <c r="N98" s="42"/>
      <c r="O98" s="42"/>
      <c r="P98" s="42"/>
      <c r="Q98" s="42"/>
      <c r="R98" s="42"/>
      <c r="S98" s="42"/>
      <c r="T98" s="78"/>
      <c r="AT98" s="24" t="s">
        <v>147</v>
      </c>
      <c r="AU98" s="24" t="s">
        <v>85</v>
      </c>
    </row>
    <row r="99" spans="2:65" s="11" customFormat="1">
      <c r="B99" s="208"/>
      <c r="C99" s="209"/>
      <c r="D99" s="205" t="s">
        <v>149</v>
      </c>
      <c r="E99" s="210" t="s">
        <v>34</v>
      </c>
      <c r="F99" s="211" t="s">
        <v>162</v>
      </c>
      <c r="G99" s="209"/>
      <c r="H99" s="212" t="s">
        <v>34</v>
      </c>
      <c r="I99" s="213"/>
      <c r="J99" s="209"/>
      <c r="K99" s="209"/>
      <c r="L99" s="214"/>
      <c r="M99" s="215"/>
      <c r="N99" s="216"/>
      <c r="O99" s="216"/>
      <c r="P99" s="216"/>
      <c r="Q99" s="216"/>
      <c r="R99" s="216"/>
      <c r="S99" s="216"/>
      <c r="T99" s="217"/>
      <c r="AT99" s="218" t="s">
        <v>149</v>
      </c>
      <c r="AU99" s="218" t="s">
        <v>85</v>
      </c>
      <c r="AV99" s="11" t="s">
        <v>25</v>
      </c>
      <c r="AW99" s="11" t="s">
        <v>102</v>
      </c>
      <c r="AX99" s="11" t="s">
        <v>76</v>
      </c>
      <c r="AY99" s="218" t="s">
        <v>138</v>
      </c>
    </row>
    <row r="100" spans="2:65" s="12" customFormat="1">
      <c r="B100" s="219"/>
      <c r="C100" s="220"/>
      <c r="D100" s="221" t="s">
        <v>149</v>
      </c>
      <c r="E100" s="222" t="s">
        <v>34</v>
      </c>
      <c r="F100" s="223" t="s">
        <v>163</v>
      </c>
      <c r="G100" s="220"/>
      <c r="H100" s="224">
        <v>153</v>
      </c>
      <c r="I100" s="225"/>
      <c r="J100" s="220"/>
      <c r="K100" s="220"/>
      <c r="L100" s="226"/>
      <c r="M100" s="227"/>
      <c r="N100" s="228"/>
      <c r="O100" s="228"/>
      <c r="P100" s="228"/>
      <c r="Q100" s="228"/>
      <c r="R100" s="228"/>
      <c r="S100" s="228"/>
      <c r="T100" s="229"/>
      <c r="AT100" s="230" t="s">
        <v>149</v>
      </c>
      <c r="AU100" s="230" t="s">
        <v>85</v>
      </c>
      <c r="AV100" s="12" t="s">
        <v>85</v>
      </c>
      <c r="AW100" s="12" t="s">
        <v>102</v>
      </c>
      <c r="AX100" s="12" t="s">
        <v>25</v>
      </c>
      <c r="AY100" s="230" t="s">
        <v>138</v>
      </c>
    </row>
    <row r="101" spans="2:65" s="1" customFormat="1" ht="31.5" customHeight="1">
      <c r="B101" s="41"/>
      <c r="C101" s="193" t="s">
        <v>145</v>
      </c>
      <c r="D101" s="193" t="s">
        <v>140</v>
      </c>
      <c r="E101" s="194" t="s">
        <v>164</v>
      </c>
      <c r="F101" s="195" t="s">
        <v>165</v>
      </c>
      <c r="G101" s="196" t="s">
        <v>159</v>
      </c>
      <c r="H101" s="197">
        <v>52.23</v>
      </c>
      <c r="I101" s="198"/>
      <c r="J101" s="199">
        <f>ROUND(I101*H101,2)</f>
        <v>0</v>
      </c>
      <c r="K101" s="195" t="s">
        <v>144</v>
      </c>
      <c r="L101" s="61"/>
      <c r="M101" s="200" t="s">
        <v>34</v>
      </c>
      <c r="N101" s="201" t="s">
        <v>49</v>
      </c>
      <c r="O101" s="42"/>
      <c r="P101" s="202">
        <f>O101*H101</f>
        <v>0</v>
      </c>
      <c r="Q101" s="202">
        <v>0</v>
      </c>
      <c r="R101" s="202">
        <f>Q101*H101</f>
        <v>0</v>
      </c>
      <c r="S101" s="202">
        <v>0</v>
      </c>
      <c r="T101" s="203">
        <f>S101*H101</f>
        <v>0</v>
      </c>
      <c r="AR101" s="24" t="s">
        <v>145</v>
      </c>
      <c r="AT101" s="24" t="s">
        <v>140</v>
      </c>
      <c r="AU101" s="24" t="s">
        <v>85</v>
      </c>
      <c r="AY101" s="24" t="s">
        <v>138</v>
      </c>
      <c r="BE101" s="204">
        <f>IF(N101="základní",J101,0)</f>
        <v>0</v>
      </c>
      <c r="BF101" s="204">
        <f>IF(N101="snížená",J101,0)</f>
        <v>0</v>
      </c>
      <c r="BG101" s="204">
        <f>IF(N101="zákl. přenesená",J101,0)</f>
        <v>0</v>
      </c>
      <c r="BH101" s="204">
        <f>IF(N101="sníž. přenesená",J101,0)</f>
        <v>0</v>
      </c>
      <c r="BI101" s="204">
        <f>IF(N101="nulová",J101,0)</f>
        <v>0</v>
      </c>
      <c r="BJ101" s="24" t="s">
        <v>145</v>
      </c>
      <c r="BK101" s="204">
        <f>ROUND(I101*H101,2)</f>
        <v>0</v>
      </c>
      <c r="BL101" s="24" t="s">
        <v>145</v>
      </c>
      <c r="BM101" s="24" t="s">
        <v>166</v>
      </c>
    </row>
    <row r="102" spans="2:65" s="1" customFormat="1" ht="156">
      <c r="B102" s="41"/>
      <c r="C102" s="63"/>
      <c r="D102" s="205" t="s">
        <v>147</v>
      </c>
      <c r="E102" s="63"/>
      <c r="F102" s="206" t="s">
        <v>167</v>
      </c>
      <c r="G102" s="63"/>
      <c r="H102" s="63"/>
      <c r="I102" s="163"/>
      <c r="J102" s="63"/>
      <c r="K102" s="63"/>
      <c r="L102" s="61"/>
      <c r="M102" s="207"/>
      <c r="N102" s="42"/>
      <c r="O102" s="42"/>
      <c r="P102" s="42"/>
      <c r="Q102" s="42"/>
      <c r="R102" s="42"/>
      <c r="S102" s="42"/>
      <c r="T102" s="78"/>
      <c r="AT102" s="24" t="s">
        <v>147</v>
      </c>
      <c r="AU102" s="24" t="s">
        <v>85</v>
      </c>
    </row>
    <row r="103" spans="2:65" s="11" customFormat="1" ht="24">
      <c r="B103" s="208"/>
      <c r="C103" s="209"/>
      <c r="D103" s="205" t="s">
        <v>149</v>
      </c>
      <c r="E103" s="210" t="s">
        <v>34</v>
      </c>
      <c r="F103" s="211" t="s">
        <v>168</v>
      </c>
      <c r="G103" s="209"/>
      <c r="H103" s="212" t="s">
        <v>34</v>
      </c>
      <c r="I103" s="213"/>
      <c r="J103" s="209"/>
      <c r="K103" s="209"/>
      <c r="L103" s="214"/>
      <c r="M103" s="215"/>
      <c r="N103" s="216"/>
      <c r="O103" s="216"/>
      <c r="P103" s="216"/>
      <c r="Q103" s="216"/>
      <c r="R103" s="216"/>
      <c r="S103" s="216"/>
      <c r="T103" s="217"/>
      <c r="AT103" s="218" t="s">
        <v>149</v>
      </c>
      <c r="AU103" s="218" t="s">
        <v>85</v>
      </c>
      <c r="AV103" s="11" t="s">
        <v>25</v>
      </c>
      <c r="AW103" s="11" t="s">
        <v>102</v>
      </c>
      <c r="AX103" s="11" t="s">
        <v>76</v>
      </c>
      <c r="AY103" s="218" t="s">
        <v>138</v>
      </c>
    </row>
    <row r="104" spans="2:65" s="12" customFormat="1">
      <c r="B104" s="219"/>
      <c r="C104" s="220"/>
      <c r="D104" s="221" t="s">
        <v>149</v>
      </c>
      <c r="E104" s="222" t="s">
        <v>34</v>
      </c>
      <c r="F104" s="223" t="s">
        <v>169</v>
      </c>
      <c r="G104" s="220"/>
      <c r="H104" s="224">
        <v>52.23</v>
      </c>
      <c r="I104" s="225"/>
      <c r="J104" s="220"/>
      <c r="K104" s="220"/>
      <c r="L104" s="226"/>
      <c r="M104" s="227"/>
      <c r="N104" s="228"/>
      <c r="O104" s="228"/>
      <c r="P104" s="228"/>
      <c r="Q104" s="228"/>
      <c r="R104" s="228"/>
      <c r="S104" s="228"/>
      <c r="T104" s="229"/>
      <c r="AT104" s="230" t="s">
        <v>149</v>
      </c>
      <c r="AU104" s="230" t="s">
        <v>85</v>
      </c>
      <c r="AV104" s="12" t="s">
        <v>85</v>
      </c>
      <c r="AW104" s="12" t="s">
        <v>102</v>
      </c>
      <c r="AX104" s="12" t="s">
        <v>25</v>
      </c>
      <c r="AY104" s="230" t="s">
        <v>138</v>
      </c>
    </row>
    <row r="105" spans="2:65" s="1" customFormat="1" ht="31.5" customHeight="1">
      <c r="B105" s="41"/>
      <c r="C105" s="193" t="s">
        <v>170</v>
      </c>
      <c r="D105" s="193" t="s">
        <v>140</v>
      </c>
      <c r="E105" s="194" t="s">
        <v>171</v>
      </c>
      <c r="F105" s="195" t="s">
        <v>172</v>
      </c>
      <c r="G105" s="196" t="s">
        <v>159</v>
      </c>
      <c r="H105" s="197">
        <v>47.817999999999998</v>
      </c>
      <c r="I105" s="198"/>
      <c r="J105" s="199">
        <f>ROUND(I105*H105,2)</f>
        <v>0</v>
      </c>
      <c r="K105" s="195" t="s">
        <v>144</v>
      </c>
      <c r="L105" s="61"/>
      <c r="M105" s="200" t="s">
        <v>34</v>
      </c>
      <c r="N105" s="201" t="s">
        <v>49</v>
      </c>
      <c r="O105" s="42"/>
      <c r="P105" s="202">
        <f>O105*H105</f>
        <v>0</v>
      </c>
      <c r="Q105" s="202">
        <v>0</v>
      </c>
      <c r="R105" s="202">
        <f>Q105*H105</f>
        <v>0</v>
      </c>
      <c r="S105" s="202">
        <v>0</v>
      </c>
      <c r="T105" s="203">
        <f>S105*H105</f>
        <v>0</v>
      </c>
      <c r="AR105" s="24" t="s">
        <v>145</v>
      </c>
      <c r="AT105" s="24" t="s">
        <v>140</v>
      </c>
      <c r="AU105" s="24" t="s">
        <v>85</v>
      </c>
      <c r="AY105" s="24" t="s">
        <v>138</v>
      </c>
      <c r="BE105" s="204">
        <f>IF(N105="základní",J105,0)</f>
        <v>0</v>
      </c>
      <c r="BF105" s="204">
        <f>IF(N105="snížená",J105,0)</f>
        <v>0</v>
      </c>
      <c r="BG105" s="204">
        <f>IF(N105="zákl. přenesená",J105,0)</f>
        <v>0</v>
      </c>
      <c r="BH105" s="204">
        <f>IF(N105="sníž. přenesená",J105,0)</f>
        <v>0</v>
      </c>
      <c r="BI105" s="204">
        <f>IF(N105="nulová",J105,0)</f>
        <v>0</v>
      </c>
      <c r="BJ105" s="24" t="s">
        <v>145</v>
      </c>
      <c r="BK105" s="204">
        <f>ROUND(I105*H105,2)</f>
        <v>0</v>
      </c>
      <c r="BL105" s="24" t="s">
        <v>145</v>
      </c>
      <c r="BM105" s="24" t="s">
        <v>173</v>
      </c>
    </row>
    <row r="106" spans="2:65" s="1" customFormat="1" ht="84">
      <c r="B106" s="41"/>
      <c r="C106" s="63"/>
      <c r="D106" s="205" t="s">
        <v>147</v>
      </c>
      <c r="E106" s="63"/>
      <c r="F106" s="206" t="s">
        <v>174</v>
      </c>
      <c r="G106" s="63"/>
      <c r="H106" s="63"/>
      <c r="I106" s="163"/>
      <c r="J106" s="63"/>
      <c r="K106" s="63"/>
      <c r="L106" s="61"/>
      <c r="M106" s="207"/>
      <c r="N106" s="42"/>
      <c r="O106" s="42"/>
      <c r="P106" s="42"/>
      <c r="Q106" s="42"/>
      <c r="R106" s="42"/>
      <c r="S106" s="42"/>
      <c r="T106" s="78"/>
      <c r="AT106" s="24" t="s">
        <v>147</v>
      </c>
      <c r="AU106" s="24" t="s">
        <v>85</v>
      </c>
    </row>
    <row r="107" spans="2:65" s="11" customFormat="1">
      <c r="B107" s="208"/>
      <c r="C107" s="209"/>
      <c r="D107" s="205" t="s">
        <v>149</v>
      </c>
      <c r="E107" s="210" t="s">
        <v>34</v>
      </c>
      <c r="F107" s="211" t="s">
        <v>175</v>
      </c>
      <c r="G107" s="209"/>
      <c r="H107" s="212" t="s">
        <v>34</v>
      </c>
      <c r="I107" s="213"/>
      <c r="J107" s="209"/>
      <c r="K107" s="209"/>
      <c r="L107" s="214"/>
      <c r="M107" s="215"/>
      <c r="N107" s="216"/>
      <c r="O107" s="216"/>
      <c r="P107" s="216"/>
      <c r="Q107" s="216"/>
      <c r="R107" s="216"/>
      <c r="S107" s="216"/>
      <c r="T107" s="217"/>
      <c r="AT107" s="218" t="s">
        <v>149</v>
      </c>
      <c r="AU107" s="218" t="s">
        <v>85</v>
      </c>
      <c r="AV107" s="11" t="s">
        <v>25</v>
      </c>
      <c r="AW107" s="11" t="s">
        <v>102</v>
      </c>
      <c r="AX107" s="11" t="s">
        <v>76</v>
      </c>
      <c r="AY107" s="218" t="s">
        <v>138</v>
      </c>
    </row>
    <row r="108" spans="2:65" s="11" customFormat="1">
      <c r="B108" s="208"/>
      <c r="C108" s="209"/>
      <c r="D108" s="205" t="s">
        <v>149</v>
      </c>
      <c r="E108" s="210" t="s">
        <v>34</v>
      </c>
      <c r="F108" s="211" t="s">
        <v>176</v>
      </c>
      <c r="G108" s="209"/>
      <c r="H108" s="212" t="s">
        <v>34</v>
      </c>
      <c r="I108" s="213"/>
      <c r="J108" s="209"/>
      <c r="K108" s="209"/>
      <c r="L108" s="214"/>
      <c r="M108" s="215"/>
      <c r="N108" s="216"/>
      <c r="O108" s="216"/>
      <c r="P108" s="216"/>
      <c r="Q108" s="216"/>
      <c r="R108" s="216"/>
      <c r="S108" s="216"/>
      <c r="T108" s="217"/>
      <c r="AT108" s="218" t="s">
        <v>149</v>
      </c>
      <c r="AU108" s="218" t="s">
        <v>85</v>
      </c>
      <c r="AV108" s="11" t="s">
        <v>25</v>
      </c>
      <c r="AW108" s="11" t="s">
        <v>102</v>
      </c>
      <c r="AX108" s="11" t="s">
        <v>76</v>
      </c>
      <c r="AY108" s="218" t="s">
        <v>138</v>
      </c>
    </row>
    <row r="109" spans="2:65" s="12" customFormat="1">
      <c r="B109" s="219"/>
      <c r="C109" s="220"/>
      <c r="D109" s="205" t="s">
        <v>149</v>
      </c>
      <c r="E109" s="232" t="s">
        <v>34</v>
      </c>
      <c r="F109" s="233" t="s">
        <v>177</v>
      </c>
      <c r="G109" s="220"/>
      <c r="H109" s="234">
        <v>25.122499999999999</v>
      </c>
      <c r="I109" s="225"/>
      <c r="J109" s="220"/>
      <c r="K109" s="220"/>
      <c r="L109" s="226"/>
      <c r="M109" s="227"/>
      <c r="N109" s="228"/>
      <c r="O109" s="228"/>
      <c r="P109" s="228"/>
      <c r="Q109" s="228"/>
      <c r="R109" s="228"/>
      <c r="S109" s="228"/>
      <c r="T109" s="229"/>
      <c r="AT109" s="230" t="s">
        <v>149</v>
      </c>
      <c r="AU109" s="230" t="s">
        <v>85</v>
      </c>
      <c r="AV109" s="12" t="s">
        <v>85</v>
      </c>
      <c r="AW109" s="12" t="s">
        <v>102</v>
      </c>
      <c r="AX109" s="12" t="s">
        <v>76</v>
      </c>
      <c r="AY109" s="230" t="s">
        <v>138</v>
      </c>
    </row>
    <row r="110" spans="2:65" s="11" customFormat="1">
      <c r="B110" s="208"/>
      <c r="C110" s="209"/>
      <c r="D110" s="205" t="s">
        <v>149</v>
      </c>
      <c r="E110" s="210" t="s">
        <v>34</v>
      </c>
      <c r="F110" s="211" t="s">
        <v>178</v>
      </c>
      <c r="G110" s="209"/>
      <c r="H110" s="212" t="s">
        <v>34</v>
      </c>
      <c r="I110" s="213"/>
      <c r="J110" s="209"/>
      <c r="K110" s="209"/>
      <c r="L110" s="214"/>
      <c r="M110" s="215"/>
      <c r="N110" s="216"/>
      <c r="O110" s="216"/>
      <c r="P110" s="216"/>
      <c r="Q110" s="216"/>
      <c r="R110" s="216"/>
      <c r="S110" s="216"/>
      <c r="T110" s="217"/>
      <c r="AT110" s="218" t="s">
        <v>149</v>
      </c>
      <c r="AU110" s="218" t="s">
        <v>85</v>
      </c>
      <c r="AV110" s="11" t="s">
        <v>25</v>
      </c>
      <c r="AW110" s="11" t="s">
        <v>102</v>
      </c>
      <c r="AX110" s="11" t="s">
        <v>76</v>
      </c>
      <c r="AY110" s="218" t="s">
        <v>138</v>
      </c>
    </row>
    <row r="111" spans="2:65" s="12" customFormat="1">
      <c r="B111" s="219"/>
      <c r="C111" s="220"/>
      <c r="D111" s="205" t="s">
        <v>149</v>
      </c>
      <c r="E111" s="232" t="s">
        <v>34</v>
      </c>
      <c r="F111" s="233" t="s">
        <v>179</v>
      </c>
      <c r="G111" s="220"/>
      <c r="H111" s="234">
        <v>20.024999999999999</v>
      </c>
      <c r="I111" s="225"/>
      <c r="J111" s="220"/>
      <c r="K111" s="220"/>
      <c r="L111" s="226"/>
      <c r="M111" s="227"/>
      <c r="N111" s="228"/>
      <c r="O111" s="228"/>
      <c r="P111" s="228"/>
      <c r="Q111" s="228"/>
      <c r="R111" s="228"/>
      <c r="S111" s="228"/>
      <c r="T111" s="229"/>
      <c r="AT111" s="230" t="s">
        <v>149</v>
      </c>
      <c r="AU111" s="230" t="s">
        <v>85</v>
      </c>
      <c r="AV111" s="12" t="s">
        <v>85</v>
      </c>
      <c r="AW111" s="12" t="s">
        <v>102</v>
      </c>
      <c r="AX111" s="12" t="s">
        <v>76</v>
      </c>
      <c r="AY111" s="230" t="s">
        <v>138</v>
      </c>
    </row>
    <row r="112" spans="2:65" s="13" customFormat="1">
      <c r="B112" s="235"/>
      <c r="C112" s="236"/>
      <c r="D112" s="205" t="s">
        <v>149</v>
      </c>
      <c r="E112" s="237" t="s">
        <v>34</v>
      </c>
      <c r="F112" s="238" t="s">
        <v>180</v>
      </c>
      <c r="G112" s="236"/>
      <c r="H112" s="239">
        <v>45.147500000000001</v>
      </c>
      <c r="I112" s="240"/>
      <c r="J112" s="236"/>
      <c r="K112" s="236"/>
      <c r="L112" s="241"/>
      <c r="M112" s="242"/>
      <c r="N112" s="243"/>
      <c r="O112" s="243"/>
      <c r="P112" s="243"/>
      <c r="Q112" s="243"/>
      <c r="R112" s="243"/>
      <c r="S112" s="243"/>
      <c r="T112" s="244"/>
      <c r="AT112" s="245" t="s">
        <v>149</v>
      </c>
      <c r="AU112" s="245" t="s">
        <v>85</v>
      </c>
      <c r="AV112" s="13" t="s">
        <v>89</v>
      </c>
      <c r="AW112" s="13" t="s">
        <v>102</v>
      </c>
      <c r="AX112" s="13" t="s">
        <v>76</v>
      </c>
      <c r="AY112" s="245" t="s">
        <v>138</v>
      </c>
    </row>
    <row r="113" spans="2:65" s="11" customFormat="1">
      <c r="B113" s="208"/>
      <c r="C113" s="209"/>
      <c r="D113" s="205" t="s">
        <v>149</v>
      </c>
      <c r="E113" s="210" t="s">
        <v>34</v>
      </c>
      <c r="F113" s="211" t="s">
        <v>181</v>
      </c>
      <c r="G113" s="209"/>
      <c r="H113" s="212" t="s">
        <v>34</v>
      </c>
      <c r="I113" s="213"/>
      <c r="J113" s="209"/>
      <c r="K113" s="209"/>
      <c r="L113" s="214"/>
      <c r="M113" s="215"/>
      <c r="N113" s="216"/>
      <c r="O113" s="216"/>
      <c r="P113" s="216"/>
      <c r="Q113" s="216"/>
      <c r="R113" s="216"/>
      <c r="S113" s="216"/>
      <c r="T113" s="217"/>
      <c r="AT113" s="218" t="s">
        <v>149</v>
      </c>
      <c r="AU113" s="218" t="s">
        <v>85</v>
      </c>
      <c r="AV113" s="11" t="s">
        <v>25</v>
      </c>
      <c r="AW113" s="11" t="s">
        <v>102</v>
      </c>
      <c r="AX113" s="11" t="s">
        <v>76</v>
      </c>
      <c r="AY113" s="218" t="s">
        <v>138</v>
      </c>
    </row>
    <row r="114" spans="2:65" s="12" customFormat="1">
      <c r="B114" s="219"/>
      <c r="C114" s="220"/>
      <c r="D114" s="205" t="s">
        <v>149</v>
      </c>
      <c r="E114" s="232" t="s">
        <v>34</v>
      </c>
      <c r="F114" s="233" t="s">
        <v>182</v>
      </c>
      <c r="G114" s="220"/>
      <c r="H114" s="234">
        <v>2.67</v>
      </c>
      <c r="I114" s="225"/>
      <c r="J114" s="220"/>
      <c r="K114" s="220"/>
      <c r="L114" s="226"/>
      <c r="M114" s="227"/>
      <c r="N114" s="228"/>
      <c r="O114" s="228"/>
      <c r="P114" s="228"/>
      <c r="Q114" s="228"/>
      <c r="R114" s="228"/>
      <c r="S114" s="228"/>
      <c r="T114" s="229"/>
      <c r="AT114" s="230" t="s">
        <v>149</v>
      </c>
      <c r="AU114" s="230" t="s">
        <v>85</v>
      </c>
      <c r="AV114" s="12" t="s">
        <v>85</v>
      </c>
      <c r="AW114" s="12" t="s">
        <v>102</v>
      </c>
      <c r="AX114" s="12" t="s">
        <v>76</v>
      </c>
      <c r="AY114" s="230" t="s">
        <v>138</v>
      </c>
    </row>
    <row r="115" spans="2:65" s="13" customFormat="1">
      <c r="B115" s="235"/>
      <c r="C115" s="236"/>
      <c r="D115" s="205" t="s">
        <v>149</v>
      </c>
      <c r="E115" s="237" t="s">
        <v>34</v>
      </c>
      <c r="F115" s="238" t="s">
        <v>180</v>
      </c>
      <c r="G115" s="236"/>
      <c r="H115" s="239">
        <v>2.67</v>
      </c>
      <c r="I115" s="240"/>
      <c r="J115" s="236"/>
      <c r="K115" s="236"/>
      <c r="L115" s="241"/>
      <c r="M115" s="242"/>
      <c r="N115" s="243"/>
      <c r="O115" s="243"/>
      <c r="P115" s="243"/>
      <c r="Q115" s="243"/>
      <c r="R115" s="243"/>
      <c r="S115" s="243"/>
      <c r="T115" s="244"/>
      <c r="AT115" s="245" t="s">
        <v>149</v>
      </c>
      <c r="AU115" s="245" t="s">
        <v>85</v>
      </c>
      <c r="AV115" s="13" t="s">
        <v>89</v>
      </c>
      <c r="AW115" s="13" t="s">
        <v>102</v>
      </c>
      <c r="AX115" s="13" t="s">
        <v>76</v>
      </c>
      <c r="AY115" s="245" t="s">
        <v>138</v>
      </c>
    </row>
    <row r="116" spans="2:65" s="14" customFormat="1">
      <c r="B116" s="246"/>
      <c r="C116" s="247"/>
      <c r="D116" s="221" t="s">
        <v>149</v>
      </c>
      <c r="E116" s="248" t="s">
        <v>34</v>
      </c>
      <c r="F116" s="249" t="s">
        <v>183</v>
      </c>
      <c r="G116" s="247"/>
      <c r="H116" s="250">
        <v>47.817500000000003</v>
      </c>
      <c r="I116" s="251"/>
      <c r="J116" s="247"/>
      <c r="K116" s="247"/>
      <c r="L116" s="252"/>
      <c r="M116" s="253"/>
      <c r="N116" s="254"/>
      <c r="O116" s="254"/>
      <c r="P116" s="254"/>
      <c r="Q116" s="254"/>
      <c r="R116" s="254"/>
      <c r="S116" s="254"/>
      <c r="T116" s="255"/>
      <c r="AT116" s="256" t="s">
        <v>149</v>
      </c>
      <c r="AU116" s="256" t="s">
        <v>85</v>
      </c>
      <c r="AV116" s="14" t="s">
        <v>145</v>
      </c>
      <c r="AW116" s="14" t="s">
        <v>102</v>
      </c>
      <c r="AX116" s="14" t="s">
        <v>25</v>
      </c>
      <c r="AY116" s="256" t="s">
        <v>138</v>
      </c>
    </row>
    <row r="117" spans="2:65" s="1" customFormat="1" ht="31.5" customHeight="1">
      <c r="B117" s="41"/>
      <c r="C117" s="193" t="s">
        <v>184</v>
      </c>
      <c r="D117" s="193" t="s">
        <v>140</v>
      </c>
      <c r="E117" s="194" t="s">
        <v>185</v>
      </c>
      <c r="F117" s="195" t="s">
        <v>186</v>
      </c>
      <c r="G117" s="196" t="s">
        <v>159</v>
      </c>
      <c r="H117" s="197">
        <v>5.3360000000000003</v>
      </c>
      <c r="I117" s="198"/>
      <c r="J117" s="199">
        <f>ROUND(I117*H117,2)</f>
        <v>0</v>
      </c>
      <c r="K117" s="195" t="s">
        <v>144</v>
      </c>
      <c r="L117" s="61"/>
      <c r="M117" s="200" t="s">
        <v>34</v>
      </c>
      <c r="N117" s="201" t="s">
        <v>49</v>
      </c>
      <c r="O117" s="42"/>
      <c r="P117" s="202">
        <f>O117*H117</f>
        <v>0</v>
      </c>
      <c r="Q117" s="202">
        <v>3.5500000000000002E-3</v>
      </c>
      <c r="R117" s="202">
        <f>Q117*H117</f>
        <v>1.8942800000000003E-2</v>
      </c>
      <c r="S117" s="202">
        <v>0</v>
      </c>
      <c r="T117" s="203">
        <f>S117*H117</f>
        <v>0</v>
      </c>
      <c r="AR117" s="24" t="s">
        <v>145</v>
      </c>
      <c r="AT117" s="24" t="s">
        <v>140</v>
      </c>
      <c r="AU117" s="24" t="s">
        <v>85</v>
      </c>
      <c r="AY117" s="24" t="s">
        <v>138</v>
      </c>
      <c r="BE117" s="204">
        <f>IF(N117="základní",J117,0)</f>
        <v>0</v>
      </c>
      <c r="BF117" s="204">
        <f>IF(N117="snížená",J117,0)</f>
        <v>0</v>
      </c>
      <c r="BG117" s="204">
        <f>IF(N117="zákl. přenesená",J117,0)</f>
        <v>0</v>
      </c>
      <c r="BH117" s="204">
        <f>IF(N117="sníž. přenesená",J117,0)</f>
        <v>0</v>
      </c>
      <c r="BI117" s="204">
        <f>IF(N117="nulová",J117,0)</f>
        <v>0</v>
      </c>
      <c r="BJ117" s="24" t="s">
        <v>145</v>
      </c>
      <c r="BK117" s="204">
        <f>ROUND(I117*H117,2)</f>
        <v>0</v>
      </c>
      <c r="BL117" s="24" t="s">
        <v>145</v>
      </c>
      <c r="BM117" s="24" t="s">
        <v>187</v>
      </c>
    </row>
    <row r="118" spans="2:65" s="1" customFormat="1" ht="192">
      <c r="B118" s="41"/>
      <c r="C118" s="63"/>
      <c r="D118" s="205" t="s">
        <v>147</v>
      </c>
      <c r="E118" s="63"/>
      <c r="F118" s="206" t="s">
        <v>188</v>
      </c>
      <c r="G118" s="63"/>
      <c r="H118" s="63"/>
      <c r="I118" s="163"/>
      <c r="J118" s="63"/>
      <c r="K118" s="63"/>
      <c r="L118" s="61"/>
      <c r="M118" s="207"/>
      <c r="N118" s="42"/>
      <c r="O118" s="42"/>
      <c r="P118" s="42"/>
      <c r="Q118" s="42"/>
      <c r="R118" s="42"/>
      <c r="S118" s="42"/>
      <c r="T118" s="78"/>
      <c r="AT118" s="24" t="s">
        <v>147</v>
      </c>
      <c r="AU118" s="24" t="s">
        <v>85</v>
      </c>
    </row>
    <row r="119" spans="2:65" s="11" customFormat="1">
      <c r="B119" s="208"/>
      <c r="C119" s="209"/>
      <c r="D119" s="205" t="s">
        <v>149</v>
      </c>
      <c r="E119" s="210" t="s">
        <v>34</v>
      </c>
      <c r="F119" s="211" t="s">
        <v>189</v>
      </c>
      <c r="G119" s="209"/>
      <c r="H119" s="212" t="s">
        <v>34</v>
      </c>
      <c r="I119" s="213"/>
      <c r="J119" s="209"/>
      <c r="K119" s="209"/>
      <c r="L119" s="214"/>
      <c r="M119" s="215"/>
      <c r="N119" s="216"/>
      <c r="O119" s="216"/>
      <c r="P119" s="216"/>
      <c r="Q119" s="216"/>
      <c r="R119" s="216"/>
      <c r="S119" s="216"/>
      <c r="T119" s="217"/>
      <c r="AT119" s="218" t="s">
        <v>149</v>
      </c>
      <c r="AU119" s="218" t="s">
        <v>85</v>
      </c>
      <c r="AV119" s="11" t="s">
        <v>25</v>
      </c>
      <c r="AW119" s="11" t="s">
        <v>102</v>
      </c>
      <c r="AX119" s="11" t="s">
        <v>76</v>
      </c>
      <c r="AY119" s="218" t="s">
        <v>138</v>
      </c>
    </row>
    <row r="120" spans="2:65" s="12" customFormat="1">
      <c r="B120" s="219"/>
      <c r="C120" s="220"/>
      <c r="D120" s="205" t="s">
        <v>149</v>
      </c>
      <c r="E120" s="232" t="s">
        <v>34</v>
      </c>
      <c r="F120" s="233" t="s">
        <v>190</v>
      </c>
      <c r="G120" s="220"/>
      <c r="H120" s="234">
        <v>4.5359999999999996</v>
      </c>
      <c r="I120" s="225"/>
      <c r="J120" s="220"/>
      <c r="K120" s="220"/>
      <c r="L120" s="226"/>
      <c r="M120" s="227"/>
      <c r="N120" s="228"/>
      <c r="O120" s="228"/>
      <c r="P120" s="228"/>
      <c r="Q120" s="228"/>
      <c r="R120" s="228"/>
      <c r="S120" s="228"/>
      <c r="T120" s="229"/>
      <c r="AT120" s="230" t="s">
        <v>149</v>
      </c>
      <c r="AU120" s="230" t="s">
        <v>85</v>
      </c>
      <c r="AV120" s="12" t="s">
        <v>85</v>
      </c>
      <c r="AW120" s="12" t="s">
        <v>102</v>
      </c>
      <c r="AX120" s="12" t="s">
        <v>76</v>
      </c>
      <c r="AY120" s="230" t="s">
        <v>138</v>
      </c>
    </row>
    <row r="121" spans="2:65" s="11" customFormat="1">
      <c r="B121" s="208"/>
      <c r="C121" s="209"/>
      <c r="D121" s="205" t="s">
        <v>149</v>
      </c>
      <c r="E121" s="210" t="s">
        <v>34</v>
      </c>
      <c r="F121" s="211" t="s">
        <v>191</v>
      </c>
      <c r="G121" s="209"/>
      <c r="H121" s="212" t="s">
        <v>34</v>
      </c>
      <c r="I121" s="213"/>
      <c r="J121" s="209"/>
      <c r="K121" s="209"/>
      <c r="L121" s="214"/>
      <c r="M121" s="215"/>
      <c r="N121" s="216"/>
      <c r="O121" s="216"/>
      <c r="P121" s="216"/>
      <c r="Q121" s="216"/>
      <c r="R121" s="216"/>
      <c r="S121" s="216"/>
      <c r="T121" s="217"/>
      <c r="AT121" s="218" t="s">
        <v>149</v>
      </c>
      <c r="AU121" s="218" t="s">
        <v>85</v>
      </c>
      <c r="AV121" s="11" t="s">
        <v>25</v>
      </c>
      <c r="AW121" s="11" t="s">
        <v>102</v>
      </c>
      <c r="AX121" s="11" t="s">
        <v>76</v>
      </c>
      <c r="AY121" s="218" t="s">
        <v>138</v>
      </c>
    </row>
    <row r="122" spans="2:65" s="12" customFormat="1">
      <c r="B122" s="219"/>
      <c r="C122" s="220"/>
      <c r="D122" s="205" t="s">
        <v>149</v>
      </c>
      <c r="E122" s="232" t="s">
        <v>34</v>
      </c>
      <c r="F122" s="233" t="s">
        <v>192</v>
      </c>
      <c r="G122" s="220"/>
      <c r="H122" s="234">
        <v>0.8</v>
      </c>
      <c r="I122" s="225"/>
      <c r="J122" s="220"/>
      <c r="K122" s="220"/>
      <c r="L122" s="226"/>
      <c r="M122" s="227"/>
      <c r="N122" s="228"/>
      <c r="O122" s="228"/>
      <c r="P122" s="228"/>
      <c r="Q122" s="228"/>
      <c r="R122" s="228"/>
      <c r="S122" s="228"/>
      <c r="T122" s="229"/>
      <c r="AT122" s="230" t="s">
        <v>149</v>
      </c>
      <c r="AU122" s="230" t="s">
        <v>85</v>
      </c>
      <c r="AV122" s="12" t="s">
        <v>85</v>
      </c>
      <c r="AW122" s="12" t="s">
        <v>102</v>
      </c>
      <c r="AX122" s="12" t="s">
        <v>76</v>
      </c>
      <c r="AY122" s="230" t="s">
        <v>138</v>
      </c>
    </row>
    <row r="123" spans="2:65" s="14" customFormat="1">
      <c r="B123" s="246"/>
      <c r="C123" s="247"/>
      <c r="D123" s="221" t="s">
        <v>149</v>
      </c>
      <c r="E123" s="248" t="s">
        <v>34</v>
      </c>
      <c r="F123" s="249" t="s">
        <v>183</v>
      </c>
      <c r="G123" s="247"/>
      <c r="H123" s="250">
        <v>5.3360000000000003</v>
      </c>
      <c r="I123" s="251"/>
      <c r="J123" s="247"/>
      <c r="K123" s="247"/>
      <c r="L123" s="252"/>
      <c r="M123" s="253"/>
      <c r="N123" s="254"/>
      <c r="O123" s="254"/>
      <c r="P123" s="254"/>
      <c r="Q123" s="254"/>
      <c r="R123" s="254"/>
      <c r="S123" s="254"/>
      <c r="T123" s="255"/>
      <c r="AT123" s="256" t="s">
        <v>149</v>
      </c>
      <c r="AU123" s="256" t="s">
        <v>85</v>
      </c>
      <c r="AV123" s="14" t="s">
        <v>145</v>
      </c>
      <c r="AW123" s="14" t="s">
        <v>102</v>
      </c>
      <c r="AX123" s="14" t="s">
        <v>25</v>
      </c>
      <c r="AY123" s="256" t="s">
        <v>138</v>
      </c>
    </row>
    <row r="124" spans="2:65" s="1" customFormat="1" ht="44.25" customHeight="1">
      <c r="B124" s="41"/>
      <c r="C124" s="193" t="s">
        <v>193</v>
      </c>
      <c r="D124" s="193" t="s">
        <v>140</v>
      </c>
      <c r="E124" s="194" t="s">
        <v>194</v>
      </c>
      <c r="F124" s="195" t="s">
        <v>195</v>
      </c>
      <c r="G124" s="196" t="s">
        <v>159</v>
      </c>
      <c r="H124" s="197">
        <v>3.24</v>
      </c>
      <c r="I124" s="198"/>
      <c r="J124" s="199">
        <f>ROUND(I124*H124,2)</f>
        <v>0</v>
      </c>
      <c r="K124" s="195" t="s">
        <v>144</v>
      </c>
      <c r="L124" s="61"/>
      <c r="M124" s="200" t="s">
        <v>34</v>
      </c>
      <c r="N124" s="201" t="s">
        <v>49</v>
      </c>
      <c r="O124" s="42"/>
      <c r="P124" s="202">
        <f>O124*H124</f>
        <v>0</v>
      </c>
      <c r="Q124" s="202">
        <v>0</v>
      </c>
      <c r="R124" s="202">
        <f>Q124*H124</f>
        <v>0</v>
      </c>
      <c r="S124" s="202">
        <v>0</v>
      </c>
      <c r="T124" s="203">
        <f>S124*H124</f>
        <v>0</v>
      </c>
      <c r="AR124" s="24" t="s">
        <v>145</v>
      </c>
      <c r="AT124" s="24" t="s">
        <v>140</v>
      </c>
      <c r="AU124" s="24" t="s">
        <v>85</v>
      </c>
      <c r="AY124" s="24" t="s">
        <v>138</v>
      </c>
      <c r="BE124" s="204">
        <f>IF(N124="základní",J124,0)</f>
        <v>0</v>
      </c>
      <c r="BF124" s="204">
        <f>IF(N124="snížená",J124,0)</f>
        <v>0</v>
      </c>
      <c r="BG124" s="204">
        <f>IF(N124="zákl. přenesená",J124,0)</f>
        <v>0</v>
      </c>
      <c r="BH124" s="204">
        <f>IF(N124="sníž. přenesená",J124,0)</f>
        <v>0</v>
      </c>
      <c r="BI124" s="204">
        <f>IF(N124="nulová",J124,0)</f>
        <v>0</v>
      </c>
      <c r="BJ124" s="24" t="s">
        <v>145</v>
      </c>
      <c r="BK124" s="204">
        <f>ROUND(I124*H124,2)</f>
        <v>0</v>
      </c>
      <c r="BL124" s="24" t="s">
        <v>145</v>
      </c>
      <c r="BM124" s="24" t="s">
        <v>196</v>
      </c>
    </row>
    <row r="125" spans="2:65" s="1" customFormat="1" ht="84">
      <c r="B125" s="41"/>
      <c r="C125" s="63"/>
      <c r="D125" s="205" t="s">
        <v>147</v>
      </c>
      <c r="E125" s="63"/>
      <c r="F125" s="206" t="s">
        <v>197</v>
      </c>
      <c r="G125" s="63"/>
      <c r="H125" s="63"/>
      <c r="I125" s="163"/>
      <c r="J125" s="63"/>
      <c r="K125" s="63"/>
      <c r="L125" s="61"/>
      <c r="M125" s="207"/>
      <c r="N125" s="42"/>
      <c r="O125" s="42"/>
      <c r="P125" s="42"/>
      <c r="Q125" s="42"/>
      <c r="R125" s="42"/>
      <c r="S125" s="42"/>
      <c r="T125" s="78"/>
      <c r="AT125" s="24" t="s">
        <v>147</v>
      </c>
      <c r="AU125" s="24" t="s">
        <v>85</v>
      </c>
    </row>
    <row r="126" spans="2:65" s="11" customFormat="1">
      <c r="B126" s="208"/>
      <c r="C126" s="209"/>
      <c r="D126" s="205" t="s">
        <v>149</v>
      </c>
      <c r="E126" s="210" t="s">
        <v>34</v>
      </c>
      <c r="F126" s="211" t="s">
        <v>198</v>
      </c>
      <c r="G126" s="209"/>
      <c r="H126" s="212" t="s">
        <v>34</v>
      </c>
      <c r="I126" s="213"/>
      <c r="J126" s="209"/>
      <c r="K126" s="209"/>
      <c r="L126" s="214"/>
      <c r="M126" s="215"/>
      <c r="N126" s="216"/>
      <c r="O126" s="216"/>
      <c r="P126" s="216"/>
      <c r="Q126" s="216"/>
      <c r="R126" s="216"/>
      <c r="S126" s="216"/>
      <c r="T126" s="217"/>
      <c r="AT126" s="218" t="s">
        <v>149</v>
      </c>
      <c r="AU126" s="218" t="s">
        <v>85</v>
      </c>
      <c r="AV126" s="11" t="s">
        <v>25</v>
      </c>
      <c r="AW126" s="11" t="s">
        <v>102</v>
      </c>
      <c r="AX126" s="11" t="s">
        <v>76</v>
      </c>
      <c r="AY126" s="218" t="s">
        <v>138</v>
      </c>
    </row>
    <row r="127" spans="2:65" s="12" customFormat="1">
      <c r="B127" s="219"/>
      <c r="C127" s="220"/>
      <c r="D127" s="221" t="s">
        <v>149</v>
      </c>
      <c r="E127" s="222" t="s">
        <v>34</v>
      </c>
      <c r="F127" s="223" t="s">
        <v>199</v>
      </c>
      <c r="G127" s="220"/>
      <c r="H127" s="224">
        <v>3.24</v>
      </c>
      <c r="I127" s="225"/>
      <c r="J127" s="220"/>
      <c r="K127" s="220"/>
      <c r="L127" s="226"/>
      <c r="M127" s="227"/>
      <c r="N127" s="228"/>
      <c r="O127" s="228"/>
      <c r="P127" s="228"/>
      <c r="Q127" s="228"/>
      <c r="R127" s="228"/>
      <c r="S127" s="228"/>
      <c r="T127" s="229"/>
      <c r="AT127" s="230" t="s">
        <v>149</v>
      </c>
      <c r="AU127" s="230" t="s">
        <v>85</v>
      </c>
      <c r="AV127" s="12" t="s">
        <v>85</v>
      </c>
      <c r="AW127" s="12" t="s">
        <v>102</v>
      </c>
      <c r="AX127" s="12" t="s">
        <v>25</v>
      </c>
      <c r="AY127" s="230" t="s">
        <v>138</v>
      </c>
    </row>
    <row r="128" spans="2:65" s="1" customFormat="1" ht="44.25" customHeight="1">
      <c r="B128" s="41"/>
      <c r="C128" s="193" t="s">
        <v>200</v>
      </c>
      <c r="D128" s="193" t="s">
        <v>140</v>
      </c>
      <c r="E128" s="194" t="s">
        <v>201</v>
      </c>
      <c r="F128" s="195" t="s">
        <v>202</v>
      </c>
      <c r="G128" s="196" t="s">
        <v>159</v>
      </c>
      <c r="H128" s="197">
        <v>153</v>
      </c>
      <c r="I128" s="198"/>
      <c r="J128" s="199">
        <f>ROUND(I128*H128,2)</f>
        <v>0</v>
      </c>
      <c r="K128" s="195" t="s">
        <v>144</v>
      </c>
      <c r="L128" s="61"/>
      <c r="M128" s="200" t="s">
        <v>34</v>
      </c>
      <c r="N128" s="201" t="s">
        <v>49</v>
      </c>
      <c r="O128" s="42"/>
      <c r="P128" s="202">
        <f>O128*H128</f>
        <v>0</v>
      </c>
      <c r="Q128" s="202">
        <v>0</v>
      </c>
      <c r="R128" s="202">
        <f>Q128*H128</f>
        <v>0</v>
      </c>
      <c r="S128" s="202">
        <v>0</v>
      </c>
      <c r="T128" s="203">
        <f>S128*H128</f>
        <v>0</v>
      </c>
      <c r="AR128" s="24" t="s">
        <v>145</v>
      </c>
      <c r="AT128" s="24" t="s">
        <v>140</v>
      </c>
      <c r="AU128" s="24" t="s">
        <v>85</v>
      </c>
      <c r="AY128" s="24" t="s">
        <v>138</v>
      </c>
      <c r="BE128" s="204">
        <f>IF(N128="základní",J128,0)</f>
        <v>0</v>
      </c>
      <c r="BF128" s="204">
        <f>IF(N128="snížená",J128,0)</f>
        <v>0</v>
      </c>
      <c r="BG128" s="204">
        <f>IF(N128="zákl. přenesená",J128,0)</f>
        <v>0</v>
      </c>
      <c r="BH128" s="204">
        <f>IF(N128="sníž. přenesená",J128,0)</f>
        <v>0</v>
      </c>
      <c r="BI128" s="204">
        <f>IF(N128="nulová",J128,0)</f>
        <v>0</v>
      </c>
      <c r="BJ128" s="24" t="s">
        <v>145</v>
      </c>
      <c r="BK128" s="204">
        <f>ROUND(I128*H128,2)</f>
        <v>0</v>
      </c>
      <c r="BL128" s="24" t="s">
        <v>145</v>
      </c>
      <c r="BM128" s="24" t="s">
        <v>203</v>
      </c>
    </row>
    <row r="129" spans="2:65" s="1" customFormat="1" ht="84">
      <c r="B129" s="41"/>
      <c r="C129" s="63"/>
      <c r="D129" s="205" t="s">
        <v>147</v>
      </c>
      <c r="E129" s="63"/>
      <c r="F129" s="206" t="s">
        <v>204</v>
      </c>
      <c r="G129" s="63"/>
      <c r="H129" s="63"/>
      <c r="I129" s="163"/>
      <c r="J129" s="63"/>
      <c r="K129" s="63"/>
      <c r="L129" s="61"/>
      <c r="M129" s="207"/>
      <c r="N129" s="42"/>
      <c r="O129" s="42"/>
      <c r="P129" s="42"/>
      <c r="Q129" s="42"/>
      <c r="R129" s="42"/>
      <c r="S129" s="42"/>
      <c r="T129" s="78"/>
      <c r="AT129" s="24" t="s">
        <v>147</v>
      </c>
      <c r="AU129" s="24" t="s">
        <v>85</v>
      </c>
    </row>
    <row r="130" spans="2:65" s="11" customFormat="1">
      <c r="B130" s="208"/>
      <c r="C130" s="209"/>
      <c r="D130" s="205" t="s">
        <v>149</v>
      </c>
      <c r="E130" s="210" t="s">
        <v>34</v>
      </c>
      <c r="F130" s="211" t="s">
        <v>205</v>
      </c>
      <c r="G130" s="209"/>
      <c r="H130" s="212" t="s">
        <v>34</v>
      </c>
      <c r="I130" s="213"/>
      <c r="J130" s="209"/>
      <c r="K130" s="209"/>
      <c r="L130" s="214"/>
      <c r="M130" s="215"/>
      <c r="N130" s="216"/>
      <c r="O130" s="216"/>
      <c r="P130" s="216"/>
      <c r="Q130" s="216"/>
      <c r="R130" s="216"/>
      <c r="S130" s="216"/>
      <c r="T130" s="217"/>
      <c r="AT130" s="218" t="s">
        <v>149</v>
      </c>
      <c r="AU130" s="218" t="s">
        <v>85</v>
      </c>
      <c r="AV130" s="11" t="s">
        <v>25</v>
      </c>
      <c r="AW130" s="11" t="s">
        <v>102</v>
      </c>
      <c r="AX130" s="11" t="s">
        <v>76</v>
      </c>
      <c r="AY130" s="218" t="s">
        <v>138</v>
      </c>
    </row>
    <row r="131" spans="2:65" s="12" customFormat="1">
      <c r="B131" s="219"/>
      <c r="C131" s="220"/>
      <c r="D131" s="221" t="s">
        <v>149</v>
      </c>
      <c r="E131" s="222" t="s">
        <v>34</v>
      </c>
      <c r="F131" s="223" t="s">
        <v>206</v>
      </c>
      <c r="G131" s="220"/>
      <c r="H131" s="224">
        <v>153</v>
      </c>
      <c r="I131" s="225"/>
      <c r="J131" s="220"/>
      <c r="K131" s="220"/>
      <c r="L131" s="226"/>
      <c r="M131" s="227"/>
      <c r="N131" s="228"/>
      <c r="O131" s="228"/>
      <c r="P131" s="228"/>
      <c r="Q131" s="228"/>
      <c r="R131" s="228"/>
      <c r="S131" s="228"/>
      <c r="T131" s="229"/>
      <c r="AT131" s="230" t="s">
        <v>149</v>
      </c>
      <c r="AU131" s="230" t="s">
        <v>85</v>
      </c>
      <c r="AV131" s="12" t="s">
        <v>85</v>
      </c>
      <c r="AW131" s="12" t="s">
        <v>102</v>
      </c>
      <c r="AX131" s="12" t="s">
        <v>25</v>
      </c>
      <c r="AY131" s="230" t="s">
        <v>138</v>
      </c>
    </row>
    <row r="132" spans="2:65" s="1" customFormat="1" ht="44.25" customHeight="1">
      <c r="B132" s="41"/>
      <c r="C132" s="193" t="s">
        <v>207</v>
      </c>
      <c r="D132" s="193" t="s">
        <v>140</v>
      </c>
      <c r="E132" s="194" t="s">
        <v>208</v>
      </c>
      <c r="F132" s="195" t="s">
        <v>209</v>
      </c>
      <c r="G132" s="196" t="s">
        <v>159</v>
      </c>
      <c r="H132" s="197">
        <v>108.624</v>
      </c>
      <c r="I132" s="198"/>
      <c r="J132" s="199">
        <f>ROUND(I132*H132,2)</f>
        <v>0</v>
      </c>
      <c r="K132" s="195" t="s">
        <v>144</v>
      </c>
      <c r="L132" s="61"/>
      <c r="M132" s="200" t="s">
        <v>34</v>
      </c>
      <c r="N132" s="201" t="s">
        <v>49</v>
      </c>
      <c r="O132" s="42"/>
      <c r="P132" s="202">
        <f>O132*H132</f>
        <v>0</v>
      </c>
      <c r="Q132" s="202">
        <v>0</v>
      </c>
      <c r="R132" s="202">
        <f>Q132*H132</f>
        <v>0</v>
      </c>
      <c r="S132" s="202">
        <v>0</v>
      </c>
      <c r="T132" s="203">
        <f>S132*H132</f>
        <v>0</v>
      </c>
      <c r="AR132" s="24" t="s">
        <v>145</v>
      </c>
      <c r="AT132" s="24" t="s">
        <v>140</v>
      </c>
      <c r="AU132" s="24" t="s">
        <v>85</v>
      </c>
      <c r="AY132" s="24" t="s">
        <v>138</v>
      </c>
      <c r="BE132" s="204">
        <f>IF(N132="základní",J132,0)</f>
        <v>0</v>
      </c>
      <c r="BF132" s="204">
        <f>IF(N132="snížená",J132,0)</f>
        <v>0</v>
      </c>
      <c r="BG132" s="204">
        <f>IF(N132="zákl. přenesená",J132,0)</f>
        <v>0</v>
      </c>
      <c r="BH132" s="204">
        <f>IF(N132="sníž. přenesená",J132,0)</f>
        <v>0</v>
      </c>
      <c r="BI132" s="204">
        <f>IF(N132="nulová",J132,0)</f>
        <v>0</v>
      </c>
      <c r="BJ132" s="24" t="s">
        <v>145</v>
      </c>
      <c r="BK132" s="204">
        <f>ROUND(I132*H132,2)</f>
        <v>0</v>
      </c>
      <c r="BL132" s="24" t="s">
        <v>145</v>
      </c>
      <c r="BM132" s="24" t="s">
        <v>210</v>
      </c>
    </row>
    <row r="133" spans="2:65" s="1" customFormat="1" ht="84">
      <c r="B133" s="41"/>
      <c r="C133" s="63"/>
      <c r="D133" s="205" t="s">
        <v>147</v>
      </c>
      <c r="E133" s="63"/>
      <c r="F133" s="206" t="s">
        <v>204</v>
      </c>
      <c r="G133" s="63"/>
      <c r="H133" s="63"/>
      <c r="I133" s="163"/>
      <c r="J133" s="63"/>
      <c r="K133" s="63"/>
      <c r="L133" s="61"/>
      <c r="M133" s="207"/>
      <c r="N133" s="42"/>
      <c r="O133" s="42"/>
      <c r="P133" s="42"/>
      <c r="Q133" s="42"/>
      <c r="R133" s="42"/>
      <c r="S133" s="42"/>
      <c r="T133" s="78"/>
      <c r="AT133" s="24" t="s">
        <v>147</v>
      </c>
      <c r="AU133" s="24" t="s">
        <v>85</v>
      </c>
    </row>
    <row r="134" spans="2:65" s="11" customFormat="1">
      <c r="B134" s="208"/>
      <c r="C134" s="209"/>
      <c r="D134" s="205" t="s">
        <v>149</v>
      </c>
      <c r="E134" s="210" t="s">
        <v>34</v>
      </c>
      <c r="F134" s="211" t="s">
        <v>211</v>
      </c>
      <c r="G134" s="209"/>
      <c r="H134" s="212" t="s">
        <v>34</v>
      </c>
      <c r="I134" s="213"/>
      <c r="J134" s="209"/>
      <c r="K134" s="209"/>
      <c r="L134" s="214"/>
      <c r="M134" s="215"/>
      <c r="N134" s="216"/>
      <c r="O134" s="216"/>
      <c r="P134" s="216"/>
      <c r="Q134" s="216"/>
      <c r="R134" s="216"/>
      <c r="S134" s="216"/>
      <c r="T134" s="217"/>
      <c r="AT134" s="218" t="s">
        <v>149</v>
      </c>
      <c r="AU134" s="218" t="s">
        <v>85</v>
      </c>
      <c r="AV134" s="11" t="s">
        <v>25</v>
      </c>
      <c r="AW134" s="11" t="s">
        <v>102</v>
      </c>
      <c r="AX134" s="11" t="s">
        <v>76</v>
      </c>
      <c r="AY134" s="218" t="s">
        <v>138</v>
      </c>
    </row>
    <row r="135" spans="2:65" s="12" customFormat="1">
      <c r="B135" s="219"/>
      <c r="C135" s="220"/>
      <c r="D135" s="205" t="s">
        <v>149</v>
      </c>
      <c r="E135" s="232" t="s">
        <v>34</v>
      </c>
      <c r="F135" s="233" t="s">
        <v>212</v>
      </c>
      <c r="G135" s="220"/>
      <c r="H135" s="234">
        <v>47.817999999999998</v>
      </c>
      <c r="I135" s="225"/>
      <c r="J135" s="220"/>
      <c r="K135" s="220"/>
      <c r="L135" s="226"/>
      <c r="M135" s="227"/>
      <c r="N135" s="228"/>
      <c r="O135" s="228"/>
      <c r="P135" s="228"/>
      <c r="Q135" s="228"/>
      <c r="R135" s="228"/>
      <c r="S135" s="228"/>
      <c r="T135" s="229"/>
      <c r="AT135" s="230" t="s">
        <v>149</v>
      </c>
      <c r="AU135" s="230" t="s">
        <v>85</v>
      </c>
      <c r="AV135" s="12" t="s">
        <v>85</v>
      </c>
      <c r="AW135" s="12" t="s">
        <v>102</v>
      </c>
      <c r="AX135" s="12" t="s">
        <v>76</v>
      </c>
      <c r="AY135" s="230" t="s">
        <v>138</v>
      </c>
    </row>
    <row r="136" spans="2:65" s="11" customFormat="1">
      <c r="B136" s="208"/>
      <c r="C136" s="209"/>
      <c r="D136" s="205" t="s">
        <v>149</v>
      </c>
      <c r="E136" s="210" t="s">
        <v>34</v>
      </c>
      <c r="F136" s="211" t="s">
        <v>213</v>
      </c>
      <c r="G136" s="209"/>
      <c r="H136" s="212" t="s">
        <v>34</v>
      </c>
      <c r="I136" s="213"/>
      <c r="J136" s="209"/>
      <c r="K136" s="209"/>
      <c r="L136" s="214"/>
      <c r="M136" s="215"/>
      <c r="N136" s="216"/>
      <c r="O136" s="216"/>
      <c r="P136" s="216"/>
      <c r="Q136" s="216"/>
      <c r="R136" s="216"/>
      <c r="S136" s="216"/>
      <c r="T136" s="217"/>
      <c r="AT136" s="218" t="s">
        <v>149</v>
      </c>
      <c r="AU136" s="218" t="s">
        <v>85</v>
      </c>
      <c r="AV136" s="11" t="s">
        <v>25</v>
      </c>
      <c r="AW136" s="11" t="s">
        <v>102</v>
      </c>
      <c r="AX136" s="11" t="s">
        <v>76</v>
      </c>
      <c r="AY136" s="218" t="s">
        <v>138</v>
      </c>
    </row>
    <row r="137" spans="2:65" s="12" customFormat="1">
      <c r="B137" s="219"/>
      <c r="C137" s="220"/>
      <c r="D137" s="205" t="s">
        <v>149</v>
      </c>
      <c r="E137" s="232" t="s">
        <v>34</v>
      </c>
      <c r="F137" s="233" t="s">
        <v>214</v>
      </c>
      <c r="G137" s="220"/>
      <c r="H137" s="234">
        <v>8.5760000000000005</v>
      </c>
      <c r="I137" s="225"/>
      <c r="J137" s="220"/>
      <c r="K137" s="220"/>
      <c r="L137" s="226"/>
      <c r="M137" s="227"/>
      <c r="N137" s="228"/>
      <c r="O137" s="228"/>
      <c r="P137" s="228"/>
      <c r="Q137" s="228"/>
      <c r="R137" s="228"/>
      <c r="S137" s="228"/>
      <c r="T137" s="229"/>
      <c r="AT137" s="230" t="s">
        <v>149</v>
      </c>
      <c r="AU137" s="230" t="s">
        <v>85</v>
      </c>
      <c r="AV137" s="12" t="s">
        <v>85</v>
      </c>
      <c r="AW137" s="12" t="s">
        <v>102</v>
      </c>
      <c r="AX137" s="12" t="s">
        <v>76</v>
      </c>
      <c r="AY137" s="230" t="s">
        <v>138</v>
      </c>
    </row>
    <row r="138" spans="2:65" s="11" customFormat="1">
      <c r="B138" s="208"/>
      <c r="C138" s="209"/>
      <c r="D138" s="205" t="s">
        <v>149</v>
      </c>
      <c r="E138" s="210" t="s">
        <v>34</v>
      </c>
      <c r="F138" s="211" t="s">
        <v>215</v>
      </c>
      <c r="G138" s="209"/>
      <c r="H138" s="212" t="s">
        <v>34</v>
      </c>
      <c r="I138" s="213"/>
      <c r="J138" s="209"/>
      <c r="K138" s="209"/>
      <c r="L138" s="214"/>
      <c r="M138" s="215"/>
      <c r="N138" s="216"/>
      <c r="O138" s="216"/>
      <c r="P138" s="216"/>
      <c r="Q138" s="216"/>
      <c r="R138" s="216"/>
      <c r="S138" s="216"/>
      <c r="T138" s="217"/>
      <c r="AT138" s="218" t="s">
        <v>149</v>
      </c>
      <c r="AU138" s="218" t="s">
        <v>85</v>
      </c>
      <c r="AV138" s="11" t="s">
        <v>25</v>
      </c>
      <c r="AW138" s="11" t="s">
        <v>102</v>
      </c>
      <c r="AX138" s="11" t="s">
        <v>76</v>
      </c>
      <c r="AY138" s="218" t="s">
        <v>138</v>
      </c>
    </row>
    <row r="139" spans="2:65" s="12" customFormat="1">
      <c r="B139" s="219"/>
      <c r="C139" s="220"/>
      <c r="D139" s="205" t="s">
        <v>149</v>
      </c>
      <c r="E139" s="232" t="s">
        <v>34</v>
      </c>
      <c r="F139" s="233" t="s">
        <v>169</v>
      </c>
      <c r="G139" s="220"/>
      <c r="H139" s="234">
        <v>52.23</v>
      </c>
      <c r="I139" s="225"/>
      <c r="J139" s="220"/>
      <c r="K139" s="220"/>
      <c r="L139" s="226"/>
      <c r="M139" s="227"/>
      <c r="N139" s="228"/>
      <c r="O139" s="228"/>
      <c r="P139" s="228"/>
      <c r="Q139" s="228"/>
      <c r="R139" s="228"/>
      <c r="S139" s="228"/>
      <c r="T139" s="229"/>
      <c r="AT139" s="230" t="s">
        <v>149</v>
      </c>
      <c r="AU139" s="230" t="s">
        <v>85</v>
      </c>
      <c r="AV139" s="12" t="s">
        <v>85</v>
      </c>
      <c r="AW139" s="12" t="s">
        <v>102</v>
      </c>
      <c r="AX139" s="12" t="s">
        <v>76</v>
      </c>
      <c r="AY139" s="230" t="s">
        <v>138</v>
      </c>
    </row>
    <row r="140" spans="2:65" s="14" customFormat="1">
      <c r="B140" s="246"/>
      <c r="C140" s="247"/>
      <c r="D140" s="221" t="s">
        <v>149</v>
      </c>
      <c r="E140" s="248" t="s">
        <v>34</v>
      </c>
      <c r="F140" s="249" t="s">
        <v>183</v>
      </c>
      <c r="G140" s="247"/>
      <c r="H140" s="250">
        <v>108.624</v>
      </c>
      <c r="I140" s="251"/>
      <c r="J140" s="247"/>
      <c r="K140" s="247"/>
      <c r="L140" s="252"/>
      <c r="M140" s="253"/>
      <c r="N140" s="254"/>
      <c r="O140" s="254"/>
      <c r="P140" s="254"/>
      <c r="Q140" s="254"/>
      <c r="R140" s="254"/>
      <c r="S140" s="254"/>
      <c r="T140" s="255"/>
      <c r="AT140" s="256" t="s">
        <v>149</v>
      </c>
      <c r="AU140" s="256" t="s">
        <v>85</v>
      </c>
      <c r="AV140" s="14" t="s">
        <v>145</v>
      </c>
      <c r="AW140" s="14" t="s">
        <v>102</v>
      </c>
      <c r="AX140" s="14" t="s">
        <v>25</v>
      </c>
      <c r="AY140" s="256" t="s">
        <v>138</v>
      </c>
    </row>
    <row r="141" spans="2:65" s="1" customFormat="1" ht="31.5" customHeight="1">
      <c r="B141" s="41"/>
      <c r="C141" s="193" t="s">
        <v>30</v>
      </c>
      <c r="D141" s="193" t="s">
        <v>140</v>
      </c>
      <c r="E141" s="194" t="s">
        <v>216</v>
      </c>
      <c r="F141" s="195" t="s">
        <v>217</v>
      </c>
      <c r="G141" s="196" t="s">
        <v>159</v>
      </c>
      <c r="H141" s="197">
        <v>55.47</v>
      </c>
      <c r="I141" s="198"/>
      <c r="J141" s="199">
        <f>ROUND(I141*H141,2)</f>
        <v>0</v>
      </c>
      <c r="K141" s="195" t="s">
        <v>144</v>
      </c>
      <c r="L141" s="61"/>
      <c r="M141" s="200" t="s">
        <v>34</v>
      </c>
      <c r="N141" s="201" t="s">
        <v>49</v>
      </c>
      <c r="O141" s="42"/>
      <c r="P141" s="202">
        <f>O141*H141</f>
        <v>0</v>
      </c>
      <c r="Q141" s="202">
        <v>0</v>
      </c>
      <c r="R141" s="202">
        <f>Q141*H141</f>
        <v>0</v>
      </c>
      <c r="S141" s="202">
        <v>0</v>
      </c>
      <c r="T141" s="203">
        <f>S141*H141</f>
        <v>0</v>
      </c>
      <c r="AR141" s="24" t="s">
        <v>145</v>
      </c>
      <c r="AT141" s="24" t="s">
        <v>140</v>
      </c>
      <c r="AU141" s="24" t="s">
        <v>85</v>
      </c>
      <c r="AY141" s="24" t="s">
        <v>138</v>
      </c>
      <c r="BE141" s="204">
        <f>IF(N141="základní",J141,0)</f>
        <v>0</v>
      </c>
      <c r="BF141" s="204">
        <f>IF(N141="snížená",J141,0)</f>
        <v>0</v>
      </c>
      <c r="BG141" s="204">
        <f>IF(N141="zákl. přenesená",J141,0)</f>
        <v>0</v>
      </c>
      <c r="BH141" s="204">
        <f>IF(N141="sníž. přenesená",J141,0)</f>
        <v>0</v>
      </c>
      <c r="BI141" s="204">
        <f>IF(N141="nulová",J141,0)</f>
        <v>0</v>
      </c>
      <c r="BJ141" s="24" t="s">
        <v>145</v>
      </c>
      <c r="BK141" s="204">
        <f>ROUND(I141*H141,2)</f>
        <v>0</v>
      </c>
      <c r="BL141" s="24" t="s">
        <v>145</v>
      </c>
      <c r="BM141" s="24" t="s">
        <v>218</v>
      </c>
    </row>
    <row r="142" spans="2:65" s="1" customFormat="1" ht="144">
      <c r="B142" s="41"/>
      <c r="C142" s="63"/>
      <c r="D142" s="205" t="s">
        <v>147</v>
      </c>
      <c r="E142" s="63"/>
      <c r="F142" s="206" t="s">
        <v>219</v>
      </c>
      <c r="G142" s="63"/>
      <c r="H142" s="63"/>
      <c r="I142" s="163"/>
      <c r="J142" s="63"/>
      <c r="K142" s="63"/>
      <c r="L142" s="61"/>
      <c r="M142" s="207"/>
      <c r="N142" s="42"/>
      <c r="O142" s="42"/>
      <c r="P142" s="42"/>
      <c r="Q142" s="42"/>
      <c r="R142" s="42"/>
      <c r="S142" s="42"/>
      <c r="T142" s="78"/>
      <c r="AT142" s="24" t="s">
        <v>147</v>
      </c>
      <c r="AU142" s="24" t="s">
        <v>85</v>
      </c>
    </row>
    <row r="143" spans="2:65" s="11" customFormat="1">
      <c r="B143" s="208"/>
      <c r="C143" s="209"/>
      <c r="D143" s="205" t="s">
        <v>149</v>
      </c>
      <c r="E143" s="210" t="s">
        <v>34</v>
      </c>
      <c r="F143" s="211" t="s">
        <v>220</v>
      </c>
      <c r="G143" s="209"/>
      <c r="H143" s="212" t="s">
        <v>34</v>
      </c>
      <c r="I143" s="213"/>
      <c r="J143" s="209"/>
      <c r="K143" s="209"/>
      <c r="L143" s="214"/>
      <c r="M143" s="215"/>
      <c r="N143" s="216"/>
      <c r="O143" s="216"/>
      <c r="P143" s="216"/>
      <c r="Q143" s="216"/>
      <c r="R143" s="216"/>
      <c r="S143" s="216"/>
      <c r="T143" s="217"/>
      <c r="AT143" s="218" t="s">
        <v>149</v>
      </c>
      <c r="AU143" s="218" t="s">
        <v>85</v>
      </c>
      <c r="AV143" s="11" t="s">
        <v>25</v>
      </c>
      <c r="AW143" s="11" t="s">
        <v>102</v>
      </c>
      <c r="AX143" s="11" t="s">
        <v>76</v>
      </c>
      <c r="AY143" s="218" t="s">
        <v>138</v>
      </c>
    </row>
    <row r="144" spans="2:65" s="12" customFormat="1">
      <c r="B144" s="219"/>
      <c r="C144" s="220"/>
      <c r="D144" s="221" t="s">
        <v>149</v>
      </c>
      <c r="E144" s="222" t="s">
        <v>34</v>
      </c>
      <c r="F144" s="223" t="s">
        <v>221</v>
      </c>
      <c r="G144" s="220"/>
      <c r="H144" s="224">
        <v>55.47</v>
      </c>
      <c r="I144" s="225"/>
      <c r="J144" s="220"/>
      <c r="K144" s="220"/>
      <c r="L144" s="226"/>
      <c r="M144" s="227"/>
      <c r="N144" s="228"/>
      <c r="O144" s="228"/>
      <c r="P144" s="228"/>
      <c r="Q144" s="228"/>
      <c r="R144" s="228"/>
      <c r="S144" s="228"/>
      <c r="T144" s="229"/>
      <c r="AT144" s="230" t="s">
        <v>149</v>
      </c>
      <c r="AU144" s="230" t="s">
        <v>85</v>
      </c>
      <c r="AV144" s="12" t="s">
        <v>85</v>
      </c>
      <c r="AW144" s="12" t="s">
        <v>102</v>
      </c>
      <c r="AX144" s="12" t="s">
        <v>25</v>
      </c>
      <c r="AY144" s="230" t="s">
        <v>138</v>
      </c>
    </row>
    <row r="145" spans="2:65" s="1" customFormat="1" ht="31.5" customHeight="1">
      <c r="B145" s="41"/>
      <c r="C145" s="193" t="s">
        <v>222</v>
      </c>
      <c r="D145" s="193" t="s">
        <v>140</v>
      </c>
      <c r="E145" s="194" t="s">
        <v>223</v>
      </c>
      <c r="F145" s="195" t="s">
        <v>224</v>
      </c>
      <c r="G145" s="196" t="s">
        <v>159</v>
      </c>
      <c r="H145" s="197">
        <v>0.6</v>
      </c>
      <c r="I145" s="198"/>
      <c r="J145" s="199">
        <f>ROUND(I145*H145,2)</f>
        <v>0</v>
      </c>
      <c r="K145" s="195" t="s">
        <v>144</v>
      </c>
      <c r="L145" s="61"/>
      <c r="M145" s="200" t="s">
        <v>34</v>
      </c>
      <c r="N145" s="201" t="s">
        <v>49</v>
      </c>
      <c r="O145" s="42"/>
      <c r="P145" s="202">
        <f>O145*H145</f>
        <v>0</v>
      </c>
      <c r="Q145" s="202">
        <v>0</v>
      </c>
      <c r="R145" s="202">
        <f>Q145*H145</f>
        <v>0</v>
      </c>
      <c r="S145" s="202">
        <v>0</v>
      </c>
      <c r="T145" s="203">
        <f>S145*H145</f>
        <v>0</v>
      </c>
      <c r="AR145" s="24" t="s">
        <v>145</v>
      </c>
      <c r="AT145" s="24" t="s">
        <v>140</v>
      </c>
      <c r="AU145" s="24" t="s">
        <v>85</v>
      </c>
      <c r="AY145" s="24" t="s">
        <v>138</v>
      </c>
      <c r="BE145" s="204">
        <f>IF(N145="základní",J145,0)</f>
        <v>0</v>
      </c>
      <c r="BF145" s="204">
        <f>IF(N145="snížená",J145,0)</f>
        <v>0</v>
      </c>
      <c r="BG145" s="204">
        <f>IF(N145="zákl. přenesená",J145,0)</f>
        <v>0</v>
      </c>
      <c r="BH145" s="204">
        <f>IF(N145="sníž. přenesená",J145,0)</f>
        <v>0</v>
      </c>
      <c r="BI145" s="204">
        <f>IF(N145="nulová",J145,0)</f>
        <v>0</v>
      </c>
      <c r="BJ145" s="24" t="s">
        <v>145</v>
      </c>
      <c r="BK145" s="204">
        <f>ROUND(I145*H145,2)</f>
        <v>0</v>
      </c>
      <c r="BL145" s="24" t="s">
        <v>145</v>
      </c>
      <c r="BM145" s="24" t="s">
        <v>225</v>
      </c>
    </row>
    <row r="146" spans="2:65" s="1" customFormat="1" ht="409.6">
      <c r="B146" s="41"/>
      <c r="C146" s="63"/>
      <c r="D146" s="205" t="s">
        <v>147</v>
      </c>
      <c r="E146" s="63"/>
      <c r="F146" s="206" t="s">
        <v>226</v>
      </c>
      <c r="G146" s="63"/>
      <c r="H146" s="63"/>
      <c r="I146" s="163"/>
      <c r="J146" s="63"/>
      <c r="K146" s="63"/>
      <c r="L146" s="61"/>
      <c r="M146" s="207"/>
      <c r="N146" s="42"/>
      <c r="O146" s="42"/>
      <c r="P146" s="42"/>
      <c r="Q146" s="42"/>
      <c r="R146" s="42"/>
      <c r="S146" s="42"/>
      <c r="T146" s="78"/>
      <c r="AT146" s="24" t="s">
        <v>147</v>
      </c>
      <c r="AU146" s="24" t="s">
        <v>85</v>
      </c>
    </row>
    <row r="147" spans="2:65" s="11" customFormat="1">
      <c r="B147" s="208"/>
      <c r="C147" s="209"/>
      <c r="D147" s="205" t="s">
        <v>149</v>
      </c>
      <c r="E147" s="210" t="s">
        <v>34</v>
      </c>
      <c r="F147" s="211" t="s">
        <v>227</v>
      </c>
      <c r="G147" s="209"/>
      <c r="H147" s="212" t="s">
        <v>34</v>
      </c>
      <c r="I147" s="213"/>
      <c r="J147" s="209"/>
      <c r="K147" s="209"/>
      <c r="L147" s="214"/>
      <c r="M147" s="215"/>
      <c r="N147" s="216"/>
      <c r="O147" s="216"/>
      <c r="P147" s="216"/>
      <c r="Q147" s="216"/>
      <c r="R147" s="216"/>
      <c r="S147" s="216"/>
      <c r="T147" s="217"/>
      <c r="AT147" s="218" t="s">
        <v>149</v>
      </c>
      <c r="AU147" s="218" t="s">
        <v>85</v>
      </c>
      <c r="AV147" s="11" t="s">
        <v>25</v>
      </c>
      <c r="AW147" s="11" t="s">
        <v>102</v>
      </c>
      <c r="AX147" s="11" t="s">
        <v>76</v>
      </c>
      <c r="AY147" s="218" t="s">
        <v>138</v>
      </c>
    </row>
    <row r="148" spans="2:65" s="12" customFormat="1">
      <c r="B148" s="219"/>
      <c r="C148" s="220"/>
      <c r="D148" s="205" t="s">
        <v>149</v>
      </c>
      <c r="E148" s="232" t="s">
        <v>34</v>
      </c>
      <c r="F148" s="233" t="s">
        <v>228</v>
      </c>
      <c r="G148" s="220"/>
      <c r="H148" s="234">
        <v>0.2</v>
      </c>
      <c r="I148" s="225"/>
      <c r="J148" s="220"/>
      <c r="K148" s="220"/>
      <c r="L148" s="226"/>
      <c r="M148" s="227"/>
      <c r="N148" s="228"/>
      <c r="O148" s="228"/>
      <c r="P148" s="228"/>
      <c r="Q148" s="228"/>
      <c r="R148" s="228"/>
      <c r="S148" s="228"/>
      <c r="T148" s="229"/>
      <c r="AT148" s="230" t="s">
        <v>149</v>
      </c>
      <c r="AU148" s="230" t="s">
        <v>85</v>
      </c>
      <c r="AV148" s="12" t="s">
        <v>85</v>
      </c>
      <c r="AW148" s="12" t="s">
        <v>102</v>
      </c>
      <c r="AX148" s="12" t="s">
        <v>76</v>
      </c>
      <c r="AY148" s="230" t="s">
        <v>138</v>
      </c>
    </row>
    <row r="149" spans="2:65" s="12" customFormat="1">
      <c r="B149" s="219"/>
      <c r="C149" s="220"/>
      <c r="D149" s="205" t="s">
        <v>149</v>
      </c>
      <c r="E149" s="232" t="s">
        <v>34</v>
      </c>
      <c r="F149" s="233" t="s">
        <v>229</v>
      </c>
      <c r="G149" s="220"/>
      <c r="H149" s="234">
        <v>0.4</v>
      </c>
      <c r="I149" s="225"/>
      <c r="J149" s="220"/>
      <c r="K149" s="220"/>
      <c r="L149" s="226"/>
      <c r="M149" s="227"/>
      <c r="N149" s="228"/>
      <c r="O149" s="228"/>
      <c r="P149" s="228"/>
      <c r="Q149" s="228"/>
      <c r="R149" s="228"/>
      <c r="S149" s="228"/>
      <c r="T149" s="229"/>
      <c r="AT149" s="230" t="s">
        <v>149</v>
      </c>
      <c r="AU149" s="230" t="s">
        <v>85</v>
      </c>
      <c r="AV149" s="12" t="s">
        <v>85</v>
      </c>
      <c r="AW149" s="12" t="s">
        <v>102</v>
      </c>
      <c r="AX149" s="12" t="s">
        <v>76</v>
      </c>
      <c r="AY149" s="230" t="s">
        <v>138</v>
      </c>
    </row>
    <row r="150" spans="2:65" s="14" customFormat="1">
      <c r="B150" s="246"/>
      <c r="C150" s="247"/>
      <c r="D150" s="221" t="s">
        <v>149</v>
      </c>
      <c r="E150" s="248" t="s">
        <v>34</v>
      </c>
      <c r="F150" s="249" t="s">
        <v>183</v>
      </c>
      <c r="G150" s="247"/>
      <c r="H150" s="250">
        <v>0.6</v>
      </c>
      <c r="I150" s="251"/>
      <c r="J150" s="247"/>
      <c r="K150" s="247"/>
      <c r="L150" s="252"/>
      <c r="M150" s="253"/>
      <c r="N150" s="254"/>
      <c r="O150" s="254"/>
      <c r="P150" s="254"/>
      <c r="Q150" s="254"/>
      <c r="R150" s="254"/>
      <c r="S150" s="254"/>
      <c r="T150" s="255"/>
      <c r="AT150" s="256" t="s">
        <v>149</v>
      </c>
      <c r="AU150" s="256" t="s">
        <v>85</v>
      </c>
      <c r="AV150" s="14" t="s">
        <v>145</v>
      </c>
      <c r="AW150" s="14" t="s">
        <v>102</v>
      </c>
      <c r="AX150" s="14" t="s">
        <v>25</v>
      </c>
      <c r="AY150" s="256" t="s">
        <v>138</v>
      </c>
    </row>
    <row r="151" spans="2:65" s="1" customFormat="1" ht="22.5" customHeight="1">
      <c r="B151" s="41"/>
      <c r="C151" s="257" t="s">
        <v>230</v>
      </c>
      <c r="D151" s="257" t="s">
        <v>231</v>
      </c>
      <c r="E151" s="258" t="s">
        <v>232</v>
      </c>
      <c r="F151" s="259" t="s">
        <v>233</v>
      </c>
      <c r="G151" s="260" t="s">
        <v>234</v>
      </c>
      <c r="H151" s="261">
        <v>0.6</v>
      </c>
      <c r="I151" s="262"/>
      <c r="J151" s="263">
        <f>ROUND(I151*H151,2)</f>
        <v>0</v>
      </c>
      <c r="K151" s="259" t="s">
        <v>144</v>
      </c>
      <c r="L151" s="264"/>
      <c r="M151" s="265" t="s">
        <v>34</v>
      </c>
      <c r="N151" s="266" t="s">
        <v>49</v>
      </c>
      <c r="O151" s="42"/>
      <c r="P151" s="202">
        <f>O151*H151</f>
        <v>0</v>
      </c>
      <c r="Q151" s="202">
        <v>1</v>
      </c>
      <c r="R151" s="202">
        <f>Q151*H151</f>
        <v>0.6</v>
      </c>
      <c r="S151" s="202">
        <v>0</v>
      </c>
      <c r="T151" s="203">
        <f>S151*H151</f>
        <v>0</v>
      </c>
      <c r="AR151" s="24" t="s">
        <v>200</v>
      </c>
      <c r="AT151" s="24" t="s">
        <v>231</v>
      </c>
      <c r="AU151" s="24" t="s">
        <v>85</v>
      </c>
      <c r="AY151" s="24" t="s">
        <v>138</v>
      </c>
      <c r="BE151" s="204">
        <f>IF(N151="základní",J151,0)</f>
        <v>0</v>
      </c>
      <c r="BF151" s="204">
        <f>IF(N151="snížená",J151,0)</f>
        <v>0</v>
      </c>
      <c r="BG151" s="204">
        <f>IF(N151="zákl. přenesená",J151,0)</f>
        <v>0</v>
      </c>
      <c r="BH151" s="204">
        <f>IF(N151="sníž. přenesená",J151,0)</f>
        <v>0</v>
      </c>
      <c r="BI151" s="204">
        <f>IF(N151="nulová",J151,0)</f>
        <v>0</v>
      </c>
      <c r="BJ151" s="24" t="s">
        <v>145</v>
      </c>
      <c r="BK151" s="204">
        <f>ROUND(I151*H151,2)</f>
        <v>0</v>
      </c>
      <c r="BL151" s="24" t="s">
        <v>145</v>
      </c>
      <c r="BM151" s="24" t="s">
        <v>235</v>
      </c>
    </row>
    <row r="152" spans="2:65" s="11" customFormat="1">
      <c r="B152" s="208"/>
      <c r="C152" s="209"/>
      <c r="D152" s="205" t="s">
        <v>149</v>
      </c>
      <c r="E152" s="210" t="s">
        <v>34</v>
      </c>
      <c r="F152" s="211" t="s">
        <v>236</v>
      </c>
      <c r="G152" s="209"/>
      <c r="H152" s="212" t="s">
        <v>34</v>
      </c>
      <c r="I152" s="213"/>
      <c r="J152" s="209"/>
      <c r="K152" s="209"/>
      <c r="L152" s="214"/>
      <c r="M152" s="215"/>
      <c r="N152" s="216"/>
      <c r="O152" s="216"/>
      <c r="P152" s="216"/>
      <c r="Q152" s="216"/>
      <c r="R152" s="216"/>
      <c r="S152" s="216"/>
      <c r="T152" s="217"/>
      <c r="AT152" s="218" t="s">
        <v>149</v>
      </c>
      <c r="AU152" s="218" t="s">
        <v>85</v>
      </c>
      <c r="AV152" s="11" t="s">
        <v>25</v>
      </c>
      <c r="AW152" s="11" t="s">
        <v>102</v>
      </c>
      <c r="AX152" s="11" t="s">
        <v>76</v>
      </c>
      <c r="AY152" s="218" t="s">
        <v>138</v>
      </c>
    </row>
    <row r="153" spans="2:65" s="12" customFormat="1">
      <c r="B153" s="219"/>
      <c r="C153" s="220"/>
      <c r="D153" s="205" t="s">
        <v>149</v>
      </c>
      <c r="E153" s="232" t="s">
        <v>34</v>
      </c>
      <c r="F153" s="233" t="s">
        <v>237</v>
      </c>
      <c r="G153" s="220"/>
      <c r="H153" s="234">
        <v>0.6</v>
      </c>
      <c r="I153" s="225"/>
      <c r="J153" s="220"/>
      <c r="K153" s="220"/>
      <c r="L153" s="226"/>
      <c r="M153" s="227"/>
      <c r="N153" s="228"/>
      <c r="O153" s="228"/>
      <c r="P153" s="228"/>
      <c r="Q153" s="228"/>
      <c r="R153" s="228"/>
      <c r="S153" s="228"/>
      <c r="T153" s="229"/>
      <c r="AT153" s="230" t="s">
        <v>149</v>
      </c>
      <c r="AU153" s="230" t="s">
        <v>85</v>
      </c>
      <c r="AV153" s="12" t="s">
        <v>85</v>
      </c>
      <c r="AW153" s="12" t="s">
        <v>102</v>
      </c>
      <c r="AX153" s="12" t="s">
        <v>25</v>
      </c>
      <c r="AY153" s="230" t="s">
        <v>138</v>
      </c>
    </row>
    <row r="154" spans="2:65" s="10" customFormat="1" ht="29.85" customHeight="1">
      <c r="B154" s="176"/>
      <c r="C154" s="177"/>
      <c r="D154" s="190" t="s">
        <v>75</v>
      </c>
      <c r="E154" s="191" t="s">
        <v>85</v>
      </c>
      <c r="F154" s="191" t="s">
        <v>238</v>
      </c>
      <c r="G154" s="177"/>
      <c r="H154" s="177"/>
      <c r="I154" s="180"/>
      <c r="J154" s="192">
        <f>BK154</f>
        <v>0</v>
      </c>
      <c r="K154" s="177"/>
      <c r="L154" s="182"/>
      <c r="M154" s="183"/>
      <c r="N154" s="184"/>
      <c r="O154" s="184"/>
      <c r="P154" s="185">
        <f>SUM(P155:P277)</f>
        <v>0</v>
      </c>
      <c r="Q154" s="184"/>
      <c r="R154" s="185">
        <f>SUM(R155:R277)</f>
        <v>1299.4031022099996</v>
      </c>
      <c r="S154" s="184"/>
      <c r="T154" s="186">
        <f>SUM(T155:T277)</f>
        <v>0</v>
      </c>
      <c r="AR154" s="187" t="s">
        <v>25</v>
      </c>
      <c r="AT154" s="188" t="s">
        <v>75</v>
      </c>
      <c r="AU154" s="188" t="s">
        <v>25</v>
      </c>
      <c r="AY154" s="187" t="s">
        <v>138</v>
      </c>
      <c r="BK154" s="189">
        <f>SUM(BK155:BK277)</f>
        <v>0</v>
      </c>
    </row>
    <row r="155" spans="2:65" s="1" customFormat="1" ht="31.5" customHeight="1">
      <c r="B155" s="41"/>
      <c r="C155" s="193" t="s">
        <v>239</v>
      </c>
      <c r="D155" s="193" t="s">
        <v>140</v>
      </c>
      <c r="E155" s="194" t="s">
        <v>240</v>
      </c>
      <c r="F155" s="195" t="s">
        <v>241</v>
      </c>
      <c r="G155" s="196" t="s">
        <v>159</v>
      </c>
      <c r="H155" s="197">
        <v>42.96</v>
      </c>
      <c r="I155" s="198"/>
      <c r="J155" s="199">
        <f>ROUND(I155*H155,2)</f>
        <v>0</v>
      </c>
      <c r="K155" s="195" t="s">
        <v>144</v>
      </c>
      <c r="L155" s="61"/>
      <c r="M155" s="200" t="s">
        <v>34</v>
      </c>
      <c r="N155" s="201" t="s">
        <v>49</v>
      </c>
      <c r="O155" s="42"/>
      <c r="P155" s="202">
        <f>O155*H155</f>
        <v>0</v>
      </c>
      <c r="Q155" s="202">
        <v>1.63</v>
      </c>
      <c r="R155" s="202">
        <f>Q155*H155</f>
        <v>70.024799999999999</v>
      </c>
      <c r="S155" s="202">
        <v>0</v>
      </c>
      <c r="T155" s="203">
        <f>S155*H155</f>
        <v>0</v>
      </c>
      <c r="AR155" s="24" t="s">
        <v>145</v>
      </c>
      <c r="AT155" s="24" t="s">
        <v>140</v>
      </c>
      <c r="AU155" s="24" t="s">
        <v>85</v>
      </c>
      <c r="AY155" s="24" t="s">
        <v>138</v>
      </c>
      <c r="BE155" s="204">
        <f>IF(N155="základní",J155,0)</f>
        <v>0</v>
      </c>
      <c r="BF155" s="204">
        <f>IF(N155="snížená",J155,0)</f>
        <v>0</v>
      </c>
      <c r="BG155" s="204">
        <f>IF(N155="zákl. přenesená",J155,0)</f>
        <v>0</v>
      </c>
      <c r="BH155" s="204">
        <f>IF(N155="sníž. přenesená",J155,0)</f>
        <v>0</v>
      </c>
      <c r="BI155" s="204">
        <f>IF(N155="nulová",J155,0)</f>
        <v>0</v>
      </c>
      <c r="BJ155" s="24" t="s">
        <v>145</v>
      </c>
      <c r="BK155" s="204">
        <f>ROUND(I155*H155,2)</f>
        <v>0</v>
      </c>
      <c r="BL155" s="24" t="s">
        <v>145</v>
      </c>
      <c r="BM155" s="24" t="s">
        <v>242</v>
      </c>
    </row>
    <row r="156" spans="2:65" s="1" customFormat="1" ht="84">
      <c r="B156" s="41"/>
      <c r="C156" s="63"/>
      <c r="D156" s="205" t="s">
        <v>147</v>
      </c>
      <c r="E156" s="63"/>
      <c r="F156" s="206" t="s">
        <v>243</v>
      </c>
      <c r="G156" s="63"/>
      <c r="H156" s="63"/>
      <c r="I156" s="163"/>
      <c r="J156" s="63"/>
      <c r="K156" s="63"/>
      <c r="L156" s="61"/>
      <c r="M156" s="207"/>
      <c r="N156" s="42"/>
      <c r="O156" s="42"/>
      <c r="P156" s="42"/>
      <c r="Q156" s="42"/>
      <c r="R156" s="42"/>
      <c r="S156" s="42"/>
      <c r="T156" s="78"/>
      <c r="AT156" s="24" t="s">
        <v>147</v>
      </c>
      <c r="AU156" s="24" t="s">
        <v>85</v>
      </c>
    </row>
    <row r="157" spans="2:65" s="11" customFormat="1">
      <c r="B157" s="208"/>
      <c r="C157" s="209"/>
      <c r="D157" s="205" t="s">
        <v>149</v>
      </c>
      <c r="E157" s="210" t="s">
        <v>34</v>
      </c>
      <c r="F157" s="211" t="s">
        <v>244</v>
      </c>
      <c r="G157" s="209"/>
      <c r="H157" s="212" t="s">
        <v>34</v>
      </c>
      <c r="I157" s="213"/>
      <c r="J157" s="209"/>
      <c r="K157" s="209"/>
      <c r="L157" s="214"/>
      <c r="M157" s="215"/>
      <c r="N157" s="216"/>
      <c r="O157" s="216"/>
      <c r="P157" s="216"/>
      <c r="Q157" s="216"/>
      <c r="R157" s="216"/>
      <c r="S157" s="216"/>
      <c r="T157" s="217"/>
      <c r="AT157" s="218" t="s">
        <v>149</v>
      </c>
      <c r="AU157" s="218" t="s">
        <v>85</v>
      </c>
      <c r="AV157" s="11" t="s">
        <v>25</v>
      </c>
      <c r="AW157" s="11" t="s">
        <v>102</v>
      </c>
      <c r="AX157" s="11" t="s">
        <v>76</v>
      </c>
      <c r="AY157" s="218" t="s">
        <v>138</v>
      </c>
    </row>
    <row r="158" spans="2:65" s="11" customFormat="1">
      <c r="B158" s="208"/>
      <c r="C158" s="209"/>
      <c r="D158" s="205" t="s">
        <v>149</v>
      </c>
      <c r="E158" s="210" t="s">
        <v>34</v>
      </c>
      <c r="F158" s="211" t="s">
        <v>176</v>
      </c>
      <c r="G158" s="209"/>
      <c r="H158" s="212" t="s">
        <v>34</v>
      </c>
      <c r="I158" s="213"/>
      <c r="J158" s="209"/>
      <c r="K158" s="209"/>
      <c r="L158" s="214"/>
      <c r="M158" s="215"/>
      <c r="N158" s="216"/>
      <c r="O158" s="216"/>
      <c r="P158" s="216"/>
      <c r="Q158" s="216"/>
      <c r="R158" s="216"/>
      <c r="S158" s="216"/>
      <c r="T158" s="217"/>
      <c r="AT158" s="218" t="s">
        <v>149</v>
      </c>
      <c r="AU158" s="218" t="s">
        <v>85</v>
      </c>
      <c r="AV158" s="11" t="s">
        <v>25</v>
      </c>
      <c r="AW158" s="11" t="s">
        <v>102</v>
      </c>
      <c r="AX158" s="11" t="s">
        <v>76</v>
      </c>
      <c r="AY158" s="218" t="s">
        <v>138</v>
      </c>
    </row>
    <row r="159" spans="2:65" s="12" customFormat="1">
      <c r="B159" s="219"/>
      <c r="C159" s="220"/>
      <c r="D159" s="205" t="s">
        <v>149</v>
      </c>
      <c r="E159" s="232" t="s">
        <v>34</v>
      </c>
      <c r="F159" s="233" t="s">
        <v>245</v>
      </c>
      <c r="G159" s="220"/>
      <c r="H159" s="234">
        <v>21.329968749999999</v>
      </c>
      <c r="I159" s="225"/>
      <c r="J159" s="220"/>
      <c r="K159" s="220"/>
      <c r="L159" s="226"/>
      <c r="M159" s="227"/>
      <c r="N159" s="228"/>
      <c r="O159" s="228"/>
      <c r="P159" s="228"/>
      <c r="Q159" s="228"/>
      <c r="R159" s="228"/>
      <c r="S159" s="228"/>
      <c r="T159" s="229"/>
      <c r="AT159" s="230" t="s">
        <v>149</v>
      </c>
      <c r="AU159" s="230" t="s">
        <v>85</v>
      </c>
      <c r="AV159" s="12" t="s">
        <v>85</v>
      </c>
      <c r="AW159" s="12" t="s">
        <v>102</v>
      </c>
      <c r="AX159" s="12" t="s">
        <v>76</v>
      </c>
      <c r="AY159" s="230" t="s">
        <v>138</v>
      </c>
    </row>
    <row r="160" spans="2:65" s="11" customFormat="1">
      <c r="B160" s="208"/>
      <c r="C160" s="209"/>
      <c r="D160" s="205" t="s">
        <v>149</v>
      </c>
      <c r="E160" s="210" t="s">
        <v>34</v>
      </c>
      <c r="F160" s="211" t="s">
        <v>178</v>
      </c>
      <c r="G160" s="209"/>
      <c r="H160" s="212" t="s">
        <v>34</v>
      </c>
      <c r="I160" s="213"/>
      <c r="J160" s="209"/>
      <c r="K160" s="209"/>
      <c r="L160" s="214"/>
      <c r="M160" s="215"/>
      <c r="N160" s="216"/>
      <c r="O160" s="216"/>
      <c r="P160" s="216"/>
      <c r="Q160" s="216"/>
      <c r="R160" s="216"/>
      <c r="S160" s="216"/>
      <c r="T160" s="217"/>
      <c r="AT160" s="218" t="s">
        <v>149</v>
      </c>
      <c r="AU160" s="218" t="s">
        <v>85</v>
      </c>
      <c r="AV160" s="11" t="s">
        <v>25</v>
      </c>
      <c r="AW160" s="11" t="s">
        <v>102</v>
      </c>
      <c r="AX160" s="11" t="s">
        <v>76</v>
      </c>
      <c r="AY160" s="218" t="s">
        <v>138</v>
      </c>
    </row>
    <row r="161" spans="2:65" s="12" customFormat="1">
      <c r="B161" s="219"/>
      <c r="C161" s="220"/>
      <c r="D161" s="205" t="s">
        <v>149</v>
      </c>
      <c r="E161" s="232" t="s">
        <v>34</v>
      </c>
      <c r="F161" s="233" t="s">
        <v>246</v>
      </c>
      <c r="G161" s="220"/>
      <c r="H161" s="234">
        <v>18.994687500000001</v>
      </c>
      <c r="I161" s="225"/>
      <c r="J161" s="220"/>
      <c r="K161" s="220"/>
      <c r="L161" s="226"/>
      <c r="M161" s="227"/>
      <c r="N161" s="228"/>
      <c r="O161" s="228"/>
      <c r="P161" s="228"/>
      <c r="Q161" s="228"/>
      <c r="R161" s="228"/>
      <c r="S161" s="228"/>
      <c r="T161" s="229"/>
      <c r="AT161" s="230" t="s">
        <v>149</v>
      </c>
      <c r="AU161" s="230" t="s">
        <v>85</v>
      </c>
      <c r="AV161" s="12" t="s">
        <v>85</v>
      </c>
      <c r="AW161" s="12" t="s">
        <v>102</v>
      </c>
      <c r="AX161" s="12" t="s">
        <v>76</v>
      </c>
      <c r="AY161" s="230" t="s">
        <v>138</v>
      </c>
    </row>
    <row r="162" spans="2:65" s="13" customFormat="1">
      <c r="B162" s="235"/>
      <c r="C162" s="236"/>
      <c r="D162" s="205" t="s">
        <v>149</v>
      </c>
      <c r="E162" s="237" t="s">
        <v>34</v>
      </c>
      <c r="F162" s="238" t="s">
        <v>180</v>
      </c>
      <c r="G162" s="236"/>
      <c r="H162" s="239">
        <v>40.324656249999997</v>
      </c>
      <c r="I162" s="240"/>
      <c r="J162" s="236"/>
      <c r="K162" s="236"/>
      <c r="L162" s="241"/>
      <c r="M162" s="242"/>
      <c r="N162" s="243"/>
      <c r="O162" s="243"/>
      <c r="P162" s="243"/>
      <c r="Q162" s="243"/>
      <c r="R162" s="243"/>
      <c r="S162" s="243"/>
      <c r="T162" s="244"/>
      <c r="AT162" s="245" t="s">
        <v>149</v>
      </c>
      <c r="AU162" s="245" t="s">
        <v>85</v>
      </c>
      <c r="AV162" s="13" t="s">
        <v>89</v>
      </c>
      <c r="AW162" s="13" t="s">
        <v>102</v>
      </c>
      <c r="AX162" s="13" t="s">
        <v>76</v>
      </c>
      <c r="AY162" s="245" t="s">
        <v>138</v>
      </c>
    </row>
    <row r="163" spans="2:65" s="11" customFormat="1">
      <c r="B163" s="208"/>
      <c r="C163" s="209"/>
      <c r="D163" s="205" t="s">
        <v>149</v>
      </c>
      <c r="E163" s="210" t="s">
        <v>34</v>
      </c>
      <c r="F163" s="211" t="s">
        <v>181</v>
      </c>
      <c r="G163" s="209"/>
      <c r="H163" s="212" t="s">
        <v>34</v>
      </c>
      <c r="I163" s="213"/>
      <c r="J163" s="209"/>
      <c r="K163" s="209"/>
      <c r="L163" s="214"/>
      <c r="M163" s="215"/>
      <c r="N163" s="216"/>
      <c r="O163" s="216"/>
      <c r="P163" s="216"/>
      <c r="Q163" s="216"/>
      <c r="R163" s="216"/>
      <c r="S163" s="216"/>
      <c r="T163" s="217"/>
      <c r="AT163" s="218" t="s">
        <v>149</v>
      </c>
      <c r="AU163" s="218" t="s">
        <v>85</v>
      </c>
      <c r="AV163" s="11" t="s">
        <v>25</v>
      </c>
      <c r="AW163" s="11" t="s">
        <v>102</v>
      </c>
      <c r="AX163" s="11" t="s">
        <v>76</v>
      </c>
      <c r="AY163" s="218" t="s">
        <v>138</v>
      </c>
    </row>
    <row r="164" spans="2:65" s="12" customFormat="1">
      <c r="B164" s="219"/>
      <c r="C164" s="220"/>
      <c r="D164" s="205" t="s">
        <v>149</v>
      </c>
      <c r="E164" s="232" t="s">
        <v>34</v>
      </c>
      <c r="F164" s="233" t="s">
        <v>247</v>
      </c>
      <c r="G164" s="220"/>
      <c r="H164" s="234">
        <v>2.63526375</v>
      </c>
      <c r="I164" s="225"/>
      <c r="J164" s="220"/>
      <c r="K164" s="220"/>
      <c r="L164" s="226"/>
      <c r="M164" s="227"/>
      <c r="N164" s="228"/>
      <c r="O164" s="228"/>
      <c r="P164" s="228"/>
      <c r="Q164" s="228"/>
      <c r="R164" s="228"/>
      <c r="S164" s="228"/>
      <c r="T164" s="229"/>
      <c r="AT164" s="230" t="s">
        <v>149</v>
      </c>
      <c r="AU164" s="230" t="s">
        <v>85</v>
      </c>
      <c r="AV164" s="12" t="s">
        <v>85</v>
      </c>
      <c r="AW164" s="12" t="s">
        <v>102</v>
      </c>
      <c r="AX164" s="12" t="s">
        <v>76</v>
      </c>
      <c r="AY164" s="230" t="s">
        <v>138</v>
      </c>
    </row>
    <row r="165" spans="2:65" s="13" customFormat="1">
      <c r="B165" s="235"/>
      <c r="C165" s="236"/>
      <c r="D165" s="205" t="s">
        <v>149</v>
      </c>
      <c r="E165" s="237" t="s">
        <v>34</v>
      </c>
      <c r="F165" s="238" t="s">
        <v>180</v>
      </c>
      <c r="G165" s="236"/>
      <c r="H165" s="239">
        <v>2.63526375</v>
      </c>
      <c r="I165" s="240"/>
      <c r="J165" s="236"/>
      <c r="K165" s="236"/>
      <c r="L165" s="241"/>
      <c r="M165" s="242"/>
      <c r="N165" s="243"/>
      <c r="O165" s="243"/>
      <c r="P165" s="243"/>
      <c r="Q165" s="243"/>
      <c r="R165" s="243"/>
      <c r="S165" s="243"/>
      <c r="T165" s="244"/>
      <c r="AT165" s="245" t="s">
        <v>149</v>
      </c>
      <c r="AU165" s="245" t="s">
        <v>85</v>
      </c>
      <c r="AV165" s="13" t="s">
        <v>89</v>
      </c>
      <c r="AW165" s="13" t="s">
        <v>102</v>
      </c>
      <c r="AX165" s="13" t="s">
        <v>76</v>
      </c>
      <c r="AY165" s="245" t="s">
        <v>138</v>
      </c>
    </row>
    <row r="166" spans="2:65" s="14" customFormat="1">
      <c r="B166" s="246"/>
      <c r="C166" s="247"/>
      <c r="D166" s="221" t="s">
        <v>149</v>
      </c>
      <c r="E166" s="248" t="s">
        <v>34</v>
      </c>
      <c r="F166" s="249" t="s">
        <v>183</v>
      </c>
      <c r="G166" s="247"/>
      <c r="H166" s="250">
        <v>42.959919999999997</v>
      </c>
      <c r="I166" s="251"/>
      <c r="J166" s="247"/>
      <c r="K166" s="247"/>
      <c r="L166" s="252"/>
      <c r="M166" s="253"/>
      <c r="N166" s="254"/>
      <c r="O166" s="254"/>
      <c r="P166" s="254"/>
      <c r="Q166" s="254"/>
      <c r="R166" s="254"/>
      <c r="S166" s="254"/>
      <c r="T166" s="255"/>
      <c r="AT166" s="256" t="s">
        <v>149</v>
      </c>
      <c r="AU166" s="256" t="s">
        <v>85</v>
      </c>
      <c r="AV166" s="14" t="s">
        <v>145</v>
      </c>
      <c r="AW166" s="14" t="s">
        <v>102</v>
      </c>
      <c r="AX166" s="14" t="s">
        <v>25</v>
      </c>
      <c r="AY166" s="256" t="s">
        <v>138</v>
      </c>
    </row>
    <row r="167" spans="2:65" s="1" customFormat="1" ht="22.5" customHeight="1">
      <c r="B167" s="41"/>
      <c r="C167" s="193" t="s">
        <v>248</v>
      </c>
      <c r="D167" s="193" t="s">
        <v>140</v>
      </c>
      <c r="E167" s="194" t="s">
        <v>249</v>
      </c>
      <c r="F167" s="195" t="s">
        <v>250</v>
      </c>
      <c r="G167" s="196" t="s">
        <v>251</v>
      </c>
      <c r="H167" s="197">
        <v>148.94999999999999</v>
      </c>
      <c r="I167" s="198"/>
      <c r="J167" s="199">
        <f>ROUND(I167*H167,2)</f>
        <v>0</v>
      </c>
      <c r="K167" s="195" t="s">
        <v>144</v>
      </c>
      <c r="L167" s="61"/>
      <c r="M167" s="200" t="s">
        <v>34</v>
      </c>
      <c r="N167" s="201" t="s">
        <v>49</v>
      </c>
      <c r="O167" s="42"/>
      <c r="P167" s="202">
        <f>O167*H167</f>
        <v>0</v>
      </c>
      <c r="Q167" s="202">
        <v>4.8999999999999998E-4</v>
      </c>
      <c r="R167" s="202">
        <f>Q167*H167</f>
        <v>7.2985499999999995E-2</v>
      </c>
      <c r="S167" s="202">
        <v>0</v>
      </c>
      <c r="T167" s="203">
        <f>S167*H167</f>
        <v>0</v>
      </c>
      <c r="AR167" s="24" t="s">
        <v>145</v>
      </c>
      <c r="AT167" s="24" t="s">
        <v>140</v>
      </c>
      <c r="AU167" s="24" t="s">
        <v>85</v>
      </c>
      <c r="AY167" s="24" t="s">
        <v>138</v>
      </c>
      <c r="BE167" s="204">
        <f>IF(N167="základní",J167,0)</f>
        <v>0</v>
      </c>
      <c r="BF167" s="204">
        <f>IF(N167="snížená",J167,0)</f>
        <v>0</v>
      </c>
      <c r="BG167" s="204">
        <f>IF(N167="zákl. přenesená",J167,0)</f>
        <v>0</v>
      </c>
      <c r="BH167" s="204">
        <f>IF(N167="sníž. přenesená",J167,0)</f>
        <v>0</v>
      </c>
      <c r="BI167" s="204">
        <f>IF(N167="nulová",J167,0)</f>
        <v>0</v>
      </c>
      <c r="BJ167" s="24" t="s">
        <v>145</v>
      </c>
      <c r="BK167" s="204">
        <f>ROUND(I167*H167,2)</f>
        <v>0</v>
      </c>
      <c r="BL167" s="24" t="s">
        <v>145</v>
      </c>
      <c r="BM167" s="24" t="s">
        <v>252</v>
      </c>
    </row>
    <row r="168" spans="2:65" s="1" customFormat="1" ht="60">
      <c r="B168" s="41"/>
      <c r="C168" s="63"/>
      <c r="D168" s="205" t="s">
        <v>147</v>
      </c>
      <c r="E168" s="63"/>
      <c r="F168" s="206" t="s">
        <v>253</v>
      </c>
      <c r="G168" s="63"/>
      <c r="H168" s="63"/>
      <c r="I168" s="163"/>
      <c r="J168" s="63"/>
      <c r="K168" s="63"/>
      <c r="L168" s="61"/>
      <c r="M168" s="207"/>
      <c r="N168" s="42"/>
      <c r="O168" s="42"/>
      <c r="P168" s="42"/>
      <c r="Q168" s="42"/>
      <c r="R168" s="42"/>
      <c r="S168" s="42"/>
      <c r="T168" s="78"/>
      <c r="AT168" s="24" t="s">
        <v>147</v>
      </c>
      <c r="AU168" s="24" t="s">
        <v>85</v>
      </c>
    </row>
    <row r="169" spans="2:65" s="11" customFormat="1">
      <c r="B169" s="208"/>
      <c r="C169" s="209"/>
      <c r="D169" s="205" t="s">
        <v>149</v>
      </c>
      <c r="E169" s="210" t="s">
        <v>34</v>
      </c>
      <c r="F169" s="211" t="s">
        <v>254</v>
      </c>
      <c r="G169" s="209"/>
      <c r="H169" s="212" t="s">
        <v>34</v>
      </c>
      <c r="I169" s="213"/>
      <c r="J169" s="209"/>
      <c r="K169" s="209"/>
      <c r="L169" s="214"/>
      <c r="M169" s="215"/>
      <c r="N169" s="216"/>
      <c r="O169" s="216"/>
      <c r="P169" s="216"/>
      <c r="Q169" s="216"/>
      <c r="R169" s="216"/>
      <c r="S169" s="216"/>
      <c r="T169" s="217"/>
      <c r="AT169" s="218" t="s">
        <v>149</v>
      </c>
      <c r="AU169" s="218" t="s">
        <v>85</v>
      </c>
      <c r="AV169" s="11" t="s">
        <v>25</v>
      </c>
      <c r="AW169" s="11" t="s">
        <v>102</v>
      </c>
      <c r="AX169" s="11" t="s">
        <v>76</v>
      </c>
      <c r="AY169" s="218" t="s">
        <v>138</v>
      </c>
    </row>
    <row r="170" spans="2:65" s="12" customFormat="1">
      <c r="B170" s="219"/>
      <c r="C170" s="220"/>
      <c r="D170" s="205" t="s">
        <v>149</v>
      </c>
      <c r="E170" s="232" t="s">
        <v>34</v>
      </c>
      <c r="F170" s="233" t="s">
        <v>255</v>
      </c>
      <c r="G170" s="220"/>
      <c r="H170" s="234">
        <v>131.25</v>
      </c>
      <c r="I170" s="225"/>
      <c r="J170" s="220"/>
      <c r="K170" s="220"/>
      <c r="L170" s="226"/>
      <c r="M170" s="227"/>
      <c r="N170" s="228"/>
      <c r="O170" s="228"/>
      <c r="P170" s="228"/>
      <c r="Q170" s="228"/>
      <c r="R170" s="228"/>
      <c r="S170" s="228"/>
      <c r="T170" s="229"/>
      <c r="AT170" s="230" t="s">
        <v>149</v>
      </c>
      <c r="AU170" s="230" t="s">
        <v>85</v>
      </c>
      <c r="AV170" s="12" t="s">
        <v>85</v>
      </c>
      <c r="AW170" s="12" t="s">
        <v>102</v>
      </c>
      <c r="AX170" s="12" t="s">
        <v>76</v>
      </c>
      <c r="AY170" s="230" t="s">
        <v>138</v>
      </c>
    </row>
    <row r="171" spans="2:65" s="11" customFormat="1">
      <c r="B171" s="208"/>
      <c r="C171" s="209"/>
      <c r="D171" s="205" t="s">
        <v>149</v>
      </c>
      <c r="E171" s="210" t="s">
        <v>34</v>
      </c>
      <c r="F171" s="211" t="s">
        <v>181</v>
      </c>
      <c r="G171" s="209"/>
      <c r="H171" s="212" t="s">
        <v>34</v>
      </c>
      <c r="I171" s="213"/>
      <c r="J171" s="209"/>
      <c r="K171" s="209"/>
      <c r="L171" s="214"/>
      <c r="M171" s="215"/>
      <c r="N171" s="216"/>
      <c r="O171" s="216"/>
      <c r="P171" s="216"/>
      <c r="Q171" s="216"/>
      <c r="R171" s="216"/>
      <c r="S171" s="216"/>
      <c r="T171" s="217"/>
      <c r="AT171" s="218" t="s">
        <v>149</v>
      </c>
      <c r="AU171" s="218" t="s">
        <v>85</v>
      </c>
      <c r="AV171" s="11" t="s">
        <v>25</v>
      </c>
      <c r="AW171" s="11" t="s">
        <v>102</v>
      </c>
      <c r="AX171" s="11" t="s">
        <v>76</v>
      </c>
      <c r="AY171" s="218" t="s">
        <v>138</v>
      </c>
    </row>
    <row r="172" spans="2:65" s="12" customFormat="1">
      <c r="B172" s="219"/>
      <c r="C172" s="220"/>
      <c r="D172" s="205" t="s">
        <v>149</v>
      </c>
      <c r="E172" s="232" t="s">
        <v>34</v>
      </c>
      <c r="F172" s="233" t="s">
        <v>256</v>
      </c>
      <c r="G172" s="220"/>
      <c r="H172" s="234">
        <v>17.7</v>
      </c>
      <c r="I172" s="225"/>
      <c r="J172" s="220"/>
      <c r="K172" s="220"/>
      <c r="L172" s="226"/>
      <c r="M172" s="227"/>
      <c r="N172" s="228"/>
      <c r="O172" s="228"/>
      <c r="P172" s="228"/>
      <c r="Q172" s="228"/>
      <c r="R172" s="228"/>
      <c r="S172" s="228"/>
      <c r="T172" s="229"/>
      <c r="AT172" s="230" t="s">
        <v>149</v>
      </c>
      <c r="AU172" s="230" t="s">
        <v>85</v>
      </c>
      <c r="AV172" s="12" t="s">
        <v>85</v>
      </c>
      <c r="AW172" s="12" t="s">
        <v>102</v>
      </c>
      <c r="AX172" s="12" t="s">
        <v>76</v>
      </c>
      <c r="AY172" s="230" t="s">
        <v>138</v>
      </c>
    </row>
    <row r="173" spans="2:65" s="14" customFormat="1">
      <c r="B173" s="246"/>
      <c r="C173" s="247"/>
      <c r="D173" s="221" t="s">
        <v>149</v>
      </c>
      <c r="E173" s="248" t="s">
        <v>34</v>
      </c>
      <c r="F173" s="249" t="s">
        <v>183</v>
      </c>
      <c r="G173" s="247"/>
      <c r="H173" s="250">
        <v>148.94999999999999</v>
      </c>
      <c r="I173" s="251"/>
      <c r="J173" s="247"/>
      <c r="K173" s="247"/>
      <c r="L173" s="252"/>
      <c r="M173" s="253"/>
      <c r="N173" s="254"/>
      <c r="O173" s="254"/>
      <c r="P173" s="254"/>
      <c r="Q173" s="254"/>
      <c r="R173" s="254"/>
      <c r="S173" s="254"/>
      <c r="T173" s="255"/>
      <c r="AT173" s="256" t="s">
        <v>149</v>
      </c>
      <c r="AU173" s="256" t="s">
        <v>85</v>
      </c>
      <c r="AV173" s="14" t="s">
        <v>145</v>
      </c>
      <c r="AW173" s="14" t="s">
        <v>102</v>
      </c>
      <c r="AX173" s="14" t="s">
        <v>25</v>
      </c>
      <c r="AY173" s="256" t="s">
        <v>138</v>
      </c>
    </row>
    <row r="174" spans="2:65" s="1" customFormat="1" ht="22.5" customHeight="1">
      <c r="B174" s="41"/>
      <c r="C174" s="193" t="s">
        <v>10</v>
      </c>
      <c r="D174" s="193" t="s">
        <v>140</v>
      </c>
      <c r="E174" s="194" t="s">
        <v>257</v>
      </c>
      <c r="F174" s="195" t="s">
        <v>258</v>
      </c>
      <c r="G174" s="196" t="s">
        <v>251</v>
      </c>
      <c r="H174" s="197">
        <v>78.5</v>
      </c>
      <c r="I174" s="198"/>
      <c r="J174" s="199">
        <f>ROUND(I174*H174,2)</f>
        <v>0</v>
      </c>
      <c r="K174" s="195" t="s">
        <v>34</v>
      </c>
      <c r="L174" s="61"/>
      <c r="M174" s="200" t="s">
        <v>34</v>
      </c>
      <c r="N174" s="201" t="s">
        <v>49</v>
      </c>
      <c r="O174" s="42"/>
      <c r="P174" s="202">
        <f>O174*H174</f>
        <v>0</v>
      </c>
      <c r="Q174" s="202">
        <v>1.91E-3</v>
      </c>
      <c r="R174" s="202">
        <f>Q174*H174</f>
        <v>0.14993500000000001</v>
      </c>
      <c r="S174" s="202">
        <v>0</v>
      </c>
      <c r="T174" s="203">
        <f>S174*H174</f>
        <v>0</v>
      </c>
      <c r="AR174" s="24" t="s">
        <v>145</v>
      </c>
      <c r="AT174" s="24" t="s">
        <v>140</v>
      </c>
      <c r="AU174" s="24" t="s">
        <v>85</v>
      </c>
      <c r="AY174" s="24" t="s">
        <v>138</v>
      </c>
      <c r="BE174" s="204">
        <f>IF(N174="základní",J174,0)</f>
        <v>0</v>
      </c>
      <c r="BF174" s="204">
        <f>IF(N174="snížená",J174,0)</f>
        <v>0</v>
      </c>
      <c r="BG174" s="204">
        <f>IF(N174="zákl. přenesená",J174,0)</f>
        <v>0</v>
      </c>
      <c r="BH174" s="204">
        <f>IF(N174="sníž. přenesená",J174,0)</f>
        <v>0</v>
      </c>
      <c r="BI174" s="204">
        <f>IF(N174="nulová",J174,0)</f>
        <v>0</v>
      </c>
      <c r="BJ174" s="24" t="s">
        <v>145</v>
      </c>
      <c r="BK174" s="204">
        <f>ROUND(I174*H174,2)</f>
        <v>0</v>
      </c>
      <c r="BL174" s="24" t="s">
        <v>145</v>
      </c>
      <c r="BM174" s="24" t="s">
        <v>259</v>
      </c>
    </row>
    <row r="175" spans="2:65" s="11" customFormat="1">
      <c r="B175" s="208"/>
      <c r="C175" s="209"/>
      <c r="D175" s="205" t="s">
        <v>149</v>
      </c>
      <c r="E175" s="210" t="s">
        <v>34</v>
      </c>
      <c r="F175" s="211" t="s">
        <v>260</v>
      </c>
      <c r="G175" s="209"/>
      <c r="H175" s="212" t="s">
        <v>34</v>
      </c>
      <c r="I175" s="213"/>
      <c r="J175" s="209"/>
      <c r="K175" s="209"/>
      <c r="L175" s="214"/>
      <c r="M175" s="215"/>
      <c r="N175" s="216"/>
      <c r="O175" s="216"/>
      <c r="P175" s="216"/>
      <c r="Q175" s="216"/>
      <c r="R175" s="216"/>
      <c r="S175" s="216"/>
      <c r="T175" s="217"/>
      <c r="AT175" s="218" t="s">
        <v>149</v>
      </c>
      <c r="AU175" s="218" t="s">
        <v>85</v>
      </c>
      <c r="AV175" s="11" t="s">
        <v>25</v>
      </c>
      <c r="AW175" s="11" t="s">
        <v>102</v>
      </c>
      <c r="AX175" s="11" t="s">
        <v>76</v>
      </c>
      <c r="AY175" s="218" t="s">
        <v>138</v>
      </c>
    </row>
    <row r="176" spans="2:65" s="12" customFormat="1">
      <c r="B176" s="219"/>
      <c r="C176" s="220"/>
      <c r="D176" s="221" t="s">
        <v>149</v>
      </c>
      <c r="E176" s="222" t="s">
        <v>34</v>
      </c>
      <c r="F176" s="223" t="s">
        <v>261</v>
      </c>
      <c r="G176" s="220"/>
      <c r="H176" s="224">
        <v>78.5</v>
      </c>
      <c r="I176" s="225"/>
      <c r="J176" s="220"/>
      <c r="K176" s="220"/>
      <c r="L176" s="226"/>
      <c r="M176" s="227"/>
      <c r="N176" s="228"/>
      <c r="O176" s="228"/>
      <c r="P176" s="228"/>
      <c r="Q176" s="228"/>
      <c r="R176" s="228"/>
      <c r="S176" s="228"/>
      <c r="T176" s="229"/>
      <c r="AT176" s="230" t="s">
        <v>149</v>
      </c>
      <c r="AU176" s="230" t="s">
        <v>85</v>
      </c>
      <c r="AV176" s="12" t="s">
        <v>85</v>
      </c>
      <c r="AW176" s="12" t="s">
        <v>102</v>
      </c>
      <c r="AX176" s="12" t="s">
        <v>25</v>
      </c>
      <c r="AY176" s="230" t="s">
        <v>138</v>
      </c>
    </row>
    <row r="177" spans="2:65" s="1" customFormat="1" ht="22.5" customHeight="1">
      <c r="B177" s="41"/>
      <c r="C177" s="257" t="s">
        <v>262</v>
      </c>
      <c r="D177" s="257" t="s">
        <v>231</v>
      </c>
      <c r="E177" s="258" t="s">
        <v>263</v>
      </c>
      <c r="F177" s="259" t="s">
        <v>264</v>
      </c>
      <c r="G177" s="260" t="s">
        <v>251</v>
      </c>
      <c r="H177" s="261">
        <v>4.5</v>
      </c>
      <c r="I177" s="262"/>
      <c r="J177" s="263">
        <f>ROUND(I177*H177,2)</f>
        <v>0</v>
      </c>
      <c r="K177" s="259" t="s">
        <v>34</v>
      </c>
      <c r="L177" s="264"/>
      <c r="M177" s="265" t="s">
        <v>34</v>
      </c>
      <c r="N177" s="266" t="s">
        <v>49</v>
      </c>
      <c r="O177" s="42"/>
      <c r="P177" s="202">
        <f>O177*H177</f>
        <v>0</v>
      </c>
      <c r="Q177" s="202">
        <v>3.13E-3</v>
      </c>
      <c r="R177" s="202">
        <f>Q177*H177</f>
        <v>1.4085E-2</v>
      </c>
      <c r="S177" s="202">
        <v>0</v>
      </c>
      <c r="T177" s="203">
        <f>S177*H177</f>
        <v>0</v>
      </c>
      <c r="AR177" s="24" t="s">
        <v>200</v>
      </c>
      <c r="AT177" s="24" t="s">
        <v>231</v>
      </c>
      <c r="AU177" s="24" t="s">
        <v>85</v>
      </c>
      <c r="AY177" s="24" t="s">
        <v>138</v>
      </c>
      <c r="BE177" s="204">
        <f>IF(N177="základní",J177,0)</f>
        <v>0</v>
      </c>
      <c r="BF177" s="204">
        <f>IF(N177="snížená",J177,0)</f>
        <v>0</v>
      </c>
      <c r="BG177" s="204">
        <f>IF(N177="zákl. přenesená",J177,0)</f>
        <v>0</v>
      </c>
      <c r="BH177" s="204">
        <f>IF(N177="sníž. přenesená",J177,0)</f>
        <v>0</v>
      </c>
      <c r="BI177" s="204">
        <f>IF(N177="nulová",J177,0)</f>
        <v>0</v>
      </c>
      <c r="BJ177" s="24" t="s">
        <v>145</v>
      </c>
      <c r="BK177" s="204">
        <f>ROUND(I177*H177,2)</f>
        <v>0</v>
      </c>
      <c r="BL177" s="24" t="s">
        <v>145</v>
      </c>
      <c r="BM177" s="24" t="s">
        <v>265</v>
      </c>
    </row>
    <row r="178" spans="2:65" s="11" customFormat="1">
      <c r="B178" s="208"/>
      <c r="C178" s="209"/>
      <c r="D178" s="205" t="s">
        <v>149</v>
      </c>
      <c r="E178" s="210" t="s">
        <v>34</v>
      </c>
      <c r="F178" s="211" t="s">
        <v>266</v>
      </c>
      <c r="G178" s="209"/>
      <c r="H178" s="212" t="s">
        <v>34</v>
      </c>
      <c r="I178" s="213"/>
      <c r="J178" s="209"/>
      <c r="K178" s="209"/>
      <c r="L178" s="214"/>
      <c r="M178" s="215"/>
      <c r="N178" s="216"/>
      <c r="O178" s="216"/>
      <c r="P178" s="216"/>
      <c r="Q178" s="216"/>
      <c r="R178" s="216"/>
      <c r="S178" s="216"/>
      <c r="T178" s="217"/>
      <c r="AT178" s="218" t="s">
        <v>149</v>
      </c>
      <c r="AU178" s="218" t="s">
        <v>85</v>
      </c>
      <c r="AV178" s="11" t="s">
        <v>25</v>
      </c>
      <c r="AW178" s="11" t="s">
        <v>102</v>
      </c>
      <c r="AX178" s="11" t="s">
        <v>76</v>
      </c>
      <c r="AY178" s="218" t="s">
        <v>138</v>
      </c>
    </row>
    <row r="179" spans="2:65" s="12" customFormat="1">
      <c r="B179" s="219"/>
      <c r="C179" s="220"/>
      <c r="D179" s="221" t="s">
        <v>149</v>
      </c>
      <c r="E179" s="222" t="s">
        <v>34</v>
      </c>
      <c r="F179" s="223" t="s">
        <v>267</v>
      </c>
      <c r="G179" s="220"/>
      <c r="H179" s="224">
        <v>4.5</v>
      </c>
      <c r="I179" s="225"/>
      <c r="J179" s="220"/>
      <c r="K179" s="220"/>
      <c r="L179" s="226"/>
      <c r="M179" s="227"/>
      <c r="N179" s="228"/>
      <c r="O179" s="228"/>
      <c r="P179" s="228"/>
      <c r="Q179" s="228"/>
      <c r="R179" s="228"/>
      <c r="S179" s="228"/>
      <c r="T179" s="229"/>
      <c r="AT179" s="230" t="s">
        <v>149</v>
      </c>
      <c r="AU179" s="230" t="s">
        <v>85</v>
      </c>
      <c r="AV179" s="12" t="s">
        <v>85</v>
      </c>
      <c r="AW179" s="12" t="s">
        <v>102</v>
      </c>
      <c r="AX179" s="12" t="s">
        <v>25</v>
      </c>
      <c r="AY179" s="230" t="s">
        <v>138</v>
      </c>
    </row>
    <row r="180" spans="2:65" s="1" customFormat="1" ht="22.5" customHeight="1">
      <c r="B180" s="41"/>
      <c r="C180" s="257" t="s">
        <v>268</v>
      </c>
      <c r="D180" s="257" t="s">
        <v>231</v>
      </c>
      <c r="E180" s="258" t="s">
        <v>269</v>
      </c>
      <c r="F180" s="259" t="s">
        <v>270</v>
      </c>
      <c r="G180" s="260" t="s">
        <v>271</v>
      </c>
      <c r="H180" s="261">
        <v>30</v>
      </c>
      <c r="I180" s="262"/>
      <c r="J180" s="263">
        <f>ROUND(I180*H180,2)</f>
        <v>0</v>
      </c>
      <c r="K180" s="259" t="s">
        <v>34</v>
      </c>
      <c r="L180" s="264"/>
      <c r="M180" s="265" t="s">
        <v>34</v>
      </c>
      <c r="N180" s="266" t="s">
        <v>49</v>
      </c>
      <c r="O180" s="42"/>
      <c r="P180" s="202">
        <f>O180*H180</f>
        <v>0</v>
      </c>
      <c r="Q180" s="202">
        <v>3.7000000000000002E-3</v>
      </c>
      <c r="R180" s="202">
        <f>Q180*H180</f>
        <v>0.111</v>
      </c>
      <c r="S180" s="202">
        <v>0</v>
      </c>
      <c r="T180" s="203">
        <f>S180*H180</f>
        <v>0</v>
      </c>
      <c r="AR180" s="24" t="s">
        <v>200</v>
      </c>
      <c r="AT180" s="24" t="s">
        <v>231</v>
      </c>
      <c r="AU180" s="24" t="s">
        <v>85</v>
      </c>
      <c r="AY180" s="24" t="s">
        <v>138</v>
      </c>
      <c r="BE180" s="204">
        <f>IF(N180="základní",J180,0)</f>
        <v>0</v>
      </c>
      <c r="BF180" s="204">
        <f>IF(N180="snížená",J180,0)</f>
        <v>0</v>
      </c>
      <c r="BG180" s="204">
        <f>IF(N180="zákl. přenesená",J180,0)</f>
        <v>0</v>
      </c>
      <c r="BH180" s="204">
        <f>IF(N180="sníž. přenesená",J180,0)</f>
        <v>0</v>
      </c>
      <c r="BI180" s="204">
        <f>IF(N180="nulová",J180,0)</f>
        <v>0</v>
      </c>
      <c r="BJ180" s="24" t="s">
        <v>145</v>
      </c>
      <c r="BK180" s="204">
        <f>ROUND(I180*H180,2)</f>
        <v>0</v>
      </c>
      <c r="BL180" s="24" t="s">
        <v>145</v>
      </c>
      <c r="BM180" s="24" t="s">
        <v>272</v>
      </c>
    </row>
    <row r="181" spans="2:65" s="11" customFormat="1">
      <c r="B181" s="208"/>
      <c r="C181" s="209"/>
      <c r="D181" s="205" t="s">
        <v>149</v>
      </c>
      <c r="E181" s="210" t="s">
        <v>34</v>
      </c>
      <c r="F181" s="211" t="s">
        <v>175</v>
      </c>
      <c r="G181" s="209"/>
      <c r="H181" s="212" t="s">
        <v>34</v>
      </c>
      <c r="I181" s="213"/>
      <c r="J181" s="209"/>
      <c r="K181" s="209"/>
      <c r="L181" s="214"/>
      <c r="M181" s="215"/>
      <c r="N181" s="216"/>
      <c r="O181" s="216"/>
      <c r="P181" s="216"/>
      <c r="Q181" s="216"/>
      <c r="R181" s="216"/>
      <c r="S181" s="216"/>
      <c r="T181" s="217"/>
      <c r="AT181" s="218" t="s">
        <v>149</v>
      </c>
      <c r="AU181" s="218" t="s">
        <v>85</v>
      </c>
      <c r="AV181" s="11" t="s">
        <v>25</v>
      </c>
      <c r="AW181" s="11" t="s">
        <v>102</v>
      </c>
      <c r="AX181" s="11" t="s">
        <v>76</v>
      </c>
      <c r="AY181" s="218" t="s">
        <v>138</v>
      </c>
    </row>
    <row r="182" spans="2:65" s="12" customFormat="1">
      <c r="B182" s="219"/>
      <c r="C182" s="220"/>
      <c r="D182" s="205" t="s">
        <v>149</v>
      </c>
      <c r="E182" s="232" t="s">
        <v>34</v>
      </c>
      <c r="F182" s="233" t="s">
        <v>273</v>
      </c>
      <c r="G182" s="220"/>
      <c r="H182" s="234">
        <v>26</v>
      </c>
      <c r="I182" s="225"/>
      <c r="J182" s="220"/>
      <c r="K182" s="220"/>
      <c r="L182" s="226"/>
      <c r="M182" s="227"/>
      <c r="N182" s="228"/>
      <c r="O182" s="228"/>
      <c r="P182" s="228"/>
      <c r="Q182" s="228"/>
      <c r="R182" s="228"/>
      <c r="S182" s="228"/>
      <c r="T182" s="229"/>
      <c r="AT182" s="230" t="s">
        <v>149</v>
      </c>
      <c r="AU182" s="230" t="s">
        <v>85</v>
      </c>
      <c r="AV182" s="12" t="s">
        <v>85</v>
      </c>
      <c r="AW182" s="12" t="s">
        <v>102</v>
      </c>
      <c r="AX182" s="12" t="s">
        <v>76</v>
      </c>
      <c r="AY182" s="230" t="s">
        <v>138</v>
      </c>
    </row>
    <row r="183" spans="2:65" s="11" customFormat="1">
      <c r="B183" s="208"/>
      <c r="C183" s="209"/>
      <c r="D183" s="205" t="s">
        <v>149</v>
      </c>
      <c r="E183" s="210" t="s">
        <v>34</v>
      </c>
      <c r="F183" s="211" t="s">
        <v>274</v>
      </c>
      <c r="G183" s="209"/>
      <c r="H183" s="212" t="s">
        <v>34</v>
      </c>
      <c r="I183" s="213"/>
      <c r="J183" s="209"/>
      <c r="K183" s="209"/>
      <c r="L183" s="214"/>
      <c r="M183" s="215"/>
      <c r="N183" s="216"/>
      <c r="O183" s="216"/>
      <c r="P183" s="216"/>
      <c r="Q183" s="216"/>
      <c r="R183" s="216"/>
      <c r="S183" s="216"/>
      <c r="T183" s="217"/>
      <c r="AT183" s="218" t="s">
        <v>149</v>
      </c>
      <c r="AU183" s="218" t="s">
        <v>85</v>
      </c>
      <c r="AV183" s="11" t="s">
        <v>25</v>
      </c>
      <c r="AW183" s="11" t="s">
        <v>102</v>
      </c>
      <c r="AX183" s="11" t="s">
        <v>76</v>
      </c>
      <c r="AY183" s="218" t="s">
        <v>138</v>
      </c>
    </row>
    <row r="184" spans="2:65" s="12" customFormat="1">
      <c r="B184" s="219"/>
      <c r="C184" s="220"/>
      <c r="D184" s="205" t="s">
        <v>149</v>
      </c>
      <c r="E184" s="232" t="s">
        <v>34</v>
      </c>
      <c r="F184" s="233" t="s">
        <v>145</v>
      </c>
      <c r="G184" s="220"/>
      <c r="H184" s="234">
        <v>4</v>
      </c>
      <c r="I184" s="225"/>
      <c r="J184" s="220"/>
      <c r="K184" s="220"/>
      <c r="L184" s="226"/>
      <c r="M184" s="227"/>
      <c r="N184" s="228"/>
      <c r="O184" s="228"/>
      <c r="P184" s="228"/>
      <c r="Q184" s="228"/>
      <c r="R184" s="228"/>
      <c r="S184" s="228"/>
      <c r="T184" s="229"/>
      <c r="AT184" s="230" t="s">
        <v>149</v>
      </c>
      <c r="AU184" s="230" t="s">
        <v>85</v>
      </c>
      <c r="AV184" s="12" t="s">
        <v>85</v>
      </c>
      <c r="AW184" s="12" t="s">
        <v>102</v>
      </c>
      <c r="AX184" s="12" t="s">
        <v>76</v>
      </c>
      <c r="AY184" s="230" t="s">
        <v>138</v>
      </c>
    </row>
    <row r="185" spans="2:65" s="14" customFormat="1">
      <c r="B185" s="246"/>
      <c r="C185" s="247"/>
      <c r="D185" s="221" t="s">
        <v>149</v>
      </c>
      <c r="E185" s="248" t="s">
        <v>34</v>
      </c>
      <c r="F185" s="249" t="s">
        <v>183</v>
      </c>
      <c r="G185" s="247"/>
      <c r="H185" s="250">
        <v>30</v>
      </c>
      <c r="I185" s="251"/>
      <c r="J185" s="247"/>
      <c r="K185" s="247"/>
      <c r="L185" s="252"/>
      <c r="M185" s="253"/>
      <c r="N185" s="254"/>
      <c r="O185" s="254"/>
      <c r="P185" s="254"/>
      <c r="Q185" s="254"/>
      <c r="R185" s="254"/>
      <c r="S185" s="254"/>
      <c r="T185" s="255"/>
      <c r="AT185" s="256" t="s">
        <v>149</v>
      </c>
      <c r="AU185" s="256" t="s">
        <v>85</v>
      </c>
      <c r="AV185" s="14" t="s">
        <v>145</v>
      </c>
      <c r="AW185" s="14" t="s">
        <v>102</v>
      </c>
      <c r="AX185" s="14" t="s">
        <v>25</v>
      </c>
      <c r="AY185" s="256" t="s">
        <v>138</v>
      </c>
    </row>
    <row r="186" spans="2:65" s="1" customFormat="1" ht="22.5" customHeight="1">
      <c r="B186" s="41"/>
      <c r="C186" s="257" t="s">
        <v>275</v>
      </c>
      <c r="D186" s="257" t="s">
        <v>231</v>
      </c>
      <c r="E186" s="258" t="s">
        <v>276</v>
      </c>
      <c r="F186" s="259" t="s">
        <v>277</v>
      </c>
      <c r="G186" s="260" t="s">
        <v>278</v>
      </c>
      <c r="H186" s="261">
        <v>1</v>
      </c>
      <c r="I186" s="262"/>
      <c r="J186" s="263">
        <f>ROUND(I186*H186,2)</f>
        <v>0</v>
      </c>
      <c r="K186" s="259" t="s">
        <v>144</v>
      </c>
      <c r="L186" s="264"/>
      <c r="M186" s="265" t="s">
        <v>34</v>
      </c>
      <c r="N186" s="266" t="s">
        <v>49</v>
      </c>
      <c r="O186" s="42"/>
      <c r="P186" s="202">
        <f>O186*H186</f>
        <v>0</v>
      </c>
      <c r="Q186" s="202">
        <v>7.0000000000000001E-3</v>
      </c>
      <c r="R186" s="202">
        <f>Q186*H186</f>
        <v>7.0000000000000001E-3</v>
      </c>
      <c r="S186" s="202">
        <v>0</v>
      </c>
      <c r="T186" s="203">
        <f>S186*H186</f>
        <v>0</v>
      </c>
      <c r="AR186" s="24" t="s">
        <v>200</v>
      </c>
      <c r="AT186" s="24" t="s">
        <v>231</v>
      </c>
      <c r="AU186" s="24" t="s">
        <v>85</v>
      </c>
      <c r="AY186" s="24" t="s">
        <v>138</v>
      </c>
      <c r="BE186" s="204">
        <f>IF(N186="základní",J186,0)</f>
        <v>0</v>
      </c>
      <c r="BF186" s="204">
        <f>IF(N186="snížená",J186,0)</f>
        <v>0</v>
      </c>
      <c r="BG186" s="204">
        <f>IF(N186="zákl. přenesená",J186,0)</f>
        <v>0</v>
      </c>
      <c r="BH186" s="204">
        <f>IF(N186="sníž. přenesená",J186,0)</f>
        <v>0</v>
      </c>
      <c r="BI186" s="204">
        <f>IF(N186="nulová",J186,0)</f>
        <v>0</v>
      </c>
      <c r="BJ186" s="24" t="s">
        <v>145</v>
      </c>
      <c r="BK186" s="204">
        <f>ROUND(I186*H186,2)</f>
        <v>0</v>
      </c>
      <c r="BL186" s="24" t="s">
        <v>145</v>
      </c>
      <c r="BM186" s="24" t="s">
        <v>279</v>
      </c>
    </row>
    <row r="187" spans="2:65" s="1" customFormat="1" ht="24">
      <c r="B187" s="41"/>
      <c r="C187" s="63"/>
      <c r="D187" s="205" t="s">
        <v>280</v>
      </c>
      <c r="E187" s="63"/>
      <c r="F187" s="206" t="s">
        <v>281</v>
      </c>
      <c r="G187" s="63"/>
      <c r="H187" s="63"/>
      <c r="I187" s="163"/>
      <c r="J187" s="63"/>
      <c r="K187" s="63"/>
      <c r="L187" s="61"/>
      <c r="M187" s="207"/>
      <c r="N187" s="42"/>
      <c r="O187" s="42"/>
      <c r="P187" s="42"/>
      <c r="Q187" s="42"/>
      <c r="R187" s="42"/>
      <c r="S187" s="42"/>
      <c r="T187" s="78"/>
      <c r="AT187" s="24" t="s">
        <v>280</v>
      </c>
      <c r="AU187" s="24" t="s">
        <v>85</v>
      </c>
    </row>
    <row r="188" spans="2:65" s="11" customFormat="1">
      <c r="B188" s="208"/>
      <c r="C188" s="209"/>
      <c r="D188" s="205" t="s">
        <v>149</v>
      </c>
      <c r="E188" s="210" t="s">
        <v>34</v>
      </c>
      <c r="F188" s="211" t="s">
        <v>282</v>
      </c>
      <c r="G188" s="209"/>
      <c r="H188" s="212" t="s">
        <v>34</v>
      </c>
      <c r="I188" s="213"/>
      <c r="J188" s="209"/>
      <c r="K188" s="209"/>
      <c r="L188" s="214"/>
      <c r="M188" s="215"/>
      <c r="N188" s="216"/>
      <c r="O188" s="216"/>
      <c r="P188" s="216"/>
      <c r="Q188" s="216"/>
      <c r="R188" s="216"/>
      <c r="S188" s="216"/>
      <c r="T188" s="217"/>
      <c r="AT188" s="218" t="s">
        <v>149</v>
      </c>
      <c r="AU188" s="218" t="s">
        <v>85</v>
      </c>
      <c r="AV188" s="11" t="s">
        <v>25</v>
      </c>
      <c r="AW188" s="11" t="s">
        <v>102</v>
      </c>
      <c r="AX188" s="11" t="s">
        <v>76</v>
      </c>
      <c r="AY188" s="218" t="s">
        <v>138</v>
      </c>
    </row>
    <row r="189" spans="2:65" s="12" customFormat="1">
      <c r="B189" s="219"/>
      <c r="C189" s="220"/>
      <c r="D189" s="221" t="s">
        <v>149</v>
      </c>
      <c r="E189" s="222" t="s">
        <v>34</v>
      </c>
      <c r="F189" s="223" t="s">
        <v>283</v>
      </c>
      <c r="G189" s="220"/>
      <c r="H189" s="224">
        <v>1</v>
      </c>
      <c r="I189" s="225"/>
      <c r="J189" s="220"/>
      <c r="K189" s="220"/>
      <c r="L189" s="226"/>
      <c r="M189" s="227"/>
      <c r="N189" s="228"/>
      <c r="O189" s="228"/>
      <c r="P189" s="228"/>
      <c r="Q189" s="228"/>
      <c r="R189" s="228"/>
      <c r="S189" s="228"/>
      <c r="T189" s="229"/>
      <c r="AT189" s="230" t="s">
        <v>149</v>
      </c>
      <c r="AU189" s="230" t="s">
        <v>85</v>
      </c>
      <c r="AV189" s="12" t="s">
        <v>85</v>
      </c>
      <c r="AW189" s="12" t="s">
        <v>102</v>
      </c>
      <c r="AX189" s="12" t="s">
        <v>25</v>
      </c>
      <c r="AY189" s="230" t="s">
        <v>138</v>
      </c>
    </row>
    <row r="190" spans="2:65" s="1" customFormat="1" ht="22.5" customHeight="1">
      <c r="B190" s="41"/>
      <c r="C190" s="257" t="s">
        <v>284</v>
      </c>
      <c r="D190" s="257" t="s">
        <v>231</v>
      </c>
      <c r="E190" s="258" t="s">
        <v>285</v>
      </c>
      <c r="F190" s="259" t="s">
        <v>286</v>
      </c>
      <c r="G190" s="260" t="s">
        <v>271</v>
      </c>
      <c r="H190" s="261">
        <v>6</v>
      </c>
      <c r="I190" s="262"/>
      <c r="J190" s="263">
        <f>ROUND(I190*H190,2)</f>
        <v>0</v>
      </c>
      <c r="K190" s="259" t="s">
        <v>34</v>
      </c>
      <c r="L190" s="264"/>
      <c r="M190" s="265" t="s">
        <v>34</v>
      </c>
      <c r="N190" s="266" t="s">
        <v>49</v>
      </c>
      <c r="O190" s="42"/>
      <c r="P190" s="202">
        <f>O190*H190</f>
        <v>0</v>
      </c>
      <c r="Q190" s="202">
        <v>3.7000000000000002E-3</v>
      </c>
      <c r="R190" s="202">
        <f>Q190*H190</f>
        <v>2.2200000000000001E-2</v>
      </c>
      <c r="S190" s="202">
        <v>0</v>
      </c>
      <c r="T190" s="203">
        <f>S190*H190</f>
        <v>0</v>
      </c>
      <c r="AR190" s="24" t="s">
        <v>200</v>
      </c>
      <c r="AT190" s="24" t="s">
        <v>231</v>
      </c>
      <c r="AU190" s="24" t="s">
        <v>85</v>
      </c>
      <c r="AY190" s="24" t="s">
        <v>138</v>
      </c>
      <c r="BE190" s="204">
        <f>IF(N190="základní",J190,0)</f>
        <v>0</v>
      </c>
      <c r="BF190" s="204">
        <f>IF(N190="snížená",J190,0)</f>
        <v>0</v>
      </c>
      <c r="BG190" s="204">
        <f>IF(N190="zákl. přenesená",J190,0)</f>
        <v>0</v>
      </c>
      <c r="BH190" s="204">
        <f>IF(N190="sníž. přenesená",J190,0)</f>
        <v>0</v>
      </c>
      <c r="BI190" s="204">
        <f>IF(N190="nulová",J190,0)</f>
        <v>0</v>
      </c>
      <c r="BJ190" s="24" t="s">
        <v>145</v>
      </c>
      <c r="BK190" s="204">
        <f>ROUND(I190*H190,2)</f>
        <v>0</v>
      </c>
      <c r="BL190" s="24" t="s">
        <v>145</v>
      </c>
      <c r="BM190" s="24" t="s">
        <v>287</v>
      </c>
    </row>
    <row r="191" spans="2:65" s="11" customFormat="1">
      <c r="B191" s="208"/>
      <c r="C191" s="209"/>
      <c r="D191" s="205" t="s">
        <v>149</v>
      </c>
      <c r="E191" s="210" t="s">
        <v>34</v>
      </c>
      <c r="F191" s="211" t="s">
        <v>288</v>
      </c>
      <c r="G191" s="209"/>
      <c r="H191" s="212" t="s">
        <v>34</v>
      </c>
      <c r="I191" s="213"/>
      <c r="J191" s="209"/>
      <c r="K191" s="209"/>
      <c r="L191" s="214"/>
      <c r="M191" s="215"/>
      <c r="N191" s="216"/>
      <c r="O191" s="216"/>
      <c r="P191" s="216"/>
      <c r="Q191" s="216"/>
      <c r="R191" s="216"/>
      <c r="S191" s="216"/>
      <c r="T191" s="217"/>
      <c r="AT191" s="218" t="s">
        <v>149</v>
      </c>
      <c r="AU191" s="218" t="s">
        <v>85</v>
      </c>
      <c r="AV191" s="11" t="s">
        <v>25</v>
      </c>
      <c r="AW191" s="11" t="s">
        <v>102</v>
      </c>
      <c r="AX191" s="11" t="s">
        <v>76</v>
      </c>
      <c r="AY191" s="218" t="s">
        <v>138</v>
      </c>
    </row>
    <row r="192" spans="2:65" s="12" customFormat="1">
      <c r="B192" s="219"/>
      <c r="C192" s="220"/>
      <c r="D192" s="221" t="s">
        <v>149</v>
      </c>
      <c r="E192" s="222" t="s">
        <v>34</v>
      </c>
      <c r="F192" s="223" t="s">
        <v>184</v>
      </c>
      <c r="G192" s="220"/>
      <c r="H192" s="224">
        <v>6</v>
      </c>
      <c r="I192" s="225"/>
      <c r="J192" s="220"/>
      <c r="K192" s="220"/>
      <c r="L192" s="226"/>
      <c r="M192" s="227"/>
      <c r="N192" s="228"/>
      <c r="O192" s="228"/>
      <c r="P192" s="228"/>
      <c r="Q192" s="228"/>
      <c r="R192" s="228"/>
      <c r="S192" s="228"/>
      <c r="T192" s="229"/>
      <c r="AT192" s="230" t="s">
        <v>149</v>
      </c>
      <c r="AU192" s="230" t="s">
        <v>85</v>
      </c>
      <c r="AV192" s="12" t="s">
        <v>85</v>
      </c>
      <c r="AW192" s="12" t="s">
        <v>102</v>
      </c>
      <c r="AX192" s="12" t="s">
        <v>25</v>
      </c>
      <c r="AY192" s="230" t="s">
        <v>138</v>
      </c>
    </row>
    <row r="193" spans="2:65" s="1" customFormat="1" ht="22.5" customHeight="1">
      <c r="B193" s="41"/>
      <c r="C193" s="257" t="s">
        <v>289</v>
      </c>
      <c r="D193" s="257" t="s">
        <v>231</v>
      </c>
      <c r="E193" s="258" t="s">
        <v>290</v>
      </c>
      <c r="F193" s="259" t="s">
        <v>291</v>
      </c>
      <c r="G193" s="260" t="s">
        <v>271</v>
      </c>
      <c r="H193" s="261">
        <v>2</v>
      </c>
      <c r="I193" s="262"/>
      <c r="J193" s="263">
        <f>ROUND(I193*H193,2)</f>
        <v>0</v>
      </c>
      <c r="K193" s="259" t="s">
        <v>34</v>
      </c>
      <c r="L193" s="264"/>
      <c r="M193" s="265" t="s">
        <v>34</v>
      </c>
      <c r="N193" s="266" t="s">
        <v>49</v>
      </c>
      <c r="O193" s="42"/>
      <c r="P193" s="202">
        <f>O193*H193</f>
        <v>0</v>
      </c>
      <c r="Q193" s="202">
        <v>2.2000000000000001E-4</v>
      </c>
      <c r="R193" s="202">
        <f>Q193*H193</f>
        <v>4.4000000000000002E-4</v>
      </c>
      <c r="S193" s="202">
        <v>0</v>
      </c>
      <c r="T193" s="203">
        <f>S193*H193</f>
        <v>0</v>
      </c>
      <c r="AR193" s="24" t="s">
        <v>200</v>
      </c>
      <c r="AT193" s="24" t="s">
        <v>231</v>
      </c>
      <c r="AU193" s="24" t="s">
        <v>85</v>
      </c>
      <c r="AY193" s="24" t="s">
        <v>138</v>
      </c>
      <c r="BE193" s="204">
        <f>IF(N193="základní",J193,0)</f>
        <v>0</v>
      </c>
      <c r="BF193" s="204">
        <f>IF(N193="snížená",J193,0)</f>
        <v>0</v>
      </c>
      <c r="BG193" s="204">
        <f>IF(N193="zákl. přenesená",J193,0)</f>
        <v>0</v>
      </c>
      <c r="BH193" s="204">
        <f>IF(N193="sníž. přenesená",J193,0)</f>
        <v>0</v>
      </c>
      <c r="BI193" s="204">
        <f>IF(N193="nulová",J193,0)</f>
        <v>0</v>
      </c>
      <c r="BJ193" s="24" t="s">
        <v>145</v>
      </c>
      <c r="BK193" s="204">
        <f>ROUND(I193*H193,2)</f>
        <v>0</v>
      </c>
      <c r="BL193" s="24" t="s">
        <v>145</v>
      </c>
      <c r="BM193" s="24" t="s">
        <v>292</v>
      </c>
    </row>
    <row r="194" spans="2:65" s="11" customFormat="1">
      <c r="B194" s="208"/>
      <c r="C194" s="209"/>
      <c r="D194" s="205" t="s">
        <v>149</v>
      </c>
      <c r="E194" s="210" t="s">
        <v>34</v>
      </c>
      <c r="F194" s="211" t="s">
        <v>293</v>
      </c>
      <c r="G194" s="209"/>
      <c r="H194" s="212" t="s">
        <v>34</v>
      </c>
      <c r="I194" s="213"/>
      <c r="J194" s="209"/>
      <c r="K194" s="209"/>
      <c r="L194" s="214"/>
      <c r="M194" s="215"/>
      <c r="N194" s="216"/>
      <c r="O194" s="216"/>
      <c r="P194" s="216"/>
      <c r="Q194" s="216"/>
      <c r="R194" s="216"/>
      <c r="S194" s="216"/>
      <c r="T194" s="217"/>
      <c r="AT194" s="218" t="s">
        <v>149</v>
      </c>
      <c r="AU194" s="218" t="s">
        <v>85</v>
      </c>
      <c r="AV194" s="11" t="s">
        <v>25</v>
      </c>
      <c r="AW194" s="11" t="s">
        <v>102</v>
      </c>
      <c r="AX194" s="11" t="s">
        <v>76</v>
      </c>
      <c r="AY194" s="218" t="s">
        <v>138</v>
      </c>
    </row>
    <row r="195" spans="2:65" s="12" customFormat="1">
      <c r="B195" s="219"/>
      <c r="C195" s="220"/>
      <c r="D195" s="221" t="s">
        <v>149</v>
      </c>
      <c r="E195" s="222" t="s">
        <v>34</v>
      </c>
      <c r="F195" s="223" t="s">
        <v>85</v>
      </c>
      <c r="G195" s="220"/>
      <c r="H195" s="224">
        <v>2</v>
      </c>
      <c r="I195" s="225"/>
      <c r="J195" s="220"/>
      <c r="K195" s="220"/>
      <c r="L195" s="226"/>
      <c r="M195" s="227"/>
      <c r="N195" s="228"/>
      <c r="O195" s="228"/>
      <c r="P195" s="228"/>
      <c r="Q195" s="228"/>
      <c r="R195" s="228"/>
      <c r="S195" s="228"/>
      <c r="T195" s="229"/>
      <c r="AT195" s="230" t="s">
        <v>149</v>
      </c>
      <c r="AU195" s="230" t="s">
        <v>85</v>
      </c>
      <c r="AV195" s="12" t="s">
        <v>85</v>
      </c>
      <c r="AW195" s="12" t="s">
        <v>102</v>
      </c>
      <c r="AX195" s="12" t="s">
        <v>25</v>
      </c>
      <c r="AY195" s="230" t="s">
        <v>138</v>
      </c>
    </row>
    <row r="196" spans="2:65" s="1" customFormat="1" ht="22.5" customHeight="1">
      <c r="B196" s="41"/>
      <c r="C196" s="257" t="s">
        <v>9</v>
      </c>
      <c r="D196" s="257" t="s">
        <v>231</v>
      </c>
      <c r="E196" s="258" t="s">
        <v>294</v>
      </c>
      <c r="F196" s="259" t="s">
        <v>295</v>
      </c>
      <c r="G196" s="260" t="s">
        <v>271</v>
      </c>
      <c r="H196" s="261">
        <v>2</v>
      </c>
      <c r="I196" s="262"/>
      <c r="J196" s="263">
        <f>ROUND(I196*H196,2)</f>
        <v>0</v>
      </c>
      <c r="K196" s="259" t="s">
        <v>34</v>
      </c>
      <c r="L196" s="264"/>
      <c r="M196" s="265" t="s">
        <v>34</v>
      </c>
      <c r="N196" s="266" t="s">
        <v>49</v>
      </c>
      <c r="O196" s="42"/>
      <c r="P196" s="202">
        <f>O196*H196</f>
        <v>0</v>
      </c>
      <c r="Q196" s="202">
        <v>4.1999999999999997E-3</v>
      </c>
      <c r="R196" s="202">
        <f>Q196*H196</f>
        <v>8.3999999999999995E-3</v>
      </c>
      <c r="S196" s="202">
        <v>0</v>
      </c>
      <c r="T196" s="203">
        <f>S196*H196</f>
        <v>0</v>
      </c>
      <c r="AR196" s="24" t="s">
        <v>200</v>
      </c>
      <c r="AT196" s="24" t="s">
        <v>231</v>
      </c>
      <c r="AU196" s="24" t="s">
        <v>85</v>
      </c>
      <c r="AY196" s="24" t="s">
        <v>138</v>
      </c>
      <c r="BE196" s="204">
        <f>IF(N196="základní",J196,0)</f>
        <v>0</v>
      </c>
      <c r="BF196" s="204">
        <f>IF(N196="snížená",J196,0)</f>
        <v>0</v>
      </c>
      <c r="BG196" s="204">
        <f>IF(N196="zákl. přenesená",J196,0)</f>
        <v>0</v>
      </c>
      <c r="BH196" s="204">
        <f>IF(N196="sníž. přenesená",J196,0)</f>
        <v>0</v>
      </c>
      <c r="BI196" s="204">
        <f>IF(N196="nulová",J196,0)</f>
        <v>0</v>
      </c>
      <c r="BJ196" s="24" t="s">
        <v>145</v>
      </c>
      <c r="BK196" s="204">
        <f>ROUND(I196*H196,2)</f>
        <v>0</v>
      </c>
      <c r="BL196" s="24" t="s">
        <v>145</v>
      </c>
      <c r="BM196" s="24" t="s">
        <v>296</v>
      </c>
    </row>
    <row r="197" spans="2:65" s="11" customFormat="1">
      <c r="B197" s="208"/>
      <c r="C197" s="209"/>
      <c r="D197" s="205" t="s">
        <v>149</v>
      </c>
      <c r="E197" s="210" t="s">
        <v>34</v>
      </c>
      <c r="F197" s="211" t="s">
        <v>293</v>
      </c>
      <c r="G197" s="209"/>
      <c r="H197" s="212" t="s">
        <v>34</v>
      </c>
      <c r="I197" s="213"/>
      <c r="J197" s="209"/>
      <c r="K197" s="209"/>
      <c r="L197" s="214"/>
      <c r="M197" s="215"/>
      <c r="N197" s="216"/>
      <c r="O197" s="216"/>
      <c r="P197" s="216"/>
      <c r="Q197" s="216"/>
      <c r="R197" s="216"/>
      <c r="S197" s="216"/>
      <c r="T197" s="217"/>
      <c r="AT197" s="218" t="s">
        <v>149</v>
      </c>
      <c r="AU197" s="218" t="s">
        <v>85</v>
      </c>
      <c r="AV197" s="11" t="s">
        <v>25</v>
      </c>
      <c r="AW197" s="11" t="s">
        <v>102</v>
      </c>
      <c r="AX197" s="11" t="s">
        <v>76</v>
      </c>
      <c r="AY197" s="218" t="s">
        <v>138</v>
      </c>
    </row>
    <row r="198" spans="2:65" s="12" customFormat="1">
      <c r="B198" s="219"/>
      <c r="C198" s="220"/>
      <c r="D198" s="221" t="s">
        <v>149</v>
      </c>
      <c r="E198" s="222" t="s">
        <v>34</v>
      </c>
      <c r="F198" s="223" t="s">
        <v>85</v>
      </c>
      <c r="G198" s="220"/>
      <c r="H198" s="224">
        <v>2</v>
      </c>
      <c r="I198" s="225"/>
      <c r="J198" s="220"/>
      <c r="K198" s="220"/>
      <c r="L198" s="226"/>
      <c r="M198" s="227"/>
      <c r="N198" s="228"/>
      <c r="O198" s="228"/>
      <c r="P198" s="228"/>
      <c r="Q198" s="228"/>
      <c r="R198" s="228"/>
      <c r="S198" s="228"/>
      <c r="T198" s="229"/>
      <c r="AT198" s="230" t="s">
        <v>149</v>
      </c>
      <c r="AU198" s="230" t="s">
        <v>85</v>
      </c>
      <c r="AV198" s="12" t="s">
        <v>85</v>
      </c>
      <c r="AW198" s="12" t="s">
        <v>102</v>
      </c>
      <c r="AX198" s="12" t="s">
        <v>25</v>
      </c>
      <c r="AY198" s="230" t="s">
        <v>138</v>
      </c>
    </row>
    <row r="199" spans="2:65" s="1" customFormat="1" ht="22.5" customHeight="1">
      <c r="B199" s="41"/>
      <c r="C199" s="257" t="s">
        <v>297</v>
      </c>
      <c r="D199" s="257" t="s">
        <v>231</v>
      </c>
      <c r="E199" s="258" t="s">
        <v>298</v>
      </c>
      <c r="F199" s="259" t="s">
        <v>299</v>
      </c>
      <c r="G199" s="260" t="s">
        <v>271</v>
      </c>
      <c r="H199" s="261">
        <v>2</v>
      </c>
      <c r="I199" s="262"/>
      <c r="J199" s="263">
        <f>ROUND(I199*H199,2)</f>
        <v>0</v>
      </c>
      <c r="K199" s="259" t="s">
        <v>34</v>
      </c>
      <c r="L199" s="264"/>
      <c r="M199" s="265" t="s">
        <v>34</v>
      </c>
      <c r="N199" s="266" t="s">
        <v>49</v>
      </c>
      <c r="O199" s="42"/>
      <c r="P199" s="202">
        <f>O199*H199</f>
        <v>0</v>
      </c>
      <c r="Q199" s="202">
        <v>4.5999999999999999E-3</v>
      </c>
      <c r="R199" s="202">
        <f>Q199*H199</f>
        <v>9.1999999999999998E-3</v>
      </c>
      <c r="S199" s="202">
        <v>0</v>
      </c>
      <c r="T199" s="203">
        <f>S199*H199</f>
        <v>0</v>
      </c>
      <c r="AR199" s="24" t="s">
        <v>200</v>
      </c>
      <c r="AT199" s="24" t="s">
        <v>231</v>
      </c>
      <c r="AU199" s="24" t="s">
        <v>85</v>
      </c>
      <c r="AY199" s="24" t="s">
        <v>138</v>
      </c>
      <c r="BE199" s="204">
        <f>IF(N199="základní",J199,0)</f>
        <v>0</v>
      </c>
      <c r="BF199" s="204">
        <f>IF(N199="snížená",J199,0)</f>
        <v>0</v>
      </c>
      <c r="BG199" s="204">
        <f>IF(N199="zákl. přenesená",J199,0)</f>
        <v>0</v>
      </c>
      <c r="BH199" s="204">
        <f>IF(N199="sníž. přenesená",J199,0)</f>
        <v>0</v>
      </c>
      <c r="BI199" s="204">
        <f>IF(N199="nulová",J199,0)</f>
        <v>0</v>
      </c>
      <c r="BJ199" s="24" t="s">
        <v>145</v>
      </c>
      <c r="BK199" s="204">
        <f>ROUND(I199*H199,2)</f>
        <v>0</v>
      </c>
      <c r="BL199" s="24" t="s">
        <v>145</v>
      </c>
      <c r="BM199" s="24" t="s">
        <v>300</v>
      </c>
    </row>
    <row r="200" spans="2:65" s="11" customFormat="1">
      <c r="B200" s="208"/>
      <c r="C200" s="209"/>
      <c r="D200" s="205" t="s">
        <v>149</v>
      </c>
      <c r="E200" s="210" t="s">
        <v>34</v>
      </c>
      <c r="F200" s="211" t="s">
        <v>293</v>
      </c>
      <c r="G200" s="209"/>
      <c r="H200" s="212" t="s">
        <v>34</v>
      </c>
      <c r="I200" s="213"/>
      <c r="J200" s="209"/>
      <c r="K200" s="209"/>
      <c r="L200" s="214"/>
      <c r="M200" s="215"/>
      <c r="N200" s="216"/>
      <c r="O200" s="216"/>
      <c r="P200" s="216"/>
      <c r="Q200" s="216"/>
      <c r="R200" s="216"/>
      <c r="S200" s="216"/>
      <c r="T200" s="217"/>
      <c r="AT200" s="218" t="s">
        <v>149</v>
      </c>
      <c r="AU200" s="218" t="s">
        <v>85</v>
      </c>
      <c r="AV200" s="11" t="s">
        <v>25</v>
      </c>
      <c r="AW200" s="11" t="s">
        <v>102</v>
      </c>
      <c r="AX200" s="11" t="s">
        <v>76</v>
      </c>
      <c r="AY200" s="218" t="s">
        <v>138</v>
      </c>
    </row>
    <row r="201" spans="2:65" s="12" customFormat="1">
      <c r="B201" s="219"/>
      <c r="C201" s="220"/>
      <c r="D201" s="221" t="s">
        <v>149</v>
      </c>
      <c r="E201" s="222" t="s">
        <v>34</v>
      </c>
      <c r="F201" s="223" t="s">
        <v>85</v>
      </c>
      <c r="G201" s="220"/>
      <c r="H201" s="224">
        <v>2</v>
      </c>
      <c r="I201" s="225"/>
      <c r="J201" s="220"/>
      <c r="K201" s="220"/>
      <c r="L201" s="226"/>
      <c r="M201" s="227"/>
      <c r="N201" s="228"/>
      <c r="O201" s="228"/>
      <c r="P201" s="228"/>
      <c r="Q201" s="228"/>
      <c r="R201" s="228"/>
      <c r="S201" s="228"/>
      <c r="T201" s="229"/>
      <c r="AT201" s="230" t="s">
        <v>149</v>
      </c>
      <c r="AU201" s="230" t="s">
        <v>85</v>
      </c>
      <c r="AV201" s="12" t="s">
        <v>85</v>
      </c>
      <c r="AW201" s="12" t="s">
        <v>102</v>
      </c>
      <c r="AX201" s="12" t="s">
        <v>25</v>
      </c>
      <c r="AY201" s="230" t="s">
        <v>138</v>
      </c>
    </row>
    <row r="202" spans="2:65" s="1" customFormat="1" ht="31.5" customHeight="1">
      <c r="B202" s="41"/>
      <c r="C202" s="193" t="s">
        <v>301</v>
      </c>
      <c r="D202" s="193" t="s">
        <v>140</v>
      </c>
      <c r="E202" s="194" t="s">
        <v>302</v>
      </c>
      <c r="F202" s="195" t="s">
        <v>303</v>
      </c>
      <c r="G202" s="196" t="s">
        <v>251</v>
      </c>
      <c r="H202" s="197">
        <v>4.8</v>
      </c>
      <c r="I202" s="198"/>
      <c r="J202" s="199">
        <f>ROUND(I202*H202,2)</f>
        <v>0</v>
      </c>
      <c r="K202" s="195" t="s">
        <v>144</v>
      </c>
      <c r="L202" s="61"/>
      <c r="M202" s="200" t="s">
        <v>34</v>
      </c>
      <c r="N202" s="201" t="s">
        <v>49</v>
      </c>
      <c r="O202" s="42"/>
      <c r="P202" s="202">
        <f>O202*H202</f>
        <v>0</v>
      </c>
      <c r="Q202" s="202">
        <v>1.3999999999999999E-4</v>
      </c>
      <c r="R202" s="202">
        <f>Q202*H202</f>
        <v>6.7199999999999996E-4</v>
      </c>
      <c r="S202" s="202">
        <v>0</v>
      </c>
      <c r="T202" s="203">
        <f>S202*H202</f>
        <v>0</v>
      </c>
      <c r="AR202" s="24" t="s">
        <v>145</v>
      </c>
      <c r="AT202" s="24" t="s">
        <v>140</v>
      </c>
      <c r="AU202" s="24" t="s">
        <v>85</v>
      </c>
      <c r="AY202" s="24" t="s">
        <v>138</v>
      </c>
      <c r="BE202" s="204">
        <f>IF(N202="základní",J202,0)</f>
        <v>0</v>
      </c>
      <c r="BF202" s="204">
        <f>IF(N202="snížená",J202,0)</f>
        <v>0</v>
      </c>
      <c r="BG202" s="204">
        <f>IF(N202="zákl. přenesená",J202,0)</f>
        <v>0</v>
      </c>
      <c r="BH202" s="204">
        <f>IF(N202="sníž. přenesená",J202,0)</f>
        <v>0</v>
      </c>
      <c r="BI202" s="204">
        <f>IF(N202="nulová",J202,0)</f>
        <v>0</v>
      </c>
      <c r="BJ202" s="24" t="s">
        <v>145</v>
      </c>
      <c r="BK202" s="204">
        <f>ROUND(I202*H202,2)</f>
        <v>0</v>
      </c>
      <c r="BL202" s="24" t="s">
        <v>145</v>
      </c>
      <c r="BM202" s="24" t="s">
        <v>304</v>
      </c>
    </row>
    <row r="203" spans="2:65" s="11" customFormat="1">
      <c r="B203" s="208"/>
      <c r="C203" s="209"/>
      <c r="D203" s="205" t="s">
        <v>149</v>
      </c>
      <c r="E203" s="210" t="s">
        <v>34</v>
      </c>
      <c r="F203" s="211" t="s">
        <v>305</v>
      </c>
      <c r="G203" s="209"/>
      <c r="H203" s="212" t="s">
        <v>34</v>
      </c>
      <c r="I203" s="213"/>
      <c r="J203" s="209"/>
      <c r="K203" s="209"/>
      <c r="L203" s="214"/>
      <c r="M203" s="215"/>
      <c r="N203" s="216"/>
      <c r="O203" s="216"/>
      <c r="P203" s="216"/>
      <c r="Q203" s="216"/>
      <c r="R203" s="216"/>
      <c r="S203" s="216"/>
      <c r="T203" s="217"/>
      <c r="AT203" s="218" t="s">
        <v>149</v>
      </c>
      <c r="AU203" s="218" t="s">
        <v>85</v>
      </c>
      <c r="AV203" s="11" t="s">
        <v>25</v>
      </c>
      <c r="AW203" s="11" t="s">
        <v>102</v>
      </c>
      <c r="AX203" s="11" t="s">
        <v>76</v>
      </c>
      <c r="AY203" s="218" t="s">
        <v>138</v>
      </c>
    </row>
    <row r="204" spans="2:65" s="12" customFormat="1">
      <c r="B204" s="219"/>
      <c r="C204" s="220"/>
      <c r="D204" s="221" t="s">
        <v>149</v>
      </c>
      <c r="E204" s="222" t="s">
        <v>34</v>
      </c>
      <c r="F204" s="223" t="s">
        <v>306</v>
      </c>
      <c r="G204" s="220"/>
      <c r="H204" s="224">
        <v>4.8</v>
      </c>
      <c r="I204" s="225"/>
      <c r="J204" s="220"/>
      <c r="K204" s="220"/>
      <c r="L204" s="226"/>
      <c r="M204" s="227"/>
      <c r="N204" s="228"/>
      <c r="O204" s="228"/>
      <c r="P204" s="228"/>
      <c r="Q204" s="228"/>
      <c r="R204" s="228"/>
      <c r="S204" s="228"/>
      <c r="T204" s="229"/>
      <c r="AT204" s="230" t="s">
        <v>149</v>
      </c>
      <c r="AU204" s="230" t="s">
        <v>85</v>
      </c>
      <c r="AV204" s="12" t="s">
        <v>85</v>
      </c>
      <c r="AW204" s="12" t="s">
        <v>102</v>
      </c>
      <c r="AX204" s="12" t="s">
        <v>25</v>
      </c>
      <c r="AY204" s="230" t="s">
        <v>138</v>
      </c>
    </row>
    <row r="205" spans="2:65" s="1" customFormat="1" ht="22.5" customHeight="1">
      <c r="B205" s="41"/>
      <c r="C205" s="193" t="s">
        <v>307</v>
      </c>
      <c r="D205" s="193" t="s">
        <v>140</v>
      </c>
      <c r="E205" s="194" t="s">
        <v>308</v>
      </c>
      <c r="F205" s="195" t="s">
        <v>309</v>
      </c>
      <c r="G205" s="196" t="s">
        <v>143</v>
      </c>
      <c r="H205" s="197">
        <v>13</v>
      </c>
      <c r="I205" s="198"/>
      <c r="J205" s="199">
        <f>ROUND(I205*H205,2)</f>
        <v>0</v>
      </c>
      <c r="K205" s="195" t="s">
        <v>34</v>
      </c>
      <c r="L205" s="61"/>
      <c r="M205" s="200" t="s">
        <v>34</v>
      </c>
      <c r="N205" s="201" t="s">
        <v>49</v>
      </c>
      <c r="O205" s="42"/>
      <c r="P205" s="202">
        <f>O205*H205</f>
        <v>0</v>
      </c>
      <c r="Q205" s="202">
        <v>0</v>
      </c>
      <c r="R205" s="202">
        <f>Q205*H205</f>
        <v>0</v>
      </c>
      <c r="S205" s="202">
        <v>0</v>
      </c>
      <c r="T205" s="203">
        <f>S205*H205</f>
        <v>0</v>
      </c>
      <c r="AR205" s="24" t="s">
        <v>145</v>
      </c>
      <c r="AT205" s="24" t="s">
        <v>140</v>
      </c>
      <c r="AU205" s="24" t="s">
        <v>85</v>
      </c>
      <c r="AY205" s="24" t="s">
        <v>138</v>
      </c>
      <c r="BE205" s="204">
        <f>IF(N205="základní",J205,0)</f>
        <v>0</v>
      </c>
      <c r="BF205" s="204">
        <f>IF(N205="snížená",J205,0)</f>
        <v>0</v>
      </c>
      <c r="BG205" s="204">
        <f>IF(N205="zákl. přenesená",J205,0)</f>
        <v>0</v>
      </c>
      <c r="BH205" s="204">
        <f>IF(N205="sníž. přenesená",J205,0)</f>
        <v>0</v>
      </c>
      <c r="BI205" s="204">
        <f>IF(N205="nulová",J205,0)</f>
        <v>0</v>
      </c>
      <c r="BJ205" s="24" t="s">
        <v>145</v>
      </c>
      <c r="BK205" s="204">
        <f>ROUND(I205*H205,2)</f>
        <v>0</v>
      </c>
      <c r="BL205" s="24" t="s">
        <v>145</v>
      </c>
      <c r="BM205" s="24" t="s">
        <v>310</v>
      </c>
    </row>
    <row r="206" spans="2:65" s="11" customFormat="1">
      <c r="B206" s="208"/>
      <c r="C206" s="209"/>
      <c r="D206" s="205" t="s">
        <v>149</v>
      </c>
      <c r="E206" s="210" t="s">
        <v>34</v>
      </c>
      <c r="F206" s="211" t="s">
        <v>311</v>
      </c>
      <c r="G206" s="209"/>
      <c r="H206" s="212" t="s">
        <v>34</v>
      </c>
      <c r="I206" s="213"/>
      <c r="J206" s="209"/>
      <c r="K206" s="209"/>
      <c r="L206" s="214"/>
      <c r="M206" s="215"/>
      <c r="N206" s="216"/>
      <c r="O206" s="216"/>
      <c r="P206" s="216"/>
      <c r="Q206" s="216"/>
      <c r="R206" s="216"/>
      <c r="S206" s="216"/>
      <c r="T206" s="217"/>
      <c r="AT206" s="218" t="s">
        <v>149</v>
      </c>
      <c r="AU206" s="218" t="s">
        <v>85</v>
      </c>
      <c r="AV206" s="11" t="s">
        <v>25</v>
      </c>
      <c r="AW206" s="11" t="s">
        <v>102</v>
      </c>
      <c r="AX206" s="11" t="s">
        <v>76</v>
      </c>
      <c r="AY206" s="218" t="s">
        <v>138</v>
      </c>
    </row>
    <row r="207" spans="2:65" s="12" customFormat="1">
      <c r="B207" s="219"/>
      <c r="C207" s="220"/>
      <c r="D207" s="205" t="s">
        <v>149</v>
      </c>
      <c r="E207" s="232" t="s">
        <v>34</v>
      </c>
      <c r="F207" s="233" t="s">
        <v>312</v>
      </c>
      <c r="G207" s="220"/>
      <c r="H207" s="234">
        <v>7</v>
      </c>
      <c r="I207" s="225"/>
      <c r="J207" s="220"/>
      <c r="K207" s="220"/>
      <c r="L207" s="226"/>
      <c r="M207" s="227"/>
      <c r="N207" s="228"/>
      <c r="O207" s="228"/>
      <c r="P207" s="228"/>
      <c r="Q207" s="228"/>
      <c r="R207" s="228"/>
      <c r="S207" s="228"/>
      <c r="T207" s="229"/>
      <c r="AT207" s="230" t="s">
        <v>149</v>
      </c>
      <c r="AU207" s="230" t="s">
        <v>85</v>
      </c>
      <c r="AV207" s="12" t="s">
        <v>85</v>
      </c>
      <c r="AW207" s="12" t="s">
        <v>102</v>
      </c>
      <c r="AX207" s="12" t="s">
        <v>76</v>
      </c>
      <c r="AY207" s="230" t="s">
        <v>138</v>
      </c>
    </row>
    <row r="208" spans="2:65" s="11" customFormat="1">
      <c r="B208" s="208"/>
      <c r="C208" s="209"/>
      <c r="D208" s="205" t="s">
        <v>149</v>
      </c>
      <c r="E208" s="210" t="s">
        <v>34</v>
      </c>
      <c r="F208" s="211" t="s">
        <v>313</v>
      </c>
      <c r="G208" s="209"/>
      <c r="H208" s="212" t="s">
        <v>34</v>
      </c>
      <c r="I208" s="213"/>
      <c r="J208" s="209"/>
      <c r="K208" s="209"/>
      <c r="L208" s="214"/>
      <c r="M208" s="215"/>
      <c r="N208" s="216"/>
      <c r="O208" s="216"/>
      <c r="P208" s="216"/>
      <c r="Q208" s="216"/>
      <c r="R208" s="216"/>
      <c r="S208" s="216"/>
      <c r="T208" s="217"/>
      <c r="AT208" s="218" t="s">
        <v>149</v>
      </c>
      <c r="AU208" s="218" t="s">
        <v>85</v>
      </c>
      <c r="AV208" s="11" t="s">
        <v>25</v>
      </c>
      <c r="AW208" s="11" t="s">
        <v>102</v>
      </c>
      <c r="AX208" s="11" t="s">
        <v>76</v>
      </c>
      <c r="AY208" s="218" t="s">
        <v>138</v>
      </c>
    </row>
    <row r="209" spans="2:65" s="12" customFormat="1">
      <c r="B209" s="219"/>
      <c r="C209" s="220"/>
      <c r="D209" s="205" t="s">
        <v>149</v>
      </c>
      <c r="E209" s="232" t="s">
        <v>34</v>
      </c>
      <c r="F209" s="233" t="s">
        <v>314</v>
      </c>
      <c r="G209" s="220"/>
      <c r="H209" s="234">
        <v>6</v>
      </c>
      <c r="I209" s="225"/>
      <c r="J209" s="220"/>
      <c r="K209" s="220"/>
      <c r="L209" s="226"/>
      <c r="M209" s="227"/>
      <c r="N209" s="228"/>
      <c r="O209" s="228"/>
      <c r="P209" s="228"/>
      <c r="Q209" s="228"/>
      <c r="R209" s="228"/>
      <c r="S209" s="228"/>
      <c r="T209" s="229"/>
      <c r="AT209" s="230" t="s">
        <v>149</v>
      </c>
      <c r="AU209" s="230" t="s">
        <v>85</v>
      </c>
      <c r="AV209" s="12" t="s">
        <v>85</v>
      </c>
      <c r="AW209" s="12" t="s">
        <v>102</v>
      </c>
      <c r="AX209" s="12" t="s">
        <v>76</v>
      </c>
      <c r="AY209" s="230" t="s">
        <v>138</v>
      </c>
    </row>
    <row r="210" spans="2:65" s="14" customFormat="1">
      <c r="B210" s="246"/>
      <c r="C210" s="247"/>
      <c r="D210" s="221" t="s">
        <v>149</v>
      </c>
      <c r="E210" s="248" t="s">
        <v>34</v>
      </c>
      <c r="F210" s="249" t="s">
        <v>183</v>
      </c>
      <c r="G210" s="247"/>
      <c r="H210" s="250">
        <v>13</v>
      </c>
      <c r="I210" s="251"/>
      <c r="J210" s="247"/>
      <c r="K210" s="247"/>
      <c r="L210" s="252"/>
      <c r="M210" s="253"/>
      <c r="N210" s="254"/>
      <c r="O210" s="254"/>
      <c r="P210" s="254"/>
      <c r="Q210" s="254"/>
      <c r="R210" s="254"/>
      <c r="S210" s="254"/>
      <c r="T210" s="255"/>
      <c r="AT210" s="256" t="s">
        <v>149</v>
      </c>
      <c r="AU210" s="256" t="s">
        <v>85</v>
      </c>
      <c r="AV210" s="14" t="s">
        <v>145</v>
      </c>
      <c r="AW210" s="14" t="s">
        <v>102</v>
      </c>
      <c r="AX210" s="14" t="s">
        <v>25</v>
      </c>
      <c r="AY210" s="256" t="s">
        <v>138</v>
      </c>
    </row>
    <row r="211" spans="2:65" s="1" customFormat="1" ht="22.5" customHeight="1">
      <c r="B211" s="41"/>
      <c r="C211" s="257" t="s">
        <v>315</v>
      </c>
      <c r="D211" s="257" t="s">
        <v>231</v>
      </c>
      <c r="E211" s="258" t="s">
        <v>316</v>
      </c>
      <c r="F211" s="259" t="s">
        <v>317</v>
      </c>
      <c r="G211" s="260" t="s">
        <v>271</v>
      </c>
      <c r="H211" s="261">
        <v>14</v>
      </c>
      <c r="I211" s="262"/>
      <c r="J211" s="263">
        <f>ROUND(I211*H211,2)</f>
        <v>0</v>
      </c>
      <c r="K211" s="259" t="s">
        <v>34</v>
      </c>
      <c r="L211" s="264"/>
      <c r="M211" s="265" t="s">
        <v>34</v>
      </c>
      <c r="N211" s="266" t="s">
        <v>49</v>
      </c>
      <c r="O211" s="42"/>
      <c r="P211" s="202">
        <f>O211*H211</f>
        <v>0</v>
      </c>
      <c r="Q211" s="202">
        <v>5.9999999999999995E-4</v>
      </c>
      <c r="R211" s="202">
        <f>Q211*H211</f>
        <v>8.3999999999999995E-3</v>
      </c>
      <c r="S211" s="202">
        <v>0</v>
      </c>
      <c r="T211" s="203">
        <f>S211*H211</f>
        <v>0</v>
      </c>
      <c r="AR211" s="24" t="s">
        <v>200</v>
      </c>
      <c r="AT211" s="24" t="s">
        <v>231</v>
      </c>
      <c r="AU211" s="24" t="s">
        <v>85</v>
      </c>
      <c r="AY211" s="24" t="s">
        <v>138</v>
      </c>
      <c r="BE211" s="204">
        <f>IF(N211="základní",J211,0)</f>
        <v>0</v>
      </c>
      <c r="BF211" s="204">
        <f>IF(N211="snížená",J211,0)</f>
        <v>0</v>
      </c>
      <c r="BG211" s="204">
        <f>IF(N211="zákl. přenesená",J211,0)</f>
        <v>0</v>
      </c>
      <c r="BH211" s="204">
        <f>IF(N211="sníž. přenesená",J211,0)</f>
        <v>0</v>
      </c>
      <c r="BI211" s="204">
        <f>IF(N211="nulová",J211,0)</f>
        <v>0</v>
      </c>
      <c r="BJ211" s="24" t="s">
        <v>145</v>
      </c>
      <c r="BK211" s="204">
        <f>ROUND(I211*H211,2)</f>
        <v>0</v>
      </c>
      <c r="BL211" s="24" t="s">
        <v>145</v>
      </c>
      <c r="BM211" s="24" t="s">
        <v>318</v>
      </c>
    </row>
    <row r="212" spans="2:65" s="11" customFormat="1">
      <c r="B212" s="208"/>
      <c r="C212" s="209"/>
      <c r="D212" s="205" t="s">
        <v>149</v>
      </c>
      <c r="E212" s="210" t="s">
        <v>34</v>
      </c>
      <c r="F212" s="211" t="s">
        <v>319</v>
      </c>
      <c r="G212" s="209"/>
      <c r="H212" s="212" t="s">
        <v>34</v>
      </c>
      <c r="I212" s="213"/>
      <c r="J212" s="209"/>
      <c r="K212" s="209"/>
      <c r="L212" s="214"/>
      <c r="M212" s="215"/>
      <c r="N212" s="216"/>
      <c r="O212" s="216"/>
      <c r="P212" s="216"/>
      <c r="Q212" s="216"/>
      <c r="R212" s="216"/>
      <c r="S212" s="216"/>
      <c r="T212" s="217"/>
      <c r="AT212" s="218" t="s">
        <v>149</v>
      </c>
      <c r="AU212" s="218" t="s">
        <v>85</v>
      </c>
      <c r="AV212" s="11" t="s">
        <v>25</v>
      </c>
      <c r="AW212" s="11" t="s">
        <v>102</v>
      </c>
      <c r="AX212" s="11" t="s">
        <v>76</v>
      </c>
      <c r="AY212" s="218" t="s">
        <v>138</v>
      </c>
    </row>
    <row r="213" spans="2:65" s="12" customFormat="1">
      <c r="B213" s="219"/>
      <c r="C213" s="220"/>
      <c r="D213" s="221" t="s">
        <v>149</v>
      </c>
      <c r="E213" s="222" t="s">
        <v>34</v>
      </c>
      <c r="F213" s="223" t="s">
        <v>320</v>
      </c>
      <c r="G213" s="220"/>
      <c r="H213" s="224">
        <v>14</v>
      </c>
      <c r="I213" s="225"/>
      <c r="J213" s="220"/>
      <c r="K213" s="220"/>
      <c r="L213" s="226"/>
      <c r="M213" s="227"/>
      <c r="N213" s="228"/>
      <c r="O213" s="228"/>
      <c r="P213" s="228"/>
      <c r="Q213" s="228"/>
      <c r="R213" s="228"/>
      <c r="S213" s="228"/>
      <c r="T213" s="229"/>
      <c r="AT213" s="230" t="s">
        <v>149</v>
      </c>
      <c r="AU213" s="230" t="s">
        <v>85</v>
      </c>
      <c r="AV213" s="12" t="s">
        <v>85</v>
      </c>
      <c r="AW213" s="12" t="s">
        <v>102</v>
      </c>
      <c r="AX213" s="12" t="s">
        <v>25</v>
      </c>
      <c r="AY213" s="230" t="s">
        <v>138</v>
      </c>
    </row>
    <row r="214" spans="2:65" s="1" customFormat="1" ht="22.5" customHeight="1">
      <c r="B214" s="41"/>
      <c r="C214" s="257" t="s">
        <v>321</v>
      </c>
      <c r="D214" s="257" t="s">
        <v>231</v>
      </c>
      <c r="E214" s="258" t="s">
        <v>322</v>
      </c>
      <c r="F214" s="259" t="s">
        <v>323</v>
      </c>
      <c r="G214" s="260" t="s">
        <v>278</v>
      </c>
      <c r="H214" s="261">
        <v>5.46</v>
      </c>
      <c r="I214" s="262"/>
      <c r="J214" s="263">
        <f>ROUND(I214*H214,2)</f>
        <v>0</v>
      </c>
      <c r="K214" s="259" t="s">
        <v>144</v>
      </c>
      <c r="L214" s="264"/>
      <c r="M214" s="265" t="s">
        <v>34</v>
      </c>
      <c r="N214" s="266" t="s">
        <v>49</v>
      </c>
      <c r="O214" s="42"/>
      <c r="P214" s="202">
        <f>O214*H214</f>
        <v>0</v>
      </c>
      <c r="Q214" s="202">
        <v>1.6500000000000001E-2</v>
      </c>
      <c r="R214" s="202">
        <f>Q214*H214</f>
        <v>9.0090000000000003E-2</v>
      </c>
      <c r="S214" s="202">
        <v>0</v>
      </c>
      <c r="T214" s="203">
        <f>S214*H214</f>
        <v>0</v>
      </c>
      <c r="AR214" s="24" t="s">
        <v>200</v>
      </c>
      <c r="AT214" s="24" t="s">
        <v>231</v>
      </c>
      <c r="AU214" s="24" t="s">
        <v>85</v>
      </c>
      <c r="AY214" s="24" t="s">
        <v>138</v>
      </c>
      <c r="BE214" s="204">
        <f>IF(N214="základní",J214,0)</f>
        <v>0</v>
      </c>
      <c r="BF214" s="204">
        <f>IF(N214="snížená",J214,0)</f>
        <v>0</v>
      </c>
      <c r="BG214" s="204">
        <f>IF(N214="zákl. přenesená",J214,0)</f>
        <v>0</v>
      </c>
      <c r="BH214" s="204">
        <f>IF(N214="sníž. přenesená",J214,0)</f>
        <v>0</v>
      </c>
      <c r="BI214" s="204">
        <f>IF(N214="nulová",J214,0)</f>
        <v>0</v>
      </c>
      <c r="BJ214" s="24" t="s">
        <v>145</v>
      </c>
      <c r="BK214" s="204">
        <f>ROUND(I214*H214,2)</f>
        <v>0</v>
      </c>
      <c r="BL214" s="24" t="s">
        <v>145</v>
      </c>
      <c r="BM214" s="24" t="s">
        <v>324</v>
      </c>
    </row>
    <row r="215" spans="2:65" s="11" customFormat="1">
      <c r="B215" s="208"/>
      <c r="C215" s="209"/>
      <c r="D215" s="205" t="s">
        <v>149</v>
      </c>
      <c r="E215" s="210" t="s">
        <v>34</v>
      </c>
      <c r="F215" s="211" t="s">
        <v>325</v>
      </c>
      <c r="G215" s="209"/>
      <c r="H215" s="212" t="s">
        <v>34</v>
      </c>
      <c r="I215" s="213"/>
      <c r="J215" s="209"/>
      <c r="K215" s="209"/>
      <c r="L215" s="214"/>
      <c r="M215" s="215"/>
      <c r="N215" s="216"/>
      <c r="O215" s="216"/>
      <c r="P215" s="216"/>
      <c r="Q215" s="216"/>
      <c r="R215" s="216"/>
      <c r="S215" s="216"/>
      <c r="T215" s="217"/>
      <c r="AT215" s="218" t="s">
        <v>149</v>
      </c>
      <c r="AU215" s="218" t="s">
        <v>85</v>
      </c>
      <c r="AV215" s="11" t="s">
        <v>25</v>
      </c>
      <c r="AW215" s="11" t="s">
        <v>102</v>
      </c>
      <c r="AX215" s="11" t="s">
        <v>76</v>
      </c>
      <c r="AY215" s="218" t="s">
        <v>138</v>
      </c>
    </row>
    <row r="216" spans="2:65" s="12" customFormat="1">
      <c r="B216" s="219"/>
      <c r="C216" s="220"/>
      <c r="D216" s="221" t="s">
        <v>149</v>
      </c>
      <c r="E216" s="222" t="s">
        <v>34</v>
      </c>
      <c r="F216" s="223" t="s">
        <v>326</v>
      </c>
      <c r="G216" s="220"/>
      <c r="H216" s="224">
        <v>5.46</v>
      </c>
      <c r="I216" s="225"/>
      <c r="J216" s="220"/>
      <c r="K216" s="220"/>
      <c r="L216" s="226"/>
      <c r="M216" s="227"/>
      <c r="N216" s="228"/>
      <c r="O216" s="228"/>
      <c r="P216" s="228"/>
      <c r="Q216" s="228"/>
      <c r="R216" s="228"/>
      <c r="S216" s="228"/>
      <c r="T216" s="229"/>
      <c r="AT216" s="230" t="s">
        <v>149</v>
      </c>
      <c r="AU216" s="230" t="s">
        <v>85</v>
      </c>
      <c r="AV216" s="12" t="s">
        <v>85</v>
      </c>
      <c r="AW216" s="12" t="s">
        <v>102</v>
      </c>
      <c r="AX216" s="12" t="s">
        <v>25</v>
      </c>
      <c r="AY216" s="230" t="s">
        <v>138</v>
      </c>
    </row>
    <row r="217" spans="2:65" s="1" customFormat="1" ht="22.5" customHeight="1">
      <c r="B217" s="41"/>
      <c r="C217" s="193" t="s">
        <v>327</v>
      </c>
      <c r="D217" s="193" t="s">
        <v>140</v>
      </c>
      <c r="E217" s="194" t="s">
        <v>328</v>
      </c>
      <c r="F217" s="195" t="s">
        <v>329</v>
      </c>
      <c r="G217" s="196" t="s">
        <v>159</v>
      </c>
      <c r="H217" s="197">
        <v>379.55200000000002</v>
      </c>
      <c r="I217" s="198"/>
      <c r="J217" s="199">
        <f>ROUND(I217*H217,2)</f>
        <v>0</v>
      </c>
      <c r="K217" s="195" t="s">
        <v>144</v>
      </c>
      <c r="L217" s="61"/>
      <c r="M217" s="200" t="s">
        <v>34</v>
      </c>
      <c r="N217" s="201" t="s">
        <v>49</v>
      </c>
      <c r="O217" s="42"/>
      <c r="P217" s="202">
        <f>O217*H217</f>
        <v>0</v>
      </c>
      <c r="Q217" s="202">
        <v>2.5359600000000002</v>
      </c>
      <c r="R217" s="202">
        <f>Q217*H217</f>
        <v>962.52868992000015</v>
      </c>
      <c r="S217" s="202">
        <v>0</v>
      </c>
      <c r="T217" s="203">
        <f>S217*H217</f>
        <v>0</v>
      </c>
      <c r="AR217" s="24" t="s">
        <v>145</v>
      </c>
      <c r="AT217" s="24" t="s">
        <v>140</v>
      </c>
      <c r="AU217" s="24" t="s">
        <v>85</v>
      </c>
      <c r="AY217" s="24" t="s">
        <v>138</v>
      </c>
      <c r="BE217" s="204">
        <f>IF(N217="základní",J217,0)</f>
        <v>0</v>
      </c>
      <c r="BF217" s="204">
        <f>IF(N217="snížená",J217,0)</f>
        <v>0</v>
      </c>
      <c r="BG217" s="204">
        <f>IF(N217="zákl. přenesená",J217,0)</f>
        <v>0</v>
      </c>
      <c r="BH217" s="204">
        <f>IF(N217="sníž. přenesená",J217,0)</f>
        <v>0</v>
      </c>
      <c r="BI217" s="204">
        <f>IF(N217="nulová",J217,0)</f>
        <v>0</v>
      </c>
      <c r="BJ217" s="24" t="s">
        <v>145</v>
      </c>
      <c r="BK217" s="204">
        <f>ROUND(I217*H217,2)</f>
        <v>0</v>
      </c>
      <c r="BL217" s="24" t="s">
        <v>145</v>
      </c>
      <c r="BM217" s="24" t="s">
        <v>330</v>
      </c>
    </row>
    <row r="218" spans="2:65" s="1" customFormat="1" ht="96">
      <c r="B218" s="41"/>
      <c r="C218" s="63"/>
      <c r="D218" s="205" t="s">
        <v>147</v>
      </c>
      <c r="E218" s="63"/>
      <c r="F218" s="206" t="s">
        <v>331</v>
      </c>
      <c r="G218" s="63"/>
      <c r="H218" s="63"/>
      <c r="I218" s="163"/>
      <c r="J218" s="63"/>
      <c r="K218" s="63"/>
      <c r="L218" s="61"/>
      <c r="M218" s="207"/>
      <c r="N218" s="42"/>
      <c r="O218" s="42"/>
      <c r="P218" s="42"/>
      <c r="Q218" s="42"/>
      <c r="R218" s="42"/>
      <c r="S218" s="42"/>
      <c r="T218" s="78"/>
      <c r="AT218" s="24" t="s">
        <v>147</v>
      </c>
      <c r="AU218" s="24" t="s">
        <v>85</v>
      </c>
    </row>
    <row r="219" spans="2:65" s="11" customFormat="1">
      <c r="B219" s="208"/>
      <c r="C219" s="209"/>
      <c r="D219" s="205" t="s">
        <v>149</v>
      </c>
      <c r="E219" s="210" t="s">
        <v>34</v>
      </c>
      <c r="F219" s="211" t="s">
        <v>332</v>
      </c>
      <c r="G219" s="209"/>
      <c r="H219" s="212" t="s">
        <v>34</v>
      </c>
      <c r="I219" s="213"/>
      <c r="J219" s="209"/>
      <c r="K219" s="209"/>
      <c r="L219" s="214"/>
      <c r="M219" s="215"/>
      <c r="N219" s="216"/>
      <c r="O219" s="216"/>
      <c r="P219" s="216"/>
      <c r="Q219" s="216"/>
      <c r="R219" s="216"/>
      <c r="S219" s="216"/>
      <c r="T219" s="217"/>
      <c r="AT219" s="218" t="s">
        <v>149</v>
      </c>
      <c r="AU219" s="218" t="s">
        <v>85</v>
      </c>
      <c r="AV219" s="11" t="s">
        <v>25</v>
      </c>
      <c r="AW219" s="11" t="s">
        <v>102</v>
      </c>
      <c r="AX219" s="11" t="s">
        <v>76</v>
      </c>
      <c r="AY219" s="218" t="s">
        <v>138</v>
      </c>
    </row>
    <row r="220" spans="2:65" s="11" customFormat="1">
      <c r="B220" s="208"/>
      <c r="C220" s="209"/>
      <c r="D220" s="205" t="s">
        <v>149</v>
      </c>
      <c r="E220" s="210" t="s">
        <v>34</v>
      </c>
      <c r="F220" s="211" t="s">
        <v>333</v>
      </c>
      <c r="G220" s="209"/>
      <c r="H220" s="212" t="s">
        <v>34</v>
      </c>
      <c r="I220" s="213"/>
      <c r="J220" s="209"/>
      <c r="K220" s="209"/>
      <c r="L220" s="214"/>
      <c r="M220" s="215"/>
      <c r="N220" s="216"/>
      <c r="O220" s="216"/>
      <c r="P220" s="216"/>
      <c r="Q220" s="216"/>
      <c r="R220" s="216"/>
      <c r="S220" s="216"/>
      <c r="T220" s="217"/>
      <c r="AT220" s="218" t="s">
        <v>149</v>
      </c>
      <c r="AU220" s="218" t="s">
        <v>85</v>
      </c>
      <c r="AV220" s="11" t="s">
        <v>25</v>
      </c>
      <c r="AW220" s="11" t="s">
        <v>102</v>
      </c>
      <c r="AX220" s="11" t="s">
        <v>76</v>
      </c>
      <c r="AY220" s="218" t="s">
        <v>138</v>
      </c>
    </row>
    <row r="221" spans="2:65" s="12" customFormat="1">
      <c r="B221" s="219"/>
      <c r="C221" s="220"/>
      <c r="D221" s="205" t="s">
        <v>149</v>
      </c>
      <c r="E221" s="232" t="s">
        <v>34</v>
      </c>
      <c r="F221" s="233" t="s">
        <v>334</v>
      </c>
      <c r="G221" s="220"/>
      <c r="H221" s="234">
        <v>372.48</v>
      </c>
      <c r="I221" s="225"/>
      <c r="J221" s="220"/>
      <c r="K221" s="220"/>
      <c r="L221" s="226"/>
      <c r="M221" s="227"/>
      <c r="N221" s="228"/>
      <c r="O221" s="228"/>
      <c r="P221" s="228"/>
      <c r="Q221" s="228"/>
      <c r="R221" s="228"/>
      <c r="S221" s="228"/>
      <c r="T221" s="229"/>
      <c r="AT221" s="230" t="s">
        <v>149</v>
      </c>
      <c r="AU221" s="230" t="s">
        <v>85</v>
      </c>
      <c r="AV221" s="12" t="s">
        <v>85</v>
      </c>
      <c r="AW221" s="12" t="s">
        <v>102</v>
      </c>
      <c r="AX221" s="12" t="s">
        <v>76</v>
      </c>
      <c r="AY221" s="230" t="s">
        <v>138</v>
      </c>
    </row>
    <row r="222" spans="2:65" s="11" customFormat="1">
      <c r="B222" s="208"/>
      <c r="C222" s="209"/>
      <c r="D222" s="205" t="s">
        <v>149</v>
      </c>
      <c r="E222" s="210" t="s">
        <v>34</v>
      </c>
      <c r="F222" s="211" t="s">
        <v>335</v>
      </c>
      <c r="G222" s="209"/>
      <c r="H222" s="212" t="s">
        <v>34</v>
      </c>
      <c r="I222" s="213"/>
      <c r="J222" s="209"/>
      <c r="K222" s="209"/>
      <c r="L222" s="214"/>
      <c r="M222" s="215"/>
      <c r="N222" s="216"/>
      <c r="O222" s="216"/>
      <c r="P222" s="216"/>
      <c r="Q222" s="216"/>
      <c r="R222" s="216"/>
      <c r="S222" s="216"/>
      <c r="T222" s="217"/>
      <c r="AT222" s="218" t="s">
        <v>149</v>
      </c>
      <c r="AU222" s="218" t="s">
        <v>85</v>
      </c>
      <c r="AV222" s="11" t="s">
        <v>25</v>
      </c>
      <c r="AW222" s="11" t="s">
        <v>102</v>
      </c>
      <c r="AX222" s="11" t="s">
        <v>76</v>
      </c>
      <c r="AY222" s="218" t="s">
        <v>138</v>
      </c>
    </row>
    <row r="223" spans="2:65" s="12" customFormat="1">
      <c r="B223" s="219"/>
      <c r="C223" s="220"/>
      <c r="D223" s="205" t="s">
        <v>149</v>
      </c>
      <c r="E223" s="232" t="s">
        <v>34</v>
      </c>
      <c r="F223" s="233" t="s">
        <v>336</v>
      </c>
      <c r="G223" s="220"/>
      <c r="H223" s="234">
        <v>2.5920000000000001</v>
      </c>
      <c r="I223" s="225"/>
      <c r="J223" s="220"/>
      <c r="K223" s="220"/>
      <c r="L223" s="226"/>
      <c r="M223" s="227"/>
      <c r="N223" s="228"/>
      <c r="O223" s="228"/>
      <c r="P223" s="228"/>
      <c r="Q223" s="228"/>
      <c r="R223" s="228"/>
      <c r="S223" s="228"/>
      <c r="T223" s="229"/>
      <c r="AT223" s="230" t="s">
        <v>149</v>
      </c>
      <c r="AU223" s="230" t="s">
        <v>85</v>
      </c>
      <c r="AV223" s="12" t="s">
        <v>85</v>
      </c>
      <c r="AW223" s="12" t="s">
        <v>102</v>
      </c>
      <c r="AX223" s="12" t="s">
        <v>76</v>
      </c>
      <c r="AY223" s="230" t="s">
        <v>138</v>
      </c>
    </row>
    <row r="224" spans="2:65" s="12" customFormat="1">
      <c r="B224" s="219"/>
      <c r="C224" s="220"/>
      <c r="D224" s="205" t="s">
        <v>149</v>
      </c>
      <c r="E224" s="232" t="s">
        <v>34</v>
      </c>
      <c r="F224" s="233" t="s">
        <v>337</v>
      </c>
      <c r="G224" s="220"/>
      <c r="H224" s="234">
        <v>2.88</v>
      </c>
      <c r="I224" s="225"/>
      <c r="J224" s="220"/>
      <c r="K224" s="220"/>
      <c r="L224" s="226"/>
      <c r="M224" s="227"/>
      <c r="N224" s="228"/>
      <c r="O224" s="228"/>
      <c r="P224" s="228"/>
      <c r="Q224" s="228"/>
      <c r="R224" s="228"/>
      <c r="S224" s="228"/>
      <c r="T224" s="229"/>
      <c r="AT224" s="230" t="s">
        <v>149</v>
      </c>
      <c r="AU224" s="230" t="s">
        <v>85</v>
      </c>
      <c r="AV224" s="12" t="s">
        <v>85</v>
      </c>
      <c r="AW224" s="12" t="s">
        <v>102</v>
      </c>
      <c r="AX224" s="12" t="s">
        <v>76</v>
      </c>
      <c r="AY224" s="230" t="s">
        <v>138</v>
      </c>
    </row>
    <row r="225" spans="2:65" s="12" customFormat="1">
      <c r="B225" s="219"/>
      <c r="C225" s="220"/>
      <c r="D225" s="205" t="s">
        <v>149</v>
      </c>
      <c r="E225" s="232" t="s">
        <v>34</v>
      </c>
      <c r="F225" s="233" t="s">
        <v>338</v>
      </c>
      <c r="G225" s="220"/>
      <c r="H225" s="234">
        <v>1.6</v>
      </c>
      <c r="I225" s="225"/>
      <c r="J225" s="220"/>
      <c r="K225" s="220"/>
      <c r="L225" s="226"/>
      <c r="M225" s="227"/>
      <c r="N225" s="228"/>
      <c r="O225" s="228"/>
      <c r="P225" s="228"/>
      <c r="Q225" s="228"/>
      <c r="R225" s="228"/>
      <c r="S225" s="228"/>
      <c r="T225" s="229"/>
      <c r="AT225" s="230" t="s">
        <v>149</v>
      </c>
      <c r="AU225" s="230" t="s">
        <v>85</v>
      </c>
      <c r="AV225" s="12" t="s">
        <v>85</v>
      </c>
      <c r="AW225" s="12" t="s">
        <v>102</v>
      </c>
      <c r="AX225" s="12" t="s">
        <v>76</v>
      </c>
      <c r="AY225" s="230" t="s">
        <v>138</v>
      </c>
    </row>
    <row r="226" spans="2:65" s="14" customFormat="1">
      <c r="B226" s="246"/>
      <c r="C226" s="247"/>
      <c r="D226" s="221" t="s">
        <v>149</v>
      </c>
      <c r="E226" s="248" t="s">
        <v>34</v>
      </c>
      <c r="F226" s="249" t="s">
        <v>183</v>
      </c>
      <c r="G226" s="247"/>
      <c r="H226" s="250">
        <v>379.55200000000002</v>
      </c>
      <c r="I226" s="251"/>
      <c r="J226" s="247"/>
      <c r="K226" s="247"/>
      <c r="L226" s="252"/>
      <c r="M226" s="253"/>
      <c r="N226" s="254"/>
      <c r="O226" s="254"/>
      <c r="P226" s="254"/>
      <c r="Q226" s="254"/>
      <c r="R226" s="254"/>
      <c r="S226" s="254"/>
      <c r="T226" s="255"/>
      <c r="AT226" s="256" t="s">
        <v>149</v>
      </c>
      <c r="AU226" s="256" t="s">
        <v>85</v>
      </c>
      <c r="AV226" s="14" t="s">
        <v>145</v>
      </c>
      <c r="AW226" s="14" t="s">
        <v>102</v>
      </c>
      <c r="AX226" s="14" t="s">
        <v>25</v>
      </c>
      <c r="AY226" s="256" t="s">
        <v>138</v>
      </c>
    </row>
    <row r="227" spans="2:65" s="1" customFormat="1" ht="22.5" customHeight="1">
      <c r="B227" s="41"/>
      <c r="C227" s="193" t="s">
        <v>339</v>
      </c>
      <c r="D227" s="193" t="s">
        <v>140</v>
      </c>
      <c r="E227" s="194" t="s">
        <v>340</v>
      </c>
      <c r="F227" s="195" t="s">
        <v>341</v>
      </c>
      <c r="G227" s="196" t="s">
        <v>278</v>
      </c>
      <c r="H227" s="197">
        <v>52.209000000000003</v>
      </c>
      <c r="I227" s="198"/>
      <c r="J227" s="199">
        <f>ROUND(I227*H227,2)</f>
        <v>0</v>
      </c>
      <c r="K227" s="195" t="s">
        <v>144</v>
      </c>
      <c r="L227" s="61"/>
      <c r="M227" s="200" t="s">
        <v>34</v>
      </c>
      <c r="N227" s="201" t="s">
        <v>49</v>
      </c>
      <c r="O227" s="42"/>
      <c r="P227" s="202">
        <f>O227*H227</f>
        <v>0</v>
      </c>
      <c r="Q227" s="202">
        <v>1.4400000000000001E-3</v>
      </c>
      <c r="R227" s="202">
        <f>Q227*H227</f>
        <v>7.5180960000000005E-2</v>
      </c>
      <c r="S227" s="202">
        <v>0</v>
      </c>
      <c r="T227" s="203">
        <f>S227*H227</f>
        <v>0</v>
      </c>
      <c r="AR227" s="24" t="s">
        <v>145</v>
      </c>
      <c r="AT227" s="24" t="s">
        <v>140</v>
      </c>
      <c r="AU227" s="24" t="s">
        <v>85</v>
      </c>
      <c r="AY227" s="24" t="s">
        <v>138</v>
      </c>
      <c r="BE227" s="204">
        <f>IF(N227="základní",J227,0)</f>
        <v>0</v>
      </c>
      <c r="BF227" s="204">
        <f>IF(N227="snížená",J227,0)</f>
        <v>0</v>
      </c>
      <c r="BG227" s="204">
        <f>IF(N227="zákl. přenesená",J227,0)</f>
        <v>0</v>
      </c>
      <c r="BH227" s="204">
        <f>IF(N227="sníž. přenesená",J227,0)</f>
        <v>0</v>
      </c>
      <c r="BI227" s="204">
        <f>IF(N227="nulová",J227,0)</f>
        <v>0</v>
      </c>
      <c r="BJ227" s="24" t="s">
        <v>145</v>
      </c>
      <c r="BK227" s="204">
        <f>ROUND(I227*H227,2)</f>
        <v>0</v>
      </c>
      <c r="BL227" s="24" t="s">
        <v>145</v>
      </c>
      <c r="BM227" s="24" t="s">
        <v>342</v>
      </c>
    </row>
    <row r="228" spans="2:65" s="1" customFormat="1" ht="108">
      <c r="B228" s="41"/>
      <c r="C228" s="63"/>
      <c r="D228" s="205" t="s">
        <v>147</v>
      </c>
      <c r="E228" s="63"/>
      <c r="F228" s="206" t="s">
        <v>343</v>
      </c>
      <c r="G228" s="63"/>
      <c r="H228" s="63"/>
      <c r="I228" s="163"/>
      <c r="J228" s="63"/>
      <c r="K228" s="63"/>
      <c r="L228" s="61"/>
      <c r="M228" s="207"/>
      <c r="N228" s="42"/>
      <c r="O228" s="42"/>
      <c r="P228" s="42"/>
      <c r="Q228" s="42"/>
      <c r="R228" s="42"/>
      <c r="S228" s="42"/>
      <c r="T228" s="78"/>
      <c r="AT228" s="24" t="s">
        <v>147</v>
      </c>
      <c r="AU228" s="24" t="s">
        <v>85</v>
      </c>
    </row>
    <row r="229" spans="2:65" s="11" customFormat="1">
      <c r="B229" s="208"/>
      <c r="C229" s="209"/>
      <c r="D229" s="205" t="s">
        <v>149</v>
      </c>
      <c r="E229" s="210" t="s">
        <v>34</v>
      </c>
      <c r="F229" s="211" t="s">
        <v>332</v>
      </c>
      <c r="G229" s="209"/>
      <c r="H229" s="212" t="s">
        <v>34</v>
      </c>
      <c r="I229" s="213"/>
      <c r="J229" s="209"/>
      <c r="K229" s="209"/>
      <c r="L229" s="214"/>
      <c r="M229" s="215"/>
      <c r="N229" s="216"/>
      <c r="O229" s="216"/>
      <c r="P229" s="216"/>
      <c r="Q229" s="216"/>
      <c r="R229" s="216"/>
      <c r="S229" s="216"/>
      <c r="T229" s="217"/>
      <c r="AT229" s="218" t="s">
        <v>149</v>
      </c>
      <c r="AU229" s="218" t="s">
        <v>85</v>
      </c>
      <c r="AV229" s="11" t="s">
        <v>25</v>
      </c>
      <c r="AW229" s="11" t="s">
        <v>102</v>
      </c>
      <c r="AX229" s="11" t="s">
        <v>76</v>
      </c>
      <c r="AY229" s="218" t="s">
        <v>138</v>
      </c>
    </row>
    <row r="230" spans="2:65" s="11" customFormat="1">
      <c r="B230" s="208"/>
      <c r="C230" s="209"/>
      <c r="D230" s="205" t="s">
        <v>149</v>
      </c>
      <c r="E230" s="210" t="s">
        <v>34</v>
      </c>
      <c r="F230" s="211" t="s">
        <v>344</v>
      </c>
      <c r="G230" s="209"/>
      <c r="H230" s="212" t="s">
        <v>34</v>
      </c>
      <c r="I230" s="213"/>
      <c r="J230" s="209"/>
      <c r="K230" s="209"/>
      <c r="L230" s="214"/>
      <c r="M230" s="215"/>
      <c r="N230" s="216"/>
      <c r="O230" s="216"/>
      <c r="P230" s="216"/>
      <c r="Q230" s="216"/>
      <c r="R230" s="216"/>
      <c r="S230" s="216"/>
      <c r="T230" s="217"/>
      <c r="AT230" s="218" t="s">
        <v>149</v>
      </c>
      <c r="AU230" s="218" t="s">
        <v>85</v>
      </c>
      <c r="AV230" s="11" t="s">
        <v>25</v>
      </c>
      <c r="AW230" s="11" t="s">
        <v>102</v>
      </c>
      <c r="AX230" s="11" t="s">
        <v>76</v>
      </c>
      <c r="AY230" s="218" t="s">
        <v>138</v>
      </c>
    </row>
    <row r="231" spans="2:65" s="12" customFormat="1">
      <c r="B231" s="219"/>
      <c r="C231" s="220"/>
      <c r="D231" s="205" t="s">
        <v>149</v>
      </c>
      <c r="E231" s="232" t="s">
        <v>34</v>
      </c>
      <c r="F231" s="233" t="s">
        <v>345</v>
      </c>
      <c r="G231" s="220"/>
      <c r="H231" s="234">
        <v>4.5599999999999996</v>
      </c>
      <c r="I231" s="225"/>
      <c r="J231" s="220"/>
      <c r="K231" s="220"/>
      <c r="L231" s="226"/>
      <c r="M231" s="227"/>
      <c r="N231" s="228"/>
      <c r="O231" s="228"/>
      <c r="P231" s="228"/>
      <c r="Q231" s="228"/>
      <c r="R231" s="228"/>
      <c r="S231" s="228"/>
      <c r="T231" s="229"/>
      <c r="AT231" s="230" t="s">
        <v>149</v>
      </c>
      <c r="AU231" s="230" t="s">
        <v>85</v>
      </c>
      <c r="AV231" s="12" t="s">
        <v>85</v>
      </c>
      <c r="AW231" s="12" t="s">
        <v>102</v>
      </c>
      <c r="AX231" s="12" t="s">
        <v>76</v>
      </c>
      <c r="AY231" s="230" t="s">
        <v>138</v>
      </c>
    </row>
    <row r="232" spans="2:65" s="12" customFormat="1">
      <c r="B232" s="219"/>
      <c r="C232" s="220"/>
      <c r="D232" s="205" t="s">
        <v>149</v>
      </c>
      <c r="E232" s="232" t="s">
        <v>34</v>
      </c>
      <c r="F232" s="233" t="s">
        <v>346</v>
      </c>
      <c r="G232" s="220"/>
      <c r="H232" s="234">
        <v>3.42</v>
      </c>
      <c r="I232" s="225"/>
      <c r="J232" s="220"/>
      <c r="K232" s="220"/>
      <c r="L232" s="226"/>
      <c r="M232" s="227"/>
      <c r="N232" s="228"/>
      <c r="O232" s="228"/>
      <c r="P232" s="228"/>
      <c r="Q232" s="228"/>
      <c r="R232" s="228"/>
      <c r="S232" s="228"/>
      <c r="T232" s="229"/>
      <c r="AT232" s="230" t="s">
        <v>149</v>
      </c>
      <c r="AU232" s="230" t="s">
        <v>85</v>
      </c>
      <c r="AV232" s="12" t="s">
        <v>85</v>
      </c>
      <c r="AW232" s="12" t="s">
        <v>102</v>
      </c>
      <c r="AX232" s="12" t="s">
        <v>76</v>
      </c>
      <c r="AY232" s="230" t="s">
        <v>138</v>
      </c>
    </row>
    <row r="233" spans="2:65" s="12" customFormat="1">
      <c r="B233" s="219"/>
      <c r="C233" s="220"/>
      <c r="D233" s="205" t="s">
        <v>149</v>
      </c>
      <c r="E233" s="232" t="s">
        <v>34</v>
      </c>
      <c r="F233" s="233" t="s">
        <v>347</v>
      </c>
      <c r="G233" s="220"/>
      <c r="H233" s="234">
        <v>3.8490000000000002</v>
      </c>
      <c r="I233" s="225"/>
      <c r="J233" s="220"/>
      <c r="K233" s="220"/>
      <c r="L233" s="226"/>
      <c r="M233" s="227"/>
      <c r="N233" s="228"/>
      <c r="O233" s="228"/>
      <c r="P233" s="228"/>
      <c r="Q233" s="228"/>
      <c r="R233" s="228"/>
      <c r="S233" s="228"/>
      <c r="T233" s="229"/>
      <c r="AT233" s="230" t="s">
        <v>149</v>
      </c>
      <c r="AU233" s="230" t="s">
        <v>85</v>
      </c>
      <c r="AV233" s="12" t="s">
        <v>85</v>
      </c>
      <c r="AW233" s="12" t="s">
        <v>102</v>
      </c>
      <c r="AX233" s="12" t="s">
        <v>76</v>
      </c>
      <c r="AY233" s="230" t="s">
        <v>138</v>
      </c>
    </row>
    <row r="234" spans="2:65" s="12" customFormat="1">
      <c r="B234" s="219"/>
      <c r="C234" s="220"/>
      <c r="D234" s="205" t="s">
        <v>149</v>
      </c>
      <c r="E234" s="232" t="s">
        <v>34</v>
      </c>
      <c r="F234" s="233" t="s">
        <v>348</v>
      </c>
      <c r="G234" s="220"/>
      <c r="H234" s="234">
        <v>1.78</v>
      </c>
      <c r="I234" s="225"/>
      <c r="J234" s="220"/>
      <c r="K234" s="220"/>
      <c r="L234" s="226"/>
      <c r="M234" s="227"/>
      <c r="N234" s="228"/>
      <c r="O234" s="228"/>
      <c r="P234" s="228"/>
      <c r="Q234" s="228"/>
      <c r="R234" s="228"/>
      <c r="S234" s="228"/>
      <c r="T234" s="229"/>
      <c r="AT234" s="230" t="s">
        <v>149</v>
      </c>
      <c r="AU234" s="230" t="s">
        <v>85</v>
      </c>
      <c r="AV234" s="12" t="s">
        <v>85</v>
      </c>
      <c r="AW234" s="12" t="s">
        <v>102</v>
      </c>
      <c r="AX234" s="12" t="s">
        <v>76</v>
      </c>
      <c r="AY234" s="230" t="s">
        <v>138</v>
      </c>
    </row>
    <row r="235" spans="2:65" s="11" customFormat="1">
      <c r="B235" s="208"/>
      <c r="C235" s="209"/>
      <c r="D235" s="205" t="s">
        <v>149</v>
      </c>
      <c r="E235" s="210" t="s">
        <v>34</v>
      </c>
      <c r="F235" s="211" t="s">
        <v>349</v>
      </c>
      <c r="G235" s="209"/>
      <c r="H235" s="212" t="s">
        <v>34</v>
      </c>
      <c r="I235" s="213"/>
      <c r="J235" s="209"/>
      <c r="K235" s="209"/>
      <c r="L235" s="214"/>
      <c r="M235" s="215"/>
      <c r="N235" s="216"/>
      <c r="O235" s="216"/>
      <c r="P235" s="216"/>
      <c r="Q235" s="216"/>
      <c r="R235" s="216"/>
      <c r="S235" s="216"/>
      <c r="T235" s="217"/>
      <c r="AT235" s="218" t="s">
        <v>149</v>
      </c>
      <c r="AU235" s="218" t="s">
        <v>85</v>
      </c>
      <c r="AV235" s="11" t="s">
        <v>25</v>
      </c>
      <c r="AW235" s="11" t="s">
        <v>102</v>
      </c>
      <c r="AX235" s="11" t="s">
        <v>76</v>
      </c>
      <c r="AY235" s="218" t="s">
        <v>138</v>
      </c>
    </row>
    <row r="236" spans="2:65" s="12" customFormat="1">
      <c r="B236" s="219"/>
      <c r="C236" s="220"/>
      <c r="D236" s="205" t="s">
        <v>149</v>
      </c>
      <c r="E236" s="232" t="s">
        <v>34</v>
      </c>
      <c r="F236" s="233" t="s">
        <v>350</v>
      </c>
      <c r="G236" s="220"/>
      <c r="H236" s="234">
        <v>18.239999999999998</v>
      </c>
      <c r="I236" s="225"/>
      <c r="J236" s="220"/>
      <c r="K236" s="220"/>
      <c r="L236" s="226"/>
      <c r="M236" s="227"/>
      <c r="N236" s="228"/>
      <c r="O236" s="228"/>
      <c r="P236" s="228"/>
      <c r="Q236" s="228"/>
      <c r="R236" s="228"/>
      <c r="S236" s="228"/>
      <c r="T236" s="229"/>
      <c r="AT236" s="230" t="s">
        <v>149</v>
      </c>
      <c r="AU236" s="230" t="s">
        <v>85</v>
      </c>
      <c r="AV236" s="12" t="s">
        <v>85</v>
      </c>
      <c r="AW236" s="12" t="s">
        <v>102</v>
      </c>
      <c r="AX236" s="12" t="s">
        <v>76</v>
      </c>
      <c r="AY236" s="230" t="s">
        <v>138</v>
      </c>
    </row>
    <row r="237" spans="2:65" s="12" customFormat="1">
      <c r="B237" s="219"/>
      <c r="C237" s="220"/>
      <c r="D237" s="205" t="s">
        <v>149</v>
      </c>
      <c r="E237" s="232" t="s">
        <v>34</v>
      </c>
      <c r="F237" s="233" t="s">
        <v>351</v>
      </c>
      <c r="G237" s="220"/>
      <c r="H237" s="234">
        <v>5.6</v>
      </c>
      <c r="I237" s="225"/>
      <c r="J237" s="220"/>
      <c r="K237" s="220"/>
      <c r="L237" s="226"/>
      <c r="M237" s="227"/>
      <c r="N237" s="228"/>
      <c r="O237" s="228"/>
      <c r="P237" s="228"/>
      <c r="Q237" s="228"/>
      <c r="R237" s="228"/>
      <c r="S237" s="228"/>
      <c r="T237" s="229"/>
      <c r="AT237" s="230" t="s">
        <v>149</v>
      </c>
      <c r="AU237" s="230" t="s">
        <v>85</v>
      </c>
      <c r="AV237" s="12" t="s">
        <v>85</v>
      </c>
      <c r="AW237" s="12" t="s">
        <v>102</v>
      </c>
      <c r="AX237" s="12" t="s">
        <v>76</v>
      </c>
      <c r="AY237" s="230" t="s">
        <v>138</v>
      </c>
    </row>
    <row r="238" spans="2:65" s="12" customFormat="1">
      <c r="B238" s="219"/>
      <c r="C238" s="220"/>
      <c r="D238" s="205" t="s">
        <v>149</v>
      </c>
      <c r="E238" s="232" t="s">
        <v>34</v>
      </c>
      <c r="F238" s="233" t="s">
        <v>352</v>
      </c>
      <c r="G238" s="220"/>
      <c r="H238" s="234">
        <v>3.56</v>
      </c>
      <c r="I238" s="225"/>
      <c r="J238" s="220"/>
      <c r="K238" s="220"/>
      <c r="L238" s="226"/>
      <c r="M238" s="227"/>
      <c r="N238" s="228"/>
      <c r="O238" s="228"/>
      <c r="P238" s="228"/>
      <c r="Q238" s="228"/>
      <c r="R238" s="228"/>
      <c r="S238" s="228"/>
      <c r="T238" s="229"/>
      <c r="AT238" s="230" t="s">
        <v>149</v>
      </c>
      <c r="AU238" s="230" t="s">
        <v>85</v>
      </c>
      <c r="AV238" s="12" t="s">
        <v>85</v>
      </c>
      <c r="AW238" s="12" t="s">
        <v>102</v>
      </c>
      <c r="AX238" s="12" t="s">
        <v>76</v>
      </c>
      <c r="AY238" s="230" t="s">
        <v>138</v>
      </c>
    </row>
    <row r="239" spans="2:65" s="11" customFormat="1">
      <c r="B239" s="208"/>
      <c r="C239" s="209"/>
      <c r="D239" s="205" t="s">
        <v>149</v>
      </c>
      <c r="E239" s="210" t="s">
        <v>34</v>
      </c>
      <c r="F239" s="211" t="s">
        <v>353</v>
      </c>
      <c r="G239" s="209"/>
      <c r="H239" s="212" t="s">
        <v>34</v>
      </c>
      <c r="I239" s="213"/>
      <c r="J239" s="209"/>
      <c r="K239" s="209"/>
      <c r="L239" s="214"/>
      <c r="M239" s="215"/>
      <c r="N239" s="216"/>
      <c r="O239" s="216"/>
      <c r="P239" s="216"/>
      <c r="Q239" s="216"/>
      <c r="R239" s="216"/>
      <c r="S239" s="216"/>
      <c r="T239" s="217"/>
      <c r="AT239" s="218" t="s">
        <v>149</v>
      </c>
      <c r="AU239" s="218" t="s">
        <v>85</v>
      </c>
      <c r="AV239" s="11" t="s">
        <v>25</v>
      </c>
      <c r="AW239" s="11" t="s">
        <v>102</v>
      </c>
      <c r="AX239" s="11" t="s">
        <v>76</v>
      </c>
      <c r="AY239" s="218" t="s">
        <v>138</v>
      </c>
    </row>
    <row r="240" spans="2:65" s="12" customFormat="1">
      <c r="B240" s="219"/>
      <c r="C240" s="220"/>
      <c r="D240" s="205" t="s">
        <v>149</v>
      </c>
      <c r="E240" s="232" t="s">
        <v>34</v>
      </c>
      <c r="F240" s="233" t="s">
        <v>354</v>
      </c>
      <c r="G240" s="220"/>
      <c r="H240" s="234">
        <v>11.2</v>
      </c>
      <c r="I240" s="225"/>
      <c r="J240" s="220"/>
      <c r="K240" s="220"/>
      <c r="L240" s="226"/>
      <c r="M240" s="227"/>
      <c r="N240" s="228"/>
      <c r="O240" s="228"/>
      <c r="P240" s="228"/>
      <c r="Q240" s="228"/>
      <c r="R240" s="228"/>
      <c r="S240" s="228"/>
      <c r="T240" s="229"/>
      <c r="AT240" s="230" t="s">
        <v>149</v>
      </c>
      <c r="AU240" s="230" t="s">
        <v>85</v>
      </c>
      <c r="AV240" s="12" t="s">
        <v>85</v>
      </c>
      <c r="AW240" s="12" t="s">
        <v>102</v>
      </c>
      <c r="AX240" s="12" t="s">
        <v>76</v>
      </c>
      <c r="AY240" s="230" t="s">
        <v>138</v>
      </c>
    </row>
    <row r="241" spans="2:65" s="14" customFormat="1">
      <c r="B241" s="246"/>
      <c r="C241" s="247"/>
      <c r="D241" s="221" t="s">
        <v>149</v>
      </c>
      <c r="E241" s="248" t="s">
        <v>34</v>
      </c>
      <c r="F241" s="249" t="s">
        <v>183</v>
      </c>
      <c r="G241" s="247"/>
      <c r="H241" s="250">
        <v>52.209000000000003</v>
      </c>
      <c r="I241" s="251"/>
      <c r="J241" s="247"/>
      <c r="K241" s="247"/>
      <c r="L241" s="252"/>
      <c r="M241" s="253"/>
      <c r="N241" s="254"/>
      <c r="O241" s="254"/>
      <c r="P241" s="254"/>
      <c r="Q241" s="254"/>
      <c r="R241" s="254"/>
      <c r="S241" s="254"/>
      <c r="T241" s="255"/>
      <c r="AT241" s="256" t="s">
        <v>149</v>
      </c>
      <c r="AU241" s="256" t="s">
        <v>85</v>
      </c>
      <c r="AV241" s="14" t="s">
        <v>145</v>
      </c>
      <c r="AW241" s="14" t="s">
        <v>102</v>
      </c>
      <c r="AX241" s="14" t="s">
        <v>25</v>
      </c>
      <c r="AY241" s="256" t="s">
        <v>138</v>
      </c>
    </row>
    <row r="242" spans="2:65" s="1" customFormat="1" ht="22.5" customHeight="1">
      <c r="B242" s="41"/>
      <c r="C242" s="193" t="s">
        <v>355</v>
      </c>
      <c r="D242" s="193" t="s">
        <v>140</v>
      </c>
      <c r="E242" s="194" t="s">
        <v>356</v>
      </c>
      <c r="F242" s="195" t="s">
        <v>357</v>
      </c>
      <c r="G242" s="196" t="s">
        <v>278</v>
      </c>
      <c r="H242" s="197">
        <v>52.209000000000003</v>
      </c>
      <c r="I242" s="198"/>
      <c r="J242" s="199">
        <f>ROUND(I242*H242,2)</f>
        <v>0</v>
      </c>
      <c r="K242" s="195" t="s">
        <v>144</v>
      </c>
      <c r="L242" s="61"/>
      <c r="M242" s="200" t="s">
        <v>34</v>
      </c>
      <c r="N242" s="201" t="s">
        <v>49</v>
      </c>
      <c r="O242" s="42"/>
      <c r="P242" s="202">
        <f>O242*H242</f>
        <v>0</v>
      </c>
      <c r="Q242" s="202">
        <v>4.0000000000000003E-5</v>
      </c>
      <c r="R242" s="202">
        <f>Q242*H242</f>
        <v>2.0883600000000005E-3</v>
      </c>
      <c r="S242" s="202">
        <v>0</v>
      </c>
      <c r="T242" s="203">
        <f>S242*H242</f>
        <v>0</v>
      </c>
      <c r="AR242" s="24" t="s">
        <v>145</v>
      </c>
      <c r="AT242" s="24" t="s">
        <v>140</v>
      </c>
      <c r="AU242" s="24" t="s">
        <v>85</v>
      </c>
      <c r="AY242" s="24" t="s">
        <v>138</v>
      </c>
      <c r="BE242" s="204">
        <f>IF(N242="základní",J242,0)</f>
        <v>0</v>
      </c>
      <c r="BF242" s="204">
        <f>IF(N242="snížená",J242,0)</f>
        <v>0</v>
      </c>
      <c r="BG242" s="204">
        <f>IF(N242="zákl. přenesená",J242,0)</f>
        <v>0</v>
      </c>
      <c r="BH242" s="204">
        <f>IF(N242="sníž. přenesená",J242,0)</f>
        <v>0</v>
      </c>
      <c r="BI242" s="204">
        <f>IF(N242="nulová",J242,0)</f>
        <v>0</v>
      </c>
      <c r="BJ242" s="24" t="s">
        <v>145</v>
      </c>
      <c r="BK242" s="204">
        <f>ROUND(I242*H242,2)</f>
        <v>0</v>
      </c>
      <c r="BL242" s="24" t="s">
        <v>145</v>
      </c>
      <c r="BM242" s="24" t="s">
        <v>358</v>
      </c>
    </row>
    <row r="243" spans="2:65" s="1" customFormat="1" ht="108">
      <c r="B243" s="41"/>
      <c r="C243" s="63"/>
      <c r="D243" s="221" t="s">
        <v>147</v>
      </c>
      <c r="E243" s="63"/>
      <c r="F243" s="231" t="s">
        <v>343</v>
      </c>
      <c r="G243" s="63"/>
      <c r="H243" s="63"/>
      <c r="I243" s="163"/>
      <c r="J243" s="63"/>
      <c r="K243" s="63"/>
      <c r="L243" s="61"/>
      <c r="M243" s="207"/>
      <c r="N243" s="42"/>
      <c r="O243" s="42"/>
      <c r="P243" s="42"/>
      <c r="Q243" s="42"/>
      <c r="R243" s="42"/>
      <c r="S243" s="42"/>
      <c r="T243" s="78"/>
      <c r="AT243" s="24" t="s">
        <v>147</v>
      </c>
      <c r="AU243" s="24" t="s">
        <v>85</v>
      </c>
    </row>
    <row r="244" spans="2:65" s="1" customFormat="1" ht="22.5" customHeight="1">
      <c r="B244" s="41"/>
      <c r="C244" s="193" t="s">
        <v>359</v>
      </c>
      <c r="D244" s="193" t="s">
        <v>140</v>
      </c>
      <c r="E244" s="194" t="s">
        <v>360</v>
      </c>
      <c r="F244" s="195" t="s">
        <v>361</v>
      </c>
      <c r="G244" s="196" t="s">
        <v>362</v>
      </c>
      <c r="H244" s="197">
        <v>258</v>
      </c>
      <c r="I244" s="198"/>
      <c r="J244" s="199">
        <f>ROUND(I244*H244,2)</f>
        <v>0</v>
      </c>
      <c r="K244" s="195" t="s">
        <v>34</v>
      </c>
      <c r="L244" s="61"/>
      <c r="M244" s="200" t="s">
        <v>34</v>
      </c>
      <c r="N244" s="201" t="s">
        <v>49</v>
      </c>
      <c r="O244" s="42"/>
      <c r="P244" s="202">
        <f>O244*H244</f>
        <v>0</v>
      </c>
      <c r="Q244" s="202">
        <v>1.03</v>
      </c>
      <c r="R244" s="202">
        <f>Q244*H244</f>
        <v>265.74</v>
      </c>
      <c r="S244" s="202">
        <v>0</v>
      </c>
      <c r="T244" s="203">
        <f>S244*H244</f>
        <v>0</v>
      </c>
      <c r="AR244" s="24" t="s">
        <v>145</v>
      </c>
      <c r="AT244" s="24" t="s">
        <v>140</v>
      </c>
      <c r="AU244" s="24" t="s">
        <v>85</v>
      </c>
      <c r="AY244" s="24" t="s">
        <v>138</v>
      </c>
      <c r="BE244" s="204">
        <f>IF(N244="základní",J244,0)</f>
        <v>0</v>
      </c>
      <c r="BF244" s="204">
        <f>IF(N244="snížená",J244,0)</f>
        <v>0</v>
      </c>
      <c r="BG244" s="204">
        <f>IF(N244="zákl. přenesená",J244,0)</f>
        <v>0</v>
      </c>
      <c r="BH244" s="204">
        <f>IF(N244="sníž. přenesená",J244,0)</f>
        <v>0</v>
      </c>
      <c r="BI244" s="204">
        <f>IF(N244="nulová",J244,0)</f>
        <v>0</v>
      </c>
      <c r="BJ244" s="24" t="s">
        <v>145</v>
      </c>
      <c r="BK244" s="204">
        <f>ROUND(I244*H244,2)</f>
        <v>0</v>
      </c>
      <c r="BL244" s="24" t="s">
        <v>145</v>
      </c>
      <c r="BM244" s="24" t="s">
        <v>363</v>
      </c>
    </row>
    <row r="245" spans="2:65" s="11" customFormat="1">
      <c r="B245" s="208"/>
      <c r="C245" s="209"/>
      <c r="D245" s="205" t="s">
        <v>149</v>
      </c>
      <c r="E245" s="210" t="s">
        <v>34</v>
      </c>
      <c r="F245" s="211" t="s">
        <v>364</v>
      </c>
      <c r="G245" s="209"/>
      <c r="H245" s="212" t="s">
        <v>34</v>
      </c>
      <c r="I245" s="213"/>
      <c r="J245" s="209"/>
      <c r="K245" s="209"/>
      <c r="L245" s="214"/>
      <c r="M245" s="215"/>
      <c r="N245" s="216"/>
      <c r="O245" s="216"/>
      <c r="P245" s="216"/>
      <c r="Q245" s="216"/>
      <c r="R245" s="216"/>
      <c r="S245" s="216"/>
      <c r="T245" s="217"/>
      <c r="AT245" s="218" t="s">
        <v>149</v>
      </c>
      <c r="AU245" s="218" t="s">
        <v>85</v>
      </c>
      <c r="AV245" s="11" t="s">
        <v>25</v>
      </c>
      <c r="AW245" s="11" t="s">
        <v>102</v>
      </c>
      <c r="AX245" s="11" t="s">
        <v>76</v>
      </c>
      <c r="AY245" s="218" t="s">
        <v>138</v>
      </c>
    </row>
    <row r="246" spans="2:65" s="11" customFormat="1" ht="24">
      <c r="B246" s="208"/>
      <c r="C246" s="209"/>
      <c r="D246" s="205" t="s">
        <v>149</v>
      </c>
      <c r="E246" s="210" t="s">
        <v>34</v>
      </c>
      <c r="F246" s="211" t="s">
        <v>365</v>
      </c>
      <c r="G246" s="209"/>
      <c r="H246" s="212" t="s">
        <v>34</v>
      </c>
      <c r="I246" s="213"/>
      <c r="J246" s="209"/>
      <c r="K246" s="209"/>
      <c r="L246" s="214"/>
      <c r="M246" s="215"/>
      <c r="N246" s="216"/>
      <c r="O246" s="216"/>
      <c r="P246" s="216"/>
      <c r="Q246" s="216"/>
      <c r="R246" s="216"/>
      <c r="S246" s="216"/>
      <c r="T246" s="217"/>
      <c r="AT246" s="218" t="s">
        <v>149</v>
      </c>
      <c r="AU246" s="218" t="s">
        <v>85</v>
      </c>
      <c r="AV246" s="11" t="s">
        <v>25</v>
      </c>
      <c r="AW246" s="11" t="s">
        <v>102</v>
      </c>
      <c r="AX246" s="11" t="s">
        <v>76</v>
      </c>
      <c r="AY246" s="218" t="s">
        <v>138</v>
      </c>
    </row>
    <row r="247" spans="2:65" s="12" customFormat="1">
      <c r="B247" s="219"/>
      <c r="C247" s="220"/>
      <c r="D247" s="221" t="s">
        <v>149</v>
      </c>
      <c r="E247" s="222" t="s">
        <v>34</v>
      </c>
      <c r="F247" s="223" t="s">
        <v>366</v>
      </c>
      <c r="G247" s="220"/>
      <c r="H247" s="224">
        <v>258</v>
      </c>
      <c r="I247" s="225"/>
      <c r="J247" s="220"/>
      <c r="K247" s="220"/>
      <c r="L247" s="226"/>
      <c r="M247" s="227"/>
      <c r="N247" s="228"/>
      <c r="O247" s="228"/>
      <c r="P247" s="228"/>
      <c r="Q247" s="228"/>
      <c r="R247" s="228"/>
      <c r="S247" s="228"/>
      <c r="T247" s="229"/>
      <c r="AT247" s="230" t="s">
        <v>149</v>
      </c>
      <c r="AU247" s="230" t="s">
        <v>85</v>
      </c>
      <c r="AV247" s="12" t="s">
        <v>85</v>
      </c>
      <c r="AW247" s="12" t="s">
        <v>102</v>
      </c>
      <c r="AX247" s="12" t="s">
        <v>25</v>
      </c>
      <c r="AY247" s="230" t="s">
        <v>138</v>
      </c>
    </row>
    <row r="248" spans="2:65" s="1" customFormat="1" ht="22.5" customHeight="1">
      <c r="B248" s="41"/>
      <c r="C248" s="193" t="s">
        <v>367</v>
      </c>
      <c r="D248" s="193" t="s">
        <v>140</v>
      </c>
      <c r="E248" s="194" t="s">
        <v>368</v>
      </c>
      <c r="F248" s="195" t="s">
        <v>369</v>
      </c>
      <c r="G248" s="196" t="s">
        <v>143</v>
      </c>
      <c r="H248" s="197">
        <v>8</v>
      </c>
      <c r="I248" s="198"/>
      <c r="J248" s="199">
        <f>ROUND(I248*H248,2)</f>
        <v>0</v>
      </c>
      <c r="K248" s="195" t="s">
        <v>144</v>
      </c>
      <c r="L248" s="61"/>
      <c r="M248" s="200" t="s">
        <v>34</v>
      </c>
      <c r="N248" s="201" t="s">
        <v>49</v>
      </c>
      <c r="O248" s="42"/>
      <c r="P248" s="202">
        <f>O248*H248</f>
        <v>0</v>
      </c>
      <c r="Q248" s="202">
        <v>6.0000000000000002E-5</v>
      </c>
      <c r="R248" s="202">
        <f>Q248*H248</f>
        <v>4.8000000000000001E-4</v>
      </c>
      <c r="S248" s="202">
        <v>0</v>
      </c>
      <c r="T248" s="203">
        <f>S248*H248</f>
        <v>0</v>
      </c>
      <c r="AR248" s="24" t="s">
        <v>145</v>
      </c>
      <c r="AT248" s="24" t="s">
        <v>140</v>
      </c>
      <c r="AU248" s="24" t="s">
        <v>85</v>
      </c>
      <c r="AY248" s="24" t="s">
        <v>138</v>
      </c>
      <c r="BE248" s="204">
        <f>IF(N248="základní",J248,0)</f>
        <v>0</v>
      </c>
      <c r="BF248" s="204">
        <f>IF(N248="snížená",J248,0)</f>
        <v>0</v>
      </c>
      <c r="BG248" s="204">
        <f>IF(N248="zákl. přenesená",J248,0)</f>
        <v>0</v>
      </c>
      <c r="BH248" s="204">
        <f>IF(N248="sníž. přenesená",J248,0)</f>
        <v>0</v>
      </c>
      <c r="BI248" s="204">
        <f>IF(N248="nulová",J248,0)</f>
        <v>0</v>
      </c>
      <c r="BJ248" s="24" t="s">
        <v>145</v>
      </c>
      <c r="BK248" s="204">
        <f>ROUND(I248*H248,2)</f>
        <v>0</v>
      </c>
      <c r="BL248" s="24" t="s">
        <v>145</v>
      </c>
      <c r="BM248" s="24" t="s">
        <v>370</v>
      </c>
    </row>
    <row r="249" spans="2:65" s="1" customFormat="1" ht="156">
      <c r="B249" s="41"/>
      <c r="C249" s="63"/>
      <c r="D249" s="205" t="s">
        <v>147</v>
      </c>
      <c r="E249" s="63"/>
      <c r="F249" s="206" t="s">
        <v>371</v>
      </c>
      <c r="G249" s="63"/>
      <c r="H249" s="63"/>
      <c r="I249" s="163"/>
      <c r="J249" s="63"/>
      <c r="K249" s="63"/>
      <c r="L249" s="61"/>
      <c r="M249" s="207"/>
      <c r="N249" s="42"/>
      <c r="O249" s="42"/>
      <c r="P249" s="42"/>
      <c r="Q249" s="42"/>
      <c r="R249" s="42"/>
      <c r="S249" s="42"/>
      <c r="T249" s="78"/>
      <c r="AT249" s="24" t="s">
        <v>147</v>
      </c>
      <c r="AU249" s="24" t="s">
        <v>85</v>
      </c>
    </row>
    <row r="250" spans="2:65" s="11" customFormat="1">
      <c r="B250" s="208"/>
      <c r="C250" s="209"/>
      <c r="D250" s="205" t="s">
        <v>149</v>
      </c>
      <c r="E250" s="210" t="s">
        <v>34</v>
      </c>
      <c r="F250" s="211" t="s">
        <v>372</v>
      </c>
      <c r="G250" s="209"/>
      <c r="H250" s="212" t="s">
        <v>34</v>
      </c>
      <c r="I250" s="213"/>
      <c r="J250" s="209"/>
      <c r="K250" s="209"/>
      <c r="L250" s="214"/>
      <c r="M250" s="215"/>
      <c r="N250" s="216"/>
      <c r="O250" s="216"/>
      <c r="P250" s="216"/>
      <c r="Q250" s="216"/>
      <c r="R250" s="216"/>
      <c r="S250" s="216"/>
      <c r="T250" s="217"/>
      <c r="AT250" s="218" t="s">
        <v>149</v>
      </c>
      <c r="AU250" s="218" t="s">
        <v>85</v>
      </c>
      <c r="AV250" s="11" t="s">
        <v>25</v>
      </c>
      <c r="AW250" s="11" t="s">
        <v>102</v>
      </c>
      <c r="AX250" s="11" t="s">
        <v>76</v>
      </c>
      <c r="AY250" s="218" t="s">
        <v>138</v>
      </c>
    </row>
    <row r="251" spans="2:65" s="12" customFormat="1">
      <c r="B251" s="219"/>
      <c r="C251" s="220"/>
      <c r="D251" s="221" t="s">
        <v>149</v>
      </c>
      <c r="E251" s="222" t="s">
        <v>34</v>
      </c>
      <c r="F251" s="223" t="s">
        <v>373</v>
      </c>
      <c r="G251" s="220"/>
      <c r="H251" s="224">
        <v>8</v>
      </c>
      <c r="I251" s="225"/>
      <c r="J251" s="220"/>
      <c r="K251" s="220"/>
      <c r="L251" s="226"/>
      <c r="M251" s="227"/>
      <c r="N251" s="228"/>
      <c r="O251" s="228"/>
      <c r="P251" s="228"/>
      <c r="Q251" s="228"/>
      <c r="R251" s="228"/>
      <c r="S251" s="228"/>
      <c r="T251" s="229"/>
      <c r="AT251" s="230" t="s">
        <v>149</v>
      </c>
      <c r="AU251" s="230" t="s">
        <v>85</v>
      </c>
      <c r="AV251" s="12" t="s">
        <v>85</v>
      </c>
      <c r="AW251" s="12" t="s">
        <v>102</v>
      </c>
      <c r="AX251" s="12" t="s">
        <v>25</v>
      </c>
      <c r="AY251" s="230" t="s">
        <v>138</v>
      </c>
    </row>
    <row r="252" spans="2:65" s="1" customFormat="1" ht="22.5" customHeight="1">
      <c r="B252" s="41"/>
      <c r="C252" s="193" t="s">
        <v>374</v>
      </c>
      <c r="D252" s="193" t="s">
        <v>140</v>
      </c>
      <c r="E252" s="194" t="s">
        <v>375</v>
      </c>
      <c r="F252" s="195" t="s">
        <v>376</v>
      </c>
      <c r="G252" s="196" t="s">
        <v>159</v>
      </c>
      <c r="H252" s="197">
        <v>0.109</v>
      </c>
      <c r="I252" s="198"/>
      <c r="J252" s="199">
        <f>ROUND(I252*H252,2)</f>
        <v>0</v>
      </c>
      <c r="K252" s="195" t="s">
        <v>144</v>
      </c>
      <c r="L252" s="61"/>
      <c r="M252" s="200" t="s">
        <v>34</v>
      </c>
      <c r="N252" s="201" t="s">
        <v>49</v>
      </c>
      <c r="O252" s="42"/>
      <c r="P252" s="202">
        <f>O252*H252</f>
        <v>0</v>
      </c>
      <c r="Q252" s="202">
        <v>2.5300000000000001E-3</v>
      </c>
      <c r="R252" s="202">
        <f>Q252*H252</f>
        <v>2.7577E-4</v>
      </c>
      <c r="S252" s="202">
        <v>0</v>
      </c>
      <c r="T252" s="203">
        <f>S252*H252</f>
        <v>0</v>
      </c>
      <c r="AR252" s="24" t="s">
        <v>145</v>
      </c>
      <c r="AT252" s="24" t="s">
        <v>140</v>
      </c>
      <c r="AU252" s="24" t="s">
        <v>85</v>
      </c>
      <c r="AY252" s="24" t="s">
        <v>138</v>
      </c>
      <c r="BE252" s="204">
        <f>IF(N252="základní",J252,0)</f>
        <v>0</v>
      </c>
      <c r="BF252" s="204">
        <f>IF(N252="snížená",J252,0)</f>
        <v>0</v>
      </c>
      <c r="BG252" s="204">
        <f>IF(N252="zákl. přenesená",J252,0)</f>
        <v>0</v>
      </c>
      <c r="BH252" s="204">
        <f>IF(N252="sníž. přenesená",J252,0)</f>
        <v>0</v>
      </c>
      <c r="BI252" s="204">
        <f>IF(N252="nulová",J252,0)</f>
        <v>0</v>
      </c>
      <c r="BJ252" s="24" t="s">
        <v>145</v>
      </c>
      <c r="BK252" s="204">
        <f>ROUND(I252*H252,2)</f>
        <v>0</v>
      </c>
      <c r="BL252" s="24" t="s">
        <v>145</v>
      </c>
      <c r="BM252" s="24" t="s">
        <v>377</v>
      </c>
    </row>
    <row r="253" spans="2:65" s="1" customFormat="1" ht="108">
      <c r="B253" s="41"/>
      <c r="C253" s="63"/>
      <c r="D253" s="205" t="s">
        <v>147</v>
      </c>
      <c r="E253" s="63"/>
      <c r="F253" s="206" t="s">
        <v>378</v>
      </c>
      <c r="G253" s="63"/>
      <c r="H253" s="63"/>
      <c r="I253" s="163"/>
      <c r="J253" s="63"/>
      <c r="K253" s="63"/>
      <c r="L253" s="61"/>
      <c r="M253" s="207"/>
      <c r="N253" s="42"/>
      <c r="O253" s="42"/>
      <c r="P253" s="42"/>
      <c r="Q253" s="42"/>
      <c r="R253" s="42"/>
      <c r="S253" s="42"/>
      <c r="T253" s="78"/>
      <c r="AT253" s="24" t="s">
        <v>147</v>
      </c>
      <c r="AU253" s="24" t="s">
        <v>85</v>
      </c>
    </row>
    <row r="254" spans="2:65" s="11" customFormat="1">
      <c r="B254" s="208"/>
      <c r="C254" s="209"/>
      <c r="D254" s="205" t="s">
        <v>149</v>
      </c>
      <c r="E254" s="210" t="s">
        <v>34</v>
      </c>
      <c r="F254" s="211" t="s">
        <v>325</v>
      </c>
      <c r="G254" s="209"/>
      <c r="H254" s="212" t="s">
        <v>34</v>
      </c>
      <c r="I254" s="213"/>
      <c r="J254" s="209"/>
      <c r="K254" s="209"/>
      <c r="L254" s="214"/>
      <c r="M254" s="215"/>
      <c r="N254" s="216"/>
      <c r="O254" s="216"/>
      <c r="P254" s="216"/>
      <c r="Q254" s="216"/>
      <c r="R254" s="216"/>
      <c r="S254" s="216"/>
      <c r="T254" s="217"/>
      <c r="AT254" s="218" t="s">
        <v>149</v>
      </c>
      <c r="AU254" s="218" t="s">
        <v>85</v>
      </c>
      <c r="AV254" s="11" t="s">
        <v>25</v>
      </c>
      <c r="AW254" s="11" t="s">
        <v>102</v>
      </c>
      <c r="AX254" s="11" t="s">
        <v>76</v>
      </c>
      <c r="AY254" s="218" t="s">
        <v>138</v>
      </c>
    </row>
    <row r="255" spans="2:65" s="12" customFormat="1">
      <c r="B255" s="219"/>
      <c r="C255" s="220"/>
      <c r="D255" s="221" t="s">
        <v>149</v>
      </c>
      <c r="E255" s="222" t="s">
        <v>34</v>
      </c>
      <c r="F255" s="223" t="s">
        <v>379</v>
      </c>
      <c r="G255" s="220"/>
      <c r="H255" s="224">
        <v>0.10920000000000001</v>
      </c>
      <c r="I255" s="225"/>
      <c r="J255" s="220"/>
      <c r="K255" s="220"/>
      <c r="L255" s="226"/>
      <c r="M255" s="227"/>
      <c r="N255" s="228"/>
      <c r="O255" s="228"/>
      <c r="P255" s="228"/>
      <c r="Q255" s="228"/>
      <c r="R255" s="228"/>
      <c r="S255" s="228"/>
      <c r="T255" s="229"/>
      <c r="AT255" s="230" t="s">
        <v>149</v>
      </c>
      <c r="AU255" s="230" t="s">
        <v>85</v>
      </c>
      <c r="AV255" s="12" t="s">
        <v>85</v>
      </c>
      <c r="AW255" s="12" t="s">
        <v>102</v>
      </c>
      <c r="AX255" s="12" t="s">
        <v>25</v>
      </c>
      <c r="AY255" s="230" t="s">
        <v>138</v>
      </c>
    </row>
    <row r="256" spans="2:65" s="1" customFormat="1" ht="22.5" customHeight="1">
      <c r="B256" s="41"/>
      <c r="C256" s="193" t="s">
        <v>380</v>
      </c>
      <c r="D256" s="193" t="s">
        <v>140</v>
      </c>
      <c r="E256" s="194" t="s">
        <v>381</v>
      </c>
      <c r="F256" s="195" t="s">
        <v>382</v>
      </c>
      <c r="G256" s="196" t="s">
        <v>159</v>
      </c>
      <c r="H256" s="197">
        <v>0.109</v>
      </c>
      <c r="I256" s="198"/>
      <c r="J256" s="199">
        <f>ROUND(I256*H256,2)</f>
        <v>0</v>
      </c>
      <c r="K256" s="195" t="s">
        <v>144</v>
      </c>
      <c r="L256" s="61"/>
      <c r="M256" s="200" t="s">
        <v>34</v>
      </c>
      <c r="N256" s="201" t="s">
        <v>49</v>
      </c>
      <c r="O256" s="42"/>
      <c r="P256" s="202">
        <f>O256*H256</f>
        <v>0</v>
      </c>
      <c r="Q256" s="202">
        <v>0</v>
      </c>
      <c r="R256" s="202">
        <f>Q256*H256</f>
        <v>0</v>
      </c>
      <c r="S256" s="202">
        <v>0</v>
      </c>
      <c r="T256" s="203">
        <f>S256*H256</f>
        <v>0</v>
      </c>
      <c r="AR256" s="24" t="s">
        <v>145</v>
      </c>
      <c r="AT256" s="24" t="s">
        <v>140</v>
      </c>
      <c r="AU256" s="24" t="s">
        <v>85</v>
      </c>
      <c r="AY256" s="24" t="s">
        <v>138</v>
      </c>
      <c r="BE256" s="204">
        <f>IF(N256="základní",J256,0)</f>
        <v>0</v>
      </c>
      <c r="BF256" s="204">
        <f>IF(N256="snížená",J256,0)</f>
        <v>0</v>
      </c>
      <c r="BG256" s="204">
        <f>IF(N256="zákl. přenesená",J256,0)</f>
        <v>0</v>
      </c>
      <c r="BH256" s="204">
        <f>IF(N256="sníž. přenesená",J256,0)</f>
        <v>0</v>
      </c>
      <c r="BI256" s="204">
        <f>IF(N256="nulová",J256,0)</f>
        <v>0</v>
      </c>
      <c r="BJ256" s="24" t="s">
        <v>145</v>
      </c>
      <c r="BK256" s="204">
        <f>ROUND(I256*H256,2)</f>
        <v>0</v>
      </c>
      <c r="BL256" s="24" t="s">
        <v>145</v>
      </c>
      <c r="BM256" s="24" t="s">
        <v>383</v>
      </c>
    </row>
    <row r="257" spans="2:65" s="1" customFormat="1" ht="108">
      <c r="B257" s="41"/>
      <c r="C257" s="63"/>
      <c r="D257" s="221" t="s">
        <v>147</v>
      </c>
      <c r="E257" s="63"/>
      <c r="F257" s="231" t="s">
        <v>378</v>
      </c>
      <c r="G257" s="63"/>
      <c r="H257" s="63"/>
      <c r="I257" s="163"/>
      <c r="J257" s="63"/>
      <c r="K257" s="63"/>
      <c r="L257" s="61"/>
      <c r="M257" s="207"/>
      <c r="N257" s="42"/>
      <c r="O257" s="42"/>
      <c r="P257" s="42"/>
      <c r="Q257" s="42"/>
      <c r="R257" s="42"/>
      <c r="S257" s="42"/>
      <c r="T257" s="78"/>
      <c r="AT257" s="24" t="s">
        <v>147</v>
      </c>
      <c r="AU257" s="24" t="s">
        <v>85</v>
      </c>
    </row>
    <row r="258" spans="2:65" s="1" customFormat="1" ht="44.25" customHeight="1">
      <c r="B258" s="41"/>
      <c r="C258" s="193" t="s">
        <v>384</v>
      </c>
      <c r="D258" s="193" t="s">
        <v>140</v>
      </c>
      <c r="E258" s="194" t="s">
        <v>385</v>
      </c>
      <c r="F258" s="195" t="s">
        <v>386</v>
      </c>
      <c r="G258" s="196" t="s">
        <v>278</v>
      </c>
      <c r="H258" s="197">
        <v>1092.645</v>
      </c>
      <c r="I258" s="198"/>
      <c r="J258" s="199">
        <f>ROUND(I258*H258,2)</f>
        <v>0</v>
      </c>
      <c r="K258" s="195" t="s">
        <v>144</v>
      </c>
      <c r="L258" s="61"/>
      <c r="M258" s="200" t="s">
        <v>34</v>
      </c>
      <c r="N258" s="201" t="s">
        <v>49</v>
      </c>
      <c r="O258" s="42"/>
      <c r="P258" s="202">
        <f>O258*H258</f>
        <v>0</v>
      </c>
      <c r="Q258" s="202">
        <v>2.1000000000000001E-4</v>
      </c>
      <c r="R258" s="202">
        <f>Q258*H258</f>
        <v>0.22945545000000001</v>
      </c>
      <c r="S258" s="202">
        <v>0</v>
      </c>
      <c r="T258" s="203">
        <f>S258*H258</f>
        <v>0</v>
      </c>
      <c r="AR258" s="24" t="s">
        <v>145</v>
      </c>
      <c r="AT258" s="24" t="s">
        <v>140</v>
      </c>
      <c r="AU258" s="24" t="s">
        <v>85</v>
      </c>
      <c r="AY258" s="24" t="s">
        <v>138</v>
      </c>
      <c r="BE258" s="204">
        <f>IF(N258="základní",J258,0)</f>
        <v>0</v>
      </c>
      <c r="BF258" s="204">
        <f>IF(N258="snížená",J258,0)</f>
        <v>0</v>
      </c>
      <c r="BG258" s="204">
        <f>IF(N258="zákl. přenesená",J258,0)</f>
        <v>0</v>
      </c>
      <c r="BH258" s="204">
        <f>IF(N258="sníž. přenesená",J258,0)</f>
        <v>0</v>
      </c>
      <c r="BI258" s="204">
        <f>IF(N258="nulová",J258,0)</f>
        <v>0</v>
      </c>
      <c r="BJ258" s="24" t="s">
        <v>145</v>
      </c>
      <c r="BK258" s="204">
        <f>ROUND(I258*H258,2)</f>
        <v>0</v>
      </c>
      <c r="BL258" s="24" t="s">
        <v>145</v>
      </c>
      <c r="BM258" s="24" t="s">
        <v>387</v>
      </c>
    </row>
    <row r="259" spans="2:65" s="1" customFormat="1" ht="108">
      <c r="B259" s="41"/>
      <c r="C259" s="63"/>
      <c r="D259" s="205" t="s">
        <v>147</v>
      </c>
      <c r="E259" s="63"/>
      <c r="F259" s="206" t="s">
        <v>388</v>
      </c>
      <c r="G259" s="63"/>
      <c r="H259" s="63"/>
      <c r="I259" s="163"/>
      <c r="J259" s="63"/>
      <c r="K259" s="63"/>
      <c r="L259" s="61"/>
      <c r="M259" s="207"/>
      <c r="N259" s="42"/>
      <c r="O259" s="42"/>
      <c r="P259" s="42"/>
      <c r="Q259" s="42"/>
      <c r="R259" s="42"/>
      <c r="S259" s="42"/>
      <c r="T259" s="78"/>
      <c r="AT259" s="24" t="s">
        <v>147</v>
      </c>
      <c r="AU259" s="24" t="s">
        <v>85</v>
      </c>
    </row>
    <row r="260" spans="2:65" s="11" customFormat="1">
      <c r="B260" s="208"/>
      <c r="C260" s="209"/>
      <c r="D260" s="205" t="s">
        <v>149</v>
      </c>
      <c r="E260" s="210" t="s">
        <v>34</v>
      </c>
      <c r="F260" s="211" t="s">
        <v>389</v>
      </c>
      <c r="G260" s="209"/>
      <c r="H260" s="212" t="s">
        <v>34</v>
      </c>
      <c r="I260" s="213"/>
      <c r="J260" s="209"/>
      <c r="K260" s="209"/>
      <c r="L260" s="214"/>
      <c r="M260" s="215"/>
      <c r="N260" s="216"/>
      <c r="O260" s="216"/>
      <c r="P260" s="216"/>
      <c r="Q260" s="216"/>
      <c r="R260" s="216"/>
      <c r="S260" s="216"/>
      <c r="T260" s="217"/>
      <c r="AT260" s="218" t="s">
        <v>149</v>
      </c>
      <c r="AU260" s="218" t="s">
        <v>85</v>
      </c>
      <c r="AV260" s="11" t="s">
        <v>25</v>
      </c>
      <c r="AW260" s="11" t="s">
        <v>102</v>
      </c>
      <c r="AX260" s="11" t="s">
        <v>76</v>
      </c>
      <c r="AY260" s="218" t="s">
        <v>138</v>
      </c>
    </row>
    <row r="261" spans="2:65" s="11" customFormat="1">
      <c r="B261" s="208"/>
      <c r="C261" s="209"/>
      <c r="D261" s="205" t="s">
        <v>149</v>
      </c>
      <c r="E261" s="210" t="s">
        <v>34</v>
      </c>
      <c r="F261" s="211" t="s">
        <v>390</v>
      </c>
      <c r="G261" s="209"/>
      <c r="H261" s="212" t="s">
        <v>34</v>
      </c>
      <c r="I261" s="213"/>
      <c r="J261" s="209"/>
      <c r="K261" s="209"/>
      <c r="L261" s="214"/>
      <c r="M261" s="215"/>
      <c r="N261" s="216"/>
      <c r="O261" s="216"/>
      <c r="P261" s="216"/>
      <c r="Q261" s="216"/>
      <c r="R261" s="216"/>
      <c r="S261" s="216"/>
      <c r="T261" s="217"/>
      <c r="AT261" s="218" t="s">
        <v>149</v>
      </c>
      <c r="AU261" s="218" t="s">
        <v>85</v>
      </c>
      <c r="AV261" s="11" t="s">
        <v>25</v>
      </c>
      <c r="AW261" s="11" t="s">
        <v>102</v>
      </c>
      <c r="AX261" s="11" t="s">
        <v>76</v>
      </c>
      <c r="AY261" s="218" t="s">
        <v>138</v>
      </c>
    </row>
    <row r="262" spans="2:65" s="12" customFormat="1">
      <c r="B262" s="219"/>
      <c r="C262" s="220"/>
      <c r="D262" s="205" t="s">
        <v>149</v>
      </c>
      <c r="E262" s="232" t="s">
        <v>34</v>
      </c>
      <c r="F262" s="233" t="s">
        <v>391</v>
      </c>
      <c r="G262" s="220"/>
      <c r="H262" s="234">
        <v>69.569999999999993</v>
      </c>
      <c r="I262" s="225"/>
      <c r="J262" s="220"/>
      <c r="K262" s="220"/>
      <c r="L262" s="226"/>
      <c r="M262" s="227"/>
      <c r="N262" s="228"/>
      <c r="O262" s="228"/>
      <c r="P262" s="228"/>
      <c r="Q262" s="228"/>
      <c r="R262" s="228"/>
      <c r="S262" s="228"/>
      <c r="T262" s="229"/>
      <c r="AT262" s="230" t="s">
        <v>149</v>
      </c>
      <c r="AU262" s="230" t="s">
        <v>85</v>
      </c>
      <c r="AV262" s="12" t="s">
        <v>85</v>
      </c>
      <c r="AW262" s="12" t="s">
        <v>102</v>
      </c>
      <c r="AX262" s="12" t="s">
        <v>76</v>
      </c>
      <c r="AY262" s="230" t="s">
        <v>138</v>
      </c>
    </row>
    <row r="263" spans="2:65" s="11" customFormat="1">
      <c r="B263" s="208"/>
      <c r="C263" s="209"/>
      <c r="D263" s="205" t="s">
        <v>149</v>
      </c>
      <c r="E263" s="210" t="s">
        <v>34</v>
      </c>
      <c r="F263" s="211" t="s">
        <v>392</v>
      </c>
      <c r="G263" s="209"/>
      <c r="H263" s="212" t="s">
        <v>34</v>
      </c>
      <c r="I263" s="213"/>
      <c r="J263" s="209"/>
      <c r="K263" s="209"/>
      <c r="L263" s="214"/>
      <c r="M263" s="215"/>
      <c r="N263" s="216"/>
      <c r="O263" s="216"/>
      <c r="P263" s="216"/>
      <c r="Q263" s="216"/>
      <c r="R263" s="216"/>
      <c r="S263" s="216"/>
      <c r="T263" s="217"/>
      <c r="AT263" s="218" t="s">
        <v>149</v>
      </c>
      <c r="AU263" s="218" t="s">
        <v>85</v>
      </c>
      <c r="AV263" s="11" t="s">
        <v>25</v>
      </c>
      <c r="AW263" s="11" t="s">
        <v>102</v>
      </c>
      <c r="AX263" s="11" t="s">
        <v>76</v>
      </c>
      <c r="AY263" s="218" t="s">
        <v>138</v>
      </c>
    </row>
    <row r="264" spans="2:65" s="12" customFormat="1">
      <c r="B264" s="219"/>
      <c r="C264" s="220"/>
      <c r="D264" s="205" t="s">
        <v>149</v>
      </c>
      <c r="E264" s="232" t="s">
        <v>34</v>
      </c>
      <c r="F264" s="233" t="s">
        <v>393</v>
      </c>
      <c r="G264" s="220"/>
      <c r="H264" s="234">
        <v>91.875</v>
      </c>
      <c r="I264" s="225"/>
      <c r="J264" s="220"/>
      <c r="K264" s="220"/>
      <c r="L264" s="226"/>
      <c r="M264" s="227"/>
      <c r="N264" s="228"/>
      <c r="O264" s="228"/>
      <c r="P264" s="228"/>
      <c r="Q264" s="228"/>
      <c r="R264" s="228"/>
      <c r="S264" s="228"/>
      <c r="T264" s="229"/>
      <c r="AT264" s="230" t="s">
        <v>149</v>
      </c>
      <c r="AU264" s="230" t="s">
        <v>85</v>
      </c>
      <c r="AV264" s="12" t="s">
        <v>85</v>
      </c>
      <c r="AW264" s="12" t="s">
        <v>102</v>
      </c>
      <c r="AX264" s="12" t="s">
        <v>76</v>
      </c>
      <c r="AY264" s="230" t="s">
        <v>138</v>
      </c>
    </row>
    <row r="265" spans="2:65" s="11" customFormat="1">
      <c r="B265" s="208"/>
      <c r="C265" s="209"/>
      <c r="D265" s="205" t="s">
        <v>149</v>
      </c>
      <c r="E265" s="210" t="s">
        <v>34</v>
      </c>
      <c r="F265" s="211" t="s">
        <v>394</v>
      </c>
      <c r="G265" s="209"/>
      <c r="H265" s="212" t="s">
        <v>34</v>
      </c>
      <c r="I265" s="213"/>
      <c r="J265" s="209"/>
      <c r="K265" s="209"/>
      <c r="L265" s="214"/>
      <c r="M265" s="215"/>
      <c r="N265" s="216"/>
      <c r="O265" s="216"/>
      <c r="P265" s="216"/>
      <c r="Q265" s="216"/>
      <c r="R265" s="216"/>
      <c r="S265" s="216"/>
      <c r="T265" s="217"/>
      <c r="AT265" s="218" t="s">
        <v>149</v>
      </c>
      <c r="AU265" s="218" t="s">
        <v>85</v>
      </c>
      <c r="AV265" s="11" t="s">
        <v>25</v>
      </c>
      <c r="AW265" s="11" t="s">
        <v>102</v>
      </c>
      <c r="AX265" s="11" t="s">
        <v>76</v>
      </c>
      <c r="AY265" s="218" t="s">
        <v>138</v>
      </c>
    </row>
    <row r="266" spans="2:65" s="12" customFormat="1">
      <c r="B266" s="219"/>
      <c r="C266" s="220"/>
      <c r="D266" s="205" t="s">
        <v>149</v>
      </c>
      <c r="E266" s="232" t="s">
        <v>34</v>
      </c>
      <c r="F266" s="233" t="s">
        <v>395</v>
      </c>
      <c r="G266" s="220"/>
      <c r="H266" s="234">
        <v>931.2</v>
      </c>
      <c r="I266" s="225"/>
      <c r="J266" s="220"/>
      <c r="K266" s="220"/>
      <c r="L266" s="226"/>
      <c r="M266" s="227"/>
      <c r="N266" s="228"/>
      <c r="O266" s="228"/>
      <c r="P266" s="228"/>
      <c r="Q266" s="228"/>
      <c r="R266" s="228"/>
      <c r="S266" s="228"/>
      <c r="T266" s="229"/>
      <c r="AT266" s="230" t="s">
        <v>149</v>
      </c>
      <c r="AU266" s="230" t="s">
        <v>85</v>
      </c>
      <c r="AV266" s="12" t="s">
        <v>85</v>
      </c>
      <c r="AW266" s="12" t="s">
        <v>102</v>
      </c>
      <c r="AX266" s="12" t="s">
        <v>76</v>
      </c>
      <c r="AY266" s="230" t="s">
        <v>138</v>
      </c>
    </row>
    <row r="267" spans="2:65" s="14" customFormat="1">
      <c r="B267" s="246"/>
      <c r="C267" s="247"/>
      <c r="D267" s="221" t="s">
        <v>149</v>
      </c>
      <c r="E267" s="248" t="s">
        <v>34</v>
      </c>
      <c r="F267" s="249" t="s">
        <v>183</v>
      </c>
      <c r="G267" s="247"/>
      <c r="H267" s="250">
        <v>1092.645</v>
      </c>
      <c r="I267" s="251"/>
      <c r="J267" s="247"/>
      <c r="K267" s="247"/>
      <c r="L267" s="252"/>
      <c r="M267" s="253"/>
      <c r="N267" s="254"/>
      <c r="O267" s="254"/>
      <c r="P267" s="254"/>
      <c r="Q267" s="254"/>
      <c r="R267" s="254"/>
      <c r="S267" s="254"/>
      <c r="T267" s="255"/>
      <c r="AT267" s="256" t="s">
        <v>149</v>
      </c>
      <c r="AU267" s="256" t="s">
        <v>85</v>
      </c>
      <c r="AV267" s="14" t="s">
        <v>145</v>
      </c>
      <c r="AW267" s="14" t="s">
        <v>102</v>
      </c>
      <c r="AX267" s="14" t="s">
        <v>25</v>
      </c>
      <c r="AY267" s="256" t="s">
        <v>138</v>
      </c>
    </row>
    <row r="268" spans="2:65" s="1" customFormat="1" ht="22.5" customHeight="1">
      <c r="B268" s="41"/>
      <c r="C268" s="257" t="s">
        <v>396</v>
      </c>
      <c r="D268" s="257" t="s">
        <v>231</v>
      </c>
      <c r="E268" s="258" t="s">
        <v>397</v>
      </c>
      <c r="F268" s="259" t="s">
        <v>398</v>
      </c>
      <c r="G268" s="260" t="s">
        <v>278</v>
      </c>
      <c r="H268" s="261">
        <v>1180.057</v>
      </c>
      <c r="I268" s="262"/>
      <c r="J268" s="263">
        <f>ROUND(I268*H268,2)</f>
        <v>0</v>
      </c>
      <c r="K268" s="259" t="s">
        <v>144</v>
      </c>
      <c r="L268" s="264"/>
      <c r="M268" s="265" t="s">
        <v>34</v>
      </c>
      <c r="N268" s="266" t="s">
        <v>49</v>
      </c>
      <c r="O268" s="42"/>
      <c r="P268" s="202">
        <f>O268*H268</f>
        <v>0</v>
      </c>
      <c r="Q268" s="202">
        <v>2.5000000000000001E-4</v>
      </c>
      <c r="R268" s="202">
        <f>Q268*H268</f>
        <v>0.29501425000000003</v>
      </c>
      <c r="S268" s="202">
        <v>0</v>
      </c>
      <c r="T268" s="203">
        <f>S268*H268</f>
        <v>0</v>
      </c>
      <c r="AR268" s="24" t="s">
        <v>200</v>
      </c>
      <c r="AT268" s="24" t="s">
        <v>231</v>
      </c>
      <c r="AU268" s="24" t="s">
        <v>85</v>
      </c>
      <c r="AY268" s="24" t="s">
        <v>138</v>
      </c>
      <c r="BE268" s="204">
        <f>IF(N268="základní",J268,0)</f>
        <v>0</v>
      </c>
      <c r="BF268" s="204">
        <f>IF(N268="snížená",J268,0)</f>
        <v>0</v>
      </c>
      <c r="BG268" s="204">
        <f>IF(N268="zákl. přenesená",J268,0)</f>
        <v>0</v>
      </c>
      <c r="BH268" s="204">
        <f>IF(N268="sníž. přenesená",J268,0)</f>
        <v>0</v>
      </c>
      <c r="BI268" s="204">
        <f>IF(N268="nulová",J268,0)</f>
        <v>0</v>
      </c>
      <c r="BJ268" s="24" t="s">
        <v>145</v>
      </c>
      <c r="BK268" s="204">
        <f>ROUND(I268*H268,2)</f>
        <v>0</v>
      </c>
      <c r="BL268" s="24" t="s">
        <v>145</v>
      </c>
      <c r="BM268" s="24" t="s">
        <v>399</v>
      </c>
    </row>
    <row r="269" spans="2:65" s="11" customFormat="1">
      <c r="B269" s="208"/>
      <c r="C269" s="209"/>
      <c r="D269" s="205" t="s">
        <v>149</v>
      </c>
      <c r="E269" s="210" t="s">
        <v>34</v>
      </c>
      <c r="F269" s="211" t="s">
        <v>400</v>
      </c>
      <c r="G269" s="209"/>
      <c r="H269" s="212" t="s">
        <v>34</v>
      </c>
      <c r="I269" s="213"/>
      <c r="J269" s="209"/>
      <c r="K269" s="209"/>
      <c r="L269" s="214"/>
      <c r="M269" s="215"/>
      <c r="N269" s="216"/>
      <c r="O269" s="216"/>
      <c r="P269" s="216"/>
      <c r="Q269" s="216"/>
      <c r="R269" s="216"/>
      <c r="S269" s="216"/>
      <c r="T269" s="217"/>
      <c r="AT269" s="218" t="s">
        <v>149</v>
      </c>
      <c r="AU269" s="218" t="s">
        <v>85</v>
      </c>
      <c r="AV269" s="11" t="s">
        <v>25</v>
      </c>
      <c r="AW269" s="11" t="s">
        <v>102</v>
      </c>
      <c r="AX269" s="11" t="s">
        <v>76</v>
      </c>
      <c r="AY269" s="218" t="s">
        <v>138</v>
      </c>
    </row>
    <row r="270" spans="2:65" s="12" customFormat="1">
      <c r="B270" s="219"/>
      <c r="C270" s="220"/>
      <c r="D270" s="221" t="s">
        <v>149</v>
      </c>
      <c r="E270" s="222" t="s">
        <v>34</v>
      </c>
      <c r="F270" s="223" t="s">
        <v>401</v>
      </c>
      <c r="G270" s="220"/>
      <c r="H270" s="224">
        <v>1180.0565999999999</v>
      </c>
      <c r="I270" s="225"/>
      <c r="J270" s="220"/>
      <c r="K270" s="220"/>
      <c r="L270" s="226"/>
      <c r="M270" s="227"/>
      <c r="N270" s="228"/>
      <c r="O270" s="228"/>
      <c r="P270" s="228"/>
      <c r="Q270" s="228"/>
      <c r="R270" s="228"/>
      <c r="S270" s="228"/>
      <c r="T270" s="229"/>
      <c r="AT270" s="230" t="s">
        <v>149</v>
      </c>
      <c r="AU270" s="230" t="s">
        <v>85</v>
      </c>
      <c r="AV270" s="12" t="s">
        <v>85</v>
      </c>
      <c r="AW270" s="12" t="s">
        <v>102</v>
      </c>
      <c r="AX270" s="12" t="s">
        <v>25</v>
      </c>
      <c r="AY270" s="230" t="s">
        <v>138</v>
      </c>
    </row>
    <row r="271" spans="2:65" s="1" customFormat="1" ht="22.5" customHeight="1">
      <c r="B271" s="41"/>
      <c r="C271" s="193" t="s">
        <v>402</v>
      </c>
      <c r="D271" s="193" t="s">
        <v>140</v>
      </c>
      <c r="E271" s="194" t="s">
        <v>403</v>
      </c>
      <c r="F271" s="195" t="s">
        <v>404</v>
      </c>
      <c r="G271" s="196" t="s">
        <v>271</v>
      </c>
      <c r="H271" s="197">
        <v>31</v>
      </c>
      <c r="I271" s="198"/>
      <c r="J271" s="199">
        <f>ROUND(I271*H271,2)</f>
        <v>0</v>
      </c>
      <c r="K271" s="195" t="s">
        <v>34</v>
      </c>
      <c r="L271" s="61"/>
      <c r="M271" s="200" t="s">
        <v>34</v>
      </c>
      <c r="N271" s="201" t="s">
        <v>49</v>
      </c>
      <c r="O271" s="42"/>
      <c r="P271" s="202">
        <f>O271*H271</f>
        <v>0</v>
      </c>
      <c r="Q271" s="202">
        <v>4.0999999999999999E-4</v>
      </c>
      <c r="R271" s="202">
        <f>Q271*H271</f>
        <v>1.2709999999999999E-2</v>
      </c>
      <c r="S271" s="202">
        <v>0</v>
      </c>
      <c r="T271" s="203">
        <f>S271*H271</f>
        <v>0</v>
      </c>
      <c r="AR271" s="24" t="s">
        <v>145</v>
      </c>
      <c r="AT271" s="24" t="s">
        <v>140</v>
      </c>
      <c r="AU271" s="24" t="s">
        <v>85</v>
      </c>
      <c r="AY271" s="24" t="s">
        <v>138</v>
      </c>
      <c r="BE271" s="204">
        <f>IF(N271="základní",J271,0)</f>
        <v>0</v>
      </c>
      <c r="BF271" s="204">
        <f>IF(N271="snížená",J271,0)</f>
        <v>0</v>
      </c>
      <c r="BG271" s="204">
        <f>IF(N271="zákl. přenesená",J271,0)</f>
        <v>0</v>
      </c>
      <c r="BH271" s="204">
        <f>IF(N271="sníž. přenesená",J271,0)</f>
        <v>0</v>
      </c>
      <c r="BI271" s="204">
        <f>IF(N271="nulová",J271,0)</f>
        <v>0</v>
      </c>
      <c r="BJ271" s="24" t="s">
        <v>145</v>
      </c>
      <c r="BK271" s="204">
        <f>ROUND(I271*H271,2)</f>
        <v>0</v>
      </c>
      <c r="BL271" s="24" t="s">
        <v>145</v>
      </c>
      <c r="BM271" s="24" t="s">
        <v>405</v>
      </c>
    </row>
    <row r="272" spans="2:65" s="11" customFormat="1">
      <c r="B272" s="208"/>
      <c r="C272" s="209"/>
      <c r="D272" s="205" t="s">
        <v>149</v>
      </c>
      <c r="E272" s="210" t="s">
        <v>34</v>
      </c>
      <c r="F272" s="211" t="s">
        <v>406</v>
      </c>
      <c r="G272" s="209"/>
      <c r="H272" s="212" t="s">
        <v>34</v>
      </c>
      <c r="I272" s="213"/>
      <c r="J272" s="209"/>
      <c r="K272" s="209"/>
      <c r="L272" s="214"/>
      <c r="M272" s="215"/>
      <c r="N272" s="216"/>
      <c r="O272" s="216"/>
      <c r="P272" s="216"/>
      <c r="Q272" s="216"/>
      <c r="R272" s="216"/>
      <c r="S272" s="216"/>
      <c r="T272" s="217"/>
      <c r="AT272" s="218" t="s">
        <v>149</v>
      </c>
      <c r="AU272" s="218" t="s">
        <v>85</v>
      </c>
      <c r="AV272" s="11" t="s">
        <v>25</v>
      </c>
      <c r="AW272" s="11" t="s">
        <v>102</v>
      </c>
      <c r="AX272" s="11" t="s">
        <v>76</v>
      </c>
      <c r="AY272" s="218" t="s">
        <v>138</v>
      </c>
    </row>
    <row r="273" spans="2:65" s="11" customFormat="1">
      <c r="B273" s="208"/>
      <c r="C273" s="209"/>
      <c r="D273" s="205" t="s">
        <v>149</v>
      </c>
      <c r="E273" s="210" t="s">
        <v>34</v>
      </c>
      <c r="F273" s="211" t="s">
        <v>176</v>
      </c>
      <c r="G273" s="209"/>
      <c r="H273" s="212" t="s">
        <v>34</v>
      </c>
      <c r="I273" s="213"/>
      <c r="J273" s="209"/>
      <c r="K273" s="209"/>
      <c r="L273" s="214"/>
      <c r="M273" s="215"/>
      <c r="N273" s="216"/>
      <c r="O273" s="216"/>
      <c r="P273" s="216"/>
      <c r="Q273" s="216"/>
      <c r="R273" s="216"/>
      <c r="S273" s="216"/>
      <c r="T273" s="217"/>
      <c r="AT273" s="218" t="s">
        <v>149</v>
      </c>
      <c r="AU273" s="218" t="s">
        <v>85</v>
      </c>
      <c r="AV273" s="11" t="s">
        <v>25</v>
      </c>
      <c r="AW273" s="11" t="s">
        <v>102</v>
      </c>
      <c r="AX273" s="11" t="s">
        <v>76</v>
      </c>
      <c r="AY273" s="218" t="s">
        <v>138</v>
      </c>
    </row>
    <row r="274" spans="2:65" s="12" customFormat="1">
      <c r="B274" s="219"/>
      <c r="C274" s="220"/>
      <c r="D274" s="205" t="s">
        <v>149</v>
      </c>
      <c r="E274" s="232" t="s">
        <v>34</v>
      </c>
      <c r="F274" s="233" t="s">
        <v>25</v>
      </c>
      <c r="G274" s="220"/>
      <c r="H274" s="234">
        <v>1</v>
      </c>
      <c r="I274" s="225"/>
      <c r="J274" s="220"/>
      <c r="K274" s="220"/>
      <c r="L274" s="226"/>
      <c r="M274" s="227"/>
      <c r="N274" s="228"/>
      <c r="O274" s="228"/>
      <c r="P274" s="228"/>
      <c r="Q274" s="228"/>
      <c r="R274" s="228"/>
      <c r="S274" s="228"/>
      <c r="T274" s="229"/>
      <c r="AT274" s="230" t="s">
        <v>149</v>
      </c>
      <c r="AU274" s="230" t="s">
        <v>85</v>
      </c>
      <c r="AV274" s="12" t="s">
        <v>85</v>
      </c>
      <c r="AW274" s="12" t="s">
        <v>102</v>
      </c>
      <c r="AX274" s="12" t="s">
        <v>76</v>
      </c>
      <c r="AY274" s="230" t="s">
        <v>138</v>
      </c>
    </row>
    <row r="275" spans="2:65" s="11" customFormat="1">
      <c r="B275" s="208"/>
      <c r="C275" s="209"/>
      <c r="D275" s="205" t="s">
        <v>149</v>
      </c>
      <c r="E275" s="210" t="s">
        <v>34</v>
      </c>
      <c r="F275" s="211" t="s">
        <v>407</v>
      </c>
      <c r="G275" s="209"/>
      <c r="H275" s="212" t="s">
        <v>34</v>
      </c>
      <c r="I275" s="213"/>
      <c r="J275" s="209"/>
      <c r="K275" s="209"/>
      <c r="L275" s="214"/>
      <c r="M275" s="215"/>
      <c r="N275" s="216"/>
      <c r="O275" s="216"/>
      <c r="P275" s="216"/>
      <c r="Q275" s="216"/>
      <c r="R275" s="216"/>
      <c r="S275" s="216"/>
      <c r="T275" s="217"/>
      <c r="AT275" s="218" t="s">
        <v>149</v>
      </c>
      <c r="AU275" s="218" t="s">
        <v>85</v>
      </c>
      <c r="AV275" s="11" t="s">
        <v>25</v>
      </c>
      <c r="AW275" s="11" t="s">
        <v>102</v>
      </c>
      <c r="AX275" s="11" t="s">
        <v>76</v>
      </c>
      <c r="AY275" s="218" t="s">
        <v>138</v>
      </c>
    </row>
    <row r="276" spans="2:65" s="12" customFormat="1">
      <c r="B276" s="219"/>
      <c r="C276" s="220"/>
      <c r="D276" s="205" t="s">
        <v>149</v>
      </c>
      <c r="E276" s="232" t="s">
        <v>34</v>
      </c>
      <c r="F276" s="233" t="s">
        <v>408</v>
      </c>
      <c r="G276" s="220"/>
      <c r="H276" s="234">
        <v>30</v>
      </c>
      <c r="I276" s="225"/>
      <c r="J276" s="220"/>
      <c r="K276" s="220"/>
      <c r="L276" s="226"/>
      <c r="M276" s="227"/>
      <c r="N276" s="228"/>
      <c r="O276" s="228"/>
      <c r="P276" s="228"/>
      <c r="Q276" s="228"/>
      <c r="R276" s="228"/>
      <c r="S276" s="228"/>
      <c r="T276" s="229"/>
      <c r="AT276" s="230" t="s">
        <v>149</v>
      </c>
      <c r="AU276" s="230" t="s">
        <v>85</v>
      </c>
      <c r="AV276" s="12" t="s">
        <v>85</v>
      </c>
      <c r="AW276" s="12" t="s">
        <v>102</v>
      </c>
      <c r="AX276" s="12" t="s">
        <v>76</v>
      </c>
      <c r="AY276" s="230" t="s">
        <v>138</v>
      </c>
    </row>
    <row r="277" spans="2:65" s="14" customFormat="1">
      <c r="B277" s="246"/>
      <c r="C277" s="247"/>
      <c r="D277" s="205" t="s">
        <v>149</v>
      </c>
      <c r="E277" s="267" t="s">
        <v>34</v>
      </c>
      <c r="F277" s="268" t="s">
        <v>183</v>
      </c>
      <c r="G277" s="247"/>
      <c r="H277" s="269">
        <v>31</v>
      </c>
      <c r="I277" s="251"/>
      <c r="J277" s="247"/>
      <c r="K277" s="247"/>
      <c r="L277" s="252"/>
      <c r="M277" s="253"/>
      <c r="N277" s="254"/>
      <c r="O277" s="254"/>
      <c r="P277" s="254"/>
      <c r="Q277" s="254"/>
      <c r="R277" s="254"/>
      <c r="S277" s="254"/>
      <c r="T277" s="255"/>
      <c r="AT277" s="256" t="s">
        <v>149</v>
      </c>
      <c r="AU277" s="256" t="s">
        <v>85</v>
      </c>
      <c r="AV277" s="14" t="s">
        <v>145</v>
      </c>
      <c r="AW277" s="14" t="s">
        <v>102</v>
      </c>
      <c r="AX277" s="14" t="s">
        <v>25</v>
      </c>
      <c r="AY277" s="256" t="s">
        <v>138</v>
      </c>
    </row>
    <row r="278" spans="2:65" s="10" customFormat="1" ht="29.85" customHeight="1">
      <c r="B278" s="176"/>
      <c r="C278" s="177"/>
      <c r="D278" s="190" t="s">
        <v>75</v>
      </c>
      <c r="E278" s="191" t="s">
        <v>89</v>
      </c>
      <c r="F278" s="191" t="s">
        <v>409</v>
      </c>
      <c r="G278" s="177"/>
      <c r="H278" s="177"/>
      <c r="I278" s="180"/>
      <c r="J278" s="192">
        <f>BK278</f>
        <v>0</v>
      </c>
      <c r="K278" s="177"/>
      <c r="L278" s="182"/>
      <c r="M278" s="183"/>
      <c r="N278" s="184"/>
      <c r="O278" s="184"/>
      <c r="P278" s="185">
        <f>SUM(P279:P286)</f>
        <v>0</v>
      </c>
      <c r="Q278" s="184"/>
      <c r="R278" s="185">
        <f>SUM(R279:R286)</f>
        <v>7.7882999999999994E-2</v>
      </c>
      <c r="S278" s="184"/>
      <c r="T278" s="186">
        <f>SUM(T279:T286)</f>
        <v>0</v>
      </c>
      <c r="AR278" s="187" t="s">
        <v>25</v>
      </c>
      <c r="AT278" s="188" t="s">
        <v>75</v>
      </c>
      <c r="AU278" s="188" t="s">
        <v>25</v>
      </c>
      <c r="AY278" s="187" t="s">
        <v>138</v>
      </c>
      <c r="BK278" s="189">
        <f>SUM(BK279:BK286)</f>
        <v>0</v>
      </c>
    </row>
    <row r="279" spans="2:65" s="1" customFormat="1" ht="69.75" customHeight="1">
      <c r="B279" s="41"/>
      <c r="C279" s="193" t="s">
        <v>410</v>
      </c>
      <c r="D279" s="193" t="s">
        <v>140</v>
      </c>
      <c r="E279" s="194" t="s">
        <v>411</v>
      </c>
      <c r="F279" s="195" t="s">
        <v>412</v>
      </c>
      <c r="G279" s="196" t="s">
        <v>159</v>
      </c>
      <c r="H279" s="197">
        <v>1.28</v>
      </c>
      <c r="I279" s="198"/>
      <c r="J279" s="199">
        <f>ROUND(I279*H279,2)</f>
        <v>0</v>
      </c>
      <c r="K279" s="195" t="s">
        <v>144</v>
      </c>
      <c r="L279" s="61"/>
      <c r="M279" s="200" t="s">
        <v>34</v>
      </c>
      <c r="N279" s="201" t="s">
        <v>49</v>
      </c>
      <c r="O279" s="42"/>
      <c r="P279" s="202">
        <f>O279*H279</f>
        <v>0</v>
      </c>
      <c r="Q279" s="202">
        <v>0</v>
      </c>
      <c r="R279" s="202">
        <f>Q279*H279</f>
        <v>0</v>
      </c>
      <c r="S279" s="202">
        <v>0</v>
      </c>
      <c r="T279" s="203">
        <f>S279*H279</f>
        <v>0</v>
      </c>
      <c r="AR279" s="24" t="s">
        <v>145</v>
      </c>
      <c r="AT279" s="24" t="s">
        <v>140</v>
      </c>
      <c r="AU279" s="24" t="s">
        <v>85</v>
      </c>
      <c r="AY279" s="24" t="s">
        <v>138</v>
      </c>
      <c r="BE279" s="204">
        <f>IF(N279="základní",J279,0)</f>
        <v>0</v>
      </c>
      <c r="BF279" s="204">
        <f>IF(N279="snížená",J279,0)</f>
        <v>0</v>
      </c>
      <c r="BG279" s="204">
        <f>IF(N279="zákl. přenesená",J279,0)</f>
        <v>0</v>
      </c>
      <c r="BH279" s="204">
        <f>IF(N279="sníž. přenesená",J279,0)</f>
        <v>0</v>
      </c>
      <c r="BI279" s="204">
        <f>IF(N279="nulová",J279,0)</f>
        <v>0</v>
      </c>
      <c r="BJ279" s="24" t="s">
        <v>145</v>
      </c>
      <c r="BK279" s="204">
        <f>ROUND(I279*H279,2)</f>
        <v>0</v>
      </c>
      <c r="BL279" s="24" t="s">
        <v>145</v>
      </c>
      <c r="BM279" s="24" t="s">
        <v>413</v>
      </c>
    </row>
    <row r="280" spans="2:65" s="1" customFormat="1" ht="216">
      <c r="B280" s="41"/>
      <c r="C280" s="63"/>
      <c r="D280" s="205" t="s">
        <v>147</v>
      </c>
      <c r="E280" s="63"/>
      <c r="F280" s="206" t="s">
        <v>414</v>
      </c>
      <c r="G280" s="63"/>
      <c r="H280" s="63"/>
      <c r="I280" s="163"/>
      <c r="J280" s="63"/>
      <c r="K280" s="63"/>
      <c r="L280" s="61"/>
      <c r="M280" s="207"/>
      <c r="N280" s="42"/>
      <c r="O280" s="42"/>
      <c r="P280" s="42"/>
      <c r="Q280" s="42"/>
      <c r="R280" s="42"/>
      <c r="S280" s="42"/>
      <c r="T280" s="78"/>
      <c r="AT280" s="24" t="s">
        <v>147</v>
      </c>
      <c r="AU280" s="24" t="s">
        <v>85</v>
      </c>
    </row>
    <row r="281" spans="2:65" s="11" customFormat="1">
      <c r="B281" s="208"/>
      <c r="C281" s="209"/>
      <c r="D281" s="205" t="s">
        <v>149</v>
      </c>
      <c r="E281" s="210" t="s">
        <v>34</v>
      </c>
      <c r="F281" s="211" t="s">
        <v>415</v>
      </c>
      <c r="G281" s="209"/>
      <c r="H281" s="212" t="s">
        <v>34</v>
      </c>
      <c r="I281" s="213"/>
      <c r="J281" s="209"/>
      <c r="K281" s="209"/>
      <c r="L281" s="214"/>
      <c r="M281" s="215"/>
      <c r="N281" s="216"/>
      <c r="O281" s="216"/>
      <c r="P281" s="216"/>
      <c r="Q281" s="216"/>
      <c r="R281" s="216"/>
      <c r="S281" s="216"/>
      <c r="T281" s="217"/>
      <c r="AT281" s="218" t="s">
        <v>149</v>
      </c>
      <c r="AU281" s="218" t="s">
        <v>85</v>
      </c>
      <c r="AV281" s="11" t="s">
        <v>25</v>
      </c>
      <c r="AW281" s="11" t="s">
        <v>102</v>
      </c>
      <c r="AX281" s="11" t="s">
        <v>76</v>
      </c>
      <c r="AY281" s="218" t="s">
        <v>138</v>
      </c>
    </row>
    <row r="282" spans="2:65" s="12" customFormat="1">
      <c r="B282" s="219"/>
      <c r="C282" s="220"/>
      <c r="D282" s="221" t="s">
        <v>149</v>
      </c>
      <c r="E282" s="222" t="s">
        <v>34</v>
      </c>
      <c r="F282" s="223" t="s">
        <v>416</v>
      </c>
      <c r="G282" s="220"/>
      <c r="H282" s="224">
        <v>1.28</v>
      </c>
      <c r="I282" s="225"/>
      <c r="J282" s="220"/>
      <c r="K282" s="220"/>
      <c r="L282" s="226"/>
      <c r="M282" s="227"/>
      <c r="N282" s="228"/>
      <c r="O282" s="228"/>
      <c r="P282" s="228"/>
      <c r="Q282" s="228"/>
      <c r="R282" s="228"/>
      <c r="S282" s="228"/>
      <c r="T282" s="229"/>
      <c r="AT282" s="230" t="s">
        <v>149</v>
      </c>
      <c r="AU282" s="230" t="s">
        <v>85</v>
      </c>
      <c r="AV282" s="12" t="s">
        <v>85</v>
      </c>
      <c r="AW282" s="12" t="s">
        <v>102</v>
      </c>
      <c r="AX282" s="12" t="s">
        <v>25</v>
      </c>
      <c r="AY282" s="230" t="s">
        <v>138</v>
      </c>
    </row>
    <row r="283" spans="2:65" s="1" customFormat="1" ht="22.5" customHeight="1">
      <c r="B283" s="41"/>
      <c r="C283" s="193" t="s">
        <v>417</v>
      </c>
      <c r="D283" s="193" t="s">
        <v>140</v>
      </c>
      <c r="E283" s="194" t="s">
        <v>418</v>
      </c>
      <c r="F283" s="195" t="s">
        <v>419</v>
      </c>
      <c r="G283" s="196" t="s">
        <v>159</v>
      </c>
      <c r="H283" s="197">
        <v>0.03</v>
      </c>
      <c r="I283" s="198"/>
      <c r="J283" s="199">
        <f>ROUND(I283*H283,2)</f>
        <v>0</v>
      </c>
      <c r="K283" s="195" t="s">
        <v>144</v>
      </c>
      <c r="L283" s="61"/>
      <c r="M283" s="200" t="s">
        <v>34</v>
      </c>
      <c r="N283" s="201" t="s">
        <v>49</v>
      </c>
      <c r="O283" s="42"/>
      <c r="P283" s="202">
        <f>O283*H283</f>
        <v>0</v>
      </c>
      <c r="Q283" s="202">
        <v>2.5960999999999999</v>
      </c>
      <c r="R283" s="202">
        <f>Q283*H283</f>
        <v>7.7882999999999994E-2</v>
      </c>
      <c r="S283" s="202">
        <v>0</v>
      </c>
      <c r="T283" s="203">
        <f>S283*H283</f>
        <v>0</v>
      </c>
      <c r="AR283" s="24" t="s">
        <v>145</v>
      </c>
      <c r="AT283" s="24" t="s">
        <v>140</v>
      </c>
      <c r="AU283" s="24" t="s">
        <v>85</v>
      </c>
      <c r="AY283" s="24" t="s">
        <v>138</v>
      </c>
      <c r="BE283" s="204">
        <f>IF(N283="základní",J283,0)</f>
        <v>0</v>
      </c>
      <c r="BF283" s="204">
        <f>IF(N283="snížená",J283,0)</f>
        <v>0</v>
      </c>
      <c r="BG283" s="204">
        <f>IF(N283="zákl. přenesená",J283,0)</f>
        <v>0</v>
      </c>
      <c r="BH283" s="204">
        <f>IF(N283="sníž. přenesená",J283,0)</f>
        <v>0</v>
      </c>
      <c r="BI283" s="204">
        <f>IF(N283="nulová",J283,0)</f>
        <v>0</v>
      </c>
      <c r="BJ283" s="24" t="s">
        <v>145</v>
      </c>
      <c r="BK283" s="204">
        <f>ROUND(I283*H283,2)</f>
        <v>0</v>
      </c>
      <c r="BL283" s="24" t="s">
        <v>145</v>
      </c>
      <c r="BM283" s="24" t="s">
        <v>420</v>
      </c>
    </row>
    <row r="284" spans="2:65" s="1" customFormat="1" ht="36">
      <c r="B284" s="41"/>
      <c r="C284" s="63"/>
      <c r="D284" s="205" t="s">
        <v>147</v>
      </c>
      <c r="E284" s="63"/>
      <c r="F284" s="206" t="s">
        <v>421</v>
      </c>
      <c r="G284" s="63"/>
      <c r="H284" s="63"/>
      <c r="I284" s="163"/>
      <c r="J284" s="63"/>
      <c r="K284" s="63"/>
      <c r="L284" s="61"/>
      <c r="M284" s="207"/>
      <c r="N284" s="42"/>
      <c r="O284" s="42"/>
      <c r="P284" s="42"/>
      <c r="Q284" s="42"/>
      <c r="R284" s="42"/>
      <c r="S284" s="42"/>
      <c r="T284" s="78"/>
      <c r="AT284" s="24" t="s">
        <v>147</v>
      </c>
      <c r="AU284" s="24" t="s">
        <v>85</v>
      </c>
    </row>
    <row r="285" spans="2:65" s="11" customFormat="1">
      <c r="B285" s="208"/>
      <c r="C285" s="209"/>
      <c r="D285" s="205" t="s">
        <v>149</v>
      </c>
      <c r="E285" s="210" t="s">
        <v>34</v>
      </c>
      <c r="F285" s="211" t="s">
        <v>422</v>
      </c>
      <c r="G285" s="209"/>
      <c r="H285" s="212" t="s">
        <v>34</v>
      </c>
      <c r="I285" s="213"/>
      <c r="J285" s="209"/>
      <c r="K285" s="209"/>
      <c r="L285" s="214"/>
      <c r="M285" s="215"/>
      <c r="N285" s="216"/>
      <c r="O285" s="216"/>
      <c r="P285" s="216"/>
      <c r="Q285" s="216"/>
      <c r="R285" s="216"/>
      <c r="S285" s="216"/>
      <c r="T285" s="217"/>
      <c r="AT285" s="218" t="s">
        <v>149</v>
      </c>
      <c r="AU285" s="218" t="s">
        <v>85</v>
      </c>
      <c r="AV285" s="11" t="s">
        <v>25</v>
      </c>
      <c r="AW285" s="11" t="s">
        <v>102</v>
      </c>
      <c r="AX285" s="11" t="s">
        <v>76</v>
      </c>
      <c r="AY285" s="218" t="s">
        <v>138</v>
      </c>
    </row>
    <row r="286" spans="2:65" s="12" customFormat="1">
      <c r="B286" s="219"/>
      <c r="C286" s="220"/>
      <c r="D286" s="205" t="s">
        <v>149</v>
      </c>
      <c r="E286" s="232" t="s">
        <v>34</v>
      </c>
      <c r="F286" s="233" t="s">
        <v>423</v>
      </c>
      <c r="G286" s="220"/>
      <c r="H286" s="234">
        <v>0.03</v>
      </c>
      <c r="I286" s="225"/>
      <c r="J286" s="220"/>
      <c r="K286" s="220"/>
      <c r="L286" s="226"/>
      <c r="M286" s="227"/>
      <c r="N286" s="228"/>
      <c r="O286" s="228"/>
      <c r="P286" s="228"/>
      <c r="Q286" s="228"/>
      <c r="R286" s="228"/>
      <c r="S286" s="228"/>
      <c r="T286" s="229"/>
      <c r="AT286" s="230" t="s">
        <v>149</v>
      </c>
      <c r="AU286" s="230" t="s">
        <v>85</v>
      </c>
      <c r="AV286" s="12" t="s">
        <v>85</v>
      </c>
      <c r="AW286" s="12" t="s">
        <v>102</v>
      </c>
      <c r="AX286" s="12" t="s">
        <v>25</v>
      </c>
      <c r="AY286" s="230" t="s">
        <v>138</v>
      </c>
    </row>
    <row r="287" spans="2:65" s="10" customFormat="1" ht="29.85" customHeight="1">
      <c r="B287" s="176"/>
      <c r="C287" s="177"/>
      <c r="D287" s="190" t="s">
        <v>75</v>
      </c>
      <c r="E287" s="191" t="s">
        <v>145</v>
      </c>
      <c r="F287" s="191" t="s">
        <v>424</v>
      </c>
      <c r="G287" s="177"/>
      <c r="H287" s="177"/>
      <c r="I287" s="180"/>
      <c r="J287" s="192">
        <f>BK287</f>
        <v>0</v>
      </c>
      <c r="K287" s="177"/>
      <c r="L287" s="182"/>
      <c r="M287" s="183"/>
      <c r="N287" s="184"/>
      <c r="O287" s="184"/>
      <c r="P287" s="185">
        <f>SUM(P288:P291)</f>
        <v>0</v>
      </c>
      <c r="Q287" s="184"/>
      <c r="R287" s="185">
        <f>SUM(R288:R291)</f>
        <v>424.47820800000005</v>
      </c>
      <c r="S287" s="184"/>
      <c r="T287" s="186">
        <f>SUM(T288:T291)</f>
        <v>0</v>
      </c>
      <c r="AR287" s="187" t="s">
        <v>25</v>
      </c>
      <c r="AT287" s="188" t="s">
        <v>75</v>
      </c>
      <c r="AU287" s="188" t="s">
        <v>25</v>
      </c>
      <c r="AY287" s="187" t="s">
        <v>138</v>
      </c>
      <c r="BK287" s="189">
        <f>SUM(BK288:BK291)</f>
        <v>0</v>
      </c>
    </row>
    <row r="288" spans="2:65" s="1" customFormat="1" ht="22.5" customHeight="1">
      <c r="B288" s="41"/>
      <c r="C288" s="193" t="s">
        <v>425</v>
      </c>
      <c r="D288" s="193" t="s">
        <v>140</v>
      </c>
      <c r="E288" s="194" t="s">
        <v>426</v>
      </c>
      <c r="F288" s="195" t="s">
        <v>427</v>
      </c>
      <c r="G288" s="196" t="s">
        <v>278</v>
      </c>
      <c r="H288" s="197">
        <v>931.2</v>
      </c>
      <c r="I288" s="198"/>
      <c r="J288" s="199">
        <f>ROUND(I288*H288,2)</f>
        <v>0</v>
      </c>
      <c r="K288" s="195" t="s">
        <v>144</v>
      </c>
      <c r="L288" s="61"/>
      <c r="M288" s="200" t="s">
        <v>34</v>
      </c>
      <c r="N288" s="201" t="s">
        <v>49</v>
      </c>
      <c r="O288" s="42"/>
      <c r="P288" s="202">
        <f>O288*H288</f>
        <v>0</v>
      </c>
      <c r="Q288" s="202">
        <v>0.45584000000000002</v>
      </c>
      <c r="R288" s="202">
        <f>Q288*H288</f>
        <v>424.47820800000005</v>
      </c>
      <c r="S288" s="202">
        <v>0</v>
      </c>
      <c r="T288" s="203">
        <f>S288*H288</f>
        <v>0</v>
      </c>
      <c r="AR288" s="24" t="s">
        <v>145</v>
      </c>
      <c r="AT288" s="24" t="s">
        <v>140</v>
      </c>
      <c r="AU288" s="24" t="s">
        <v>85</v>
      </c>
      <c r="AY288" s="24" t="s">
        <v>138</v>
      </c>
      <c r="BE288" s="204">
        <f>IF(N288="základní",J288,0)</f>
        <v>0</v>
      </c>
      <c r="BF288" s="204">
        <f>IF(N288="snížená",J288,0)</f>
        <v>0</v>
      </c>
      <c r="BG288" s="204">
        <f>IF(N288="zákl. přenesená",J288,0)</f>
        <v>0</v>
      </c>
      <c r="BH288" s="204">
        <f>IF(N288="sníž. přenesená",J288,0)</f>
        <v>0</v>
      </c>
      <c r="BI288" s="204">
        <f>IF(N288="nulová",J288,0)</f>
        <v>0</v>
      </c>
      <c r="BJ288" s="24" t="s">
        <v>145</v>
      </c>
      <c r="BK288" s="204">
        <f>ROUND(I288*H288,2)</f>
        <v>0</v>
      </c>
      <c r="BL288" s="24" t="s">
        <v>145</v>
      </c>
      <c r="BM288" s="24" t="s">
        <v>428</v>
      </c>
    </row>
    <row r="289" spans="2:65" s="1" customFormat="1" ht="132">
      <c r="B289" s="41"/>
      <c r="C289" s="63"/>
      <c r="D289" s="205" t="s">
        <v>147</v>
      </c>
      <c r="E289" s="63"/>
      <c r="F289" s="206" t="s">
        <v>429</v>
      </c>
      <c r="G289" s="63"/>
      <c r="H289" s="63"/>
      <c r="I289" s="163"/>
      <c r="J289" s="63"/>
      <c r="K289" s="63"/>
      <c r="L289" s="61"/>
      <c r="M289" s="207"/>
      <c r="N289" s="42"/>
      <c r="O289" s="42"/>
      <c r="P289" s="42"/>
      <c r="Q289" s="42"/>
      <c r="R289" s="42"/>
      <c r="S289" s="42"/>
      <c r="T289" s="78"/>
      <c r="AT289" s="24" t="s">
        <v>147</v>
      </c>
      <c r="AU289" s="24" t="s">
        <v>85</v>
      </c>
    </row>
    <row r="290" spans="2:65" s="11" customFormat="1">
      <c r="B290" s="208"/>
      <c r="C290" s="209"/>
      <c r="D290" s="205" t="s">
        <v>149</v>
      </c>
      <c r="E290" s="210" t="s">
        <v>34</v>
      </c>
      <c r="F290" s="211" t="s">
        <v>430</v>
      </c>
      <c r="G290" s="209"/>
      <c r="H290" s="212" t="s">
        <v>34</v>
      </c>
      <c r="I290" s="213"/>
      <c r="J290" s="209"/>
      <c r="K290" s="209"/>
      <c r="L290" s="214"/>
      <c r="M290" s="215"/>
      <c r="N290" s="216"/>
      <c r="O290" s="216"/>
      <c r="P290" s="216"/>
      <c r="Q290" s="216"/>
      <c r="R290" s="216"/>
      <c r="S290" s="216"/>
      <c r="T290" s="217"/>
      <c r="AT290" s="218" t="s">
        <v>149</v>
      </c>
      <c r="AU290" s="218" t="s">
        <v>85</v>
      </c>
      <c r="AV290" s="11" t="s">
        <v>25</v>
      </c>
      <c r="AW290" s="11" t="s">
        <v>102</v>
      </c>
      <c r="AX290" s="11" t="s">
        <v>76</v>
      </c>
      <c r="AY290" s="218" t="s">
        <v>138</v>
      </c>
    </row>
    <row r="291" spans="2:65" s="12" customFormat="1">
      <c r="B291" s="219"/>
      <c r="C291" s="220"/>
      <c r="D291" s="205" t="s">
        <v>149</v>
      </c>
      <c r="E291" s="232" t="s">
        <v>34</v>
      </c>
      <c r="F291" s="233" t="s">
        <v>395</v>
      </c>
      <c r="G291" s="220"/>
      <c r="H291" s="234">
        <v>931.2</v>
      </c>
      <c r="I291" s="225"/>
      <c r="J291" s="220"/>
      <c r="K291" s="220"/>
      <c r="L291" s="226"/>
      <c r="M291" s="227"/>
      <c r="N291" s="228"/>
      <c r="O291" s="228"/>
      <c r="P291" s="228"/>
      <c r="Q291" s="228"/>
      <c r="R291" s="228"/>
      <c r="S291" s="228"/>
      <c r="T291" s="229"/>
      <c r="AT291" s="230" t="s">
        <v>149</v>
      </c>
      <c r="AU291" s="230" t="s">
        <v>85</v>
      </c>
      <c r="AV291" s="12" t="s">
        <v>85</v>
      </c>
      <c r="AW291" s="12" t="s">
        <v>102</v>
      </c>
      <c r="AX291" s="12" t="s">
        <v>25</v>
      </c>
      <c r="AY291" s="230" t="s">
        <v>138</v>
      </c>
    </row>
    <row r="292" spans="2:65" s="10" customFormat="1" ht="29.85" customHeight="1">
      <c r="B292" s="176"/>
      <c r="C292" s="177"/>
      <c r="D292" s="190" t="s">
        <v>75</v>
      </c>
      <c r="E292" s="191" t="s">
        <v>207</v>
      </c>
      <c r="F292" s="191" t="s">
        <v>431</v>
      </c>
      <c r="G292" s="177"/>
      <c r="H292" s="177"/>
      <c r="I292" s="180"/>
      <c r="J292" s="192">
        <f>BK292</f>
        <v>0</v>
      </c>
      <c r="K292" s="177"/>
      <c r="L292" s="182"/>
      <c r="M292" s="183"/>
      <c r="N292" s="184"/>
      <c r="O292" s="184"/>
      <c r="P292" s="185">
        <f>SUM(P293:P355)</f>
        <v>0</v>
      </c>
      <c r="Q292" s="184"/>
      <c r="R292" s="185">
        <f>SUM(R293:R355)</f>
        <v>8.5523728000000006</v>
      </c>
      <c r="S292" s="184"/>
      <c r="T292" s="186">
        <f>SUM(T293:T355)</f>
        <v>18.624000000000002</v>
      </c>
      <c r="AR292" s="187" t="s">
        <v>25</v>
      </c>
      <c r="AT292" s="188" t="s">
        <v>75</v>
      </c>
      <c r="AU292" s="188" t="s">
        <v>25</v>
      </c>
      <c r="AY292" s="187" t="s">
        <v>138</v>
      </c>
      <c r="BK292" s="189">
        <f>SUM(BK293:BK355)</f>
        <v>0</v>
      </c>
    </row>
    <row r="293" spans="2:65" s="1" customFormat="1" ht="31.5" customHeight="1">
      <c r="B293" s="41"/>
      <c r="C293" s="193" t="s">
        <v>432</v>
      </c>
      <c r="D293" s="193" t="s">
        <v>140</v>
      </c>
      <c r="E293" s="194" t="s">
        <v>433</v>
      </c>
      <c r="F293" s="195" t="s">
        <v>434</v>
      </c>
      <c r="G293" s="196" t="s">
        <v>251</v>
      </c>
      <c r="H293" s="197">
        <v>266.89999999999998</v>
      </c>
      <c r="I293" s="198"/>
      <c r="J293" s="199">
        <f>ROUND(I293*H293,2)</f>
        <v>0</v>
      </c>
      <c r="K293" s="195" t="s">
        <v>34</v>
      </c>
      <c r="L293" s="61"/>
      <c r="M293" s="200" t="s">
        <v>34</v>
      </c>
      <c r="N293" s="201" t="s">
        <v>49</v>
      </c>
      <c r="O293" s="42"/>
      <c r="P293" s="202">
        <f>O293*H293</f>
        <v>0</v>
      </c>
      <c r="Q293" s="202">
        <v>1.0000000000000001E-5</v>
      </c>
      <c r="R293" s="202">
        <f>Q293*H293</f>
        <v>2.6689999999999999E-3</v>
      </c>
      <c r="S293" s="202">
        <v>0</v>
      </c>
      <c r="T293" s="203">
        <f>S293*H293</f>
        <v>0</v>
      </c>
      <c r="AR293" s="24" t="s">
        <v>145</v>
      </c>
      <c r="AT293" s="24" t="s">
        <v>140</v>
      </c>
      <c r="AU293" s="24" t="s">
        <v>85</v>
      </c>
      <c r="AY293" s="24" t="s">
        <v>138</v>
      </c>
      <c r="BE293" s="204">
        <f>IF(N293="základní",J293,0)</f>
        <v>0</v>
      </c>
      <c r="BF293" s="204">
        <f>IF(N293="snížená",J293,0)</f>
        <v>0</v>
      </c>
      <c r="BG293" s="204">
        <f>IF(N293="zákl. přenesená",J293,0)</f>
        <v>0</v>
      </c>
      <c r="BH293" s="204">
        <f>IF(N293="sníž. přenesená",J293,0)</f>
        <v>0</v>
      </c>
      <c r="BI293" s="204">
        <f>IF(N293="nulová",J293,0)</f>
        <v>0</v>
      </c>
      <c r="BJ293" s="24" t="s">
        <v>145</v>
      </c>
      <c r="BK293" s="204">
        <f>ROUND(I293*H293,2)</f>
        <v>0</v>
      </c>
      <c r="BL293" s="24" t="s">
        <v>145</v>
      </c>
      <c r="BM293" s="24" t="s">
        <v>435</v>
      </c>
    </row>
    <row r="294" spans="2:65" s="11" customFormat="1">
      <c r="B294" s="208"/>
      <c r="C294" s="209"/>
      <c r="D294" s="205" t="s">
        <v>149</v>
      </c>
      <c r="E294" s="210" t="s">
        <v>34</v>
      </c>
      <c r="F294" s="211" t="s">
        <v>436</v>
      </c>
      <c r="G294" s="209"/>
      <c r="H294" s="212" t="s">
        <v>34</v>
      </c>
      <c r="I294" s="213"/>
      <c r="J294" s="209"/>
      <c r="K294" s="209"/>
      <c r="L294" s="214"/>
      <c r="M294" s="215"/>
      <c r="N294" s="216"/>
      <c r="O294" s="216"/>
      <c r="P294" s="216"/>
      <c r="Q294" s="216"/>
      <c r="R294" s="216"/>
      <c r="S294" s="216"/>
      <c r="T294" s="217"/>
      <c r="AT294" s="218" t="s">
        <v>149</v>
      </c>
      <c r="AU294" s="218" t="s">
        <v>85</v>
      </c>
      <c r="AV294" s="11" t="s">
        <v>25</v>
      </c>
      <c r="AW294" s="11" t="s">
        <v>102</v>
      </c>
      <c r="AX294" s="11" t="s">
        <v>76</v>
      </c>
      <c r="AY294" s="218" t="s">
        <v>138</v>
      </c>
    </row>
    <row r="295" spans="2:65" s="11" customFormat="1">
      <c r="B295" s="208"/>
      <c r="C295" s="209"/>
      <c r="D295" s="205" t="s">
        <v>149</v>
      </c>
      <c r="E295" s="210" t="s">
        <v>34</v>
      </c>
      <c r="F295" s="211" t="s">
        <v>390</v>
      </c>
      <c r="G295" s="209"/>
      <c r="H295" s="212" t="s">
        <v>34</v>
      </c>
      <c r="I295" s="213"/>
      <c r="J295" s="209"/>
      <c r="K295" s="209"/>
      <c r="L295" s="214"/>
      <c r="M295" s="215"/>
      <c r="N295" s="216"/>
      <c r="O295" s="216"/>
      <c r="P295" s="216"/>
      <c r="Q295" s="216"/>
      <c r="R295" s="216"/>
      <c r="S295" s="216"/>
      <c r="T295" s="217"/>
      <c r="AT295" s="218" t="s">
        <v>149</v>
      </c>
      <c r="AU295" s="218" t="s">
        <v>85</v>
      </c>
      <c r="AV295" s="11" t="s">
        <v>25</v>
      </c>
      <c r="AW295" s="11" t="s">
        <v>102</v>
      </c>
      <c r="AX295" s="11" t="s">
        <v>76</v>
      </c>
      <c r="AY295" s="218" t="s">
        <v>138</v>
      </c>
    </row>
    <row r="296" spans="2:65" s="12" customFormat="1">
      <c r="B296" s="219"/>
      <c r="C296" s="220"/>
      <c r="D296" s="205" t="s">
        <v>149</v>
      </c>
      <c r="E296" s="232" t="s">
        <v>34</v>
      </c>
      <c r="F296" s="233" t="s">
        <v>437</v>
      </c>
      <c r="G296" s="220"/>
      <c r="H296" s="234">
        <v>164.3</v>
      </c>
      <c r="I296" s="225"/>
      <c r="J296" s="220"/>
      <c r="K296" s="220"/>
      <c r="L296" s="226"/>
      <c r="M296" s="227"/>
      <c r="N296" s="228"/>
      <c r="O296" s="228"/>
      <c r="P296" s="228"/>
      <c r="Q296" s="228"/>
      <c r="R296" s="228"/>
      <c r="S296" s="228"/>
      <c r="T296" s="229"/>
      <c r="AT296" s="230" t="s">
        <v>149</v>
      </c>
      <c r="AU296" s="230" t="s">
        <v>85</v>
      </c>
      <c r="AV296" s="12" t="s">
        <v>85</v>
      </c>
      <c r="AW296" s="12" t="s">
        <v>102</v>
      </c>
      <c r="AX296" s="12" t="s">
        <v>76</v>
      </c>
      <c r="AY296" s="230" t="s">
        <v>138</v>
      </c>
    </row>
    <row r="297" spans="2:65" s="11" customFormat="1">
      <c r="B297" s="208"/>
      <c r="C297" s="209"/>
      <c r="D297" s="205" t="s">
        <v>149</v>
      </c>
      <c r="E297" s="210" t="s">
        <v>34</v>
      </c>
      <c r="F297" s="211" t="s">
        <v>392</v>
      </c>
      <c r="G297" s="209"/>
      <c r="H297" s="212" t="s">
        <v>34</v>
      </c>
      <c r="I297" s="213"/>
      <c r="J297" s="209"/>
      <c r="K297" s="209"/>
      <c r="L297" s="214"/>
      <c r="M297" s="215"/>
      <c r="N297" s="216"/>
      <c r="O297" s="216"/>
      <c r="P297" s="216"/>
      <c r="Q297" s="216"/>
      <c r="R297" s="216"/>
      <c r="S297" s="216"/>
      <c r="T297" s="217"/>
      <c r="AT297" s="218" t="s">
        <v>149</v>
      </c>
      <c r="AU297" s="218" t="s">
        <v>85</v>
      </c>
      <c r="AV297" s="11" t="s">
        <v>25</v>
      </c>
      <c r="AW297" s="11" t="s">
        <v>102</v>
      </c>
      <c r="AX297" s="11" t="s">
        <v>76</v>
      </c>
      <c r="AY297" s="218" t="s">
        <v>138</v>
      </c>
    </row>
    <row r="298" spans="2:65" s="12" customFormat="1">
      <c r="B298" s="219"/>
      <c r="C298" s="220"/>
      <c r="D298" s="205" t="s">
        <v>149</v>
      </c>
      <c r="E298" s="232" t="s">
        <v>34</v>
      </c>
      <c r="F298" s="233" t="s">
        <v>438</v>
      </c>
      <c r="G298" s="220"/>
      <c r="H298" s="234">
        <v>102.6</v>
      </c>
      <c r="I298" s="225"/>
      <c r="J298" s="220"/>
      <c r="K298" s="220"/>
      <c r="L298" s="226"/>
      <c r="M298" s="227"/>
      <c r="N298" s="228"/>
      <c r="O298" s="228"/>
      <c r="P298" s="228"/>
      <c r="Q298" s="228"/>
      <c r="R298" s="228"/>
      <c r="S298" s="228"/>
      <c r="T298" s="229"/>
      <c r="AT298" s="230" t="s">
        <v>149</v>
      </c>
      <c r="AU298" s="230" t="s">
        <v>85</v>
      </c>
      <c r="AV298" s="12" t="s">
        <v>85</v>
      </c>
      <c r="AW298" s="12" t="s">
        <v>102</v>
      </c>
      <c r="AX298" s="12" t="s">
        <v>76</v>
      </c>
      <c r="AY298" s="230" t="s">
        <v>138</v>
      </c>
    </row>
    <row r="299" spans="2:65" s="14" customFormat="1">
      <c r="B299" s="246"/>
      <c r="C299" s="247"/>
      <c r="D299" s="221" t="s">
        <v>149</v>
      </c>
      <c r="E299" s="248" t="s">
        <v>34</v>
      </c>
      <c r="F299" s="249" t="s">
        <v>183</v>
      </c>
      <c r="G299" s="247"/>
      <c r="H299" s="250">
        <v>266.89999999999998</v>
      </c>
      <c r="I299" s="251"/>
      <c r="J299" s="247"/>
      <c r="K299" s="247"/>
      <c r="L299" s="252"/>
      <c r="M299" s="253"/>
      <c r="N299" s="254"/>
      <c r="O299" s="254"/>
      <c r="P299" s="254"/>
      <c r="Q299" s="254"/>
      <c r="R299" s="254"/>
      <c r="S299" s="254"/>
      <c r="T299" s="255"/>
      <c r="AT299" s="256" t="s">
        <v>149</v>
      </c>
      <c r="AU299" s="256" t="s">
        <v>85</v>
      </c>
      <c r="AV299" s="14" t="s">
        <v>145</v>
      </c>
      <c r="AW299" s="14" t="s">
        <v>102</v>
      </c>
      <c r="AX299" s="14" t="s">
        <v>25</v>
      </c>
      <c r="AY299" s="256" t="s">
        <v>138</v>
      </c>
    </row>
    <row r="300" spans="2:65" s="1" customFormat="1" ht="22.5" customHeight="1">
      <c r="B300" s="41"/>
      <c r="C300" s="193" t="s">
        <v>439</v>
      </c>
      <c r="D300" s="193" t="s">
        <v>140</v>
      </c>
      <c r="E300" s="194" t="s">
        <v>440</v>
      </c>
      <c r="F300" s="195" t="s">
        <v>441</v>
      </c>
      <c r="G300" s="196" t="s">
        <v>271</v>
      </c>
      <c r="H300" s="197">
        <v>6</v>
      </c>
      <c r="I300" s="198"/>
      <c r="J300" s="199">
        <f>ROUND(I300*H300,2)</f>
        <v>0</v>
      </c>
      <c r="K300" s="195" t="s">
        <v>34</v>
      </c>
      <c r="L300" s="61"/>
      <c r="M300" s="200" t="s">
        <v>34</v>
      </c>
      <c r="N300" s="201" t="s">
        <v>49</v>
      </c>
      <c r="O300" s="42"/>
      <c r="P300" s="202">
        <f>O300*H300</f>
        <v>0</v>
      </c>
      <c r="Q300" s="202">
        <v>7.5850000000000001E-2</v>
      </c>
      <c r="R300" s="202">
        <f>Q300*H300</f>
        <v>0.4551</v>
      </c>
      <c r="S300" s="202">
        <v>0</v>
      </c>
      <c r="T300" s="203">
        <f>S300*H300</f>
        <v>0</v>
      </c>
      <c r="AR300" s="24" t="s">
        <v>145</v>
      </c>
      <c r="AT300" s="24" t="s">
        <v>140</v>
      </c>
      <c r="AU300" s="24" t="s">
        <v>85</v>
      </c>
      <c r="AY300" s="24" t="s">
        <v>138</v>
      </c>
      <c r="BE300" s="204">
        <f>IF(N300="základní",J300,0)</f>
        <v>0</v>
      </c>
      <c r="BF300" s="204">
        <f>IF(N300="snížená",J300,0)</f>
        <v>0</v>
      </c>
      <c r="BG300" s="204">
        <f>IF(N300="zákl. přenesená",J300,0)</f>
        <v>0</v>
      </c>
      <c r="BH300" s="204">
        <f>IF(N300="sníž. přenesená",J300,0)</f>
        <v>0</v>
      </c>
      <c r="BI300" s="204">
        <f>IF(N300="nulová",J300,0)</f>
        <v>0</v>
      </c>
      <c r="BJ300" s="24" t="s">
        <v>145</v>
      </c>
      <c r="BK300" s="204">
        <f>ROUND(I300*H300,2)</f>
        <v>0</v>
      </c>
      <c r="BL300" s="24" t="s">
        <v>145</v>
      </c>
      <c r="BM300" s="24" t="s">
        <v>442</v>
      </c>
    </row>
    <row r="301" spans="2:65" s="11" customFormat="1">
      <c r="B301" s="208"/>
      <c r="C301" s="209"/>
      <c r="D301" s="205" t="s">
        <v>149</v>
      </c>
      <c r="E301" s="210" t="s">
        <v>34</v>
      </c>
      <c r="F301" s="211" t="s">
        <v>443</v>
      </c>
      <c r="G301" s="209"/>
      <c r="H301" s="212" t="s">
        <v>34</v>
      </c>
      <c r="I301" s="213"/>
      <c r="J301" s="209"/>
      <c r="K301" s="209"/>
      <c r="L301" s="214"/>
      <c r="M301" s="215"/>
      <c r="N301" s="216"/>
      <c r="O301" s="216"/>
      <c r="P301" s="216"/>
      <c r="Q301" s="216"/>
      <c r="R301" s="216"/>
      <c r="S301" s="216"/>
      <c r="T301" s="217"/>
      <c r="AT301" s="218" t="s">
        <v>149</v>
      </c>
      <c r="AU301" s="218" t="s">
        <v>85</v>
      </c>
      <c r="AV301" s="11" t="s">
        <v>25</v>
      </c>
      <c r="AW301" s="11" t="s">
        <v>102</v>
      </c>
      <c r="AX301" s="11" t="s">
        <v>76</v>
      </c>
      <c r="AY301" s="218" t="s">
        <v>138</v>
      </c>
    </row>
    <row r="302" spans="2:65" s="12" customFormat="1">
      <c r="B302" s="219"/>
      <c r="C302" s="220"/>
      <c r="D302" s="221" t="s">
        <v>149</v>
      </c>
      <c r="E302" s="222" t="s">
        <v>34</v>
      </c>
      <c r="F302" s="223" t="s">
        <v>184</v>
      </c>
      <c r="G302" s="220"/>
      <c r="H302" s="224">
        <v>6</v>
      </c>
      <c r="I302" s="225"/>
      <c r="J302" s="220"/>
      <c r="K302" s="220"/>
      <c r="L302" s="226"/>
      <c r="M302" s="227"/>
      <c r="N302" s="228"/>
      <c r="O302" s="228"/>
      <c r="P302" s="228"/>
      <c r="Q302" s="228"/>
      <c r="R302" s="228"/>
      <c r="S302" s="228"/>
      <c r="T302" s="229"/>
      <c r="AT302" s="230" t="s">
        <v>149</v>
      </c>
      <c r="AU302" s="230" t="s">
        <v>85</v>
      </c>
      <c r="AV302" s="12" t="s">
        <v>85</v>
      </c>
      <c r="AW302" s="12" t="s">
        <v>102</v>
      </c>
      <c r="AX302" s="12" t="s">
        <v>25</v>
      </c>
      <c r="AY302" s="230" t="s">
        <v>138</v>
      </c>
    </row>
    <row r="303" spans="2:65" s="1" customFormat="1" ht="22.5" customHeight="1">
      <c r="B303" s="41"/>
      <c r="C303" s="193" t="s">
        <v>444</v>
      </c>
      <c r="D303" s="193" t="s">
        <v>140</v>
      </c>
      <c r="E303" s="194" t="s">
        <v>445</v>
      </c>
      <c r="F303" s="195" t="s">
        <v>446</v>
      </c>
      <c r="G303" s="196" t="s">
        <v>278</v>
      </c>
      <c r="H303" s="197">
        <v>161.02000000000001</v>
      </c>
      <c r="I303" s="198"/>
      <c r="J303" s="199">
        <f>ROUND(I303*H303,2)</f>
        <v>0</v>
      </c>
      <c r="K303" s="195" t="s">
        <v>144</v>
      </c>
      <c r="L303" s="61"/>
      <c r="M303" s="200" t="s">
        <v>34</v>
      </c>
      <c r="N303" s="201" t="s">
        <v>49</v>
      </c>
      <c r="O303" s="42"/>
      <c r="P303" s="202">
        <f>O303*H303</f>
        <v>0</v>
      </c>
      <c r="Q303" s="202">
        <v>6.3000000000000003E-4</v>
      </c>
      <c r="R303" s="202">
        <f>Q303*H303</f>
        <v>0.10144260000000001</v>
      </c>
      <c r="S303" s="202">
        <v>0</v>
      </c>
      <c r="T303" s="203">
        <f>S303*H303</f>
        <v>0</v>
      </c>
      <c r="AR303" s="24" t="s">
        <v>145</v>
      </c>
      <c r="AT303" s="24" t="s">
        <v>140</v>
      </c>
      <c r="AU303" s="24" t="s">
        <v>85</v>
      </c>
      <c r="AY303" s="24" t="s">
        <v>138</v>
      </c>
      <c r="BE303" s="204">
        <f>IF(N303="základní",J303,0)</f>
        <v>0</v>
      </c>
      <c r="BF303" s="204">
        <f>IF(N303="snížená",J303,0)</f>
        <v>0</v>
      </c>
      <c r="BG303" s="204">
        <f>IF(N303="zákl. přenesená",J303,0)</f>
        <v>0</v>
      </c>
      <c r="BH303" s="204">
        <f>IF(N303="sníž. přenesená",J303,0)</f>
        <v>0</v>
      </c>
      <c r="BI303" s="204">
        <f>IF(N303="nulová",J303,0)</f>
        <v>0</v>
      </c>
      <c r="BJ303" s="24" t="s">
        <v>145</v>
      </c>
      <c r="BK303" s="204">
        <f>ROUND(I303*H303,2)</f>
        <v>0</v>
      </c>
      <c r="BL303" s="24" t="s">
        <v>145</v>
      </c>
      <c r="BM303" s="24" t="s">
        <v>447</v>
      </c>
    </row>
    <row r="304" spans="2:65" s="1" customFormat="1" ht="72">
      <c r="B304" s="41"/>
      <c r="C304" s="63"/>
      <c r="D304" s="205" t="s">
        <v>147</v>
      </c>
      <c r="E304" s="63"/>
      <c r="F304" s="206" t="s">
        <v>448</v>
      </c>
      <c r="G304" s="63"/>
      <c r="H304" s="63"/>
      <c r="I304" s="163"/>
      <c r="J304" s="63"/>
      <c r="K304" s="63"/>
      <c r="L304" s="61"/>
      <c r="M304" s="207"/>
      <c r="N304" s="42"/>
      <c r="O304" s="42"/>
      <c r="P304" s="42"/>
      <c r="Q304" s="42"/>
      <c r="R304" s="42"/>
      <c r="S304" s="42"/>
      <c r="T304" s="78"/>
      <c r="AT304" s="24" t="s">
        <v>147</v>
      </c>
      <c r="AU304" s="24" t="s">
        <v>85</v>
      </c>
    </row>
    <row r="305" spans="2:65" s="11" customFormat="1">
      <c r="B305" s="208"/>
      <c r="C305" s="209"/>
      <c r="D305" s="205" t="s">
        <v>149</v>
      </c>
      <c r="E305" s="210" t="s">
        <v>34</v>
      </c>
      <c r="F305" s="211" t="s">
        <v>332</v>
      </c>
      <c r="G305" s="209"/>
      <c r="H305" s="212" t="s">
        <v>34</v>
      </c>
      <c r="I305" s="213"/>
      <c r="J305" s="209"/>
      <c r="K305" s="209"/>
      <c r="L305" s="214"/>
      <c r="M305" s="215"/>
      <c r="N305" s="216"/>
      <c r="O305" s="216"/>
      <c r="P305" s="216"/>
      <c r="Q305" s="216"/>
      <c r="R305" s="216"/>
      <c r="S305" s="216"/>
      <c r="T305" s="217"/>
      <c r="AT305" s="218" t="s">
        <v>149</v>
      </c>
      <c r="AU305" s="218" t="s">
        <v>85</v>
      </c>
      <c r="AV305" s="11" t="s">
        <v>25</v>
      </c>
      <c r="AW305" s="11" t="s">
        <v>102</v>
      </c>
      <c r="AX305" s="11" t="s">
        <v>76</v>
      </c>
      <c r="AY305" s="218" t="s">
        <v>138</v>
      </c>
    </row>
    <row r="306" spans="2:65" s="11" customFormat="1">
      <c r="B306" s="208"/>
      <c r="C306" s="209"/>
      <c r="D306" s="205" t="s">
        <v>149</v>
      </c>
      <c r="E306" s="210" t="s">
        <v>34</v>
      </c>
      <c r="F306" s="211" t="s">
        <v>449</v>
      </c>
      <c r="G306" s="209"/>
      <c r="H306" s="212" t="s">
        <v>34</v>
      </c>
      <c r="I306" s="213"/>
      <c r="J306" s="209"/>
      <c r="K306" s="209"/>
      <c r="L306" s="214"/>
      <c r="M306" s="215"/>
      <c r="N306" s="216"/>
      <c r="O306" s="216"/>
      <c r="P306" s="216"/>
      <c r="Q306" s="216"/>
      <c r="R306" s="216"/>
      <c r="S306" s="216"/>
      <c r="T306" s="217"/>
      <c r="AT306" s="218" t="s">
        <v>149</v>
      </c>
      <c r="AU306" s="218" t="s">
        <v>85</v>
      </c>
      <c r="AV306" s="11" t="s">
        <v>25</v>
      </c>
      <c r="AW306" s="11" t="s">
        <v>102</v>
      </c>
      <c r="AX306" s="11" t="s">
        <v>76</v>
      </c>
      <c r="AY306" s="218" t="s">
        <v>138</v>
      </c>
    </row>
    <row r="307" spans="2:65" s="12" customFormat="1">
      <c r="B307" s="219"/>
      <c r="C307" s="220"/>
      <c r="D307" s="205" t="s">
        <v>149</v>
      </c>
      <c r="E307" s="232" t="s">
        <v>34</v>
      </c>
      <c r="F307" s="233" t="s">
        <v>450</v>
      </c>
      <c r="G307" s="220"/>
      <c r="H307" s="234">
        <v>110.76</v>
      </c>
      <c r="I307" s="225"/>
      <c r="J307" s="220"/>
      <c r="K307" s="220"/>
      <c r="L307" s="226"/>
      <c r="M307" s="227"/>
      <c r="N307" s="228"/>
      <c r="O307" s="228"/>
      <c r="P307" s="228"/>
      <c r="Q307" s="228"/>
      <c r="R307" s="228"/>
      <c r="S307" s="228"/>
      <c r="T307" s="229"/>
      <c r="AT307" s="230" t="s">
        <v>149</v>
      </c>
      <c r="AU307" s="230" t="s">
        <v>85</v>
      </c>
      <c r="AV307" s="12" t="s">
        <v>85</v>
      </c>
      <c r="AW307" s="12" t="s">
        <v>102</v>
      </c>
      <c r="AX307" s="12" t="s">
        <v>76</v>
      </c>
      <c r="AY307" s="230" t="s">
        <v>138</v>
      </c>
    </row>
    <row r="308" spans="2:65" s="11" customFormat="1">
      <c r="B308" s="208"/>
      <c r="C308" s="209"/>
      <c r="D308" s="205" t="s">
        <v>149</v>
      </c>
      <c r="E308" s="210" t="s">
        <v>34</v>
      </c>
      <c r="F308" s="211" t="s">
        <v>451</v>
      </c>
      <c r="G308" s="209"/>
      <c r="H308" s="212" t="s">
        <v>34</v>
      </c>
      <c r="I308" s="213"/>
      <c r="J308" s="209"/>
      <c r="K308" s="209"/>
      <c r="L308" s="214"/>
      <c r="M308" s="215"/>
      <c r="N308" s="216"/>
      <c r="O308" s="216"/>
      <c r="P308" s="216"/>
      <c r="Q308" s="216"/>
      <c r="R308" s="216"/>
      <c r="S308" s="216"/>
      <c r="T308" s="217"/>
      <c r="AT308" s="218" t="s">
        <v>149</v>
      </c>
      <c r="AU308" s="218" t="s">
        <v>85</v>
      </c>
      <c r="AV308" s="11" t="s">
        <v>25</v>
      </c>
      <c r="AW308" s="11" t="s">
        <v>102</v>
      </c>
      <c r="AX308" s="11" t="s">
        <v>76</v>
      </c>
      <c r="AY308" s="218" t="s">
        <v>138</v>
      </c>
    </row>
    <row r="309" spans="2:65" s="12" customFormat="1">
      <c r="B309" s="219"/>
      <c r="C309" s="220"/>
      <c r="D309" s="205" t="s">
        <v>149</v>
      </c>
      <c r="E309" s="232" t="s">
        <v>34</v>
      </c>
      <c r="F309" s="233" t="s">
        <v>452</v>
      </c>
      <c r="G309" s="220"/>
      <c r="H309" s="234">
        <v>27.36</v>
      </c>
      <c r="I309" s="225"/>
      <c r="J309" s="220"/>
      <c r="K309" s="220"/>
      <c r="L309" s="226"/>
      <c r="M309" s="227"/>
      <c r="N309" s="228"/>
      <c r="O309" s="228"/>
      <c r="P309" s="228"/>
      <c r="Q309" s="228"/>
      <c r="R309" s="228"/>
      <c r="S309" s="228"/>
      <c r="T309" s="229"/>
      <c r="AT309" s="230" t="s">
        <v>149</v>
      </c>
      <c r="AU309" s="230" t="s">
        <v>85</v>
      </c>
      <c r="AV309" s="12" t="s">
        <v>85</v>
      </c>
      <c r="AW309" s="12" t="s">
        <v>102</v>
      </c>
      <c r="AX309" s="12" t="s">
        <v>76</v>
      </c>
      <c r="AY309" s="230" t="s">
        <v>138</v>
      </c>
    </row>
    <row r="310" spans="2:65" s="12" customFormat="1">
      <c r="B310" s="219"/>
      <c r="C310" s="220"/>
      <c r="D310" s="205" t="s">
        <v>149</v>
      </c>
      <c r="E310" s="232" t="s">
        <v>34</v>
      </c>
      <c r="F310" s="233" t="s">
        <v>453</v>
      </c>
      <c r="G310" s="220"/>
      <c r="H310" s="234">
        <v>14</v>
      </c>
      <c r="I310" s="225"/>
      <c r="J310" s="220"/>
      <c r="K310" s="220"/>
      <c r="L310" s="226"/>
      <c r="M310" s="227"/>
      <c r="N310" s="228"/>
      <c r="O310" s="228"/>
      <c r="P310" s="228"/>
      <c r="Q310" s="228"/>
      <c r="R310" s="228"/>
      <c r="S310" s="228"/>
      <c r="T310" s="229"/>
      <c r="AT310" s="230" t="s">
        <v>149</v>
      </c>
      <c r="AU310" s="230" t="s">
        <v>85</v>
      </c>
      <c r="AV310" s="12" t="s">
        <v>85</v>
      </c>
      <c r="AW310" s="12" t="s">
        <v>102</v>
      </c>
      <c r="AX310" s="12" t="s">
        <v>76</v>
      </c>
      <c r="AY310" s="230" t="s">
        <v>138</v>
      </c>
    </row>
    <row r="311" spans="2:65" s="12" customFormat="1">
      <c r="B311" s="219"/>
      <c r="C311" s="220"/>
      <c r="D311" s="205" t="s">
        <v>149</v>
      </c>
      <c r="E311" s="232" t="s">
        <v>34</v>
      </c>
      <c r="F311" s="233" t="s">
        <v>454</v>
      </c>
      <c r="G311" s="220"/>
      <c r="H311" s="234">
        <v>8.9</v>
      </c>
      <c r="I311" s="225"/>
      <c r="J311" s="220"/>
      <c r="K311" s="220"/>
      <c r="L311" s="226"/>
      <c r="M311" s="227"/>
      <c r="N311" s="228"/>
      <c r="O311" s="228"/>
      <c r="P311" s="228"/>
      <c r="Q311" s="228"/>
      <c r="R311" s="228"/>
      <c r="S311" s="228"/>
      <c r="T311" s="229"/>
      <c r="AT311" s="230" t="s">
        <v>149</v>
      </c>
      <c r="AU311" s="230" t="s">
        <v>85</v>
      </c>
      <c r="AV311" s="12" t="s">
        <v>85</v>
      </c>
      <c r="AW311" s="12" t="s">
        <v>102</v>
      </c>
      <c r="AX311" s="12" t="s">
        <v>76</v>
      </c>
      <c r="AY311" s="230" t="s">
        <v>138</v>
      </c>
    </row>
    <row r="312" spans="2:65" s="14" customFormat="1">
      <c r="B312" s="246"/>
      <c r="C312" s="247"/>
      <c r="D312" s="221" t="s">
        <v>149</v>
      </c>
      <c r="E312" s="248" t="s">
        <v>34</v>
      </c>
      <c r="F312" s="249" t="s">
        <v>183</v>
      </c>
      <c r="G312" s="247"/>
      <c r="H312" s="250">
        <v>161.02000000000001</v>
      </c>
      <c r="I312" s="251"/>
      <c r="J312" s="247"/>
      <c r="K312" s="247"/>
      <c r="L312" s="252"/>
      <c r="M312" s="253"/>
      <c r="N312" s="254"/>
      <c r="O312" s="254"/>
      <c r="P312" s="254"/>
      <c r="Q312" s="254"/>
      <c r="R312" s="254"/>
      <c r="S312" s="254"/>
      <c r="T312" s="255"/>
      <c r="AT312" s="256" t="s">
        <v>149</v>
      </c>
      <c r="AU312" s="256" t="s">
        <v>85</v>
      </c>
      <c r="AV312" s="14" t="s">
        <v>145</v>
      </c>
      <c r="AW312" s="14" t="s">
        <v>102</v>
      </c>
      <c r="AX312" s="14" t="s">
        <v>25</v>
      </c>
      <c r="AY312" s="256" t="s">
        <v>138</v>
      </c>
    </row>
    <row r="313" spans="2:65" s="1" customFormat="1" ht="22.5" customHeight="1">
      <c r="B313" s="41"/>
      <c r="C313" s="193" t="s">
        <v>455</v>
      </c>
      <c r="D313" s="193" t="s">
        <v>140</v>
      </c>
      <c r="E313" s="194" t="s">
        <v>456</v>
      </c>
      <c r="F313" s="195" t="s">
        <v>457</v>
      </c>
      <c r="G313" s="196" t="s">
        <v>278</v>
      </c>
      <c r="H313" s="197">
        <v>161.02000000000001</v>
      </c>
      <c r="I313" s="198"/>
      <c r="J313" s="199">
        <f>ROUND(I313*H313,2)</f>
        <v>0</v>
      </c>
      <c r="K313" s="195" t="s">
        <v>34</v>
      </c>
      <c r="L313" s="61"/>
      <c r="M313" s="200" t="s">
        <v>34</v>
      </c>
      <c r="N313" s="201" t="s">
        <v>49</v>
      </c>
      <c r="O313" s="42"/>
      <c r="P313" s="202">
        <f>O313*H313</f>
        <v>0</v>
      </c>
      <c r="Q313" s="202">
        <v>0</v>
      </c>
      <c r="R313" s="202">
        <f>Q313*H313</f>
        <v>0</v>
      </c>
      <c r="S313" s="202">
        <v>0</v>
      </c>
      <c r="T313" s="203">
        <f>S313*H313</f>
        <v>0</v>
      </c>
      <c r="AR313" s="24" t="s">
        <v>262</v>
      </c>
      <c r="AT313" s="24" t="s">
        <v>140</v>
      </c>
      <c r="AU313" s="24" t="s">
        <v>85</v>
      </c>
      <c r="AY313" s="24" t="s">
        <v>138</v>
      </c>
      <c r="BE313" s="204">
        <f>IF(N313="základní",J313,0)</f>
        <v>0</v>
      </c>
      <c r="BF313" s="204">
        <f>IF(N313="snížená",J313,0)</f>
        <v>0</v>
      </c>
      <c r="BG313" s="204">
        <f>IF(N313="zákl. přenesená",J313,0)</f>
        <v>0</v>
      </c>
      <c r="BH313" s="204">
        <f>IF(N313="sníž. přenesená",J313,0)</f>
        <v>0</v>
      </c>
      <c r="BI313" s="204">
        <f>IF(N313="nulová",J313,0)</f>
        <v>0</v>
      </c>
      <c r="BJ313" s="24" t="s">
        <v>145</v>
      </c>
      <c r="BK313" s="204">
        <f>ROUND(I313*H313,2)</f>
        <v>0</v>
      </c>
      <c r="BL313" s="24" t="s">
        <v>262</v>
      </c>
      <c r="BM313" s="24" t="s">
        <v>458</v>
      </c>
    </row>
    <row r="314" spans="2:65" s="11" customFormat="1">
      <c r="B314" s="208"/>
      <c r="C314" s="209"/>
      <c r="D314" s="205" t="s">
        <v>149</v>
      </c>
      <c r="E314" s="210" t="s">
        <v>34</v>
      </c>
      <c r="F314" s="211" t="s">
        <v>459</v>
      </c>
      <c r="G314" s="209"/>
      <c r="H314" s="212" t="s">
        <v>34</v>
      </c>
      <c r="I314" s="213"/>
      <c r="J314" s="209"/>
      <c r="K314" s="209"/>
      <c r="L314" s="214"/>
      <c r="M314" s="215"/>
      <c r="N314" s="216"/>
      <c r="O314" s="216"/>
      <c r="P314" s="216"/>
      <c r="Q314" s="216"/>
      <c r="R314" s="216"/>
      <c r="S314" s="216"/>
      <c r="T314" s="217"/>
      <c r="AT314" s="218" t="s">
        <v>149</v>
      </c>
      <c r="AU314" s="218" t="s">
        <v>85</v>
      </c>
      <c r="AV314" s="11" t="s">
        <v>25</v>
      </c>
      <c r="AW314" s="11" t="s">
        <v>102</v>
      </c>
      <c r="AX314" s="11" t="s">
        <v>76</v>
      </c>
      <c r="AY314" s="218" t="s">
        <v>138</v>
      </c>
    </row>
    <row r="315" spans="2:65" s="12" customFormat="1">
      <c r="B315" s="219"/>
      <c r="C315" s="220"/>
      <c r="D315" s="221" t="s">
        <v>149</v>
      </c>
      <c r="E315" s="222" t="s">
        <v>34</v>
      </c>
      <c r="F315" s="223" t="s">
        <v>460</v>
      </c>
      <c r="G315" s="220"/>
      <c r="H315" s="224">
        <v>161.02000000000001</v>
      </c>
      <c r="I315" s="225"/>
      <c r="J315" s="220"/>
      <c r="K315" s="220"/>
      <c r="L315" s="226"/>
      <c r="M315" s="227"/>
      <c r="N315" s="228"/>
      <c r="O315" s="228"/>
      <c r="P315" s="228"/>
      <c r="Q315" s="228"/>
      <c r="R315" s="228"/>
      <c r="S315" s="228"/>
      <c r="T315" s="229"/>
      <c r="AT315" s="230" t="s">
        <v>149</v>
      </c>
      <c r="AU315" s="230" t="s">
        <v>85</v>
      </c>
      <c r="AV315" s="12" t="s">
        <v>85</v>
      </c>
      <c r="AW315" s="12" t="s">
        <v>102</v>
      </c>
      <c r="AX315" s="12" t="s">
        <v>25</v>
      </c>
      <c r="AY315" s="230" t="s">
        <v>138</v>
      </c>
    </row>
    <row r="316" spans="2:65" s="1" customFormat="1" ht="31.5" customHeight="1">
      <c r="B316" s="41"/>
      <c r="C316" s="193" t="s">
        <v>461</v>
      </c>
      <c r="D316" s="193" t="s">
        <v>140</v>
      </c>
      <c r="E316" s="194" t="s">
        <v>462</v>
      </c>
      <c r="F316" s="195" t="s">
        <v>463</v>
      </c>
      <c r="G316" s="196" t="s">
        <v>278</v>
      </c>
      <c r="H316" s="197">
        <v>89.14</v>
      </c>
      <c r="I316" s="198"/>
      <c r="J316" s="199">
        <f>ROUND(I316*H316,2)</f>
        <v>0</v>
      </c>
      <c r="K316" s="195" t="s">
        <v>144</v>
      </c>
      <c r="L316" s="61"/>
      <c r="M316" s="200" t="s">
        <v>34</v>
      </c>
      <c r="N316" s="201" t="s">
        <v>49</v>
      </c>
      <c r="O316" s="42"/>
      <c r="P316" s="202">
        <f>O316*H316</f>
        <v>0</v>
      </c>
      <c r="Q316" s="202">
        <v>0</v>
      </c>
      <c r="R316" s="202">
        <f>Q316*H316</f>
        <v>0</v>
      </c>
      <c r="S316" s="202">
        <v>0</v>
      </c>
      <c r="T316" s="203">
        <f>S316*H316</f>
        <v>0</v>
      </c>
      <c r="AR316" s="24" t="s">
        <v>145</v>
      </c>
      <c r="AT316" s="24" t="s">
        <v>140</v>
      </c>
      <c r="AU316" s="24" t="s">
        <v>85</v>
      </c>
      <c r="AY316" s="24" t="s">
        <v>138</v>
      </c>
      <c r="BE316" s="204">
        <f>IF(N316="základní",J316,0)</f>
        <v>0</v>
      </c>
      <c r="BF316" s="204">
        <f>IF(N316="snížená",J316,0)</f>
        <v>0</v>
      </c>
      <c r="BG316" s="204">
        <f>IF(N316="zákl. přenesená",J316,0)</f>
        <v>0</v>
      </c>
      <c r="BH316" s="204">
        <f>IF(N316="sníž. přenesená",J316,0)</f>
        <v>0</v>
      </c>
      <c r="BI316" s="204">
        <f>IF(N316="nulová",J316,0)</f>
        <v>0</v>
      </c>
      <c r="BJ316" s="24" t="s">
        <v>145</v>
      </c>
      <c r="BK316" s="204">
        <f>ROUND(I316*H316,2)</f>
        <v>0</v>
      </c>
      <c r="BL316" s="24" t="s">
        <v>145</v>
      </c>
      <c r="BM316" s="24" t="s">
        <v>464</v>
      </c>
    </row>
    <row r="317" spans="2:65" s="1" customFormat="1" ht="144">
      <c r="B317" s="41"/>
      <c r="C317" s="63"/>
      <c r="D317" s="205" t="s">
        <v>147</v>
      </c>
      <c r="E317" s="63"/>
      <c r="F317" s="206" t="s">
        <v>465</v>
      </c>
      <c r="G317" s="63"/>
      <c r="H317" s="63"/>
      <c r="I317" s="163"/>
      <c r="J317" s="63"/>
      <c r="K317" s="63"/>
      <c r="L317" s="61"/>
      <c r="M317" s="207"/>
      <c r="N317" s="42"/>
      <c r="O317" s="42"/>
      <c r="P317" s="42"/>
      <c r="Q317" s="42"/>
      <c r="R317" s="42"/>
      <c r="S317" s="42"/>
      <c r="T317" s="78"/>
      <c r="AT317" s="24" t="s">
        <v>147</v>
      </c>
      <c r="AU317" s="24" t="s">
        <v>85</v>
      </c>
    </row>
    <row r="318" spans="2:65" s="11" customFormat="1">
      <c r="B318" s="208"/>
      <c r="C318" s="209"/>
      <c r="D318" s="205" t="s">
        <v>149</v>
      </c>
      <c r="E318" s="210" t="s">
        <v>34</v>
      </c>
      <c r="F318" s="211" t="s">
        <v>364</v>
      </c>
      <c r="G318" s="209"/>
      <c r="H318" s="212" t="s">
        <v>34</v>
      </c>
      <c r="I318" s="213"/>
      <c r="J318" s="209"/>
      <c r="K318" s="209"/>
      <c r="L318" s="214"/>
      <c r="M318" s="215"/>
      <c r="N318" s="216"/>
      <c r="O318" s="216"/>
      <c r="P318" s="216"/>
      <c r="Q318" s="216"/>
      <c r="R318" s="216"/>
      <c r="S318" s="216"/>
      <c r="T318" s="217"/>
      <c r="AT318" s="218" t="s">
        <v>149</v>
      </c>
      <c r="AU318" s="218" t="s">
        <v>85</v>
      </c>
      <c r="AV318" s="11" t="s">
        <v>25</v>
      </c>
      <c r="AW318" s="11" t="s">
        <v>102</v>
      </c>
      <c r="AX318" s="11" t="s">
        <v>76</v>
      </c>
      <c r="AY318" s="218" t="s">
        <v>138</v>
      </c>
    </row>
    <row r="319" spans="2:65" s="11" customFormat="1">
      <c r="B319" s="208"/>
      <c r="C319" s="209"/>
      <c r="D319" s="205" t="s">
        <v>149</v>
      </c>
      <c r="E319" s="210" t="s">
        <v>34</v>
      </c>
      <c r="F319" s="211" t="s">
        <v>466</v>
      </c>
      <c r="G319" s="209"/>
      <c r="H319" s="212" t="s">
        <v>34</v>
      </c>
      <c r="I319" s="213"/>
      <c r="J319" s="209"/>
      <c r="K319" s="209"/>
      <c r="L319" s="214"/>
      <c r="M319" s="215"/>
      <c r="N319" s="216"/>
      <c r="O319" s="216"/>
      <c r="P319" s="216"/>
      <c r="Q319" s="216"/>
      <c r="R319" s="216"/>
      <c r="S319" s="216"/>
      <c r="T319" s="217"/>
      <c r="AT319" s="218" t="s">
        <v>149</v>
      </c>
      <c r="AU319" s="218" t="s">
        <v>85</v>
      </c>
      <c r="AV319" s="11" t="s">
        <v>25</v>
      </c>
      <c r="AW319" s="11" t="s">
        <v>102</v>
      </c>
      <c r="AX319" s="11" t="s">
        <v>76</v>
      </c>
      <c r="AY319" s="218" t="s">
        <v>138</v>
      </c>
    </row>
    <row r="320" spans="2:65" s="12" customFormat="1">
      <c r="B320" s="219"/>
      <c r="C320" s="220"/>
      <c r="D320" s="205" t="s">
        <v>149</v>
      </c>
      <c r="E320" s="232" t="s">
        <v>34</v>
      </c>
      <c r="F320" s="233" t="s">
        <v>467</v>
      </c>
      <c r="G320" s="220"/>
      <c r="H320" s="234">
        <v>73.84</v>
      </c>
      <c r="I320" s="225"/>
      <c r="J320" s="220"/>
      <c r="K320" s="220"/>
      <c r="L320" s="226"/>
      <c r="M320" s="227"/>
      <c r="N320" s="228"/>
      <c r="O320" s="228"/>
      <c r="P320" s="228"/>
      <c r="Q320" s="228"/>
      <c r="R320" s="228"/>
      <c r="S320" s="228"/>
      <c r="T320" s="229"/>
      <c r="AT320" s="230" t="s">
        <v>149</v>
      </c>
      <c r="AU320" s="230" t="s">
        <v>85</v>
      </c>
      <c r="AV320" s="12" t="s">
        <v>85</v>
      </c>
      <c r="AW320" s="12" t="s">
        <v>102</v>
      </c>
      <c r="AX320" s="12" t="s">
        <v>76</v>
      </c>
      <c r="AY320" s="230" t="s">
        <v>138</v>
      </c>
    </row>
    <row r="321" spans="2:65" s="11" customFormat="1">
      <c r="B321" s="208"/>
      <c r="C321" s="209"/>
      <c r="D321" s="205" t="s">
        <v>149</v>
      </c>
      <c r="E321" s="210" t="s">
        <v>34</v>
      </c>
      <c r="F321" s="211" t="s">
        <v>468</v>
      </c>
      <c r="G321" s="209"/>
      <c r="H321" s="212" t="s">
        <v>34</v>
      </c>
      <c r="I321" s="213"/>
      <c r="J321" s="209"/>
      <c r="K321" s="209"/>
      <c r="L321" s="214"/>
      <c r="M321" s="215"/>
      <c r="N321" s="216"/>
      <c r="O321" s="216"/>
      <c r="P321" s="216"/>
      <c r="Q321" s="216"/>
      <c r="R321" s="216"/>
      <c r="S321" s="216"/>
      <c r="T321" s="217"/>
      <c r="AT321" s="218" t="s">
        <v>149</v>
      </c>
      <c r="AU321" s="218" t="s">
        <v>85</v>
      </c>
      <c r="AV321" s="11" t="s">
        <v>25</v>
      </c>
      <c r="AW321" s="11" t="s">
        <v>102</v>
      </c>
      <c r="AX321" s="11" t="s">
        <v>76</v>
      </c>
      <c r="AY321" s="218" t="s">
        <v>138</v>
      </c>
    </row>
    <row r="322" spans="2:65" s="12" customFormat="1">
      <c r="B322" s="219"/>
      <c r="C322" s="220"/>
      <c r="D322" s="205" t="s">
        <v>149</v>
      </c>
      <c r="E322" s="232" t="s">
        <v>34</v>
      </c>
      <c r="F322" s="233" t="s">
        <v>469</v>
      </c>
      <c r="G322" s="220"/>
      <c r="H322" s="234">
        <v>9.92</v>
      </c>
      <c r="I322" s="225"/>
      <c r="J322" s="220"/>
      <c r="K322" s="220"/>
      <c r="L322" s="226"/>
      <c r="M322" s="227"/>
      <c r="N322" s="228"/>
      <c r="O322" s="228"/>
      <c r="P322" s="228"/>
      <c r="Q322" s="228"/>
      <c r="R322" s="228"/>
      <c r="S322" s="228"/>
      <c r="T322" s="229"/>
      <c r="AT322" s="230" t="s">
        <v>149</v>
      </c>
      <c r="AU322" s="230" t="s">
        <v>85</v>
      </c>
      <c r="AV322" s="12" t="s">
        <v>85</v>
      </c>
      <c r="AW322" s="12" t="s">
        <v>102</v>
      </c>
      <c r="AX322" s="12" t="s">
        <v>76</v>
      </c>
      <c r="AY322" s="230" t="s">
        <v>138</v>
      </c>
    </row>
    <row r="323" spans="2:65" s="11" customFormat="1">
      <c r="B323" s="208"/>
      <c r="C323" s="209"/>
      <c r="D323" s="205" t="s">
        <v>149</v>
      </c>
      <c r="E323" s="210" t="s">
        <v>34</v>
      </c>
      <c r="F323" s="211" t="s">
        <v>470</v>
      </c>
      <c r="G323" s="209"/>
      <c r="H323" s="212" t="s">
        <v>34</v>
      </c>
      <c r="I323" s="213"/>
      <c r="J323" s="209"/>
      <c r="K323" s="209"/>
      <c r="L323" s="214"/>
      <c r="M323" s="215"/>
      <c r="N323" s="216"/>
      <c r="O323" s="216"/>
      <c r="P323" s="216"/>
      <c r="Q323" s="216"/>
      <c r="R323" s="216"/>
      <c r="S323" s="216"/>
      <c r="T323" s="217"/>
      <c r="AT323" s="218" t="s">
        <v>149</v>
      </c>
      <c r="AU323" s="218" t="s">
        <v>85</v>
      </c>
      <c r="AV323" s="11" t="s">
        <v>25</v>
      </c>
      <c r="AW323" s="11" t="s">
        <v>102</v>
      </c>
      <c r="AX323" s="11" t="s">
        <v>76</v>
      </c>
      <c r="AY323" s="218" t="s">
        <v>138</v>
      </c>
    </row>
    <row r="324" spans="2:65" s="12" customFormat="1">
      <c r="B324" s="219"/>
      <c r="C324" s="220"/>
      <c r="D324" s="205" t="s">
        <v>149</v>
      </c>
      <c r="E324" s="232" t="s">
        <v>34</v>
      </c>
      <c r="F324" s="233" t="s">
        <v>471</v>
      </c>
      <c r="G324" s="220"/>
      <c r="H324" s="234">
        <v>0.8</v>
      </c>
      <c r="I324" s="225"/>
      <c r="J324" s="220"/>
      <c r="K324" s="220"/>
      <c r="L324" s="226"/>
      <c r="M324" s="227"/>
      <c r="N324" s="228"/>
      <c r="O324" s="228"/>
      <c r="P324" s="228"/>
      <c r="Q324" s="228"/>
      <c r="R324" s="228"/>
      <c r="S324" s="228"/>
      <c r="T324" s="229"/>
      <c r="AT324" s="230" t="s">
        <v>149</v>
      </c>
      <c r="AU324" s="230" t="s">
        <v>85</v>
      </c>
      <c r="AV324" s="12" t="s">
        <v>85</v>
      </c>
      <c r="AW324" s="12" t="s">
        <v>102</v>
      </c>
      <c r="AX324" s="12" t="s">
        <v>76</v>
      </c>
      <c r="AY324" s="230" t="s">
        <v>138</v>
      </c>
    </row>
    <row r="325" spans="2:65" s="12" customFormat="1">
      <c r="B325" s="219"/>
      <c r="C325" s="220"/>
      <c r="D325" s="205" t="s">
        <v>149</v>
      </c>
      <c r="E325" s="232" t="s">
        <v>34</v>
      </c>
      <c r="F325" s="233" t="s">
        <v>472</v>
      </c>
      <c r="G325" s="220"/>
      <c r="H325" s="234">
        <v>2.516</v>
      </c>
      <c r="I325" s="225"/>
      <c r="J325" s="220"/>
      <c r="K325" s="220"/>
      <c r="L325" s="226"/>
      <c r="M325" s="227"/>
      <c r="N325" s="228"/>
      <c r="O325" s="228"/>
      <c r="P325" s="228"/>
      <c r="Q325" s="228"/>
      <c r="R325" s="228"/>
      <c r="S325" s="228"/>
      <c r="T325" s="229"/>
      <c r="AT325" s="230" t="s">
        <v>149</v>
      </c>
      <c r="AU325" s="230" t="s">
        <v>85</v>
      </c>
      <c r="AV325" s="12" t="s">
        <v>85</v>
      </c>
      <c r="AW325" s="12" t="s">
        <v>102</v>
      </c>
      <c r="AX325" s="12" t="s">
        <v>76</v>
      </c>
      <c r="AY325" s="230" t="s">
        <v>138</v>
      </c>
    </row>
    <row r="326" spans="2:65" s="12" customFormat="1">
      <c r="B326" s="219"/>
      <c r="C326" s="220"/>
      <c r="D326" s="205" t="s">
        <v>149</v>
      </c>
      <c r="E326" s="232" t="s">
        <v>34</v>
      </c>
      <c r="F326" s="233" t="s">
        <v>473</v>
      </c>
      <c r="G326" s="220"/>
      <c r="H326" s="234">
        <v>2.0640000000000001</v>
      </c>
      <c r="I326" s="225"/>
      <c r="J326" s="220"/>
      <c r="K326" s="220"/>
      <c r="L326" s="226"/>
      <c r="M326" s="227"/>
      <c r="N326" s="228"/>
      <c r="O326" s="228"/>
      <c r="P326" s="228"/>
      <c r="Q326" s="228"/>
      <c r="R326" s="228"/>
      <c r="S326" s="228"/>
      <c r="T326" s="229"/>
      <c r="AT326" s="230" t="s">
        <v>149</v>
      </c>
      <c r="AU326" s="230" t="s">
        <v>85</v>
      </c>
      <c r="AV326" s="12" t="s">
        <v>85</v>
      </c>
      <c r="AW326" s="12" t="s">
        <v>102</v>
      </c>
      <c r="AX326" s="12" t="s">
        <v>76</v>
      </c>
      <c r="AY326" s="230" t="s">
        <v>138</v>
      </c>
    </row>
    <row r="327" spans="2:65" s="14" customFormat="1">
      <c r="B327" s="246"/>
      <c r="C327" s="247"/>
      <c r="D327" s="221" t="s">
        <v>149</v>
      </c>
      <c r="E327" s="248" t="s">
        <v>34</v>
      </c>
      <c r="F327" s="249" t="s">
        <v>183</v>
      </c>
      <c r="G327" s="247"/>
      <c r="H327" s="250">
        <v>89.14</v>
      </c>
      <c r="I327" s="251"/>
      <c r="J327" s="247"/>
      <c r="K327" s="247"/>
      <c r="L327" s="252"/>
      <c r="M327" s="253"/>
      <c r="N327" s="254"/>
      <c r="O327" s="254"/>
      <c r="P327" s="254"/>
      <c r="Q327" s="254"/>
      <c r="R327" s="254"/>
      <c r="S327" s="254"/>
      <c r="T327" s="255"/>
      <c r="AT327" s="256" t="s">
        <v>149</v>
      </c>
      <c r="AU327" s="256" t="s">
        <v>85</v>
      </c>
      <c r="AV327" s="14" t="s">
        <v>145</v>
      </c>
      <c r="AW327" s="14" t="s">
        <v>102</v>
      </c>
      <c r="AX327" s="14" t="s">
        <v>25</v>
      </c>
      <c r="AY327" s="256" t="s">
        <v>138</v>
      </c>
    </row>
    <row r="328" spans="2:65" s="1" customFormat="1" ht="44.25" customHeight="1">
      <c r="B328" s="41"/>
      <c r="C328" s="193" t="s">
        <v>474</v>
      </c>
      <c r="D328" s="193" t="s">
        <v>140</v>
      </c>
      <c r="E328" s="194" t="s">
        <v>475</v>
      </c>
      <c r="F328" s="195" t="s">
        <v>476</v>
      </c>
      <c r="G328" s="196" t="s">
        <v>278</v>
      </c>
      <c r="H328" s="197">
        <v>931.2</v>
      </c>
      <c r="I328" s="198"/>
      <c r="J328" s="199">
        <f>ROUND(I328*H328,2)</f>
        <v>0</v>
      </c>
      <c r="K328" s="195" t="s">
        <v>34</v>
      </c>
      <c r="L328" s="61"/>
      <c r="M328" s="200" t="s">
        <v>34</v>
      </c>
      <c r="N328" s="201" t="s">
        <v>49</v>
      </c>
      <c r="O328" s="42"/>
      <c r="P328" s="202">
        <f>O328*H328</f>
        <v>0</v>
      </c>
      <c r="Q328" s="202">
        <v>0</v>
      </c>
      <c r="R328" s="202">
        <f>Q328*H328</f>
        <v>0</v>
      </c>
      <c r="S328" s="202">
        <v>0.02</v>
      </c>
      <c r="T328" s="203">
        <f>S328*H328</f>
        <v>18.624000000000002</v>
      </c>
      <c r="AR328" s="24" t="s">
        <v>145</v>
      </c>
      <c r="AT328" s="24" t="s">
        <v>140</v>
      </c>
      <c r="AU328" s="24" t="s">
        <v>85</v>
      </c>
      <c r="AY328" s="24" t="s">
        <v>138</v>
      </c>
      <c r="BE328" s="204">
        <f>IF(N328="základní",J328,0)</f>
        <v>0</v>
      </c>
      <c r="BF328" s="204">
        <f>IF(N328="snížená",J328,0)</f>
        <v>0</v>
      </c>
      <c r="BG328" s="204">
        <f>IF(N328="zákl. přenesená",J328,0)</f>
        <v>0</v>
      </c>
      <c r="BH328" s="204">
        <f>IF(N328="sníž. přenesená",J328,0)</f>
        <v>0</v>
      </c>
      <c r="BI328" s="204">
        <f>IF(N328="nulová",J328,0)</f>
        <v>0</v>
      </c>
      <c r="BJ328" s="24" t="s">
        <v>145</v>
      </c>
      <c r="BK328" s="204">
        <f>ROUND(I328*H328,2)</f>
        <v>0</v>
      </c>
      <c r="BL328" s="24" t="s">
        <v>145</v>
      </c>
      <c r="BM328" s="24" t="s">
        <v>477</v>
      </c>
    </row>
    <row r="329" spans="2:65" s="11" customFormat="1">
      <c r="B329" s="208"/>
      <c r="C329" s="209"/>
      <c r="D329" s="205" t="s">
        <v>149</v>
      </c>
      <c r="E329" s="210" t="s">
        <v>34</v>
      </c>
      <c r="F329" s="211" t="s">
        <v>478</v>
      </c>
      <c r="G329" s="209"/>
      <c r="H329" s="212" t="s">
        <v>34</v>
      </c>
      <c r="I329" s="213"/>
      <c r="J329" s="209"/>
      <c r="K329" s="209"/>
      <c r="L329" s="214"/>
      <c r="M329" s="215"/>
      <c r="N329" s="216"/>
      <c r="O329" s="216"/>
      <c r="P329" s="216"/>
      <c r="Q329" s="216"/>
      <c r="R329" s="216"/>
      <c r="S329" s="216"/>
      <c r="T329" s="217"/>
      <c r="AT329" s="218" t="s">
        <v>149</v>
      </c>
      <c r="AU329" s="218" t="s">
        <v>85</v>
      </c>
      <c r="AV329" s="11" t="s">
        <v>25</v>
      </c>
      <c r="AW329" s="11" t="s">
        <v>102</v>
      </c>
      <c r="AX329" s="11" t="s">
        <v>76</v>
      </c>
      <c r="AY329" s="218" t="s">
        <v>138</v>
      </c>
    </row>
    <row r="330" spans="2:65" s="12" customFormat="1">
      <c r="B330" s="219"/>
      <c r="C330" s="220"/>
      <c r="D330" s="221" t="s">
        <v>149</v>
      </c>
      <c r="E330" s="222" t="s">
        <v>34</v>
      </c>
      <c r="F330" s="223" t="s">
        <v>395</v>
      </c>
      <c r="G330" s="220"/>
      <c r="H330" s="224">
        <v>931.2</v>
      </c>
      <c r="I330" s="225"/>
      <c r="J330" s="220"/>
      <c r="K330" s="220"/>
      <c r="L330" s="226"/>
      <c r="M330" s="227"/>
      <c r="N330" s="228"/>
      <c r="O330" s="228"/>
      <c r="P330" s="228"/>
      <c r="Q330" s="228"/>
      <c r="R330" s="228"/>
      <c r="S330" s="228"/>
      <c r="T330" s="229"/>
      <c r="AT330" s="230" t="s">
        <v>149</v>
      </c>
      <c r="AU330" s="230" t="s">
        <v>85</v>
      </c>
      <c r="AV330" s="12" t="s">
        <v>85</v>
      </c>
      <c r="AW330" s="12" t="s">
        <v>102</v>
      </c>
      <c r="AX330" s="12" t="s">
        <v>25</v>
      </c>
      <c r="AY330" s="230" t="s">
        <v>138</v>
      </c>
    </row>
    <row r="331" spans="2:65" s="1" customFormat="1" ht="22.5" customHeight="1">
      <c r="B331" s="41"/>
      <c r="C331" s="193" t="s">
        <v>479</v>
      </c>
      <c r="D331" s="193" t="s">
        <v>140</v>
      </c>
      <c r="E331" s="194" t="s">
        <v>480</v>
      </c>
      <c r="F331" s="195" t="s">
        <v>481</v>
      </c>
      <c r="G331" s="196" t="s">
        <v>278</v>
      </c>
      <c r="H331" s="197">
        <v>931.2</v>
      </c>
      <c r="I331" s="198"/>
      <c r="J331" s="199">
        <f>ROUND(I331*H331,2)</f>
        <v>0</v>
      </c>
      <c r="K331" s="195" t="s">
        <v>144</v>
      </c>
      <c r="L331" s="61"/>
      <c r="M331" s="200" t="s">
        <v>34</v>
      </c>
      <c r="N331" s="201" t="s">
        <v>49</v>
      </c>
      <c r="O331" s="42"/>
      <c r="P331" s="202">
        <f>O331*H331</f>
        <v>0</v>
      </c>
      <c r="Q331" s="202">
        <v>0</v>
      </c>
      <c r="R331" s="202">
        <f>Q331*H331</f>
        <v>0</v>
      </c>
      <c r="S331" s="202">
        <v>0</v>
      </c>
      <c r="T331" s="203">
        <f>S331*H331</f>
        <v>0</v>
      </c>
      <c r="AR331" s="24" t="s">
        <v>145</v>
      </c>
      <c r="AT331" s="24" t="s">
        <v>140</v>
      </c>
      <c r="AU331" s="24" t="s">
        <v>85</v>
      </c>
      <c r="AY331" s="24" t="s">
        <v>138</v>
      </c>
      <c r="BE331" s="204">
        <f>IF(N331="základní",J331,0)</f>
        <v>0</v>
      </c>
      <c r="BF331" s="204">
        <f>IF(N331="snížená",J331,0)</f>
        <v>0</v>
      </c>
      <c r="BG331" s="204">
        <f>IF(N331="zákl. přenesená",J331,0)</f>
        <v>0</v>
      </c>
      <c r="BH331" s="204">
        <f>IF(N331="sníž. přenesená",J331,0)</f>
        <v>0</v>
      </c>
      <c r="BI331" s="204">
        <f>IF(N331="nulová",J331,0)</f>
        <v>0</v>
      </c>
      <c r="BJ331" s="24" t="s">
        <v>145</v>
      </c>
      <c r="BK331" s="204">
        <f>ROUND(I331*H331,2)</f>
        <v>0</v>
      </c>
      <c r="BL331" s="24" t="s">
        <v>145</v>
      </c>
      <c r="BM331" s="24" t="s">
        <v>482</v>
      </c>
    </row>
    <row r="332" spans="2:65" s="1" customFormat="1" ht="72">
      <c r="B332" s="41"/>
      <c r="C332" s="63"/>
      <c r="D332" s="205" t="s">
        <v>147</v>
      </c>
      <c r="E332" s="63"/>
      <c r="F332" s="206" t="s">
        <v>483</v>
      </c>
      <c r="G332" s="63"/>
      <c r="H332" s="63"/>
      <c r="I332" s="163"/>
      <c r="J332" s="63"/>
      <c r="K332" s="63"/>
      <c r="L332" s="61"/>
      <c r="M332" s="207"/>
      <c r="N332" s="42"/>
      <c r="O332" s="42"/>
      <c r="P332" s="42"/>
      <c r="Q332" s="42"/>
      <c r="R332" s="42"/>
      <c r="S332" s="42"/>
      <c r="T332" s="78"/>
      <c r="AT332" s="24" t="s">
        <v>147</v>
      </c>
      <c r="AU332" s="24" t="s">
        <v>85</v>
      </c>
    </row>
    <row r="333" spans="2:65" s="11" customFormat="1">
      <c r="B333" s="208"/>
      <c r="C333" s="209"/>
      <c r="D333" s="205" t="s">
        <v>149</v>
      </c>
      <c r="E333" s="210" t="s">
        <v>34</v>
      </c>
      <c r="F333" s="211" t="s">
        <v>484</v>
      </c>
      <c r="G333" s="209"/>
      <c r="H333" s="212" t="s">
        <v>34</v>
      </c>
      <c r="I333" s="213"/>
      <c r="J333" s="209"/>
      <c r="K333" s="209"/>
      <c r="L333" s="214"/>
      <c r="M333" s="215"/>
      <c r="N333" s="216"/>
      <c r="O333" s="216"/>
      <c r="P333" s="216"/>
      <c r="Q333" s="216"/>
      <c r="R333" s="216"/>
      <c r="S333" s="216"/>
      <c r="T333" s="217"/>
      <c r="AT333" s="218" t="s">
        <v>149</v>
      </c>
      <c r="AU333" s="218" t="s">
        <v>85</v>
      </c>
      <c r="AV333" s="11" t="s">
        <v>25</v>
      </c>
      <c r="AW333" s="11" t="s">
        <v>102</v>
      </c>
      <c r="AX333" s="11" t="s">
        <v>76</v>
      </c>
      <c r="AY333" s="218" t="s">
        <v>138</v>
      </c>
    </row>
    <row r="334" spans="2:65" s="12" customFormat="1">
      <c r="B334" s="219"/>
      <c r="C334" s="220"/>
      <c r="D334" s="221" t="s">
        <v>149</v>
      </c>
      <c r="E334" s="222" t="s">
        <v>34</v>
      </c>
      <c r="F334" s="223" t="s">
        <v>395</v>
      </c>
      <c r="G334" s="220"/>
      <c r="H334" s="224">
        <v>931.2</v>
      </c>
      <c r="I334" s="225"/>
      <c r="J334" s="220"/>
      <c r="K334" s="220"/>
      <c r="L334" s="226"/>
      <c r="M334" s="227"/>
      <c r="N334" s="228"/>
      <c r="O334" s="228"/>
      <c r="P334" s="228"/>
      <c r="Q334" s="228"/>
      <c r="R334" s="228"/>
      <c r="S334" s="228"/>
      <c r="T334" s="229"/>
      <c r="AT334" s="230" t="s">
        <v>149</v>
      </c>
      <c r="AU334" s="230" t="s">
        <v>85</v>
      </c>
      <c r="AV334" s="12" t="s">
        <v>85</v>
      </c>
      <c r="AW334" s="12" t="s">
        <v>102</v>
      </c>
      <c r="AX334" s="12" t="s">
        <v>25</v>
      </c>
      <c r="AY334" s="230" t="s">
        <v>138</v>
      </c>
    </row>
    <row r="335" spans="2:65" s="1" customFormat="1" ht="31.5" customHeight="1">
      <c r="B335" s="41"/>
      <c r="C335" s="193" t="s">
        <v>485</v>
      </c>
      <c r="D335" s="193" t="s">
        <v>140</v>
      </c>
      <c r="E335" s="194" t="s">
        <v>486</v>
      </c>
      <c r="F335" s="195" t="s">
        <v>487</v>
      </c>
      <c r="G335" s="196" t="s">
        <v>278</v>
      </c>
      <c r="H335" s="197">
        <v>78.72</v>
      </c>
      <c r="I335" s="198"/>
      <c r="J335" s="199">
        <f>ROUND(I335*H335,2)</f>
        <v>0</v>
      </c>
      <c r="K335" s="195" t="s">
        <v>144</v>
      </c>
      <c r="L335" s="61"/>
      <c r="M335" s="200" t="s">
        <v>34</v>
      </c>
      <c r="N335" s="201" t="s">
        <v>49</v>
      </c>
      <c r="O335" s="42"/>
      <c r="P335" s="202">
        <f>O335*H335</f>
        <v>0</v>
      </c>
      <c r="Q335" s="202">
        <v>9.9750000000000005E-2</v>
      </c>
      <c r="R335" s="202">
        <f>Q335*H335</f>
        <v>7.8523200000000006</v>
      </c>
      <c r="S335" s="202">
        <v>0</v>
      </c>
      <c r="T335" s="203">
        <f>S335*H335</f>
        <v>0</v>
      </c>
      <c r="AR335" s="24" t="s">
        <v>145</v>
      </c>
      <c r="AT335" s="24" t="s">
        <v>140</v>
      </c>
      <c r="AU335" s="24" t="s">
        <v>85</v>
      </c>
      <c r="AY335" s="24" t="s">
        <v>138</v>
      </c>
      <c r="BE335" s="204">
        <f>IF(N335="základní",J335,0)</f>
        <v>0</v>
      </c>
      <c r="BF335" s="204">
        <f>IF(N335="snížená",J335,0)</f>
        <v>0</v>
      </c>
      <c r="BG335" s="204">
        <f>IF(N335="zákl. přenesená",J335,0)</f>
        <v>0</v>
      </c>
      <c r="BH335" s="204">
        <f>IF(N335="sníž. přenesená",J335,0)</f>
        <v>0</v>
      </c>
      <c r="BI335" s="204">
        <f>IF(N335="nulová",J335,0)</f>
        <v>0</v>
      </c>
      <c r="BJ335" s="24" t="s">
        <v>145</v>
      </c>
      <c r="BK335" s="204">
        <f>ROUND(I335*H335,2)</f>
        <v>0</v>
      </c>
      <c r="BL335" s="24" t="s">
        <v>145</v>
      </c>
      <c r="BM335" s="24" t="s">
        <v>488</v>
      </c>
    </row>
    <row r="336" spans="2:65" s="1" customFormat="1" ht="132">
      <c r="B336" s="41"/>
      <c r="C336" s="63"/>
      <c r="D336" s="205" t="s">
        <v>147</v>
      </c>
      <c r="E336" s="63"/>
      <c r="F336" s="206" t="s">
        <v>489</v>
      </c>
      <c r="G336" s="63"/>
      <c r="H336" s="63"/>
      <c r="I336" s="163"/>
      <c r="J336" s="63"/>
      <c r="K336" s="63"/>
      <c r="L336" s="61"/>
      <c r="M336" s="207"/>
      <c r="N336" s="42"/>
      <c r="O336" s="42"/>
      <c r="P336" s="42"/>
      <c r="Q336" s="42"/>
      <c r="R336" s="42"/>
      <c r="S336" s="42"/>
      <c r="T336" s="78"/>
      <c r="AT336" s="24" t="s">
        <v>147</v>
      </c>
      <c r="AU336" s="24" t="s">
        <v>85</v>
      </c>
    </row>
    <row r="337" spans="2:65" s="11" customFormat="1">
      <c r="B337" s="208"/>
      <c r="C337" s="209"/>
      <c r="D337" s="205" t="s">
        <v>149</v>
      </c>
      <c r="E337" s="210" t="s">
        <v>34</v>
      </c>
      <c r="F337" s="211" t="s">
        <v>332</v>
      </c>
      <c r="G337" s="209"/>
      <c r="H337" s="212" t="s">
        <v>34</v>
      </c>
      <c r="I337" s="213"/>
      <c r="J337" s="209"/>
      <c r="K337" s="209"/>
      <c r="L337" s="214"/>
      <c r="M337" s="215"/>
      <c r="N337" s="216"/>
      <c r="O337" s="216"/>
      <c r="P337" s="216"/>
      <c r="Q337" s="216"/>
      <c r="R337" s="216"/>
      <c r="S337" s="216"/>
      <c r="T337" s="217"/>
      <c r="AT337" s="218" t="s">
        <v>149</v>
      </c>
      <c r="AU337" s="218" t="s">
        <v>85</v>
      </c>
      <c r="AV337" s="11" t="s">
        <v>25</v>
      </c>
      <c r="AW337" s="11" t="s">
        <v>102</v>
      </c>
      <c r="AX337" s="11" t="s">
        <v>76</v>
      </c>
      <c r="AY337" s="218" t="s">
        <v>138</v>
      </c>
    </row>
    <row r="338" spans="2:65" s="11" customFormat="1">
      <c r="B338" s="208"/>
      <c r="C338" s="209"/>
      <c r="D338" s="205" t="s">
        <v>149</v>
      </c>
      <c r="E338" s="210" t="s">
        <v>34</v>
      </c>
      <c r="F338" s="211" t="s">
        <v>490</v>
      </c>
      <c r="G338" s="209"/>
      <c r="H338" s="212" t="s">
        <v>34</v>
      </c>
      <c r="I338" s="213"/>
      <c r="J338" s="209"/>
      <c r="K338" s="209"/>
      <c r="L338" s="214"/>
      <c r="M338" s="215"/>
      <c r="N338" s="216"/>
      <c r="O338" s="216"/>
      <c r="P338" s="216"/>
      <c r="Q338" s="216"/>
      <c r="R338" s="216"/>
      <c r="S338" s="216"/>
      <c r="T338" s="217"/>
      <c r="AT338" s="218" t="s">
        <v>149</v>
      </c>
      <c r="AU338" s="218" t="s">
        <v>85</v>
      </c>
      <c r="AV338" s="11" t="s">
        <v>25</v>
      </c>
      <c r="AW338" s="11" t="s">
        <v>102</v>
      </c>
      <c r="AX338" s="11" t="s">
        <v>76</v>
      </c>
      <c r="AY338" s="218" t="s">
        <v>138</v>
      </c>
    </row>
    <row r="339" spans="2:65" s="12" customFormat="1">
      <c r="B339" s="219"/>
      <c r="C339" s="220"/>
      <c r="D339" s="205" t="s">
        <v>149</v>
      </c>
      <c r="E339" s="232" t="s">
        <v>34</v>
      </c>
      <c r="F339" s="233" t="s">
        <v>467</v>
      </c>
      <c r="G339" s="220"/>
      <c r="H339" s="234">
        <v>73.84</v>
      </c>
      <c r="I339" s="225"/>
      <c r="J339" s="220"/>
      <c r="K339" s="220"/>
      <c r="L339" s="226"/>
      <c r="M339" s="227"/>
      <c r="N339" s="228"/>
      <c r="O339" s="228"/>
      <c r="P339" s="228"/>
      <c r="Q339" s="228"/>
      <c r="R339" s="228"/>
      <c r="S339" s="228"/>
      <c r="T339" s="229"/>
      <c r="AT339" s="230" t="s">
        <v>149</v>
      </c>
      <c r="AU339" s="230" t="s">
        <v>85</v>
      </c>
      <c r="AV339" s="12" t="s">
        <v>85</v>
      </c>
      <c r="AW339" s="12" t="s">
        <v>102</v>
      </c>
      <c r="AX339" s="12" t="s">
        <v>76</v>
      </c>
      <c r="AY339" s="230" t="s">
        <v>138</v>
      </c>
    </row>
    <row r="340" spans="2:65" s="11" customFormat="1">
      <c r="B340" s="208"/>
      <c r="C340" s="209"/>
      <c r="D340" s="205" t="s">
        <v>149</v>
      </c>
      <c r="E340" s="210" t="s">
        <v>34</v>
      </c>
      <c r="F340" s="211" t="s">
        <v>491</v>
      </c>
      <c r="G340" s="209"/>
      <c r="H340" s="212" t="s">
        <v>34</v>
      </c>
      <c r="I340" s="213"/>
      <c r="J340" s="209"/>
      <c r="K340" s="209"/>
      <c r="L340" s="214"/>
      <c r="M340" s="215"/>
      <c r="N340" s="216"/>
      <c r="O340" s="216"/>
      <c r="P340" s="216"/>
      <c r="Q340" s="216"/>
      <c r="R340" s="216"/>
      <c r="S340" s="216"/>
      <c r="T340" s="217"/>
      <c r="AT340" s="218" t="s">
        <v>149</v>
      </c>
      <c r="AU340" s="218" t="s">
        <v>85</v>
      </c>
      <c r="AV340" s="11" t="s">
        <v>25</v>
      </c>
      <c r="AW340" s="11" t="s">
        <v>102</v>
      </c>
      <c r="AX340" s="11" t="s">
        <v>76</v>
      </c>
      <c r="AY340" s="218" t="s">
        <v>138</v>
      </c>
    </row>
    <row r="341" spans="2:65" s="12" customFormat="1">
      <c r="B341" s="219"/>
      <c r="C341" s="220"/>
      <c r="D341" s="205" t="s">
        <v>149</v>
      </c>
      <c r="E341" s="232" t="s">
        <v>34</v>
      </c>
      <c r="F341" s="233" t="s">
        <v>492</v>
      </c>
      <c r="G341" s="220"/>
      <c r="H341" s="234">
        <v>0.7</v>
      </c>
      <c r="I341" s="225"/>
      <c r="J341" s="220"/>
      <c r="K341" s="220"/>
      <c r="L341" s="226"/>
      <c r="M341" s="227"/>
      <c r="N341" s="228"/>
      <c r="O341" s="228"/>
      <c r="P341" s="228"/>
      <c r="Q341" s="228"/>
      <c r="R341" s="228"/>
      <c r="S341" s="228"/>
      <c r="T341" s="229"/>
      <c r="AT341" s="230" t="s">
        <v>149</v>
      </c>
      <c r="AU341" s="230" t="s">
        <v>85</v>
      </c>
      <c r="AV341" s="12" t="s">
        <v>85</v>
      </c>
      <c r="AW341" s="12" t="s">
        <v>102</v>
      </c>
      <c r="AX341" s="12" t="s">
        <v>76</v>
      </c>
      <c r="AY341" s="230" t="s">
        <v>138</v>
      </c>
    </row>
    <row r="342" spans="2:65" s="12" customFormat="1">
      <c r="B342" s="219"/>
      <c r="C342" s="220"/>
      <c r="D342" s="205" t="s">
        <v>149</v>
      </c>
      <c r="E342" s="232" t="s">
        <v>34</v>
      </c>
      <c r="F342" s="233" t="s">
        <v>493</v>
      </c>
      <c r="G342" s="220"/>
      <c r="H342" s="234">
        <v>2.331</v>
      </c>
      <c r="I342" s="225"/>
      <c r="J342" s="220"/>
      <c r="K342" s="220"/>
      <c r="L342" s="226"/>
      <c r="M342" s="227"/>
      <c r="N342" s="228"/>
      <c r="O342" s="228"/>
      <c r="P342" s="228"/>
      <c r="Q342" s="228"/>
      <c r="R342" s="228"/>
      <c r="S342" s="228"/>
      <c r="T342" s="229"/>
      <c r="AT342" s="230" t="s">
        <v>149</v>
      </c>
      <c r="AU342" s="230" t="s">
        <v>85</v>
      </c>
      <c r="AV342" s="12" t="s">
        <v>85</v>
      </c>
      <c r="AW342" s="12" t="s">
        <v>102</v>
      </c>
      <c r="AX342" s="12" t="s">
        <v>76</v>
      </c>
      <c r="AY342" s="230" t="s">
        <v>138</v>
      </c>
    </row>
    <row r="343" spans="2:65" s="12" customFormat="1">
      <c r="B343" s="219"/>
      <c r="C343" s="220"/>
      <c r="D343" s="205" t="s">
        <v>149</v>
      </c>
      <c r="E343" s="232" t="s">
        <v>34</v>
      </c>
      <c r="F343" s="233" t="s">
        <v>494</v>
      </c>
      <c r="G343" s="220"/>
      <c r="H343" s="234">
        <v>1.849</v>
      </c>
      <c r="I343" s="225"/>
      <c r="J343" s="220"/>
      <c r="K343" s="220"/>
      <c r="L343" s="226"/>
      <c r="M343" s="227"/>
      <c r="N343" s="228"/>
      <c r="O343" s="228"/>
      <c r="P343" s="228"/>
      <c r="Q343" s="228"/>
      <c r="R343" s="228"/>
      <c r="S343" s="228"/>
      <c r="T343" s="229"/>
      <c r="AT343" s="230" t="s">
        <v>149</v>
      </c>
      <c r="AU343" s="230" t="s">
        <v>85</v>
      </c>
      <c r="AV343" s="12" t="s">
        <v>85</v>
      </c>
      <c r="AW343" s="12" t="s">
        <v>102</v>
      </c>
      <c r="AX343" s="12" t="s">
        <v>76</v>
      </c>
      <c r="AY343" s="230" t="s">
        <v>138</v>
      </c>
    </row>
    <row r="344" spans="2:65" s="14" customFormat="1">
      <c r="B344" s="246"/>
      <c r="C344" s="247"/>
      <c r="D344" s="221" t="s">
        <v>149</v>
      </c>
      <c r="E344" s="248" t="s">
        <v>34</v>
      </c>
      <c r="F344" s="249" t="s">
        <v>183</v>
      </c>
      <c r="G344" s="247"/>
      <c r="H344" s="250">
        <v>78.72</v>
      </c>
      <c r="I344" s="251"/>
      <c r="J344" s="247"/>
      <c r="K344" s="247"/>
      <c r="L344" s="252"/>
      <c r="M344" s="253"/>
      <c r="N344" s="254"/>
      <c r="O344" s="254"/>
      <c r="P344" s="254"/>
      <c r="Q344" s="254"/>
      <c r="R344" s="254"/>
      <c r="S344" s="254"/>
      <c r="T344" s="255"/>
      <c r="AT344" s="256" t="s">
        <v>149</v>
      </c>
      <c r="AU344" s="256" t="s">
        <v>85</v>
      </c>
      <c r="AV344" s="14" t="s">
        <v>145</v>
      </c>
      <c r="AW344" s="14" t="s">
        <v>102</v>
      </c>
      <c r="AX344" s="14" t="s">
        <v>25</v>
      </c>
      <c r="AY344" s="256" t="s">
        <v>138</v>
      </c>
    </row>
    <row r="345" spans="2:65" s="1" customFormat="1" ht="22.5" customHeight="1">
      <c r="B345" s="41"/>
      <c r="C345" s="193" t="s">
        <v>495</v>
      </c>
      <c r="D345" s="193" t="s">
        <v>140</v>
      </c>
      <c r="E345" s="194" t="s">
        <v>496</v>
      </c>
      <c r="F345" s="195" t="s">
        <v>497</v>
      </c>
      <c r="G345" s="196" t="s">
        <v>278</v>
      </c>
      <c r="H345" s="197">
        <v>89.14</v>
      </c>
      <c r="I345" s="198"/>
      <c r="J345" s="199">
        <f>ROUND(I345*H345,2)</f>
        <v>0</v>
      </c>
      <c r="K345" s="195" t="s">
        <v>144</v>
      </c>
      <c r="L345" s="61"/>
      <c r="M345" s="200" t="s">
        <v>34</v>
      </c>
      <c r="N345" s="201" t="s">
        <v>49</v>
      </c>
      <c r="O345" s="42"/>
      <c r="P345" s="202">
        <f>O345*H345</f>
        <v>0</v>
      </c>
      <c r="Q345" s="202">
        <v>1.58E-3</v>
      </c>
      <c r="R345" s="202">
        <f>Q345*H345</f>
        <v>0.1408412</v>
      </c>
      <c r="S345" s="202">
        <v>0</v>
      </c>
      <c r="T345" s="203">
        <f>S345*H345</f>
        <v>0</v>
      </c>
      <c r="AR345" s="24" t="s">
        <v>145</v>
      </c>
      <c r="AT345" s="24" t="s">
        <v>140</v>
      </c>
      <c r="AU345" s="24" t="s">
        <v>85</v>
      </c>
      <c r="AY345" s="24" t="s">
        <v>138</v>
      </c>
      <c r="BE345" s="204">
        <f>IF(N345="základní",J345,0)</f>
        <v>0</v>
      </c>
      <c r="BF345" s="204">
        <f>IF(N345="snížená",J345,0)</f>
        <v>0</v>
      </c>
      <c r="BG345" s="204">
        <f>IF(N345="zákl. přenesená",J345,0)</f>
        <v>0</v>
      </c>
      <c r="BH345" s="204">
        <f>IF(N345="sníž. přenesená",J345,0)</f>
        <v>0</v>
      </c>
      <c r="BI345" s="204">
        <f>IF(N345="nulová",J345,0)</f>
        <v>0</v>
      </c>
      <c r="BJ345" s="24" t="s">
        <v>145</v>
      </c>
      <c r="BK345" s="204">
        <f>ROUND(I345*H345,2)</f>
        <v>0</v>
      </c>
      <c r="BL345" s="24" t="s">
        <v>145</v>
      </c>
      <c r="BM345" s="24" t="s">
        <v>498</v>
      </c>
    </row>
    <row r="346" spans="2:65" s="11" customFormat="1">
      <c r="B346" s="208"/>
      <c r="C346" s="209"/>
      <c r="D346" s="205" t="s">
        <v>149</v>
      </c>
      <c r="E346" s="210" t="s">
        <v>34</v>
      </c>
      <c r="F346" s="211" t="s">
        <v>332</v>
      </c>
      <c r="G346" s="209"/>
      <c r="H346" s="212" t="s">
        <v>34</v>
      </c>
      <c r="I346" s="213"/>
      <c r="J346" s="209"/>
      <c r="K346" s="209"/>
      <c r="L346" s="214"/>
      <c r="M346" s="215"/>
      <c r="N346" s="216"/>
      <c r="O346" s="216"/>
      <c r="P346" s="216"/>
      <c r="Q346" s="216"/>
      <c r="R346" s="216"/>
      <c r="S346" s="216"/>
      <c r="T346" s="217"/>
      <c r="AT346" s="218" t="s">
        <v>149</v>
      </c>
      <c r="AU346" s="218" t="s">
        <v>85</v>
      </c>
      <c r="AV346" s="11" t="s">
        <v>25</v>
      </c>
      <c r="AW346" s="11" t="s">
        <v>102</v>
      </c>
      <c r="AX346" s="11" t="s">
        <v>76</v>
      </c>
      <c r="AY346" s="218" t="s">
        <v>138</v>
      </c>
    </row>
    <row r="347" spans="2:65" s="11" customFormat="1">
      <c r="B347" s="208"/>
      <c r="C347" s="209"/>
      <c r="D347" s="205" t="s">
        <v>149</v>
      </c>
      <c r="E347" s="210" t="s">
        <v>34</v>
      </c>
      <c r="F347" s="211" t="s">
        <v>499</v>
      </c>
      <c r="G347" s="209"/>
      <c r="H347" s="212" t="s">
        <v>34</v>
      </c>
      <c r="I347" s="213"/>
      <c r="J347" s="209"/>
      <c r="K347" s="209"/>
      <c r="L347" s="214"/>
      <c r="M347" s="215"/>
      <c r="N347" s="216"/>
      <c r="O347" s="216"/>
      <c r="P347" s="216"/>
      <c r="Q347" s="216"/>
      <c r="R347" s="216"/>
      <c r="S347" s="216"/>
      <c r="T347" s="217"/>
      <c r="AT347" s="218" t="s">
        <v>149</v>
      </c>
      <c r="AU347" s="218" t="s">
        <v>85</v>
      </c>
      <c r="AV347" s="11" t="s">
        <v>25</v>
      </c>
      <c r="AW347" s="11" t="s">
        <v>102</v>
      </c>
      <c r="AX347" s="11" t="s">
        <v>76</v>
      </c>
      <c r="AY347" s="218" t="s">
        <v>138</v>
      </c>
    </row>
    <row r="348" spans="2:65" s="12" customFormat="1">
      <c r="B348" s="219"/>
      <c r="C348" s="220"/>
      <c r="D348" s="205" t="s">
        <v>149</v>
      </c>
      <c r="E348" s="232" t="s">
        <v>34</v>
      </c>
      <c r="F348" s="233" t="s">
        <v>467</v>
      </c>
      <c r="G348" s="220"/>
      <c r="H348" s="234">
        <v>73.84</v>
      </c>
      <c r="I348" s="225"/>
      <c r="J348" s="220"/>
      <c r="K348" s="220"/>
      <c r="L348" s="226"/>
      <c r="M348" s="227"/>
      <c r="N348" s="228"/>
      <c r="O348" s="228"/>
      <c r="P348" s="228"/>
      <c r="Q348" s="228"/>
      <c r="R348" s="228"/>
      <c r="S348" s="228"/>
      <c r="T348" s="229"/>
      <c r="AT348" s="230" t="s">
        <v>149</v>
      </c>
      <c r="AU348" s="230" t="s">
        <v>85</v>
      </c>
      <c r="AV348" s="12" t="s">
        <v>85</v>
      </c>
      <c r="AW348" s="12" t="s">
        <v>102</v>
      </c>
      <c r="AX348" s="12" t="s">
        <v>76</v>
      </c>
      <c r="AY348" s="230" t="s">
        <v>138</v>
      </c>
    </row>
    <row r="349" spans="2:65" s="11" customFormat="1">
      <c r="B349" s="208"/>
      <c r="C349" s="209"/>
      <c r="D349" s="205" t="s">
        <v>149</v>
      </c>
      <c r="E349" s="210" t="s">
        <v>34</v>
      </c>
      <c r="F349" s="211" t="s">
        <v>500</v>
      </c>
      <c r="G349" s="209"/>
      <c r="H349" s="212" t="s">
        <v>34</v>
      </c>
      <c r="I349" s="213"/>
      <c r="J349" s="209"/>
      <c r="K349" s="209"/>
      <c r="L349" s="214"/>
      <c r="M349" s="215"/>
      <c r="N349" s="216"/>
      <c r="O349" s="216"/>
      <c r="P349" s="216"/>
      <c r="Q349" s="216"/>
      <c r="R349" s="216"/>
      <c r="S349" s="216"/>
      <c r="T349" s="217"/>
      <c r="AT349" s="218" t="s">
        <v>149</v>
      </c>
      <c r="AU349" s="218" t="s">
        <v>85</v>
      </c>
      <c r="AV349" s="11" t="s">
        <v>25</v>
      </c>
      <c r="AW349" s="11" t="s">
        <v>102</v>
      </c>
      <c r="AX349" s="11" t="s">
        <v>76</v>
      </c>
      <c r="AY349" s="218" t="s">
        <v>138</v>
      </c>
    </row>
    <row r="350" spans="2:65" s="12" customFormat="1">
      <c r="B350" s="219"/>
      <c r="C350" s="220"/>
      <c r="D350" s="205" t="s">
        <v>149</v>
      </c>
      <c r="E350" s="232" t="s">
        <v>34</v>
      </c>
      <c r="F350" s="233" t="s">
        <v>469</v>
      </c>
      <c r="G350" s="220"/>
      <c r="H350" s="234">
        <v>9.92</v>
      </c>
      <c r="I350" s="225"/>
      <c r="J350" s="220"/>
      <c r="K350" s="220"/>
      <c r="L350" s="226"/>
      <c r="M350" s="227"/>
      <c r="N350" s="228"/>
      <c r="O350" s="228"/>
      <c r="P350" s="228"/>
      <c r="Q350" s="228"/>
      <c r="R350" s="228"/>
      <c r="S350" s="228"/>
      <c r="T350" s="229"/>
      <c r="AT350" s="230" t="s">
        <v>149</v>
      </c>
      <c r="AU350" s="230" t="s">
        <v>85</v>
      </c>
      <c r="AV350" s="12" t="s">
        <v>85</v>
      </c>
      <c r="AW350" s="12" t="s">
        <v>102</v>
      </c>
      <c r="AX350" s="12" t="s">
        <v>76</v>
      </c>
      <c r="AY350" s="230" t="s">
        <v>138</v>
      </c>
    </row>
    <row r="351" spans="2:65" s="11" customFormat="1">
      <c r="B351" s="208"/>
      <c r="C351" s="209"/>
      <c r="D351" s="205" t="s">
        <v>149</v>
      </c>
      <c r="E351" s="210" t="s">
        <v>34</v>
      </c>
      <c r="F351" s="211" t="s">
        <v>501</v>
      </c>
      <c r="G351" s="209"/>
      <c r="H351" s="212" t="s">
        <v>34</v>
      </c>
      <c r="I351" s="213"/>
      <c r="J351" s="209"/>
      <c r="K351" s="209"/>
      <c r="L351" s="214"/>
      <c r="M351" s="215"/>
      <c r="N351" s="216"/>
      <c r="O351" s="216"/>
      <c r="P351" s="216"/>
      <c r="Q351" s="216"/>
      <c r="R351" s="216"/>
      <c r="S351" s="216"/>
      <c r="T351" s="217"/>
      <c r="AT351" s="218" t="s">
        <v>149</v>
      </c>
      <c r="AU351" s="218" t="s">
        <v>85</v>
      </c>
      <c r="AV351" s="11" t="s">
        <v>25</v>
      </c>
      <c r="AW351" s="11" t="s">
        <v>102</v>
      </c>
      <c r="AX351" s="11" t="s">
        <v>76</v>
      </c>
      <c r="AY351" s="218" t="s">
        <v>138</v>
      </c>
    </row>
    <row r="352" spans="2:65" s="12" customFormat="1">
      <c r="B352" s="219"/>
      <c r="C352" s="220"/>
      <c r="D352" s="205" t="s">
        <v>149</v>
      </c>
      <c r="E352" s="232" t="s">
        <v>34</v>
      </c>
      <c r="F352" s="233" t="s">
        <v>471</v>
      </c>
      <c r="G352" s="220"/>
      <c r="H352" s="234">
        <v>0.8</v>
      </c>
      <c r="I352" s="225"/>
      <c r="J352" s="220"/>
      <c r="K352" s="220"/>
      <c r="L352" s="226"/>
      <c r="M352" s="227"/>
      <c r="N352" s="228"/>
      <c r="O352" s="228"/>
      <c r="P352" s="228"/>
      <c r="Q352" s="228"/>
      <c r="R352" s="228"/>
      <c r="S352" s="228"/>
      <c r="T352" s="229"/>
      <c r="AT352" s="230" t="s">
        <v>149</v>
      </c>
      <c r="AU352" s="230" t="s">
        <v>85</v>
      </c>
      <c r="AV352" s="12" t="s">
        <v>85</v>
      </c>
      <c r="AW352" s="12" t="s">
        <v>102</v>
      </c>
      <c r="AX352" s="12" t="s">
        <v>76</v>
      </c>
      <c r="AY352" s="230" t="s">
        <v>138</v>
      </c>
    </row>
    <row r="353" spans="2:65" s="12" customFormat="1">
      <c r="B353" s="219"/>
      <c r="C353" s="220"/>
      <c r="D353" s="205" t="s">
        <v>149</v>
      </c>
      <c r="E353" s="232" t="s">
        <v>34</v>
      </c>
      <c r="F353" s="233" t="s">
        <v>472</v>
      </c>
      <c r="G353" s="220"/>
      <c r="H353" s="234">
        <v>2.516</v>
      </c>
      <c r="I353" s="225"/>
      <c r="J353" s="220"/>
      <c r="K353" s="220"/>
      <c r="L353" s="226"/>
      <c r="M353" s="227"/>
      <c r="N353" s="228"/>
      <c r="O353" s="228"/>
      <c r="P353" s="228"/>
      <c r="Q353" s="228"/>
      <c r="R353" s="228"/>
      <c r="S353" s="228"/>
      <c r="T353" s="229"/>
      <c r="AT353" s="230" t="s">
        <v>149</v>
      </c>
      <c r="AU353" s="230" t="s">
        <v>85</v>
      </c>
      <c r="AV353" s="12" t="s">
        <v>85</v>
      </c>
      <c r="AW353" s="12" t="s">
        <v>102</v>
      </c>
      <c r="AX353" s="12" t="s">
        <v>76</v>
      </c>
      <c r="AY353" s="230" t="s">
        <v>138</v>
      </c>
    </row>
    <row r="354" spans="2:65" s="12" customFormat="1">
      <c r="B354" s="219"/>
      <c r="C354" s="220"/>
      <c r="D354" s="205" t="s">
        <v>149</v>
      </c>
      <c r="E354" s="232" t="s">
        <v>34</v>
      </c>
      <c r="F354" s="233" t="s">
        <v>473</v>
      </c>
      <c r="G354" s="220"/>
      <c r="H354" s="234">
        <v>2.0640000000000001</v>
      </c>
      <c r="I354" s="225"/>
      <c r="J354" s="220"/>
      <c r="K354" s="220"/>
      <c r="L354" s="226"/>
      <c r="M354" s="227"/>
      <c r="N354" s="228"/>
      <c r="O354" s="228"/>
      <c r="P354" s="228"/>
      <c r="Q354" s="228"/>
      <c r="R354" s="228"/>
      <c r="S354" s="228"/>
      <c r="T354" s="229"/>
      <c r="AT354" s="230" t="s">
        <v>149</v>
      </c>
      <c r="AU354" s="230" t="s">
        <v>85</v>
      </c>
      <c r="AV354" s="12" t="s">
        <v>85</v>
      </c>
      <c r="AW354" s="12" t="s">
        <v>102</v>
      </c>
      <c r="AX354" s="12" t="s">
        <v>76</v>
      </c>
      <c r="AY354" s="230" t="s">
        <v>138</v>
      </c>
    </row>
    <row r="355" spans="2:65" s="14" customFormat="1">
      <c r="B355" s="246"/>
      <c r="C355" s="247"/>
      <c r="D355" s="205" t="s">
        <v>149</v>
      </c>
      <c r="E355" s="267" t="s">
        <v>34</v>
      </c>
      <c r="F355" s="268" t="s">
        <v>183</v>
      </c>
      <c r="G355" s="247"/>
      <c r="H355" s="269">
        <v>89.14</v>
      </c>
      <c r="I355" s="251"/>
      <c r="J355" s="247"/>
      <c r="K355" s="247"/>
      <c r="L355" s="252"/>
      <c r="M355" s="253"/>
      <c r="N355" s="254"/>
      <c r="O355" s="254"/>
      <c r="P355" s="254"/>
      <c r="Q355" s="254"/>
      <c r="R355" s="254"/>
      <c r="S355" s="254"/>
      <c r="T355" s="255"/>
      <c r="AT355" s="256" t="s">
        <v>149</v>
      </c>
      <c r="AU355" s="256" t="s">
        <v>85</v>
      </c>
      <c r="AV355" s="14" t="s">
        <v>145</v>
      </c>
      <c r="AW355" s="14" t="s">
        <v>102</v>
      </c>
      <c r="AX355" s="14" t="s">
        <v>25</v>
      </c>
      <c r="AY355" s="256" t="s">
        <v>138</v>
      </c>
    </row>
    <row r="356" spans="2:65" s="10" customFormat="1" ht="29.85" customHeight="1">
      <c r="B356" s="176"/>
      <c r="C356" s="177"/>
      <c r="D356" s="190" t="s">
        <v>75</v>
      </c>
      <c r="E356" s="191" t="s">
        <v>502</v>
      </c>
      <c r="F356" s="191" t="s">
        <v>503</v>
      </c>
      <c r="G356" s="177"/>
      <c r="H356" s="177"/>
      <c r="I356" s="180"/>
      <c r="J356" s="192">
        <f>BK356</f>
        <v>0</v>
      </c>
      <c r="K356" s="177"/>
      <c r="L356" s="182"/>
      <c r="M356" s="183"/>
      <c r="N356" s="184"/>
      <c r="O356" s="184"/>
      <c r="P356" s="185">
        <f>SUM(P357:P364)</f>
        <v>0</v>
      </c>
      <c r="Q356" s="184"/>
      <c r="R356" s="185">
        <f>SUM(R357:R364)</f>
        <v>0</v>
      </c>
      <c r="S356" s="184"/>
      <c r="T356" s="186">
        <f>SUM(T357:T364)</f>
        <v>0</v>
      </c>
      <c r="AR356" s="187" t="s">
        <v>25</v>
      </c>
      <c r="AT356" s="188" t="s">
        <v>75</v>
      </c>
      <c r="AU356" s="188" t="s">
        <v>25</v>
      </c>
      <c r="AY356" s="187" t="s">
        <v>138</v>
      </c>
      <c r="BK356" s="189">
        <f>SUM(BK357:BK364)</f>
        <v>0</v>
      </c>
    </row>
    <row r="357" spans="2:65" s="1" customFormat="1" ht="44.25" customHeight="1">
      <c r="B357" s="41"/>
      <c r="C357" s="193" t="s">
        <v>504</v>
      </c>
      <c r="D357" s="193" t="s">
        <v>140</v>
      </c>
      <c r="E357" s="194" t="s">
        <v>505</v>
      </c>
      <c r="F357" s="195" t="s">
        <v>506</v>
      </c>
      <c r="G357" s="196" t="s">
        <v>234</v>
      </c>
      <c r="H357" s="197">
        <v>1025.5999999999999</v>
      </c>
      <c r="I357" s="198"/>
      <c r="J357" s="199">
        <f>ROUND(I357*H357,2)</f>
        <v>0</v>
      </c>
      <c r="K357" s="195" t="s">
        <v>144</v>
      </c>
      <c r="L357" s="61"/>
      <c r="M357" s="200" t="s">
        <v>34</v>
      </c>
      <c r="N357" s="201" t="s">
        <v>49</v>
      </c>
      <c r="O357" s="42"/>
      <c r="P357" s="202">
        <f>O357*H357</f>
        <v>0</v>
      </c>
      <c r="Q357" s="202">
        <v>0</v>
      </c>
      <c r="R357" s="202">
        <f>Q357*H357</f>
        <v>0</v>
      </c>
      <c r="S357" s="202">
        <v>0</v>
      </c>
      <c r="T357" s="203">
        <f>S357*H357</f>
        <v>0</v>
      </c>
      <c r="AR357" s="24" t="s">
        <v>145</v>
      </c>
      <c r="AT357" s="24" t="s">
        <v>140</v>
      </c>
      <c r="AU357" s="24" t="s">
        <v>85</v>
      </c>
      <c r="AY357" s="24" t="s">
        <v>138</v>
      </c>
      <c r="BE357" s="204">
        <f>IF(N357="základní",J357,0)</f>
        <v>0</v>
      </c>
      <c r="BF357" s="204">
        <f>IF(N357="snížená",J357,0)</f>
        <v>0</v>
      </c>
      <c r="BG357" s="204">
        <f>IF(N357="zákl. přenesená",J357,0)</f>
        <v>0</v>
      </c>
      <c r="BH357" s="204">
        <f>IF(N357="sníž. přenesená",J357,0)</f>
        <v>0</v>
      </c>
      <c r="BI357" s="204">
        <f>IF(N357="nulová",J357,0)</f>
        <v>0</v>
      </c>
      <c r="BJ357" s="24" t="s">
        <v>145</v>
      </c>
      <c r="BK357" s="204">
        <f>ROUND(I357*H357,2)</f>
        <v>0</v>
      </c>
      <c r="BL357" s="24" t="s">
        <v>145</v>
      </c>
      <c r="BM357" s="24" t="s">
        <v>507</v>
      </c>
    </row>
    <row r="358" spans="2:65" s="1" customFormat="1" ht="72">
      <c r="B358" s="41"/>
      <c r="C358" s="63"/>
      <c r="D358" s="205" t="s">
        <v>147</v>
      </c>
      <c r="E358" s="63"/>
      <c r="F358" s="206" t="s">
        <v>508</v>
      </c>
      <c r="G358" s="63"/>
      <c r="H358" s="63"/>
      <c r="I358" s="163"/>
      <c r="J358" s="63"/>
      <c r="K358" s="63"/>
      <c r="L358" s="61"/>
      <c r="M358" s="207"/>
      <c r="N358" s="42"/>
      <c r="O358" s="42"/>
      <c r="P358" s="42"/>
      <c r="Q358" s="42"/>
      <c r="R358" s="42"/>
      <c r="S358" s="42"/>
      <c r="T358" s="78"/>
      <c r="AT358" s="24" t="s">
        <v>147</v>
      </c>
      <c r="AU358" s="24" t="s">
        <v>85</v>
      </c>
    </row>
    <row r="359" spans="2:65" s="11" customFormat="1">
      <c r="B359" s="208"/>
      <c r="C359" s="209"/>
      <c r="D359" s="205" t="s">
        <v>149</v>
      </c>
      <c r="E359" s="210" t="s">
        <v>34</v>
      </c>
      <c r="F359" s="211" t="s">
        <v>509</v>
      </c>
      <c r="G359" s="209"/>
      <c r="H359" s="212" t="s">
        <v>34</v>
      </c>
      <c r="I359" s="213"/>
      <c r="J359" s="209"/>
      <c r="K359" s="209"/>
      <c r="L359" s="214"/>
      <c r="M359" s="215"/>
      <c r="N359" s="216"/>
      <c r="O359" s="216"/>
      <c r="P359" s="216"/>
      <c r="Q359" s="216"/>
      <c r="R359" s="216"/>
      <c r="S359" s="216"/>
      <c r="T359" s="217"/>
      <c r="AT359" s="218" t="s">
        <v>149</v>
      </c>
      <c r="AU359" s="218" t="s">
        <v>85</v>
      </c>
      <c r="AV359" s="11" t="s">
        <v>25</v>
      </c>
      <c r="AW359" s="11" t="s">
        <v>102</v>
      </c>
      <c r="AX359" s="11" t="s">
        <v>76</v>
      </c>
      <c r="AY359" s="218" t="s">
        <v>138</v>
      </c>
    </row>
    <row r="360" spans="2:65" s="12" customFormat="1">
      <c r="B360" s="219"/>
      <c r="C360" s="220"/>
      <c r="D360" s="221" t="s">
        <v>149</v>
      </c>
      <c r="E360" s="222" t="s">
        <v>34</v>
      </c>
      <c r="F360" s="223" t="s">
        <v>510</v>
      </c>
      <c r="G360" s="220"/>
      <c r="H360" s="224">
        <v>1025.6004</v>
      </c>
      <c r="I360" s="225"/>
      <c r="J360" s="220"/>
      <c r="K360" s="220"/>
      <c r="L360" s="226"/>
      <c r="M360" s="227"/>
      <c r="N360" s="228"/>
      <c r="O360" s="228"/>
      <c r="P360" s="228"/>
      <c r="Q360" s="228"/>
      <c r="R360" s="228"/>
      <c r="S360" s="228"/>
      <c r="T360" s="229"/>
      <c r="AT360" s="230" t="s">
        <v>149</v>
      </c>
      <c r="AU360" s="230" t="s">
        <v>85</v>
      </c>
      <c r="AV360" s="12" t="s">
        <v>85</v>
      </c>
      <c r="AW360" s="12" t="s">
        <v>102</v>
      </c>
      <c r="AX360" s="12" t="s">
        <v>25</v>
      </c>
      <c r="AY360" s="230" t="s">
        <v>138</v>
      </c>
    </row>
    <row r="361" spans="2:65" s="1" customFormat="1" ht="44.25" customHeight="1">
      <c r="B361" s="41"/>
      <c r="C361" s="193" t="s">
        <v>511</v>
      </c>
      <c r="D361" s="193" t="s">
        <v>140</v>
      </c>
      <c r="E361" s="194" t="s">
        <v>512</v>
      </c>
      <c r="F361" s="195" t="s">
        <v>513</v>
      </c>
      <c r="G361" s="196" t="s">
        <v>234</v>
      </c>
      <c r="H361" s="197">
        <v>2051.201</v>
      </c>
      <c r="I361" s="198"/>
      <c r="J361" s="199">
        <f>ROUND(I361*H361,2)</f>
        <v>0</v>
      </c>
      <c r="K361" s="195" t="s">
        <v>144</v>
      </c>
      <c r="L361" s="61"/>
      <c r="M361" s="200" t="s">
        <v>34</v>
      </c>
      <c r="N361" s="201" t="s">
        <v>49</v>
      </c>
      <c r="O361" s="42"/>
      <c r="P361" s="202">
        <f>O361*H361</f>
        <v>0</v>
      </c>
      <c r="Q361" s="202">
        <v>0</v>
      </c>
      <c r="R361" s="202">
        <f>Q361*H361</f>
        <v>0</v>
      </c>
      <c r="S361" s="202">
        <v>0</v>
      </c>
      <c r="T361" s="203">
        <f>S361*H361</f>
        <v>0</v>
      </c>
      <c r="AR361" s="24" t="s">
        <v>145</v>
      </c>
      <c r="AT361" s="24" t="s">
        <v>140</v>
      </c>
      <c r="AU361" s="24" t="s">
        <v>85</v>
      </c>
      <c r="AY361" s="24" t="s">
        <v>138</v>
      </c>
      <c r="BE361" s="204">
        <f>IF(N361="základní",J361,0)</f>
        <v>0</v>
      </c>
      <c r="BF361" s="204">
        <f>IF(N361="snížená",J361,0)</f>
        <v>0</v>
      </c>
      <c r="BG361" s="204">
        <f>IF(N361="zákl. přenesená",J361,0)</f>
        <v>0</v>
      </c>
      <c r="BH361" s="204">
        <f>IF(N361="sníž. přenesená",J361,0)</f>
        <v>0</v>
      </c>
      <c r="BI361" s="204">
        <f>IF(N361="nulová",J361,0)</f>
        <v>0</v>
      </c>
      <c r="BJ361" s="24" t="s">
        <v>145</v>
      </c>
      <c r="BK361" s="204">
        <f>ROUND(I361*H361,2)</f>
        <v>0</v>
      </c>
      <c r="BL361" s="24" t="s">
        <v>145</v>
      </c>
      <c r="BM361" s="24" t="s">
        <v>514</v>
      </c>
    </row>
    <row r="362" spans="2:65" s="1" customFormat="1" ht="72">
      <c r="B362" s="41"/>
      <c r="C362" s="63"/>
      <c r="D362" s="205" t="s">
        <v>147</v>
      </c>
      <c r="E362" s="63"/>
      <c r="F362" s="206" t="s">
        <v>508</v>
      </c>
      <c r="G362" s="63"/>
      <c r="H362" s="63"/>
      <c r="I362" s="163"/>
      <c r="J362" s="63"/>
      <c r="K362" s="63"/>
      <c r="L362" s="61"/>
      <c r="M362" s="207"/>
      <c r="N362" s="42"/>
      <c r="O362" s="42"/>
      <c r="P362" s="42"/>
      <c r="Q362" s="42"/>
      <c r="R362" s="42"/>
      <c r="S362" s="42"/>
      <c r="T362" s="78"/>
      <c r="AT362" s="24" t="s">
        <v>147</v>
      </c>
      <c r="AU362" s="24" t="s">
        <v>85</v>
      </c>
    </row>
    <row r="363" spans="2:65" s="11" customFormat="1">
      <c r="B363" s="208"/>
      <c r="C363" s="209"/>
      <c r="D363" s="205" t="s">
        <v>149</v>
      </c>
      <c r="E363" s="210" t="s">
        <v>34</v>
      </c>
      <c r="F363" s="211" t="s">
        <v>515</v>
      </c>
      <c r="G363" s="209"/>
      <c r="H363" s="212" t="s">
        <v>34</v>
      </c>
      <c r="I363" s="213"/>
      <c r="J363" s="209"/>
      <c r="K363" s="209"/>
      <c r="L363" s="214"/>
      <c r="M363" s="215"/>
      <c r="N363" s="216"/>
      <c r="O363" s="216"/>
      <c r="P363" s="216"/>
      <c r="Q363" s="216"/>
      <c r="R363" s="216"/>
      <c r="S363" s="216"/>
      <c r="T363" s="217"/>
      <c r="AT363" s="218" t="s">
        <v>149</v>
      </c>
      <c r="AU363" s="218" t="s">
        <v>85</v>
      </c>
      <c r="AV363" s="11" t="s">
        <v>25</v>
      </c>
      <c r="AW363" s="11" t="s">
        <v>102</v>
      </c>
      <c r="AX363" s="11" t="s">
        <v>76</v>
      </c>
      <c r="AY363" s="218" t="s">
        <v>138</v>
      </c>
    </row>
    <row r="364" spans="2:65" s="12" customFormat="1">
      <c r="B364" s="219"/>
      <c r="C364" s="220"/>
      <c r="D364" s="205" t="s">
        <v>149</v>
      </c>
      <c r="E364" s="232" t="s">
        <v>34</v>
      </c>
      <c r="F364" s="233" t="s">
        <v>516</v>
      </c>
      <c r="G364" s="220"/>
      <c r="H364" s="234">
        <v>2051.2008000000001</v>
      </c>
      <c r="I364" s="225"/>
      <c r="J364" s="220"/>
      <c r="K364" s="220"/>
      <c r="L364" s="226"/>
      <c r="M364" s="227"/>
      <c r="N364" s="228"/>
      <c r="O364" s="228"/>
      <c r="P364" s="228"/>
      <c r="Q364" s="228"/>
      <c r="R364" s="228"/>
      <c r="S364" s="228"/>
      <c r="T364" s="229"/>
      <c r="AT364" s="230" t="s">
        <v>149</v>
      </c>
      <c r="AU364" s="230" t="s">
        <v>85</v>
      </c>
      <c r="AV364" s="12" t="s">
        <v>85</v>
      </c>
      <c r="AW364" s="12" t="s">
        <v>102</v>
      </c>
      <c r="AX364" s="12" t="s">
        <v>25</v>
      </c>
      <c r="AY364" s="230" t="s">
        <v>138</v>
      </c>
    </row>
    <row r="365" spans="2:65" s="10" customFormat="1" ht="29.85" customHeight="1">
      <c r="B365" s="176"/>
      <c r="C365" s="177"/>
      <c r="D365" s="190" t="s">
        <v>75</v>
      </c>
      <c r="E365" s="191" t="s">
        <v>517</v>
      </c>
      <c r="F365" s="191" t="s">
        <v>518</v>
      </c>
      <c r="G365" s="177"/>
      <c r="H365" s="177"/>
      <c r="I365" s="180"/>
      <c r="J365" s="192">
        <f>BK365</f>
        <v>0</v>
      </c>
      <c r="K365" s="177"/>
      <c r="L365" s="182"/>
      <c r="M365" s="183"/>
      <c r="N365" s="184"/>
      <c r="O365" s="184"/>
      <c r="P365" s="185">
        <f>SUM(P366:P388)</f>
        <v>0</v>
      </c>
      <c r="Q365" s="184"/>
      <c r="R365" s="185">
        <f>SUM(R366:R388)</f>
        <v>4.0912000000000004E-2</v>
      </c>
      <c r="S365" s="184"/>
      <c r="T365" s="186">
        <f>SUM(T366:T388)</f>
        <v>1235.3823</v>
      </c>
      <c r="AR365" s="187" t="s">
        <v>25</v>
      </c>
      <c r="AT365" s="188" t="s">
        <v>75</v>
      </c>
      <c r="AU365" s="188" t="s">
        <v>25</v>
      </c>
      <c r="AY365" s="187" t="s">
        <v>138</v>
      </c>
      <c r="BK365" s="189">
        <f>SUM(BK366:BK388)</f>
        <v>0</v>
      </c>
    </row>
    <row r="366" spans="2:65" s="1" customFormat="1" ht="22.5" customHeight="1">
      <c r="B366" s="41"/>
      <c r="C366" s="193" t="s">
        <v>519</v>
      </c>
      <c r="D366" s="193" t="s">
        <v>140</v>
      </c>
      <c r="E366" s="194" t="s">
        <v>520</v>
      </c>
      <c r="F366" s="195" t="s">
        <v>521</v>
      </c>
      <c r="G366" s="196" t="s">
        <v>234</v>
      </c>
      <c r="H366" s="197">
        <v>1733.171</v>
      </c>
      <c r="I366" s="198"/>
      <c r="J366" s="199">
        <f>ROUND(I366*H366,2)</f>
        <v>0</v>
      </c>
      <c r="K366" s="195" t="s">
        <v>144</v>
      </c>
      <c r="L366" s="61"/>
      <c r="M366" s="200" t="s">
        <v>34</v>
      </c>
      <c r="N366" s="201" t="s">
        <v>49</v>
      </c>
      <c r="O366" s="42"/>
      <c r="P366" s="202">
        <f>O366*H366</f>
        <v>0</v>
      </c>
      <c r="Q366" s="202">
        <v>0</v>
      </c>
      <c r="R366" s="202">
        <f>Q366*H366</f>
        <v>0</v>
      </c>
      <c r="S366" s="202">
        <v>0</v>
      </c>
      <c r="T366" s="203">
        <f>S366*H366</f>
        <v>0</v>
      </c>
      <c r="AR366" s="24" t="s">
        <v>145</v>
      </c>
      <c r="AT366" s="24" t="s">
        <v>140</v>
      </c>
      <c r="AU366" s="24" t="s">
        <v>85</v>
      </c>
      <c r="AY366" s="24" t="s">
        <v>138</v>
      </c>
      <c r="BE366" s="204">
        <f>IF(N366="základní",J366,0)</f>
        <v>0</v>
      </c>
      <c r="BF366" s="204">
        <f>IF(N366="snížená",J366,0)</f>
        <v>0</v>
      </c>
      <c r="BG366" s="204">
        <f>IF(N366="zákl. přenesená",J366,0)</f>
        <v>0</v>
      </c>
      <c r="BH366" s="204">
        <f>IF(N366="sníž. přenesená",J366,0)</f>
        <v>0</v>
      </c>
      <c r="BI366" s="204">
        <f>IF(N366="nulová",J366,0)</f>
        <v>0</v>
      </c>
      <c r="BJ366" s="24" t="s">
        <v>145</v>
      </c>
      <c r="BK366" s="204">
        <f>ROUND(I366*H366,2)</f>
        <v>0</v>
      </c>
      <c r="BL366" s="24" t="s">
        <v>145</v>
      </c>
      <c r="BM366" s="24" t="s">
        <v>522</v>
      </c>
    </row>
    <row r="367" spans="2:65" s="1" customFormat="1" ht="24">
      <c r="B367" s="41"/>
      <c r="C367" s="63"/>
      <c r="D367" s="221" t="s">
        <v>147</v>
      </c>
      <c r="E367" s="63"/>
      <c r="F367" s="231" t="s">
        <v>523</v>
      </c>
      <c r="G367" s="63"/>
      <c r="H367" s="63"/>
      <c r="I367" s="163"/>
      <c r="J367" s="63"/>
      <c r="K367" s="63"/>
      <c r="L367" s="61"/>
      <c r="M367" s="207"/>
      <c r="N367" s="42"/>
      <c r="O367" s="42"/>
      <c r="P367" s="42"/>
      <c r="Q367" s="42"/>
      <c r="R367" s="42"/>
      <c r="S367" s="42"/>
      <c r="T367" s="78"/>
      <c r="AT367" s="24" t="s">
        <v>147</v>
      </c>
      <c r="AU367" s="24" t="s">
        <v>85</v>
      </c>
    </row>
    <row r="368" spans="2:65" s="1" customFormat="1" ht="22.5" customHeight="1">
      <c r="B368" s="41"/>
      <c r="C368" s="193" t="s">
        <v>524</v>
      </c>
      <c r="D368" s="193" t="s">
        <v>140</v>
      </c>
      <c r="E368" s="194" t="s">
        <v>525</v>
      </c>
      <c r="F368" s="195" t="s">
        <v>526</v>
      </c>
      <c r="G368" s="196" t="s">
        <v>251</v>
      </c>
      <c r="H368" s="197">
        <v>511.4</v>
      </c>
      <c r="I368" s="198"/>
      <c r="J368" s="199">
        <f>ROUND(I368*H368,2)</f>
        <v>0</v>
      </c>
      <c r="K368" s="195" t="s">
        <v>144</v>
      </c>
      <c r="L368" s="61"/>
      <c r="M368" s="200" t="s">
        <v>34</v>
      </c>
      <c r="N368" s="201" t="s">
        <v>49</v>
      </c>
      <c r="O368" s="42"/>
      <c r="P368" s="202">
        <f>O368*H368</f>
        <v>0</v>
      </c>
      <c r="Q368" s="202">
        <v>8.0000000000000007E-5</v>
      </c>
      <c r="R368" s="202">
        <f>Q368*H368</f>
        <v>4.0912000000000004E-2</v>
      </c>
      <c r="S368" s="202">
        <v>0</v>
      </c>
      <c r="T368" s="203">
        <f>S368*H368</f>
        <v>0</v>
      </c>
      <c r="AR368" s="24" t="s">
        <v>145</v>
      </c>
      <c r="AT368" s="24" t="s">
        <v>140</v>
      </c>
      <c r="AU368" s="24" t="s">
        <v>85</v>
      </c>
      <c r="AY368" s="24" t="s">
        <v>138</v>
      </c>
      <c r="BE368" s="204">
        <f>IF(N368="základní",J368,0)</f>
        <v>0</v>
      </c>
      <c r="BF368" s="204">
        <f>IF(N368="snížená",J368,0)</f>
        <v>0</v>
      </c>
      <c r="BG368" s="204">
        <f>IF(N368="zákl. přenesená",J368,0)</f>
        <v>0</v>
      </c>
      <c r="BH368" s="204">
        <f>IF(N368="sníž. přenesená",J368,0)</f>
        <v>0</v>
      </c>
      <c r="BI368" s="204">
        <f>IF(N368="nulová",J368,0)</f>
        <v>0</v>
      </c>
      <c r="BJ368" s="24" t="s">
        <v>145</v>
      </c>
      <c r="BK368" s="204">
        <f>ROUND(I368*H368,2)</f>
        <v>0</v>
      </c>
      <c r="BL368" s="24" t="s">
        <v>145</v>
      </c>
      <c r="BM368" s="24" t="s">
        <v>527</v>
      </c>
    </row>
    <row r="369" spans="2:65" s="1" customFormat="1" ht="24">
      <c r="B369" s="41"/>
      <c r="C369" s="63"/>
      <c r="D369" s="205" t="s">
        <v>147</v>
      </c>
      <c r="E369" s="63"/>
      <c r="F369" s="206" t="s">
        <v>528</v>
      </c>
      <c r="G369" s="63"/>
      <c r="H369" s="63"/>
      <c r="I369" s="163"/>
      <c r="J369" s="63"/>
      <c r="K369" s="63"/>
      <c r="L369" s="61"/>
      <c r="M369" s="207"/>
      <c r="N369" s="42"/>
      <c r="O369" s="42"/>
      <c r="P369" s="42"/>
      <c r="Q369" s="42"/>
      <c r="R369" s="42"/>
      <c r="S369" s="42"/>
      <c r="T369" s="78"/>
      <c r="AT369" s="24" t="s">
        <v>147</v>
      </c>
      <c r="AU369" s="24" t="s">
        <v>85</v>
      </c>
    </row>
    <row r="370" spans="2:65" s="11" customFormat="1">
      <c r="B370" s="208"/>
      <c r="C370" s="209"/>
      <c r="D370" s="205" t="s">
        <v>149</v>
      </c>
      <c r="E370" s="210" t="s">
        <v>34</v>
      </c>
      <c r="F370" s="211" t="s">
        <v>529</v>
      </c>
      <c r="G370" s="209"/>
      <c r="H370" s="212" t="s">
        <v>34</v>
      </c>
      <c r="I370" s="213"/>
      <c r="J370" s="209"/>
      <c r="K370" s="209"/>
      <c r="L370" s="214"/>
      <c r="M370" s="215"/>
      <c r="N370" s="216"/>
      <c r="O370" s="216"/>
      <c r="P370" s="216"/>
      <c r="Q370" s="216"/>
      <c r="R370" s="216"/>
      <c r="S370" s="216"/>
      <c r="T370" s="217"/>
      <c r="AT370" s="218" t="s">
        <v>149</v>
      </c>
      <c r="AU370" s="218" t="s">
        <v>85</v>
      </c>
      <c r="AV370" s="11" t="s">
        <v>25</v>
      </c>
      <c r="AW370" s="11" t="s">
        <v>102</v>
      </c>
      <c r="AX370" s="11" t="s">
        <v>76</v>
      </c>
      <c r="AY370" s="218" t="s">
        <v>138</v>
      </c>
    </row>
    <row r="371" spans="2:65" s="11" customFormat="1">
      <c r="B371" s="208"/>
      <c r="C371" s="209"/>
      <c r="D371" s="205" t="s">
        <v>149</v>
      </c>
      <c r="E371" s="210" t="s">
        <v>34</v>
      </c>
      <c r="F371" s="211" t="s">
        <v>530</v>
      </c>
      <c r="G371" s="209"/>
      <c r="H371" s="212" t="s">
        <v>34</v>
      </c>
      <c r="I371" s="213"/>
      <c r="J371" s="209"/>
      <c r="K371" s="209"/>
      <c r="L371" s="214"/>
      <c r="M371" s="215"/>
      <c r="N371" s="216"/>
      <c r="O371" s="216"/>
      <c r="P371" s="216"/>
      <c r="Q371" s="216"/>
      <c r="R371" s="216"/>
      <c r="S371" s="216"/>
      <c r="T371" s="217"/>
      <c r="AT371" s="218" t="s">
        <v>149</v>
      </c>
      <c r="AU371" s="218" t="s">
        <v>85</v>
      </c>
      <c r="AV371" s="11" t="s">
        <v>25</v>
      </c>
      <c r="AW371" s="11" t="s">
        <v>102</v>
      </c>
      <c r="AX371" s="11" t="s">
        <v>76</v>
      </c>
      <c r="AY371" s="218" t="s">
        <v>138</v>
      </c>
    </row>
    <row r="372" spans="2:65" s="12" customFormat="1">
      <c r="B372" s="219"/>
      <c r="C372" s="220"/>
      <c r="D372" s="205" t="s">
        <v>149</v>
      </c>
      <c r="E372" s="232" t="s">
        <v>34</v>
      </c>
      <c r="F372" s="233" t="s">
        <v>531</v>
      </c>
      <c r="G372" s="220"/>
      <c r="H372" s="234">
        <v>369.2</v>
      </c>
      <c r="I372" s="225"/>
      <c r="J372" s="220"/>
      <c r="K372" s="220"/>
      <c r="L372" s="226"/>
      <c r="M372" s="227"/>
      <c r="N372" s="228"/>
      <c r="O372" s="228"/>
      <c r="P372" s="228"/>
      <c r="Q372" s="228"/>
      <c r="R372" s="228"/>
      <c r="S372" s="228"/>
      <c r="T372" s="229"/>
      <c r="AT372" s="230" t="s">
        <v>149</v>
      </c>
      <c r="AU372" s="230" t="s">
        <v>85</v>
      </c>
      <c r="AV372" s="12" t="s">
        <v>85</v>
      </c>
      <c r="AW372" s="12" t="s">
        <v>102</v>
      </c>
      <c r="AX372" s="12" t="s">
        <v>76</v>
      </c>
      <c r="AY372" s="230" t="s">
        <v>138</v>
      </c>
    </row>
    <row r="373" spans="2:65" s="12" customFormat="1">
      <c r="B373" s="219"/>
      <c r="C373" s="220"/>
      <c r="D373" s="205" t="s">
        <v>149</v>
      </c>
      <c r="E373" s="232" t="s">
        <v>34</v>
      </c>
      <c r="F373" s="233" t="s">
        <v>532</v>
      </c>
      <c r="G373" s="220"/>
      <c r="H373" s="234">
        <v>120.5</v>
      </c>
      <c r="I373" s="225"/>
      <c r="J373" s="220"/>
      <c r="K373" s="220"/>
      <c r="L373" s="226"/>
      <c r="M373" s="227"/>
      <c r="N373" s="228"/>
      <c r="O373" s="228"/>
      <c r="P373" s="228"/>
      <c r="Q373" s="228"/>
      <c r="R373" s="228"/>
      <c r="S373" s="228"/>
      <c r="T373" s="229"/>
      <c r="AT373" s="230" t="s">
        <v>149</v>
      </c>
      <c r="AU373" s="230" t="s">
        <v>85</v>
      </c>
      <c r="AV373" s="12" t="s">
        <v>85</v>
      </c>
      <c r="AW373" s="12" t="s">
        <v>102</v>
      </c>
      <c r="AX373" s="12" t="s">
        <v>76</v>
      </c>
      <c r="AY373" s="230" t="s">
        <v>138</v>
      </c>
    </row>
    <row r="374" spans="2:65" s="11" customFormat="1">
      <c r="B374" s="208"/>
      <c r="C374" s="209"/>
      <c r="D374" s="205" t="s">
        <v>149</v>
      </c>
      <c r="E374" s="210" t="s">
        <v>34</v>
      </c>
      <c r="F374" s="211" t="s">
        <v>533</v>
      </c>
      <c r="G374" s="209"/>
      <c r="H374" s="212" t="s">
        <v>34</v>
      </c>
      <c r="I374" s="213"/>
      <c r="J374" s="209"/>
      <c r="K374" s="209"/>
      <c r="L374" s="214"/>
      <c r="M374" s="215"/>
      <c r="N374" s="216"/>
      <c r="O374" s="216"/>
      <c r="P374" s="216"/>
      <c r="Q374" s="216"/>
      <c r="R374" s="216"/>
      <c r="S374" s="216"/>
      <c r="T374" s="217"/>
      <c r="AT374" s="218" t="s">
        <v>149</v>
      </c>
      <c r="AU374" s="218" t="s">
        <v>85</v>
      </c>
      <c r="AV374" s="11" t="s">
        <v>25</v>
      </c>
      <c r="AW374" s="11" t="s">
        <v>102</v>
      </c>
      <c r="AX374" s="11" t="s">
        <v>76</v>
      </c>
      <c r="AY374" s="218" t="s">
        <v>138</v>
      </c>
    </row>
    <row r="375" spans="2:65" s="12" customFormat="1">
      <c r="B375" s="219"/>
      <c r="C375" s="220"/>
      <c r="D375" s="205" t="s">
        <v>149</v>
      </c>
      <c r="E375" s="232" t="s">
        <v>34</v>
      </c>
      <c r="F375" s="233" t="s">
        <v>534</v>
      </c>
      <c r="G375" s="220"/>
      <c r="H375" s="234">
        <v>2</v>
      </c>
      <c r="I375" s="225"/>
      <c r="J375" s="220"/>
      <c r="K375" s="220"/>
      <c r="L375" s="226"/>
      <c r="M375" s="227"/>
      <c r="N375" s="228"/>
      <c r="O375" s="228"/>
      <c r="P375" s="228"/>
      <c r="Q375" s="228"/>
      <c r="R375" s="228"/>
      <c r="S375" s="228"/>
      <c r="T375" s="229"/>
      <c r="AT375" s="230" t="s">
        <v>149</v>
      </c>
      <c r="AU375" s="230" t="s">
        <v>85</v>
      </c>
      <c r="AV375" s="12" t="s">
        <v>85</v>
      </c>
      <c r="AW375" s="12" t="s">
        <v>102</v>
      </c>
      <c r="AX375" s="12" t="s">
        <v>76</v>
      </c>
      <c r="AY375" s="230" t="s">
        <v>138</v>
      </c>
    </row>
    <row r="376" spans="2:65" s="12" customFormat="1">
      <c r="B376" s="219"/>
      <c r="C376" s="220"/>
      <c r="D376" s="205" t="s">
        <v>149</v>
      </c>
      <c r="E376" s="232" t="s">
        <v>34</v>
      </c>
      <c r="F376" s="233" t="s">
        <v>535</v>
      </c>
      <c r="G376" s="220"/>
      <c r="H376" s="234">
        <v>8.6</v>
      </c>
      <c r="I376" s="225"/>
      <c r="J376" s="220"/>
      <c r="K376" s="220"/>
      <c r="L376" s="226"/>
      <c r="M376" s="227"/>
      <c r="N376" s="228"/>
      <c r="O376" s="228"/>
      <c r="P376" s="228"/>
      <c r="Q376" s="228"/>
      <c r="R376" s="228"/>
      <c r="S376" s="228"/>
      <c r="T376" s="229"/>
      <c r="AT376" s="230" t="s">
        <v>149</v>
      </c>
      <c r="AU376" s="230" t="s">
        <v>85</v>
      </c>
      <c r="AV376" s="12" t="s">
        <v>85</v>
      </c>
      <c r="AW376" s="12" t="s">
        <v>102</v>
      </c>
      <c r="AX376" s="12" t="s">
        <v>76</v>
      </c>
      <c r="AY376" s="230" t="s">
        <v>138</v>
      </c>
    </row>
    <row r="377" spans="2:65" s="12" customFormat="1">
      <c r="B377" s="219"/>
      <c r="C377" s="220"/>
      <c r="D377" s="205" t="s">
        <v>149</v>
      </c>
      <c r="E377" s="232" t="s">
        <v>34</v>
      </c>
      <c r="F377" s="233" t="s">
        <v>536</v>
      </c>
      <c r="G377" s="220"/>
      <c r="H377" s="234">
        <v>11.1</v>
      </c>
      <c r="I377" s="225"/>
      <c r="J377" s="220"/>
      <c r="K377" s="220"/>
      <c r="L377" s="226"/>
      <c r="M377" s="227"/>
      <c r="N377" s="228"/>
      <c r="O377" s="228"/>
      <c r="P377" s="228"/>
      <c r="Q377" s="228"/>
      <c r="R377" s="228"/>
      <c r="S377" s="228"/>
      <c r="T377" s="229"/>
      <c r="AT377" s="230" t="s">
        <v>149</v>
      </c>
      <c r="AU377" s="230" t="s">
        <v>85</v>
      </c>
      <c r="AV377" s="12" t="s">
        <v>85</v>
      </c>
      <c r="AW377" s="12" t="s">
        <v>102</v>
      </c>
      <c r="AX377" s="12" t="s">
        <v>76</v>
      </c>
      <c r="AY377" s="230" t="s">
        <v>138</v>
      </c>
    </row>
    <row r="378" spans="2:65" s="14" customFormat="1">
      <c r="B378" s="246"/>
      <c r="C378" s="247"/>
      <c r="D378" s="221" t="s">
        <v>149</v>
      </c>
      <c r="E378" s="248" t="s">
        <v>34</v>
      </c>
      <c r="F378" s="249" t="s">
        <v>183</v>
      </c>
      <c r="G378" s="247"/>
      <c r="H378" s="250">
        <v>511.4</v>
      </c>
      <c r="I378" s="251"/>
      <c r="J378" s="247"/>
      <c r="K378" s="247"/>
      <c r="L378" s="252"/>
      <c r="M378" s="253"/>
      <c r="N378" s="254"/>
      <c r="O378" s="254"/>
      <c r="P378" s="254"/>
      <c r="Q378" s="254"/>
      <c r="R378" s="254"/>
      <c r="S378" s="254"/>
      <c r="T378" s="255"/>
      <c r="AT378" s="256" t="s">
        <v>149</v>
      </c>
      <c r="AU378" s="256" t="s">
        <v>85</v>
      </c>
      <c r="AV378" s="14" t="s">
        <v>145</v>
      </c>
      <c r="AW378" s="14" t="s">
        <v>102</v>
      </c>
      <c r="AX378" s="14" t="s">
        <v>25</v>
      </c>
      <c r="AY378" s="256" t="s">
        <v>138</v>
      </c>
    </row>
    <row r="379" spans="2:65" s="1" customFormat="1" ht="31.5" customHeight="1">
      <c r="B379" s="41"/>
      <c r="C379" s="193" t="s">
        <v>537</v>
      </c>
      <c r="D379" s="193" t="s">
        <v>140</v>
      </c>
      <c r="E379" s="194" t="s">
        <v>538</v>
      </c>
      <c r="F379" s="195" t="s">
        <v>539</v>
      </c>
      <c r="G379" s="196" t="s">
        <v>159</v>
      </c>
      <c r="H379" s="197">
        <v>466.18200000000002</v>
      </c>
      <c r="I379" s="198"/>
      <c r="J379" s="199">
        <f>ROUND(I379*H379,2)</f>
        <v>0</v>
      </c>
      <c r="K379" s="195" t="s">
        <v>34</v>
      </c>
      <c r="L379" s="61"/>
      <c r="M379" s="200" t="s">
        <v>34</v>
      </c>
      <c r="N379" s="201" t="s">
        <v>49</v>
      </c>
      <c r="O379" s="42"/>
      <c r="P379" s="202">
        <f>O379*H379</f>
        <v>0</v>
      </c>
      <c r="Q379" s="202">
        <v>0</v>
      </c>
      <c r="R379" s="202">
        <f>Q379*H379</f>
        <v>0</v>
      </c>
      <c r="S379" s="202">
        <v>2.65</v>
      </c>
      <c r="T379" s="203">
        <f>S379*H379</f>
        <v>1235.3823</v>
      </c>
      <c r="AR379" s="24" t="s">
        <v>145</v>
      </c>
      <c r="AT379" s="24" t="s">
        <v>140</v>
      </c>
      <c r="AU379" s="24" t="s">
        <v>85</v>
      </c>
      <c r="AY379" s="24" t="s">
        <v>138</v>
      </c>
      <c r="BE379" s="204">
        <f>IF(N379="základní",J379,0)</f>
        <v>0</v>
      </c>
      <c r="BF379" s="204">
        <f>IF(N379="snížená",J379,0)</f>
        <v>0</v>
      </c>
      <c r="BG379" s="204">
        <f>IF(N379="zákl. přenesená",J379,0)</f>
        <v>0</v>
      </c>
      <c r="BH379" s="204">
        <f>IF(N379="sníž. přenesená",J379,0)</f>
        <v>0</v>
      </c>
      <c r="BI379" s="204">
        <f>IF(N379="nulová",J379,0)</f>
        <v>0</v>
      </c>
      <c r="BJ379" s="24" t="s">
        <v>145</v>
      </c>
      <c r="BK379" s="204">
        <f>ROUND(I379*H379,2)</f>
        <v>0</v>
      </c>
      <c r="BL379" s="24" t="s">
        <v>145</v>
      </c>
      <c r="BM379" s="24" t="s">
        <v>540</v>
      </c>
    </row>
    <row r="380" spans="2:65" s="1" customFormat="1" ht="348">
      <c r="B380" s="41"/>
      <c r="C380" s="63"/>
      <c r="D380" s="205" t="s">
        <v>147</v>
      </c>
      <c r="E380" s="63"/>
      <c r="F380" s="206" t="s">
        <v>541</v>
      </c>
      <c r="G380" s="63"/>
      <c r="H380" s="63"/>
      <c r="I380" s="163"/>
      <c r="J380" s="63"/>
      <c r="K380" s="63"/>
      <c r="L380" s="61"/>
      <c r="M380" s="207"/>
      <c r="N380" s="42"/>
      <c r="O380" s="42"/>
      <c r="P380" s="42"/>
      <c r="Q380" s="42"/>
      <c r="R380" s="42"/>
      <c r="S380" s="42"/>
      <c r="T380" s="78"/>
      <c r="AT380" s="24" t="s">
        <v>147</v>
      </c>
      <c r="AU380" s="24" t="s">
        <v>85</v>
      </c>
    </row>
    <row r="381" spans="2:65" s="11" customFormat="1">
      <c r="B381" s="208"/>
      <c r="C381" s="209"/>
      <c r="D381" s="205" t="s">
        <v>149</v>
      </c>
      <c r="E381" s="210" t="s">
        <v>34</v>
      </c>
      <c r="F381" s="211" t="s">
        <v>529</v>
      </c>
      <c r="G381" s="209"/>
      <c r="H381" s="212" t="s">
        <v>34</v>
      </c>
      <c r="I381" s="213"/>
      <c r="J381" s="209"/>
      <c r="K381" s="209"/>
      <c r="L381" s="214"/>
      <c r="M381" s="215"/>
      <c r="N381" s="216"/>
      <c r="O381" s="216"/>
      <c r="P381" s="216"/>
      <c r="Q381" s="216"/>
      <c r="R381" s="216"/>
      <c r="S381" s="216"/>
      <c r="T381" s="217"/>
      <c r="AT381" s="218" t="s">
        <v>149</v>
      </c>
      <c r="AU381" s="218" t="s">
        <v>85</v>
      </c>
      <c r="AV381" s="11" t="s">
        <v>25</v>
      </c>
      <c r="AW381" s="11" t="s">
        <v>102</v>
      </c>
      <c r="AX381" s="11" t="s">
        <v>76</v>
      </c>
      <c r="AY381" s="218" t="s">
        <v>138</v>
      </c>
    </row>
    <row r="382" spans="2:65" s="11" customFormat="1">
      <c r="B382" s="208"/>
      <c r="C382" s="209"/>
      <c r="D382" s="205" t="s">
        <v>149</v>
      </c>
      <c r="E382" s="210" t="s">
        <v>34</v>
      </c>
      <c r="F382" s="211" t="s">
        <v>333</v>
      </c>
      <c r="G382" s="209"/>
      <c r="H382" s="212" t="s">
        <v>34</v>
      </c>
      <c r="I382" s="213"/>
      <c r="J382" s="209"/>
      <c r="K382" s="209"/>
      <c r="L382" s="214"/>
      <c r="M382" s="215"/>
      <c r="N382" s="216"/>
      <c r="O382" s="216"/>
      <c r="P382" s="216"/>
      <c r="Q382" s="216"/>
      <c r="R382" s="216"/>
      <c r="S382" s="216"/>
      <c r="T382" s="217"/>
      <c r="AT382" s="218" t="s">
        <v>149</v>
      </c>
      <c r="AU382" s="218" t="s">
        <v>85</v>
      </c>
      <c r="AV382" s="11" t="s">
        <v>25</v>
      </c>
      <c r="AW382" s="11" t="s">
        <v>102</v>
      </c>
      <c r="AX382" s="11" t="s">
        <v>76</v>
      </c>
      <c r="AY382" s="218" t="s">
        <v>138</v>
      </c>
    </row>
    <row r="383" spans="2:65" s="12" customFormat="1">
      <c r="B383" s="219"/>
      <c r="C383" s="220"/>
      <c r="D383" s="205" t="s">
        <v>149</v>
      </c>
      <c r="E383" s="232" t="s">
        <v>34</v>
      </c>
      <c r="F383" s="233" t="s">
        <v>542</v>
      </c>
      <c r="G383" s="220"/>
      <c r="H383" s="234">
        <v>465.6</v>
      </c>
      <c r="I383" s="225"/>
      <c r="J383" s="220"/>
      <c r="K383" s="220"/>
      <c r="L383" s="226"/>
      <c r="M383" s="227"/>
      <c r="N383" s="228"/>
      <c r="O383" s="228"/>
      <c r="P383" s="228"/>
      <c r="Q383" s="228"/>
      <c r="R383" s="228"/>
      <c r="S383" s="228"/>
      <c r="T383" s="229"/>
      <c r="AT383" s="230" t="s">
        <v>149</v>
      </c>
      <c r="AU383" s="230" t="s">
        <v>85</v>
      </c>
      <c r="AV383" s="12" t="s">
        <v>85</v>
      </c>
      <c r="AW383" s="12" t="s">
        <v>102</v>
      </c>
      <c r="AX383" s="12" t="s">
        <v>76</v>
      </c>
      <c r="AY383" s="230" t="s">
        <v>138</v>
      </c>
    </row>
    <row r="384" spans="2:65" s="11" customFormat="1">
      <c r="B384" s="208"/>
      <c r="C384" s="209"/>
      <c r="D384" s="205" t="s">
        <v>149</v>
      </c>
      <c r="E384" s="210" t="s">
        <v>34</v>
      </c>
      <c r="F384" s="211" t="s">
        <v>491</v>
      </c>
      <c r="G384" s="209"/>
      <c r="H384" s="212" t="s">
        <v>34</v>
      </c>
      <c r="I384" s="213"/>
      <c r="J384" s="209"/>
      <c r="K384" s="209"/>
      <c r="L384" s="214"/>
      <c r="M384" s="215"/>
      <c r="N384" s="216"/>
      <c r="O384" s="216"/>
      <c r="P384" s="216"/>
      <c r="Q384" s="216"/>
      <c r="R384" s="216"/>
      <c r="S384" s="216"/>
      <c r="T384" s="217"/>
      <c r="AT384" s="218" t="s">
        <v>149</v>
      </c>
      <c r="AU384" s="218" t="s">
        <v>85</v>
      </c>
      <c r="AV384" s="11" t="s">
        <v>25</v>
      </c>
      <c r="AW384" s="11" t="s">
        <v>102</v>
      </c>
      <c r="AX384" s="11" t="s">
        <v>76</v>
      </c>
      <c r="AY384" s="218" t="s">
        <v>138</v>
      </c>
    </row>
    <row r="385" spans="2:65" s="12" customFormat="1">
      <c r="B385" s="219"/>
      <c r="C385" s="220"/>
      <c r="D385" s="205" t="s">
        <v>149</v>
      </c>
      <c r="E385" s="232" t="s">
        <v>34</v>
      </c>
      <c r="F385" s="233" t="s">
        <v>543</v>
      </c>
      <c r="G385" s="220"/>
      <c r="H385" s="234">
        <v>7.4999999999999997E-2</v>
      </c>
      <c r="I385" s="225"/>
      <c r="J385" s="220"/>
      <c r="K385" s="220"/>
      <c r="L385" s="226"/>
      <c r="M385" s="227"/>
      <c r="N385" s="228"/>
      <c r="O385" s="228"/>
      <c r="P385" s="228"/>
      <c r="Q385" s="228"/>
      <c r="R385" s="228"/>
      <c r="S385" s="228"/>
      <c r="T385" s="229"/>
      <c r="AT385" s="230" t="s">
        <v>149</v>
      </c>
      <c r="AU385" s="230" t="s">
        <v>85</v>
      </c>
      <c r="AV385" s="12" t="s">
        <v>85</v>
      </c>
      <c r="AW385" s="12" t="s">
        <v>102</v>
      </c>
      <c r="AX385" s="12" t="s">
        <v>76</v>
      </c>
      <c r="AY385" s="230" t="s">
        <v>138</v>
      </c>
    </row>
    <row r="386" spans="2:65" s="12" customFormat="1">
      <c r="B386" s="219"/>
      <c r="C386" s="220"/>
      <c r="D386" s="205" t="s">
        <v>149</v>
      </c>
      <c r="E386" s="232" t="s">
        <v>34</v>
      </c>
      <c r="F386" s="233" t="s">
        <v>544</v>
      </c>
      <c r="G386" s="220"/>
      <c r="H386" s="234">
        <v>0.29415000000000002</v>
      </c>
      <c r="I386" s="225"/>
      <c r="J386" s="220"/>
      <c r="K386" s="220"/>
      <c r="L386" s="226"/>
      <c r="M386" s="227"/>
      <c r="N386" s="228"/>
      <c r="O386" s="228"/>
      <c r="P386" s="228"/>
      <c r="Q386" s="228"/>
      <c r="R386" s="228"/>
      <c r="S386" s="228"/>
      <c r="T386" s="229"/>
      <c r="AT386" s="230" t="s">
        <v>149</v>
      </c>
      <c r="AU386" s="230" t="s">
        <v>85</v>
      </c>
      <c r="AV386" s="12" t="s">
        <v>85</v>
      </c>
      <c r="AW386" s="12" t="s">
        <v>102</v>
      </c>
      <c r="AX386" s="12" t="s">
        <v>76</v>
      </c>
      <c r="AY386" s="230" t="s">
        <v>138</v>
      </c>
    </row>
    <row r="387" spans="2:65" s="12" customFormat="1">
      <c r="B387" s="219"/>
      <c r="C387" s="220"/>
      <c r="D387" s="205" t="s">
        <v>149</v>
      </c>
      <c r="E387" s="232" t="s">
        <v>34</v>
      </c>
      <c r="F387" s="233" t="s">
        <v>545</v>
      </c>
      <c r="G387" s="220"/>
      <c r="H387" s="234">
        <v>0.21285000000000001</v>
      </c>
      <c r="I387" s="225"/>
      <c r="J387" s="220"/>
      <c r="K387" s="220"/>
      <c r="L387" s="226"/>
      <c r="M387" s="227"/>
      <c r="N387" s="228"/>
      <c r="O387" s="228"/>
      <c r="P387" s="228"/>
      <c r="Q387" s="228"/>
      <c r="R387" s="228"/>
      <c r="S387" s="228"/>
      <c r="T387" s="229"/>
      <c r="AT387" s="230" t="s">
        <v>149</v>
      </c>
      <c r="AU387" s="230" t="s">
        <v>85</v>
      </c>
      <c r="AV387" s="12" t="s">
        <v>85</v>
      </c>
      <c r="AW387" s="12" t="s">
        <v>102</v>
      </c>
      <c r="AX387" s="12" t="s">
        <v>76</v>
      </c>
      <c r="AY387" s="230" t="s">
        <v>138</v>
      </c>
    </row>
    <row r="388" spans="2:65" s="14" customFormat="1">
      <c r="B388" s="246"/>
      <c r="C388" s="247"/>
      <c r="D388" s="205" t="s">
        <v>149</v>
      </c>
      <c r="E388" s="267" t="s">
        <v>34</v>
      </c>
      <c r="F388" s="268" t="s">
        <v>183</v>
      </c>
      <c r="G388" s="247"/>
      <c r="H388" s="269">
        <v>466.18200000000002</v>
      </c>
      <c r="I388" s="251"/>
      <c r="J388" s="247"/>
      <c r="K388" s="247"/>
      <c r="L388" s="252"/>
      <c r="M388" s="253"/>
      <c r="N388" s="254"/>
      <c r="O388" s="254"/>
      <c r="P388" s="254"/>
      <c r="Q388" s="254"/>
      <c r="R388" s="254"/>
      <c r="S388" s="254"/>
      <c r="T388" s="255"/>
      <c r="AT388" s="256" t="s">
        <v>149</v>
      </c>
      <c r="AU388" s="256" t="s">
        <v>85</v>
      </c>
      <c r="AV388" s="14" t="s">
        <v>145</v>
      </c>
      <c r="AW388" s="14" t="s">
        <v>102</v>
      </c>
      <c r="AX388" s="14" t="s">
        <v>25</v>
      </c>
      <c r="AY388" s="256" t="s">
        <v>138</v>
      </c>
    </row>
    <row r="389" spans="2:65" s="10" customFormat="1" ht="37.35" customHeight="1">
      <c r="B389" s="176"/>
      <c r="C389" s="177"/>
      <c r="D389" s="178" t="s">
        <v>75</v>
      </c>
      <c r="E389" s="179" t="s">
        <v>546</v>
      </c>
      <c r="F389" s="179" t="s">
        <v>547</v>
      </c>
      <c r="G389" s="177"/>
      <c r="H389" s="177"/>
      <c r="I389" s="180"/>
      <c r="J389" s="181">
        <f>BK389</f>
        <v>0</v>
      </c>
      <c r="K389" s="177"/>
      <c r="L389" s="182"/>
      <c r="M389" s="183"/>
      <c r="N389" s="184"/>
      <c r="O389" s="184"/>
      <c r="P389" s="185">
        <f>P390+P400+P435</f>
        <v>0</v>
      </c>
      <c r="Q389" s="184"/>
      <c r="R389" s="185">
        <f>R390+R400+R435</f>
        <v>5.6785311200000006</v>
      </c>
      <c r="S389" s="184"/>
      <c r="T389" s="186">
        <f>T390+T400+T435</f>
        <v>0</v>
      </c>
      <c r="AR389" s="187" t="s">
        <v>85</v>
      </c>
      <c r="AT389" s="188" t="s">
        <v>75</v>
      </c>
      <c r="AU389" s="188" t="s">
        <v>76</v>
      </c>
      <c r="AY389" s="187" t="s">
        <v>138</v>
      </c>
      <c r="BK389" s="189">
        <f>BK390+BK400+BK435</f>
        <v>0</v>
      </c>
    </row>
    <row r="390" spans="2:65" s="10" customFormat="1" ht="19.95" customHeight="1">
      <c r="B390" s="176"/>
      <c r="C390" s="177"/>
      <c r="D390" s="190" t="s">
        <v>75</v>
      </c>
      <c r="E390" s="191" t="s">
        <v>548</v>
      </c>
      <c r="F390" s="191" t="s">
        <v>549</v>
      </c>
      <c r="G390" s="177"/>
      <c r="H390" s="177"/>
      <c r="I390" s="180"/>
      <c r="J390" s="192">
        <f>BK390</f>
        <v>0</v>
      </c>
      <c r="K390" s="177"/>
      <c r="L390" s="182"/>
      <c r="M390" s="183"/>
      <c r="N390" s="184"/>
      <c r="O390" s="184"/>
      <c r="P390" s="185">
        <f>SUM(P391:P399)</f>
        <v>0</v>
      </c>
      <c r="Q390" s="184"/>
      <c r="R390" s="185">
        <f>SUM(R391:R399)</f>
        <v>4.9772640000000008</v>
      </c>
      <c r="S390" s="184"/>
      <c r="T390" s="186">
        <f>SUM(T391:T399)</f>
        <v>0</v>
      </c>
      <c r="AR390" s="187" t="s">
        <v>85</v>
      </c>
      <c r="AT390" s="188" t="s">
        <v>75</v>
      </c>
      <c r="AU390" s="188" t="s">
        <v>25</v>
      </c>
      <c r="AY390" s="187" t="s">
        <v>138</v>
      </c>
      <c r="BK390" s="189">
        <f>SUM(BK391:BK399)</f>
        <v>0</v>
      </c>
    </row>
    <row r="391" spans="2:65" s="1" customFormat="1" ht="22.5" customHeight="1">
      <c r="B391" s="41"/>
      <c r="C391" s="193" t="s">
        <v>550</v>
      </c>
      <c r="D391" s="193" t="s">
        <v>140</v>
      </c>
      <c r="E391" s="194" t="s">
        <v>551</v>
      </c>
      <c r="F391" s="195" t="s">
        <v>552</v>
      </c>
      <c r="G391" s="196" t="s">
        <v>278</v>
      </c>
      <c r="H391" s="197">
        <v>931.2</v>
      </c>
      <c r="I391" s="198"/>
      <c r="J391" s="199">
        <f>ROUND(I391*H391,2)</f>
        <v>0</v>
      </c>
      <c r="K391" s="195" t="s">
        <v>144</v>
      </c>
      <c r="L391" s="61"/>
      <c r="M391" s="200" t="s">
        <v>34</v>
      </c>
      <c r="N391" s="201" t="s">
        <v>49</v>
      </c>
      <c r="O391" s="42"/>
      <c r="P391" s="202">
        <f>O391*H391</f>
        <v>0</v>
      </c>
      <c r="Q391" s="202">
        <v>4.0000000000000002E-4</v>
      </c>
      <c r="R391" s="202">
        <f>Q391*H391</f>
        <v>0.37248000000000003</v>
      </c>
      <c r="S391" s="202">
        <v>0</v>
      </c>
      <c r="T391" s="203">
        <f>S391*H391</f>
        <v>0</v>
      </c>
      <c r="AR391" s="24" t="s">
        <v>262</v>
      </c>
      <c r="AT391" s="24" t="s">
        <v>140</v>
      </c>
      <c r="AU391" s="24" t="s">
        <v>85</v>
      </c>
      <c r="AY391" s="24" t="s">
        <v>138</v>
      </c>
      <c r="BE391" s="204">
        <f>IF(N391="základní",J391,0)</f>
        <v>0</v>
      </c>
      <c r="BF391" s="204">
        <f>IF(N391="snížená",J391,0)</f>
        <v>0</v>
      </c>
      <c r="BG391" s="204">
        <f>IF(N391="zákl. přenesená",J391,0)</f>
        <v>0</v>
      </c>
      <c r="BH391" s="204">
        <f>IF(N391="sníž. přenesená",J391,0)</f>
        <v>0</v>
      </c>
      <c r="BI391" s="204">
        <f>IF(N391="nulová",J391,0)</f>
        <v>0</v>
      </c>
      <c r="BJ391" s="24" t="s">
        <v>145</v>
      </c>
      <c r="BK391" s="204">
        <f>ROUND(I391*H391,2)</f>
        <v>0</v>
      </c>
      <c r="BL391" s="24" t="s">
        <v>262</v>
      </c>
      <c r="BM391" s="24" t="s">
        <v>553</v>
      </c>
    </row>
    <row r="392" spans="2:65" s="1" customFormat="1" ht="36">
      <c r="B392" s="41"/>
      <c r="C392" s="63"/>
      <c r="D392" s="205" t="s">
        <v>147</v>
      </c>
      <c r="E392" s="63"/>
      <c r="F392" s="206" t="s">
        <v>554</v>
      </c>
      <c r="G392" s="63"/>
      <c r="H392" s="63"/>
      <c r="I392" s="163"/>
      <c r="J392" s="63"/>
      <c r="K392" s="63"/>
      <c r="L392" s="61"/>
      <c r="M392" s="207"/>
      <c r="N392" s="42"/>
      <c r="O392" s="42"/>
      <c r="P392" s="42"/>
      <c r="Q392" s="42"/>
      <c r="R392" s="42"/>
      <c r="S392" s="42"/>
      <c r="T392" s="78"/>
      <c r="AT392" s="24" t="s">
        <v>147</v>
      </c>
      <c r="AU392" s="24" t="s">
        <v>85</v>
      </c>
    </row>
    <row r="393" spans="2:65" s="11" customFormat="1">
      <c r="B393" s="208"/>
      <c r="C393" s="209"/>
      <c r="D393" s="205" t="s">
        <v>149</v>
      </c>
      <c r="E393" s="210" t="s">
        <v>34</v>
      </c>
      <c r="F393" s="211" t="s">
        <v>555</v>
      </c>
      <c r="G393" s="209"/>
      <c r="H393" s="212" t="s">
        <v>34</v>
      </c>
      <c r="I393" s="213"/>
      <c r="J393" s="209"/>
      <c r="K393" s="209"/>
      <c r="L393" s="214"/>
      <c r="M393" s="215"/>
      <c r="N393" s="216"/>
      <c r="O393" s="216"/>
      <c r="P393" s="216"/>
      <c r="Q393" s="216"/>
      <c r="R393" s="216"/>
      <c r="S393" s="216"/>
      <c r="T393" s="217"/>
      <c r="AT393" s="218" t="s">
        <v>149</v>
      </c>
      <c r="AU393" s="218" t="s">
        <v>85</v>
      </c>
      <c r="AV393" s="11" t="s">
        <v>25</v>
      </c>
      <c r="AW393" s="11" t="s">
        <v>102</v>
      </c>
      <c r="AX393" s="11" t="s">
        <v>76</v>
      </c>
      <c r="AY393" s="218" t="s">
        <v>138</v>
      </c>
    </row>
    <row r="394" spans="2:65" s="12" customFormat="1">
      <c r="B394" s="219"/>
      <c r="C394" s="220"/>
      <c r="D394" s="221" t="s">
        <v>149</v>
      </c>
      <c r="E394" s="222" t="s">
        <v>34</v>
      </c>
      <c r="F394" s="223" t="s">
        <v>395</v>
      </c>
      <c r="G394" s="220"/>
      <c r="H394" s="224">
        <v>931.2</v>
      </c>
      <c r="I394" s="225"/>
      <c r="J394" s="220"/>
      <c r="K394" s="220"/>
      <c r="L394" s="226"/>
      <c r="M394" s="227"/>
      <c r="N394" s="228"/>
      <c r="O394" s="228"/>
      <c r="P394" s="228"/>
      <c r="Q394" s="228"/>
      <c r="R394" s="228"/>
      <c r="S394" s="228"/>
      <c r="T394" s="229"/>
      <c r="AT394" s="230" t="s">
        <v>149</v>
      </c>
      <c r="AU394" s="230" t="s">
        <v>85</v>
      </c>
      <c r="AV394" s="12" t="s">
        <v>85</v>
      </c>
      <c r="AW394" s="12" t="s">
        <v>102</v>
      </c>
      <c r="AX394" s="12" t="s">
        <v>25</v>
      </c>
      <c r="AY394" s="230" t="s">
        <v>138</v>
      </c>
    </row>
    <row r="395" spans="2:65" s="1" customFormat="1" ht="22.5" customHeight="1">
      <c r="B395" s="41"/>
      <c r="C395" s="257" t="s">
        <v>556</v>
      </c>
      <c r="D395" s="257" t="s">
        <v>231</v>
      </c>
      <c r="E395" s="258" t="s">
        <v>557</v>
      </c>
      <c r="F395" s="259" t="s">
        <v>558</v>
      </c>
      <c r="G395" s="260" t="s">
        <v>278</v>
      </c>
      <c r="H395" s="261">
        <v>1070.8800000000001</v>
      </c>
      <c r="I395" s="262"/>
      <c r="J395" s="263">
        <f>ROUND(I395*H395,2)</f>
        <v>0</v>
      </c>
      <c r="K395" s="259" t="s">
        <v>144</v>
      </c>
      <c r="L395" s="264"/>
      <c r="M395" s="265" t="s">
        <v>34</v>
      </c>
      <c r="N395" s="266" t="s">
        <v>49</v>
      </c>
      <c r="O395" s="42"/>
      <c r="P395" s="202">
        <f>O395*H395</f>
        <v>0</v>
      </c>
      <c r="Q395" s="202">
        <v>4.3E-3</v>
      </c>
      <c r="R395" s="202">
        <f>Q395*H395</f>
        <v>4.6047840000000004</v>
      </c>
      <c r="S395" s="202">
        <v>0</v>
      </c>
      <c r="T395" s="203">
        <f>S395*H395</f>
        <v>0</v>
      </c>
      <c r="AR395" s="24" t="s">
        <v>374</v>
      </c>
      <c r="AT395" s="24" t="s">
        <v>231</v>
      </c>
      <c r="AU395" s="24" t="s">
        <v>85</v>
      </c>
      <c r="AY395" s="24" t="s">
        <v>138</v>
      </c>
      <c r="BE395" s="204">
        <f>IF(N395="základní",J395,0)</f>
        <v>0</v>
      </c>
      <c r="BF395" s="204">
        <f>IF(N395="snížená",J395,0)</f>
        <v>0</v>
      </c>
      <c r="BG395" s="204">
        <f>IF(N395="zákl. přenesená",J395,0)</f>
        <v>0</v>
      </c>
      <c r="BH395" s="204">
        <f>IF(N395="sníž. přenesená",J395,0)</f>
        <v>0</v>
      </c>
      <c r="BI395" s="204">
        <f>IF(N395="nulová",J395,0)</f>
        <v>0</v>
      </c>
      <c r="BJ395" s="24" t="s">
        <v>145</v>
      </c>
      <c r="BK395" s="204">
        <f>ROUND(I395*H395,2)</f>
        <v>0</v>
      </c>
      <c r="BL395" s="24" t="s">
        <v>262</v>
      </c>
      <c r="BM395" s="24" t="s">
        <v>559</v>
      </c>
    </row>
    <row r="396" spans="2:65" s="11" customFormat="1">
      <c r="B396" s="208"/>
      <c r="C396" s="209"/>
      <c r="D396" s="205" t="s">
        <v>149</v>
      </c>
      <c r="E396" s="210" t="s">
        <v>34</v>
      </c>
      <c r="F396" s="211" t="s">
        <v>560</v>
      </c>
      <c r="G396" s="209"/>
      <c r="H396" s="212" t="s">
        <v>34</v>
      </c>
      <c r="I396" s="213"/>
      <c r="J396" s="209"/>
      <c r="K396" s="209"/>
      <c r="L396" s="214"/>
      <c r="M396" s="215"/>
      <c r="N396" s="216"/>
      <c r="O396" s="216"/>
      <c r="P396" s="216"/>
      <c r="Q396" s="216"/>
      <c r="R396" s="216"/>
      <c r="S396" s="216"/>
      <c r="T396" s="217"/>
      <c r="AT396" s="218" t="s">
        <v>149</v>
      </c>
      <c r="AU396" s="218" t="s">
        <v>85</v>
      </c>
      <c r="AV396" s="11" t="s">
        <v>25</v>
      </c>
      <c r="AW396" s="11" t="s">
        <v>102</v>
      </c>
      <c r="AX396" s="11" t="s">
        <v>76</v>
      </c>
      <c r="AY396" s="218" t="s">
        <v>138</v>
      </c>
    </row>
    <row r="397" spans="2:65" s="12" customFormat="1">
      <c r="B397" s="219"/>
      <c r="C397" s="220"/>
      <c r="D397" s="221" t="s">
        <v>149</v>
      </c>
      <c r="E397" s="222" t="s">
        <v>34</v>
      </c>
      <c r="F397" s="223" t="s">
        <v>561</v>
      </c>
      <c r="G397" s="220"/>
      <c r="H397" s="224">
        <v>1070.8800000000001</v>
      </c>
      <c r="I397" s="225"/>
      <c r="J397" s="220"/>
      <c r="K397" s="220"/>
      <c r="L397" s="226"/>
      <c r="M397" s="227"/>
      <c r="N397" s="228"/>
      <c r="O397" s="228"/>
      <c r="P397" s="228"/>
      <c r="Q397" s="228"/>
      <c r="R397" s="228"/>
      <c r="S397" s="228"/>
      <c r="T397" s="229"/>
      <c r="AT397" s="230" t="s">
        <v>149</v>
      </c>
      <c r="AU397" s="230" t="s">
        <v>85</v>
      </c>
      <c r="AV397" s="12" t="s">
        <v>85</v>
      </c>
      <c r="AW397" s="12" t="s">
        <v>102</v>
      </c>
      <c r="AX397" s="12" t="s">
        <v>25</v>
      </c>
      <c r="AY397" s="230" t="s">
        <v>138</v>
      </c>
    </row>
    <row r="398" spans="2:65" s="1" customFormat="1" ht="44.25" customHeight="1">
      <c r="B398" s="41"/>
      <c r="C398" s="193" t="s">
        <v>562</v>
      </c>
      <c r="D398" s="193" t="s">
        <v>140</v>
      </c>
      <c r="E398" s="194" t="s">
        <v>563</v>
      </c>
      <c r="F398" s="195" t="s">
        <v>564</v>
      </c>
      <c r="G398" s="196" t="s">
        <v>234</v>
      </c>
      <c r="H398" s="197">
        <v>4.9770000000000003</v>
      </c>
      <c r="I398" s="198"/>
      <c r="J398" s="199">
        <f>ROUND(I398*H398,2)</f>
        <v>0</v>
      </c>
      <c r="K398" s="195" t="s">
        <v>144</v>
      </c>
      <c r="L398" s="61"/>
      <c r="M398" s="200" t="s">
        <v>34</v>
      </c>
      <c r="N398" s="201" t="s">
        <v>49</v>
      </c>
      <c r="O398" s="42"/>
      <c r="P398" s="202">
        <f>O398*H398</f>
        <v>0</v>
      </c>
      <c r="Q398" s="202">
        <v>0</v>
      </c>
      <c r="R398" s="202">
        <f>Q398*H398</f>
        <v>0</v>
      </c>
      <c r="S398" s="202">
        <v>0</v>
      </c>
      <c r="T398" s="203">
        <f>S398*H398</f>
        <v>0</v>
      </c>
      <c r="AR398" s="24" t="s">
        <v>262</v>
      </c>
      <c r="AT398" s="24" t="s">
        <v>140</v>
      </c>
      <c r="AU398" s="24" t="s">
        <v>85</v>
      </c>
      <c r="AY398" s="24" t="s">
        <v>138</v>
      </c>
      <c r="BE398" s="204">
        <f>IF(N398="základní",J398,0)</f>
        <v>0</v>
      </c>
      <c r="BF398" s="204">
        <f>IF(N398="snížená",J398,0)</f>
        <v>0</v>
      </c>
      <c r="BG398" s="204">
        <f>IF(N398="zákl. přenesená",J398,0)</f>
        <v>0</v>
      </c>
      <c r="BH398" s="204">
        <f>IF(N398="sníž. přenesená",J398,0)</f>
        <v>0</v>
      </c>
      <c r="BI398" s="204">
        <f>IF(N398="nulová",J398,0)</f>
        <v>0</v>
      </c>
      <c r="BJ398" s="24" t="s">
        <v>145</v>
      </c>
      <c r="BK398" s="204">
        <f>ROUND(I398*H398,2)</f>
        <v>0</v>
      </c>
      <c r="BL398" s="24" t="s">
        <v>262</v>
      </c>
      <c r="BM398" s="24" t="s">
        <v>565</v>
      </c>
    </row>
    <row r="399" spans="2:65" s="1" customFormat="1" ht="108">
      <c r="B399" s="41"/>
      <c r="C399" s="63"/>
      <c r="D399" s="205" t="s">
        <v>147</v>
      </c>
      <c r="E399" s="63"/>
      <c r="F399" s="206" t="s">
        <v>566</v>
      </c>
      <c r="G399" s="63"/>
      <c r="H399" s="63"/>
      <c r="I399" s="163"/>
      <c r="J399" s="63"/>
      <c r="K399" s="63"/>
      <c r="L399" s="61"/>
      <c r="M399" s="207"/>
      <c r="N399" s="42"/>
      <c r="O399" s="42"/>
      <c r="P399" s="42"/>
      <c r="Q399" s="42"/>
      <c r="R399" s="42"/>
      <c r="S399" s="42"/>
      <c r="T399" s="78"/>
      <c r="AT399" s="24" t="s">
        <v>147</v>
      </c>
      <c r="AU399" s="24" t="s">
        <v>85</v>
      </c>
    </row>
    <row r="400" spans="2:65" s="10" customFormat="1" ht="29.85" customHeight="1">
      <c r="B400" s="176"/>
      <c r="C400" s="177"/>
      <c r="D400" s="190" t="s">
        <v>75</v>
      </c>
      <c r="E400" s="191" t="s">
        <v>567</v>
      </c>
      <c r="F400" s="191" t="s">
        <v>568</v>
      </c>
      <c r="G400" s="177"/>
      <c r="H400" s="177"/>
      <c r="I400" s="180"/>
      <c r="J400" s="192">
        <f>BK400</f>
        <v>0</v>
      </c>
      <c r="K400" s="177"/>
      <c r="L400" s="182"/>
      <c r="M400" s="183"/>
      <c r="N400" s="184"/>
      <c r="O400" s="184"/>
      <c r="P400" s="185">
        <f>SUM(P401:P434)</f>
        <v>0</v>
      </c>
      <c r="Q400" s="184"/>
      <c r="R400" s="185">
        <f>SUM(R401:R434)</f>
        <v>0.32212752</v>
      </c>
      <c r="S400" s="184"/>
      <c r="T400" s="186">
        <f>SUM(T401:T434)</f>
        <v>0</v>
      </c>
      <c r="AR400" s="187" t="s">
        <v>85</v>
      </c>
      <c r="AT400" s="188" t="s">
        <v>75</v>
      </c>
      <c r="AU400" s="188" t="s">
        <v>25</v>
      </c>
      <c r="AY400" s="187" t="s">
        <v>138</v>
      </c>
      <c r="BK400" s="189">
        <f>SUM(BK401:BK434)</f>
        <v>0</v>
      </c>
    </row>
    <row r="401" spans="2:65" s="1" customFormat="1" ht="22.5" customHeight="1">
      <c r="B401" s="41"/>
      <c r="C401" s="257" t="s">
        <v>569</v>
      </c>
      <c r="D401" s="257" t="s">
        <v>231</v>
      </c>
      <c r="E401" s="258" t="s">
        <v>570</v>
      </c>
      <c r="F401" s="259" t="s">
        <v>571</v>
      </c>
      <c r="G401" s="260" t="s">
        <v>251</v>
      </c>
      <c r="H401" s="261">
        <v>2.3279999999999998</v>
      </c>
      <c r="I401" s="262"/>
      <c r="J401" s="263">
        <f>ROUND(I401*H401,2)</f>
        <v>0</v>
      </c>
      <c r="K401" s="259" t="s">
        <v>144</v>
      </c>
      <c r="L401" s="264"/>
      <c r="M401" s="265" t="s">
        <v>34</v>
      </c>
      <c r="N401" s="266" t="s">
        <v>49</v>
      </c>
      <c r="O401" s="42"/>
      <c r="P401" s="202">
        <f>O401*H401</f>
        <v>0</v>
      </c>
      <c r="Q401" s="202">
        <v>5.0939999999999999E-2</v>
      </c>
      <c r="R401" s="202">
        <f>Q401*H401</f>
        <v>0.11858832</v>
      </c>
      <c r="S401" s="202">
        <v>0</v>
      </c>
      <c r="T401" s="203">
        <f>S401*H401</f>
        <v>0</v>
      </c>
      <c r="AR401" s="24" t="s">
        <v>374</v>
      </c>
      <c r="AT401" s="24" t="s">
        <v>231</v>
      </c>
      <c r="AU401" s="24" t="s">
        <v>85</v>
      </c>
      <c r="AY401" s="24" t="s">
        <v>138</v>
      </c>
      <c r="BE401" s="204">
        <f>IF(N401="základní",J401,0)</f>
        <v>0</v>
      </c>
      <c r="BF401" s="204">
        <f>IF(N401="snížená",J401,0)</f>
        <v>0</v>
      </c>
      <c r="BG401" s="204">
        <f>IF(N401="zákl. přenesená",J401,0)</f>
        <v>0</v>
      </c>
      <c r="BH401" s="204">
        <f>IF(N401="sníž. přenesená",J401,0)</f>
        <v>0</v>
      </c>
      <c r="BI401" s="204">
        <f>IF(N401="nulová",J401,0)</f>
        <v>0</v>
      </c>
      <c r="BJ401" s="24" t="s">
        <v>145</v>
      </c>
      <c r="BK401" s="204">
        <f>ROUND(I401*H401,2)</f>
        <v>0</v>
      </c>
      <c r="BL401" s="24" t="s">
        <v>262</v>
      </c>
      <c r="BM401" s="24" t="s">
        <v>572</v>
      </c>
    </row>
    <row r="402" spans="2:65" s="11" customFormat="1">
      <c r="B402" s="208"/>
      <c r="C402" s="209"/>
      <c r="D402" s="205" t="s">
        <v>149</v>
      </c>
      <c r="E402" s="210" t="s">
        <v>34</v>
      </c>
      <c r="F402" s="211" t="s">
        <v>573</v>
      </c>
      <c r="G402" s="209"/>
      <c r="H402" s="212" t="s">
        <v>34</v>
      </c>
      <c r="I402" s="213"/>
      <c r="J402" s="209"/>
      <c r="K402" s="209"/>
      <c r="L402" s="214"/>
      <c r="M402" s="215"/>
      <c r="N402" s="216"/>
      <c r="O402" s="216"/>
      <c r="P402" s="216"/>
      <c r="Q402" s="216"/>
      <c r="R402" s="216"/>
      <c r="S402" s="216"/>
      <c r="T402" s="217"/>
      <c r="AT402" s="218" t="s">
        <v>149</v>
      </c>
      <c r="AU402" s="218" t="s">
        <v>85</v>
      </c>
      <c r="AV402" s="11" t="s">
        <v>25</v>
      </c>
      <c r="AW402" s="11" t="s">
        <v>102</v>
      </c>
      <c r="AX402" s="11" t="s">
        <v>76</v>
      </c>
      <c r="AY402" s="218" t="s">
        <v>138</v>
      </c>
    </row>
    <row r="403" spans="2:65" s="12" customFormat="1">
      <c r="B403" s="219"/>
      <c r="C403" s="220"/>
      <c r="D403" s="221" t="s">
        <v>149</v>
      </c>
      <c r="E403" s="222" t="s">
        <v>34</v>
      </c>
      <c r="F403" s="223" t="s">
        <v>574</v>
      </c>
      <c r="G403" s="220"/>
      <c r="H403" s="224">
        <v>2.3279999999999998</v>
      </c>
      <c r="I403" s="225"/>
      <c r="J403" s="220"/>
      <c r="K403" s="220"/>
      <c r="L403" s="226"/>
      <c r="M403" s="227"/>
      <c r="N403" s="228"/>
      <c r="O403" s="228"/>
      <c r="P403" s="228"/>
      <c r="Q403" s="228"/>
      <c r="R403" s="228"/>
      <c r="S403" s="228"/>
      <c r="T403" s="229"/>
      <c r="AT403" s="230" t="s">
        <v>149</v>
      </c>
      <c r="AU403" s="230" t="s">
        <v>85</v>
      </c>
      <c r="AV403" s="12" t="s">
        <v>85</v>
      </c>
      <c r="AW403" s="12" t="s">
        <v>102</v>
      </c>
      <c r="AX403" s="12" t="s">
        <v>25</v>
      </c>
      <c r="AY403" s="230" t="s">
        <v>138</v>
      </c>
    </row>
    <row r="404" spans="2:65" s="1" customFormat="1" ht="22.5" customHeight="1">
      <c r="B404" s="41"/>
      <c r="C404" s="257" t="s">
        <v>575</v>
      </c>
      <c r="D404" s="257" t="s">
        <v>231</v>
      </c>
      <c r="E404" s="258" t="s">
        <v>576</v>
      </c>
      <c r="F404" s="259" t="s">
        <v>577</v>
      </c>
      <c r="G404" s="260" t="s">
        <v>251</v>
      </c>
      <c r="H404" s="261">
        <v>0.51</v>
      </c>
      <c r="I404" s="262"/>
      <c r="J404" s="263">
        <f>ROUND(I404*H404,2)</f>
        <v>0</v>
      </c>
      <c r="K404" s="259" t="s">
        <v>144</v>
      </c>
      <c r="L404" s="264"/>
      <c r="M404" s="265" t="s">
        <v>34</v>
      </c>
      <c r="N404" s="266" t="s">
        <v>49</v>
      </c>
      <c r="O404" s="42"/>
      <c r="P404" s="202">
        <f>O404*H404</f>
        <v>0</v>
      </c>
      <c r="Q404" s="202">
        <v>2.9159999999999998E-2</v>
      </c>
      <c r="R404" s="202">
        <f>Q404*H404</f>
        <v>1.4871599999999999E-2</v>
      </c>
      <c r="S404" s="202">
        <v>0</v>
      </c>
      <c r="T404" s="203">
        <f>S404*H404</f>
        <v>0</v>
      </c>
      <c r="AR404" s="24" t="s">
        <v>374</v>
      </c>
      <c r="AT404" s="24" t="s">
        <v>231</v>
      </c>
      <c r="AU404" s="24" t="s">
        <v>85</v>
      </c>
      <c r="AY404" s="24" t="s">
        <v>138</v>
      </c>
      <c r="BE404" s="204">
        <f>IF(N404="základní",J404,0)</f>
        <v>0</v>
      </c>
      <c r="BF404" s="204">
        <f>IF(N404="snížená",J404,0)</f>
        <v>0</v>
      </c>
      <c r="BG404" s="204">
        <f>IF(N404="zákl. přenesená",J404,0)</f>
        <v>0</v>
      </c>
      <c r="BH404" s="204">
        <f>IF(N404="sníž. přenesená",J404,0)</f>
        <v>0</v>
      </c>
      <c r="BI404" s="204">
        <f>IF(N404="nulová",J404,0)</f>
        <v>0</v>
      </c>
      <c r="BJ404" s="24" t="s">
        <v>145</v>
      </c>
      <c r="BK404" s="204">
        <f>ROUND(I404*H404,2)</f>
        <v>0</v>
      </c>
      <c r="BL404" s="24" t="s">
        <v>262</v>
      </c>
      <c r="BM404" s="24" t="s">
        <v>578</v>
      </c>
    </row>
    <row r="405" spans="2:65" s="11" customFormat="1">
      <c r="B405" s="208"/>
      <c r="C405" s="209"/>
      <c r="D405" s="205" t="s">
        <v>149</v>
      </c>
      <c r="E405" s="210" t="s">
        <v>34</v>
      </c>
      <c r="F405" s="211" t="s">
        <v>579</v>
      </c>
      <c r="G405" s="209"/>
      <c r="H405" s="212" t="s">
        <v>34</v>
      </c>
      <c r="I405" s="213"/>
      <c r="J405" s="209"/>
      <c r="K405" s="209"/>
      <c r="L405" s="214"/>
      <c r="M405" s="215"/>
      <c r="N405" s="216"/>
      <c r="O405" s="216"/>
      <c r="P405" s="216"/>
      <c r="Q405" s="216"/>
      <c r="R405" s="216"/>
      <c r="S405" s="216"/>
      <c r="T405" s="217"/>
      <c r="AT405" s="218" t="s">
        <v>149</v>
      </c>
      <c r="AU405" s="218" t="s">
        <v>85</v>
      </c>
      <c r="AV405" s="11" t="s">
        <v>25</v>
      </c>
      <c r="AW405" s="11" t="s">
        <v>102</v>
      </c>
      <c r="AX405" s="11" t="s">
        <v>76</v>
      </c>
      <c r="AY405" s="218" t="s">
        <v>138</v>
      </c>
    </row>
    <row r="406" spans="2:65" s="12" customFormat="1">
      <c r="B406" s="219"/>
      <c r="C406" s="220"/>
      <c r="D406" s="221" t="s">
        <v>149</v>
      </c>
      <c r="E406" s="222" t="s">
        <v>34</v>
      </c>
      <c r="F406" s="223" t="s">
        <v>580</v>
      </c>
      <c r="G406" s="220"/>
      <c r="H406" s="224">
        <v>0.51</v>
      </c>
      <c r="I406" s="225"/>
      <c r="J406" s="220"/>
      <c r="K406" s="220"/>
      <c r="L406" s="226"/>
      <c r="M406" s="227"/>
      <c r="N406" s="228"/>
      <c r="O406" s="228"/>
      <c r="P406" s="228"/>
      <c r="Q406" s="228"/>
      <c r="R406" s="228"/>
      <c r="S406" s="228"/>
      <c r="T406" s="229"/>
      <c r="AT406" s="230" t="s">
        <v>149</v>
      </c>
      <c r="AU406" s="230" t="s">
        <v>85</v>
      </c>
      <c r="AV406" s="12" t="s">
        <v>85</v>
      </c>
      <c r="AW406" s="12" t="s">
        <v>102</v>
      </c>
      <c r="AX406" s="12" t="s">
        <v>25</v>
      </c>
      <c r="AY406" s="230" t="s">
        <v>138</v>
      </c>
    </row>
    <row r="407" spans="2:65" s="1" customFormat="1" ht="22.5" customHeight="1">
      <c r="B407" s="41"/>
      <c r="C407" s="257" t="s">
        <v>581</v>
      </c>
      <c r="D407" s="257" t="s">
        <v>231</v>
      </c>
      <c r="E407" s="258" t="s">
        <v>582</v>
      </c>
      <c r="F407" s="259" t="s">
        <v>583</v>
      </c>
      <c r="G407" s="260" t="s">
        <v>234</v>
      </c>
      <c r="H407" s="261">
        <v>0.16800000000000001</v>
      </c>
      <c r="I407" s="262"/>
      <c r="J407" s="263">
        <f>ROUND(I407*H407,2)</f>
        <v>0</v>
      </c>
      <c r="K407" s="259" t="s">
        <v>144</v>
      </c>
      <c r="L407" s="264"/>
      <c r="M407" s="265" t="s">
        <v>34</v>
      </c>
      <c r="N407" s="266" t="s">
        <v>49</v>
      </c>
      <c r="O407" s="42"/>
      <c r="P407" s="202">
        <f>O407*H407</f>
        <v>0</v>
      </c>
      <c r="Q407" s="202">
        <v>1</v>
      </c>
      <c r="R407" s="202">
        <f>Q407*H407</f>
        <v>0.16800000000000001</v>
      </c>
      <c r="S407" s="202">
        <v>0</v>
      </c>
      <c r="T407" s="203">
        <f>S407*H407</f>
        <v>0</v>
      </c>
      <c r="AR407" s="24" t="s">
        <v>374</v>
      </c>
      <c r="AT407" s="24" t="s">
        <v>231</v>
      </c>
      <c r="AU407" s="24" t="s">
        <v>85</v>
      </c>
      <c r="AY407" s="24" t="s">
        <v>138</v>
      </c>
      <c r="BE407" s="204">
        <f>IF(N407="základní",J407,0)</f>
        <v>0</v>
      </c>
      <c r="BF407" s="204">
        <f>IF(N407="snížená",J407,0)</f>
        <v>0</v>
      </c>
      <c r="BG407" s="204">
        <f>IF(N407="zákl. přenesená",J407,0)</f>
        <v>0</v>
      </c>
      <c r="BH407" s="204">
        <f>IF(N407="sníž. přenesená",J407,0)</f>
        <v>0</v>
      </c>
      <c r="BI407" s="204">
        <f>IF(N407="nulová",J407,0)</f>
        <v>0</v>
      </c>
      <c r="BJ407" s="24" t="s">
        <v>145</v>
      </c>
      <c r="BK407" s="204">
        <f>ROUND(I407*H407,2)</f>
        <v>0</v>
      </c>
      <c r="BL407" s="24" t="s">
        <v>262</v>
      </c>
      <c r="BM407" s="24" t="s">
        <v>584</v>
      </c>
    </row>
    <row r="408" spans="2:65" s="1" customFormat="1" ht="24">
      <c r="B408" s="41"/>
      <c r="C408" s="63"/>
      <c r="D408" s="205" t="s">
        <v>280</v>
      </c>
      <c r="E408" s="63"/>
      <c r="F408" s="206" t="s">
        <v>585</v>
      </c>
      <c r="G408" s="63"/>
      <c r="H408" s="63"/>
      <c r="I408" s="163"/>
      <c r="J408" s="63"/>
      <c r="K408" s="63"/>
      <c r="L408" s="61"/>
      <c r="M408" s="207"/>
      <c r="N408" s="42"/>
      <c r="O408" s="42"/>
      <c r="P408" s="42"/>
      <c r="Q408" s="42"/>
      <c r="R408" s="42"/>
      <c r="S408" s="42"/>
      <c r="T408" s="78"/>
      <c r="AT408" s="24" t="s">
        <v>280</v>
      </c>
      <c r="AU408" s="24" t="s">
        <v>85</v>
      </c>
    </row>
    <row r="409" spans="2:65" s="11" customFormat="1">
      <c r="B409" s="208"/>
      <c r="C409" s="209"/>
      <c r="D409" s="205" t="s">
        <v>149</v>
      </c>
      <c r="E409" s="210" t="s">
        <v>34</v>
      </c>
      <c r="F409" s="211" t="s">
        <v>586</v>
      </c>
      <c r="G409" s="209"/>
      <c r="H409" s="212" t="s">
        <v>34</v>
      </c>
      <c r="I409" s="213"/>
      <c r="J409" s="209"/>
      <c r="K409" s="209"/>
      <c r="L409" s="214"/>
      <c r="M409" s="215"/>
      <c r="N409" s="216"/>
      <c r="O409" s="216"/>
      <c r="P409" s="216"/>
      <c r="Q409" s="216"/>
      <c r="R409" s="216"/>
      <c r="S409" s="216"/>
      <c r="T409" s="217"/>
      <c r="AT409" s="218" t="s">
        <v>149</v>
      </c>
      <c r="AU409" s="218" t="s">
        <v>85</v>
      </c>
      <c r="AV409" s="11" t="s">
        <v>25</v>
      </c>
      <c r="AW409" s="11" t="s">
        <v>102</v>
      </c>
      <c r="AX409" s="11" t="s">
        <v>76</v>
      </c>
      <c r="AY409" s="218" t="s">
        <v>138</v>
      </c>
    </row>
    <row r="410" spans="2:65" s="11" customFormat="1">
      <c r="B410" s="208"/>
      <c r="C410" s="209"/>
      <c r="D410" s="205" t="s">
        <v>149</v>
      </c>
      <c r="E410" s="210" t="s">
        <v>34</v>
      </c>
      <c r="F410" s="211" t="s">
        <v>587</v>
      </c>
      <c r="G410" s="209"/>
      <c r="H410" s="212" t="s">
        <v>34</v>
      </c>
      <c r="I410" s="213"/>
      <c r="J410" s="209"/>
      <c r="K410" s="209"/>
      <c r="L410" s="214"/>
      <c r="M410" s="215"/>
      <c r="N410" s="216"/>
      <c r="O410" s="216"/>
      <c r="P410" s="216"/>
      <c r="Q410" s="216"/>
      <c r="R410" s="216"/>
      <c r="S410" s="216"/>
      <c r="T410" s="217"/>
      <c r="AT410" s="218" t="s">
        <v>149</v>
      </c>
      <c r="AU410" s="218" t="s">
        <v>85</v>
      </c>
      <c r="AV410" s="11" t="s">
        <v>25</v>
      </c>
      <c r="AW410" s="11" t="s">
        <v>102</v>
      </c>
      <c r="AX410" s="11" t="s">
        <v>76</v>
      </c>
      <c r="AY410" s="218" t="s">
        <v>138</v>
      </c>
    </row>
    <row r="411" spans="2:65" s="12" customFormat="1">
      <c r="B411" s="219"/>
      <c r="C411" s="220"/>
      <c r="D411" s="205" t="s">
        <v>149</v>
      </c>
      <c r="E411" s="232" t="s">
        <v>34</v>
      </c>
      <c r="F411" s="233" t="s">
        <v>588</v>
      </c>
      <c r="G411" s="220"/>
      <c r="H411" s="234">
        <v>7.2749999999999995E-2</v>
      </c>
      <c r="I411" s="225"/>
      <c r="J411" s="220"/>
      <c r="K411" s="220"/>
      <c r="L411" s="226"/>
      <c r="M411" s="227"/>
      <c r="N411" s="228"/>
      <c r="O411" s="228"/>
      <c r="P411" s="228"/>
      <c r="Q411" s="228"/>
      <c r="R411" s="228"/>
      <c r="S411" s="228"/>
      <c r="T411" s="229"/>
      <c r="AT411" s="230" t="s">
        <v>149</v>
      </c>
      <c r="AU411" s="230" t="s">
        <v>85</v>
      </c>
      <c r="AV411" s="12" t="s">
        <v>85</v>
      </c>
      <c r="AW411" s="12" t="s">
        <v>102</v>
      </c>
      <c r="AX411" s="12" t="s">
        <v>76</v>
      </c>
      <c r="AY411" s="230" t="s">
        <v>138</v>
      </c>
    </row>
    <row r="412" spans="2:65" s="11" customFormat="1">
      <c r="B412" s="208"/>
      <c r="C412" s="209"/>
      <c r="D412" s="205" t="s">
        <v>149</v>
      </c>
      <c r="E412" s="210" t="s">
        <v>34</v>
      </c>
      <c r="F412" s="211" t="s">
        <v>589</v>
      </c>
      <c r="G412" s="209"/>
      <c r="H412" s="212" t="s">
        <v>34</v>
      </c>
      <c r="I412" s="213"/>
      <c r="J412" s="209"/>
      <c r="K412" s="209"/>
      <c r="L412" s="214"/>
      <c r="M412" s="215"/>
      <c r="N412" s="216"/>
      <c r="O412" s="216"/>
      <c r="P412" s="216"/>
      <c r="Q412" s="216"/>
      <c r="R412" s="216"/>
      <c r="S412" s="216"/>
      <c r="T412" s="217"/>
      <c r="AT412" s="218" t="s">
        <v>149</v>
      </c>
      <c r="AU412" s="218" t="s">
        <v>85</v>
      </c>
      <c r="AV412" s="11" t="s">
        <v>25</v>
      </c>
      <c r="AW412" s="11" t="s">
        <v>102</v>
      </c>
      <c r="AX412" s="11" t="s">
        <v>76</v>
      </c>
      <c r="AY412" s="218" t="s">
        <v>138</v>
      </c>
    </row>
    <row r="413" spans="2:65" s="12" customFormat="1">
      <c r="B413" s="219"/>
      <c r="C413" s="220"/>
      <c r="D413" s="205" t="s">
        <v>149</v>
      </c>
      <c r="E413" s="232" t="s">
        <v>34</v>
      </c>
      <c r="F413" s="233" t="s">
        <v>590</v>
      </c>
      <c r="G413" s="220"/>
      <c r="H413" s="234">
        <v>4.6559999999999997E-2</v>
      </c>
      <c r="I413" s="225"/>
      <c r="J413" s="220"/>
      <c r="K413" s="220"/>
      <c r="L413" s="226"/>
      <c r="M413" s="227"/>
      <c r="N413" s="228"/>
      <c r="O413" s="228"/>
      <c r="P413" s="228"/>
      <c r="Q413" s="228"/>
      <c r="R413" s="228"/>
      <c r="S413" s="228"/>
      <c r="T413" s="229"/>
      <c r="AT413" s="230" t="s">
        <v>149</v>
      </c>
      <c r="AU413" s="230" t="s">
        <v>85</v>
      </c>
      <c r="AV413" s="12" t="s">
        <v>85</v>
      </c>
      <c r="AW413" s="12" t="s">
        <v>102</v>
      </c>
      <c r="AX413" s="12" t="s">
        <v>76</v>
      </c>
      <c r="AY413" s="230" t="s">
        <v>138</v>
      </c>
    </row>
    <row r="414" spans="2:65" s="11" customFormat="1">
      <c r="B414" s="208"/>
      <c r="C414" s="209"/>
      <c r="D414" s="205" t="s">
        <v>149</v>
      </c>
      <c r="E414" s="210" t="s">
        <v>34</v>
      </c>
      <c r="F414" s="211" t="s">
        <v>591</v>
      </c>
      <c r="G414" s="209"/>
      <c r="H414" s="212" t="s">
        <v>34</v>
      </c>
      <c r="I414" s="213"/>
      <c r="J414" s="209"/>
      <c r="K414" s="209"/>
      <c r="L414" s="214"/>
      <c r="M414" s="215"/>
      <c r="N414" s="216"/>
      <c r="O414" s="216"/>
      <c r="P414" s="216"/>
      <c r="Q414" s="216"/>
      <c r="R414" s="216"/>
      <c r="S414" s="216"/>
      <c r="T414" s="217"/>
      <c r="AT414" s="218" t="s">
        <v>149</v>
      </c>
      <c r="AU414" s="218" t="s">
        <v>85</v>
      </c>
      <c r="AV414" s="11" t="s">
        <v>25</v>
      </c>
      <c r="AW414" s="11" t="s">
        <v>102</v>
      </c>
      <c r="AX414" s="11" t="s">
        <v>76</v>
      </c>
      <c r="AY414" s="218" t="s">
        <v>138</v>
      </c>
    </row>
    <row r="415" spans="2:65" s="12" customFormat="1">
      <c r="B415" s="219"/>
      <c r="C415" s="220"/>
      <c r="D415" s="205" t="s">
        <v>149</v>
      </c>
      <c r="E415" s="232" t="s">
        <v>34</v>
      </c>
      <c r="F415" s="233" t="s">
        <v>592</v>
      </c>
      <c r="G415" s="220"/>
      <c r="H415" s="234">
        <v>1.095E-2</v>
      </c>
      <c r="I415" s="225"/>
      <c r="J415" s="220"/>
      <c r="K415" s="220"/>
      <c r="L415" s="226"/>
      <c r="M415" s="227"/>
      <c r="N415" s="228"/>
      <c r="O415" s="228"/>
      <c r="P415" s="228"/>
      <c r="Q415" s="228"/>
      <c r="R415" s="228"/>
      <c r="S415" s="228"/>
      <c r="T415" s="229"/>
      <c r="AT415" s="230" t="s">
        <v>149</v>
      </c>
      <c r="AU415" s="230" t="s">
        <v>85</v>
      </c>
      <c r="AV415" s="12" t="s">
        <v>85</v>
      </c>
      <c r="AW415" s="12" t="s">
        <v>102</v>
      </c>
      <c r="AX415" s="12" t="s">
        <v>76</v>
      </c>
      <c r="AY415" s="230" t="s">
        <v>138</v>
      </c>
    </row>
    <row r="416" spans="2:65" s="11" customFormat="1">
      <c r="B416" s="208"/>
      <c r="C416" s="209"/>
      <c r="D416" s="205" t="s">
        <v>149</v>
      </c>
      <c r="E416" s="210" t="s">
        <v>34</v>
      </c>
      <c r="F416" s="211" t="s">
        <v>593</v>
      </c>
      <c r="G416" s="209"/>
      <c r="H416" s="212" t="s">
        <v>34</v>
      </c>
      <c r="I416" s="213"/>
      <c r="J416" s="209"/>
      <c r="K416" s="209"/>
      <c r="L416" s="214"/>
      <c r="M416" s="215"/>
      <c r="N416" s="216"/>
      <c r="O416" s="216"/>
      <c r="P416" s="216"/>
      <c r="Q416" s="216"/>
      <c r="R416" s="216"/>
      <c r="S416" s="216"/>
      <c r="T416" s="217"/>
      <c r="AT416" s="218" t="s">
        <v>149</v>
      </c>
      <c r="AU416" s="218" t="s">
        <v>85</v>
      </c>
      <c r="AV416" s="11" t="s">
        <v>25</v>
      </c>
      <c r="AW416" s="11" t="s">
        <v>102</v>
      </c>
      <c r="AX416" s="11" t="s">
        <v>76</v>
      </c>
      <c r="AY416" s="218" t="s">
        <v>138</v>
      </c>
    </row>
    <row r="417" spans="2:65" s="12" customFormat="1">
      <c r="B417" s="219"/>
      <c r="C417" s="220"/>
      <c r="D417" s="205" t="s">
        <v>149</v>
      </c>
      <c r="E417" s="232" t="s">
        <v>34</v>
      </c>
      <c r="F417" s="233" t="s">
        <v>594</v>
      </c>
      <c r="G417" s="220"/>
      <c r="H417" s="234">
        <v>3.7719999999999997E-2</v>
      </c>
      <c r="I417" s="225"/>
      <c r="J417" s="220"/>
      <c r="K417" s="220"/>
      <c r="L417" s="226"/>
      <c r="M417" s="227"/>
      <c r="N417" s="228"/>
      <c r="O417" s="228"/>
      <c r="P417" s="228"/>
      <c r="Q417" s="228"/>
      <c r="R417" s="228"/>
      <c r="S417" s="228"/>
      <c r="T417" s="229"/>
      <c r="AT417" s="230" t="s">
        <v>149</v>
      </c>
      <c r="AU417" s="230" t="s">
        <v>85</v>
      </c>
      <c r="AV417" s="12" t="s">
        <v>85</v>
      </c>
      <c r="AW417" s="12" t="s">
        <v>102</v>
      </c>
      <c r="AX417" s="12" t="s">
        <v>76</v>
      </c>
      <c r="AY417" s="230" t="s">
        <v>138</v>
      </c>
    </row>
    <row r="418" spans="2:65" s="14" customFormat="1">
      <c r="B418" s="246"/>
      <c r="C418" s="247"/>
      <c r="D418" s="221" t="s">
        <v>149</v>
      </c>
      <c r="E418" s="248" t="s">
        <v>34</v>
      </c>
      <c r="F418" s="249" t="s">
        <v>183</v>
      </c>
      <c r="G418" s="247"/>
      <c r="H418" s="250">
        <v>0.16797999999999999</v>
      </c>
      <c r="I418" s="251"/>
      <c r="J418" s="247"/>
      <c r="K418" s="247"/>
      <c r="L418" s="252"/>
      <c r="M418" s="253"/>
      <c r="N418" s="254"/>
      <c r="O418" s="254"/>
      <c r="P418" s="254"/>
      <c r="Q418" s="254"/>
      <c r="R418" s="254"/>
      <c r="S418" s="254"/>
      <c r="T418" s="255"/>
      <c r="AT418" s="256" t="s">
        <v>149</v>
      </c>
      <c r="AU418" s="256" t="s">
        <v>85</v>
      </c>
      <c r="AV418" s="14" t="s">
        <v>145</v>
      </c>
      <c r="AW418" s="14" t="s">
        <v>102</v>
      </c>
      <c r="AX418" s="14" t="s">
        <v>25</v>
      </c>
      <c r="AY418" s="256" t="s">
        <v>138</v>
      </c>
    </row>
    <row r="419" spans="2:65" s="1" customFormat="1" ht="22.5" customHeight="1">
      <c r="B419" s="41"/>
      <c r="C419" s="257" t="s">
        <v>595</v>
      </c>
      <c r="D419" s="257" t="s">
        <v>231</v>
      </c>
      <c r="E419" s="258" t="s">
        <v>596</v>
      </c>
      <c r="F419" s="259" t="s">
        <v>597</v>
      </c>
      <c r="G419" s="260" t="s">
        <v>234</v>
      </c>
      <c r="H419" s="261">
        <v>1E-3</v>
      </c>
      <c r="I419" s="262"/>
      <c r="J419" s="263">
        <f>ROUND(I419*H419,2)</f>
        <v>0</v>
      </c>
      <c r="K419" s="259" t="s">
        <v>144</v>
      </c>
      <c r="L419" s="264"/>
      <c r="M419" s="265" t="s">
        <v>34</v>
      </c>
      <c r="N419" s="266" t="s">
        <v>49</v>
      </c>
      <c r="O419" s="42"/>
      <c r="P419" s="202">
        <f>O419*H419</f>
        <v>0</v>
      </c>
      <c r="Q419" s="202">
        <v>1</v>
      </c>
      <c r="R419" s="202">
        <f>Q419*H419</f>
        <v>1E-3</v>
      </c>
      <c r="S419" s="202">
        <v>0</v>
      </c>
      <c r="T419" s="203">
        <f>S419*H419</f>
        <v>0</v>
      </c>
      <c r="AR419" s="24" t="s">
        <v>374</v>
      </c>
      <c r="AT419" s="24" t="s">
        <v>231</v>
      </c>
      <c r="AU419" s="24" t="s">
        <v>85</v>
      </c>
      <c r="AY419" s="24" t="s">
        <v>138</v>
      </c>
      <c r="BE419" s="204">
        <f>IF(N419="základní",J419,0)</f>
        <v>0</v>
      </c>
      <c r="BF419" s="204">
        <f>IF(N419="snížená",J419,0)</f>
        <v>0</v>
      </c>
      <c r="BG419" s="204">
        <f>IF(N419="zákl. přenesená",J419,0)</f>
        <v>0</v>
      </c>
      <c r="BH419" s="204">
        <f>IF(N419="sníž. přenesená",J419,0)</f>
        <v>0</v>
      </c>
      <c r="BI419" s="204">
        <f>IF(N419="nulová",J419,0)</f>
        <v>0</v>
      </c>
      <c r="BJ419" s="24" t="s">
        <v>145</v>
      </c>
      <c r="BK419" s="204">
        <f>ROUND(I419*H419,2)</f>
        <v>0</v>
      </c>
      <c r="BL419" s="24" t="s">
        <v>262</v>
      </c>
      <c r="BM419" s="24" t="s">
        <v>598</v>
      </c>
    </row>
    <row r="420" spans="2:65" s="1" customFormat="1" ht="24">
      <c r="B420" s="41"/>
      <c r="C420" s="63"/>
      <c r="D420" s="205" t="s">
        <v>280</v>
      </c>
      <c r="E420" s="63"/>
      <c r="F420" s="206" t="s">
        <v>599</v>
      </c>
      <c r="G420" s="63"/>
      <c r="H420" s="63"/>
      <c r="I420" s="163"/>
      <c r="J420" s="63"/>
      <c r="K420" s="63"/>
      <c r="L420" s="61"/>
      <c r="M420" s="207"/>
      <c r="N420" s="42"/>
      <c r="O420" s="42"/>
      <c r="P420" s="42"/>
      <c r="Q420" s="42"/>
      <c r="R420" s="42"/>
      <c r="S420" s="42"/>
      <c r="T420" s="78"/>
      <c r="AT420" s="24" t="s">
        <v>280</v>
      </c>
      <c r="AU420" s="24" t="s">
        <v>85</v>
      </c>
    </row>
    <row r="421" spans="2:65" s="11" customFormat="1">
      <c r="B421" s="208"/>
      <c r="C421" s="209"/>
      <c r="D421" s="205" t="s">
        <v>149</v>
      </c>
      <c r="E421" s="210" t="s">
        <v>34</v>
      </c>
      <c r="F421" s="211" t="s">
        <v>600</v>
      </c>
      <c r="G421" s="209"/>
      <c r="H421" s="212" t="s">
        <v>34</v>
      </c>
      <c r="I421" s="213"/>
      <c r="J421" s="209"/>
      <c r="K421" s="209"/>
      <c r="L421" s="214"/>
      <c r="M421" s="215"/>
      <c r="N421" s="216"/>
      <c r="O421" s="216"/>
      <c r="P421" s="216"/>
      <c r="Q421" s="216"/>
      <c r="R421" s="216"/>
      <c r="S421" s="216"/>
      <c r="T421" s="217"/>
      <c r="AT421" s="218" t="s">
        <v>149</v>
      </c>
      <c r="AU421" s="218" t="s">
        <v>85</v>
      </c>
      <c r="AV421" s="11" t="s">
        <v>25</v>
      </c>
      <c r="AW421" s="11" t="s">
        <v>102</v>
      </c>
      <c r="AX421" s="11" t="s">
        <v>76</v>
      </c>
      <c r="AY421" s="218" t="s">
        <v>138</v>
      </c>
    </row>
    <row r="422" spans="2:65" s="12" customFormat="1">
      <c r="B422" s="219"/>
      <c r="C422" s="220"/>
      <c r="D422" s="221" t="s">
        <v>149</v>
      </c>
      <c r="E422" s="222" t="s">
        <v>34</v>
      </c>
      <c r="F422" s="223" t="s">
        <v>601</v>
      </c>
      <c r="G422" s="220"/>
      <c r="H422" s="224">
        <v>1.1299999999999999E-3</v>
      </c>
      <c r="I422" s="225"/>
      <c r="J422" s="220"/>
      <c r="K422" s="220"/>
      <c r="L422" s="226"/>
      <c r="M422" s="227"/>
      <c r="N422" s="228"/>
      <c r="O422" s="228"/>
      <c r="P422" s="228"/>
      <c r="Q422" s="228"/>
      <c r="R422" s="228"/>
      <c r="S422" s="228"/>
      <c r="T422" s="229"/>
      <c r="AT422" s="230" t="s">
        <v>149</v>
      </c>
      <c r="AU422" s="230" t="s">
        <v>85</v>
      </c>
      <c r="AV422" s="12" t="s">
        <v>85</v>
      </c>
      <c r="AW422" s="12" t="s">
        <v>102</v>
      </c>
      <c r="AX422" s="12" t="s">
        <v>25</v>
      </c>
      <c r="AY422" s="230" t="s">
        <v>138</v>
      </c>
    </row>
    <row r="423" spans="2:65" s="1" customFormat="1" ht="22.5" customHeight="1">
      <c r="B423" s="41"/>
      <c r="C423" s="257" t="s">
        <v>602</v>
      </c>
      <c r="D423" s="257" t="s">
        <v>231</v>
      </c>
      <c r="E423" s="258" t="s">
        <v>603</v>
      </c>
      <c r="F423" s="259" t="s">
        <v>604</v>
      </c>
      <c r="G423" s="260" t="s">
        <v>234</v>
      </c>
      <c r="H423" s="261">
        <v>2E-3</v>
      </c>
      <c r="I423" s="262"/>
      <c r="J423" s="263">
        <f>ROUND(I423*H423,2)</f>
        <v>0</v>
      </c>
      <c r="K423" s="259" t="s">
        <v>34</v>
      </c>
      <c r="L423" s="264"/>
      <c r="M423" s="265" t="s">
        <v>34</v>
      </c>
      <c r="N423" s="266" t="s">
        <v>49</v>
      </c>
      <c r="O423" s="42"/>
      <c r="P423" s="202">
        <f>O423*H423</f>
        <v>0</v>
      </c>
      <c r="Q423" s="202">
        <v>1</v>
      </c>
      <c r="R423" s="202">
        <f>Q423*H423</f>
        <v>2E-3</v>
      </c>
      <c r="S423" s="202">
        <v>0</v>
      </c>
      <c r="T423" s="203">
        <f>S423*H423</f>
        <v>0</v>
      </c>
      <c r="AR423" s="24" t="s">
        <v>374</v>
      </c>
      <c r="AT423" s="24" t="s">
        <v>231</v>
      </c>
      <c r="AU423" s="24" t="s">
        <v>85</v>
      </c>
      <c r="AY423" s="24" t="s">
        <v>138</v>
      </c>
      <c r="BE423" s="204">
        <f>IF(N423="základní",J423,0)</f>
        <v>0</v>
      </c>
      <c r="BF423" s="204">
        <f>IF(N423="snížená",J423,0)</f>
        <v>0</v>
      </c>
      <c r="BG423" s="204">
        <f>IF(N423="zákl. přenesená",J423,0)</f>
        <v>0</v>
      </c>
      <c r="BH423" s="204">
        <f>IF(N423="sníž. přenesená",J423,0)</f>
        <v>0</v>
      </c>
      <c r="BI423" s="204">
        <f>IF(N423="nulová",J423,0)</f>
        <v>0</v>
      </c>
      <c r="BJ423" s="24" t="s">
        <v>145</v>
      </c>
      <c r="BK423" s="204">
        <f>ROUND(I423*H423,2)</f>
        <v>0</v>
      </c>
      <c r="BL423" s="24" t="s">
        <v>262</v>
      </c>
      <c r="BM423" s="24" t="s">
        <v>605</v>
      </c>
    </row>
    <row r="424" spans="2:65" s="11" customFormat="1">
      <c r="B424" s="208"/>
      <c r="C424" s="209"/>
      <c r="D424" s="205" t="s">
        <v>149</v>
      </c>
      <c r="E424" s="210" t="s">
        <v>34</v>
      </c>
      <c r="F424" s="211" t="s">
        <v>606</v>
      </c>
      <c r="G424" s="209"/>
      <c r="H424" s="212" t="s">
        <v>34</v>
      </c>
      <c r="I424" s="213"/>
      <c r="J424" s="209"/>
      <c r="K424" s="209"/>
      <c r="L424" s="214"/>
      <c r="M424" s="215"/>
      <c r="N424" s="216"/>
      <c r="O424" s="216"/>
      <c r="P424" s="216"/>
      <c r="Q424" s="216"/>
      <c r="R424" s="216"/>
      <c r="S424" s="216"/>
      <c r="T424" s="217"/>
      <c r="AT424" s="218" t="s">
        <v>149</v>
      </c>
      <c r="AU424" s="218" t="s">
        <v>85</v>
      </c>
      <c r="AV424" s="11" t="s">
        <v>25</v>
      </c>
      <c r="AW424" s="11" t="s">
        <v>102</v>
      </c>
      <c r="AX424" s="11" t="s">
        <v>76</v>
      </c>
      <c r="AY424" s="218" t="s">
        <v>138</v>
      </c>
    </row>
    <row r="425" spans="2:65" s="12" customFormat="1">
      <c r="B425" s="219"/>
      <c r="C425" s="220"/>
      <c r="D425" s="221" t="s">
        <v>149</v>
      </c>
      <c r="E425" s="222" t="s">
        <v>34</v>
      </c>
      <c r="F425" s="223" t="s">
        <v>607</v>
      </c>
      <c r="G425" s="220"/>
      <c r="H425" s="224">
        <v>1.8E-3</v>
      </c>
      <c r="I425" s="225"/>
      <c r="J425" s="220"/>
      <c r="K425" s="220"/>
      <c r="L425" s="226"/>
      <c r="M425" s="227"/>
      <c r="N425" s="228"/>
      <c r="O425" s="228"/>
      <c r="P425" s="228"/>
      <c r="Q425" s="228"/>
      <c r="R425" s="228"/>
      <c r="S425" s="228"/>
      <c r="T425" s="229"/>
      <c r="AT425" s="230" t="s">
        <v>149</v>
      </c>
      <c r="AU425" s="230" t="s">
        <v>85</v>
      </c>
      <c r="AV425" s="12" t="s">
        <v>85</v>
      </c>
      <c r="AW425" s="12" t="s">
        <v>102</v>
      </c>
      <c r="AX425" s="12" t="s">
        <v>25</v>
      </c>
      <c r="AY425" s="230" t="s">
        <v>138</v>
      </c>
    </row>
    <row r="426" spans="2:65" s="1" customFormat="1" ht="22.5" customHeight="1">
      <c r="B426" s="41"/>
      <c r="C426" s="257" t="s">
        <v>608</v>
      </c>
      <c r="D426" s="257" t="s">
        <v>231</v>
      </c>
      <c r="E426" s="258" t="s">
        <v>609</v>
      </c>
      <c r="F426" s="259" t="s">
        <v>610</v>
      </c>
      <c r="G426" s="260" t="s">
        <v>611</v>
      </c>
      <c r="H426" s="261">
        <v>0.36</v>
      </c>
      <c r="I426" s="262"/>
      <c r="J426" s="263">
        <f>ROUND(I426*H426,2)</f>
        <v>0</v>
      </c>
      <c r="K426" s="259" t="s">
        <v>144</v>
      </c>
      <c r="L426" s="264"/>
      <c r="M426" s="265" t="s">
        <v>34</v>
      </c>
      <c r="N426" s="266" t="s">
        <v>49</v>
      </c>
      <c r="O426" s="42"/>
      <c r="P426" s="202">
        <f>O426*H426</f>
        <v>0</v>
      </c>
      <c r="Q426" s="202">
        <v>1.92E-3</v>
      </c>
      <c r="R426" s="202">
        <f>Q426*H426</f>
        <v>6.912E-4</v>
      </c>
      <c r="S426" s="202">
        <v>0</v>
      </c>
      <c r="T426" s="203">
        <f>S426*H426</f>
        <v>0</v>
      </c>
      <c r="AR426" s="24" t="s">
        <v>374</v>
      </c>
      <c r="AT426" s="24" t="s">
        <v>231</v>
      </c>
      <c r="AU426" s="24" t="s">
        <v>85</v>
      </c>
      <c r="AY426" s="24" t="s">
        <v>138</v>
      </c>
      <c r="BE426" s="204">
        <f>IF(N426="základní",J426,0)</f>
        <v>0</v>
      </c>
      <c r="BF426" s="204">
        <f>IF(N426="snížená",J426,0)</f>
        <v>0</v>
      </c>
      <c r="BG426" s="204">
        <f>IF(N426="zákl. přenesená",J426,0)</f>
        <v>0</v>
      </c>
      <c r="BH426" s="204">
        <f>IF(N426="sníž. přenesená",J426,0)</f>
        <v>0</v>
      </c>
      <c r="BI426" s="204">
        <f>IF(N426="nulová",J426,0)</f>
        <v>0</v>
      </c>
      <c r="BJ426" s="24" t="s">
        <v>145</v>
      </c>
      <c r="BK426" s="204">
        <f>ROUND(I426*H426,2)</f>
        <v>0</v>
      </c>
      <c r="BL426" s="24" t="s">
        <v>262</v>
      </c>
      <c r="BM426" s="24" t="s">
        <v>612</v>
      </c>
    </row>
    <row r="427" spans="2:65" s="11" customFormat="1">
      <c r="B427" s="208"/>
      <c r="C427" s="209"/>
      <c r="D427" s="205" t="s">
        <v>149</v>
      </c>
      <c r="E427" s="210" t="s">
        <v>34</v>
      </c>
      <c r="F427" s="211" t="s">
        <v>613</v>
      </c>
      <c r="G427" s="209"/>
      <c r="H427" s="212" t="s">
        <v>34</v>
      </c>
      <c r="I427" s="213"/>
      <c r="J427" s="209"/>
      <c r="K427" s="209"/>
      <c r="L427" s="214"/>
      <c r="M427" s="215"/>
      <c r="N427" s="216"/>
      <c r="O427" s="216"/>
      <c r="P427" s="216"/>
      <c r="Q427" s="216"/>
      <c r="R427" s="216"/>
      <c r="S427" s="216"/>
      <c r="T427" s="217"/>
      <c r="AT427" s="218" t="s">
        <v>149</v>
      </c>
      <c r="AU427" s="218" t="s">
        <v>85</v>
      </c>
      <c r="AV427" s="11" t="s">
        <v>25</v>
      </c>
      <c r="AW427" s="11" t="s">
        <v>102</v>
      </c>
      <c r="AX427" s="11" t="s">
        <v>76</v>
      </c>
      <c r="AY427" s="218" t="s">
        <v>138</v>
      </c>
    </row>
    <row r="428" spans="2:65" s="12" customFormat="1">
      <c r="B428" s="219"/>
      <c r="C428" s="220"/>
      <c r="D428" s="221" t="s">
        <v>149</v>
      </c>
      <c r="E428" s="222" t="s">
        <v>34</v>
      </c>
      <c r="F428" s="223" t="s">
        <v>614</v>
      </c>
      <c r="G428" s="220"/>
      <c r="H428" s="224">
        <v>0.36</v>
      </c>
      <c r="I428" s="225"/>
      <c r="J428" s="220"/>
      <c r="K428" s="220"/>
      <c r="L428" s="226"/>
      <c r="M428" s="227"/>
      <c r="N428" s="228"/>
      <c r="O428" s="228"/>
      <c r="P428" s="228"/>
      <c r="Q428" s="228"/>
      <c r="R428" s="228"/>
      <c r="S428" s="228"/>
      <c r="T428" s="229"/>
      <c r="AT428" s="230" t="s">
        <v>149</v>
      </c>
      <c r="AU428" s="230" t="s">
        <v>85</v>
      </c>
      <c r="AV428" s="12" t="s">
        <v>85</v>
      </c>
      <c r="AW428" s="12" t="s">
        <v>102</v>
      </c>
      <c r="AX428" s="12" t="s">
        <v>25</v>
      </c>
      <c r="AY428" s="230" t="s">
        <v>138</v>
      </c>
    </row>
    <row r="429" spans="2:65" s="1" customFormat="1" ht="22.5" customHeight="1">
      <c r="B429" s="41"/>
      <c r="C429" s="193" t="s">
        <v>615</v>
      </c>
      <c r="D429" s="193" t="s">
        <v>140</v>
      </c>
      <c r="E429" s="194" t="s">
        <v>616</v>
      </c>
      <c r="F429" s="195" t="s">
        <v>617</v>
      </c>
      <c r="G429" s="196" t="s">
        <v>362</v>
      </c>
      <c r="H429" s="197">
        <v>282.94</v>
      </c>
      <c r="I429" s="198"/>
      <c r="J429" s="199">
        <f>ROUND(I429*H429,2)</f>
        <v>0</v>
      </c>
      <c r="K429" s="195" t="s">
        <v>144</v>
      </c>
      <c r="L429" s="61"/>
      <c r="M429" s="200" t="s">
        <v>34</v>
      </c>
      <c r="N429" s="201" t="s">
        <v>49</v>
      </c>
      <c r="O429" s="42"/>
      <c r="P429" s="202">
        <f>O429*H429</f>
        <v>0</v>
      </c>
      <c r="Q429" s="202">
        <v>6.0000000000000002E-5</v>
      </c>
      <c r="R429" s="202">
        <f>Q429*H429</f>
        <v>1.6976399999999999E-2</v>
      </c>
      <c r="S429" s="202">
        <v>0</v>
      </c>
      <c r="T429" s="203">
        <f>S429*H429</f>
        <v>0</v>
      </c>
      <c r="AR429" s="24" t="s">
        <v>262</v>
      </c>
      <c r="AT429" s="24" t="s">
        <v>140</v>
      </c>
      <c r="AU429" s="24" t="s">
        <v>85</v>
      </c>
      <c r="AY429" s="24" t="s">
        <v>138</v>
      </c>
      <c r="BE429" s="204">
        <f>IF(N429="základní",J429,0)</f>
        <v>0</v>
      </c>
      <c r="BF429" s="204">
        <f>IF(N429="snížená",J429,0)</f>
        <v>0</v>
      </c>
      <c r="BG429" s="204">
        <f>IF(N429="zákl. přenesená",J429,0)</f>
        <v>0</v>
      </c>
      <c r="BH429" s="204">
        <f>IF(N429="sníž. přenesená",J429,0)</f>
        <v>0</v>
      </c>
      <c r="BI429" s="204">
        <f>IF(N429="nulová",J429,0)</f>
        <v>0</v>
      </c>
      <c r="BJ429" s="24" t="s">
        <v>145</v>
      </c>
      <c r="BK429" s="204">
        <f>ROUND(I429*H429,2)</f>
        <v>0</v>
      </c>
      <c r="BL429" s="24" t="s">
        <v>262</v>
      </c>
      <c r="BM429" s="24" t="s">
        <v>618</v>
      </c>
    </row>
    <row r="430" spans="2:65" s="1" customFormat="1" ht="24">
      <c r="B430" s="41"/>
      <c r="C430" s="63"/>
      <c r="D430" s="205" t="s">
        <v>147</v>
      </c>
      <c r="E430" s="63"/>
      <c r="F430" s="206" t="s">
        <v>619</v>
      </c>
      <c r="G430" s="63"/>
      <c r="H430" s="63"/>
      <c r="I430" s="163"/>
      <c r="J430" s="63"/>
      <c r="K430" s="63"/>
      <c r="L430" s="61"/>
      <c r="M430" s="207"/>
      <c r="N430" s="42"/>
      <c r="O430" s="42"/>
      <c r="P430" s="42"/>
      <c r="Q430" s="42"/>
      <c r="R430" s="42"/>
      <c r="S430" s="42"/>
      <c r="T430" s="78"/>
      <c r="AT430" s="24" t="s">
        <v>147</v>
      </c>
      <c r="AU430" s="24" t="s">
        <v>85</v>
      </c>
    </row>
    <row r="431" spans="2:65" s="11" customFormat="1">
      <c r="B431" s="208"/>
      <c r="C431" s="209"/>
      <c r="D431" s="205" t="s">
        <v>149</v>
      </c>
      <c r="E431" s="210" t="s">
        <v>34</v>
      </c>
      <c r="F431" s="211" t="s">
        <v>620</v>
      </c>
      <c r="G431" s="209"/>
      <c r="H431" s="212" t="s">
        <v>34</v>
      </c>
      <c r="I431" s="213"/>
      <c r="J431" s="209"/>
      <c r="K431" s="209"/>
      <c r="L431" s="214"/>
      <c r="M431" s="215"/>
      <c r="N431" s="216"/>
      <c r="O431" s="216"/>
      <c r="P431" s="216"/>
      <c r="Q431" s="216"/>
      <c r="R431" s="216"/>
      <c r="S431" s="216"/>
      <c r="T431" s="217"/>
      <c r="AT431" s="218" t="s">
        <v>149</v>
      </c>
      <c r="AU431" s="218" t="s">
        <v>85</v>
      </c>
      <c r="AV431" s="11" t="s">
        <v>25</v>
      </c>
      <c r="AW431" s="11" t="s">
        <v>102</v>
      </c>
      <c r="AX431" s="11" t="s">
        <v>76</v>
      </c>
      <c r="AY431" s="218" t="s">
        <v>138</v>
      </c>
    </row>
    <row r="432" spans="2:65" s="12" customFormat="1">
      <c r="B432" s="219"/>
      <c r="C432" s="220"/>
      <c r="D432" s="221" t="s">
        <v>149</v>
      </c>
      <c r="E432" s="222" t="s">
        <v>34</v>
      </c>
      <c r="F432" s="223" t="s">
        <v>621</v>
      </c>
      <c r="G432" s="220"/>
      <c r="H432" s="224">
        <v>282.94</v>
      </c>
      <c r="I432" s="225"/>
      <c r="J432" s="220"/>
      <c r="K432" s="220"/>
      <c r="L432" s="226"/>
      <c r="M432" s="227"/>
      <c r="N432" s="228"/>
      <c r="O432" s="228"/>
      <c r="P432" s="228"/>
      <c r="Q432" s="228"/>
      <c r="R432" s="228"/>
      <c r="S432" s="228"/>
      <c r="T432" s="229"/>
      <c r="AT432" s="230" t="s">
        <v>149</v>
      </c>
      <c r="AU432" s="230" t="s">
        <v>85</v>
      </c>
      <c r="AV432" s="12" t="s">
        <v>85</v>
      </c>
      <c r="AW432" s="12" t="s">
        <v>102</v>
      </c>
      <c r="AX432" s="12" t="s">
        <v>25</v>
      </c>
      <c r="AY432" s="230" t="s">
        <v>138</v>
      </c>
    </row>
    <row r="433" spans="2:65" s="1" customFormat="1" ht="31.5" customHeight="1">
      <c r="B433" s="41"/>
      <c r="C433" s="193" t="s">
        <v>622</v>
      </c>
      <c r="D433" s="193" t="s">
        <v>140</v>
      </c>
      <c r="E433" s="194" t="s">
        <v>623</v>
      </c>
      <c r="F433" s="195" t="s">
        <v>624</v>
      </c>
      <c r="G433" s="196" t="s">
        <v>234</v>
      </c>
      <c r="H433" s="197">
        <v>0.32200000000000001</v>
      </c>
      <c r="I433" s="198"/>
      <c r="J433" s="199">
        <f>ROUND(I433*H433,2)</f>
        <v>0</v>
      </c>
      <c r="K433" s="195" t="s">
        <v>144</v>
      </c>
      <c r="L433" s="61"/>
      <c r="M433" s="200" t="s">
        <v>34</v>
      </c>
      <c r="N433" s="201" t="s">
        <v>49</v>
      </c>
      <c r="O433" s="42"/>
      <c r="P433" s="202">
        <f>O433*H433</f>
        <v>0</v>
      </c>
      <c r="Q433" s="202">
        <v>0</v>
      </c>
      <c r="R433" s="202">
        <f>Q433*H433</f>
        <v>0</v>
      </c>
      <c r="S433" s="202">
        <v>0</v>
      </c>
      <c r="T433" s="203">
        <f>S433*H433</f>
        <v>0</v>
      </c>
      <c r="AR433" s="24" t="s">
        <v>262</v>
      </c>
      <c r="AT433" s="24" t="s">
        <v>140</v>
      </c>
      <c r="AU433" s="24" t="s">
        <v>85</v>
      </c>
      <c r="AY433" s="24" t="s">
        <v>138</v>
      </c>
      <c r="BE433" s="204">
        <f>IF(N433="základní",J433,0)</f>
        <v>0</v>
      </c>
      <c r="BF433" s="204">
        <f>IF(N433="snížená",J433,0)</f>
        <v>0</v>
      </c>
      <c r="BG433" s="204">
        <f>IF(N433="zákl. přenesená",J433,0)</f>
        <v>0</v>
      </c>
      <c r="BH433" s="204">
        <f>IF(N433="sníž. přenesená",J433,0)</f>
        <v>0</v>
      </c>
      <c r="BI433" s="204">
        <f>IF(N433="nulová",J433,0)</f>
        <v>0</v>
      </c>
      <c r="BJ433" s="24" t="s">
        <v>145</v>
      </c>
      <c r="BK433" s="204">
        <f>ROUND(I433*H433,2)</f>
        <v>0</v>
      </c>
      <c r="BL433" s="24" t="s">
        <v>262</v>
      </c>
      <c r="BM433" s="24" t="s">
        <v>625</v>
      </c>
    </row>
    <row r="434" spans="2:65" s="1" customFormat="1" ht="108">
      <c r="B434" s="41"/>
      <c r="C434" s="63"/>
      <c r="D434" s="205" t="s">
        <v>147</v>
      </c>
      <c r="E434" s="63"/>
      <c r="F434" s="206" t="s">
        <v>626</v>
      </c>
      <c r="G434" s="63"/>
      <c r="H434" s="63"/>
      <c r="I434" s="163"/>
      <c r="J434" s="63"/>
      <c r="K434" s="63"/>
      <c r="L434" s="61"/>
      <c r="M434" s="207"/>
      <c r="N434" s="42"/>
      <c r="O434" s="42"/>
      <c r="P434" s="42"/>
      <c r="Q434" s="42"/>
      <c r="R434" s="42"/>
      <c r="S434" s="42"/>
      <c r="T434" s="78"/>
      <c r="AT434" s="24" t="s">
        <v>147</v>
      </c>
      <c r="AU434" s="24" t="s">
        <v>85</v>
      </c>
    </row>
    <row r="435" spans="2:65" s="10" customFormat="1" ht="29.85" customHeight="1">
      <c r="B435" s="176"/>
      <c r="C435" s="177"/>
      <c r="D435" s="190" t="s">
        <v>75</v>
      </c>
      <c r="E435" s="191" t="s">
        <v>627</v>
      </c>
      <c r="F435" s="191" t="s">
        <v>628</v>
      </c>
      <c r="G435" s="177"/>
      <c r="H435" s="177"/>
      <c r="I435" s="180"/>
      <c r="J435" s="192">
        <f>BK435</f>
        <v>0</v>
      </c>
      <c r="K435" s="177"/>
      <c r="L435" s="182"/>
      <c r="M435" s="183"/>
      <c r="N435" s="184"/>
      <c r="O435" s="184"/>
      <c r="P435" s="185">
        <f>SUM(P436:P438)</f>
        <v>0</v>
      </c>
      <c r="Q435" s="184"/>
      <c r="R435" s="185">
        <f>SUM(R436:R438)</f>
        <v>0.37913960000000002</v>
      </c>
      <c r="S435" s="184"/>
      <c r="T435" s="186">
        <f>SUM(T436:T438)</f>
        <v>0</v>
      </c>
      <c r="AR435" s="187" t="s">
        <v>85</v>
      </c>
      <c r="AT435" s="188" t="s">
        <v>75</v>
      </c>
      <c r="AU435" s="188" t="s">
        <v>25</v>
      </c>
      <c r="AY435" s="187" t="s">
        <v>138</v>
      </c>
      <c r="BK435" s="189">
        <f>SUM(BK436:BK438)</f>
        <v>0</v>
      </c>
    </row>
    <row r="436" spans="2:65" s="1" customFormat="1" ht="22.5" customHeight="1">
      <c r="B436" s="41"/>
      <c r="C436" s="193" t="s">
        <v>629</v>
      </c>
      <c r="D436" s="193" t="s">
        <v>140</v>
      </c>
      <c r="E436" s="194" t="s">
        <v>630</v>
      </c>
      <c r="F436" s="195" t="s">
        <v>631</v>
      </c>
      <c r="G436" s="196" t="s">
        <v>362</v>
      </c>
      <c r="H436" s="197">
        <v>282.94</v>
      </c>
      <c r="I436" s="198"/>
      <c r="J436" s="199">
        <f>ROUND(I436*H436,2)</f>
        <v>0</v>
      </c>
      <c r="K436" s="195" t="s">
        <v>34</v>
      </c>
      <c r="L436" s="61"/>
      <c r="M436" s="200" t="s">
        <v>34</v>
      </c>
      <c r="N436" s="201" t="s">
        <v>49</v>
      </c>
      <c r="O436" s="42"/>
      <c r="P436" s="202">
        <f>O436*H436</f>
        <v>0</v>
      </c>
      <c r="Q436" s="202">
        <v>1.34E-3</v>
      </c>
      <c r="R436" s="202">
        <f>Q436*H436</f>
        <v>0.37913960000000002</v>
      </c>
      <c r="S436" s="202">
        <v>0</v>
      </c>
      <c r="T436" s="203">
        <f>S436*H436</f>
        <v>0</v>
      </c>
      <c r="AR436" s="24" t="s">
        <v>262</v>
      </c>
      <c r="AT436" s="24" t="s">
        <v>140</v>
      </c>
      <c r="AU436" s="24" t="s">
        <v>85</v>
      </c>
      <c r="AY436" s="24" t="s">
        <v>138</v>
      </c>
      <c r="BE436" s="204">
        <f>IF(N436="základní",J436,0)</f>
        <v>0</v>
      </c>
      <c r="BF436" s="204">
        <f>IF(N436="snížená",J436,0)</f>
        <v>0</v>
      </c>
      <c r="BG436" s="204">
        <f>IF(N436="zákl. přenesená",J436,0)</f>
        <v>0</v>
      </c>
      <c r="BH436" s="204">
        <f>IF(N436="sníž. přenesená",J436,0)</f>
        <v>0</v>
      </c>
      <c r="BI436" s="204">
        <f>IF(N436="nulová",J436,0)</f>
        <v>0</v>
      </c>
      <c r="BJ436" s="24" t="s">
        <v>145</v>
      </c>
      <c r="BK436" s="204">
        <f>ROUND(I436*H436,2)</f>
        <v>0</v>
      </c>
      <c r="BL436" s="24" t="s">
        <v>262</v>
      </c>
      <c r="BM436" s="24" t="s">
        <v>632</v>
      </c>
    </row>
    <row r="437" spans="2:65" s="11" customFormat="1" ht="24">
      <c r="B437" s="208"/>
      <c r="C437" s="209"/>
      <c r="D437" s="205" t="s">
        <v>149</v>
      </c>
      <c r="E437" s="210" t="s">
        <v>34</v>
      </c>
      <c r="F437" s="211" t="s">
        <v>633</v>
      </c>
      <c r="G437" s="209"/>
      <c r="H437" s="212" t="s">
        <v>34</v>
      </c>
      <c r="I437" s="213"/>
      <c r="J437" s="209"/>
      <c r="K437" s="209"/>
      <c r="L437" s="214"/>
      <c r="M437" s="215"/>
      <c r="N437" s="216"/>
      <c r="O437" s="216"/>
      <c r="P437" s="216"/>
      <c r="Q437" s="216"/>
      <c r="R437" s="216"/>
      <c r="S437" s="216"/>
      <c r="T437" s="217"/>
      <c r="AT437" s="218" t="s">
        <v>149</v>
      </c>
      <c r="AU437" s="218" t="s">
        <v>85</v>
      </c>
      <c r="AV437" s="11" t="s">
        <v>25</v>
      </c>
      <c r="AW437" s="11" t="s">
        <v>102</v>
      </c>
      <c r="AX437" s="11" t="s">
        <v>76</v>
      </c>
      <c r="AY437" s="218" t="s">
        <v>138</v>
      </c>
    </row>
    <row r="438" spans="2:65" s="12" customFormat="1">
      <c r="B438" s="219"/>
      <c r="C438" s="220"/>
      <c r="D438" s="205" t="s">
        <v>149</v>
      </c>
      <c r="E438" s="232" t="s">
        <v>34</v>
      </c>
      <c r="F438" s="233" t="s">
        <v>621</v>
      </c>
      <c r="G438" s="220"/>
      <c r="H438" s="234">
        <v>282.94</v>
      </c>
      <c r="I438" s="225"/>
      <c r="J438" s="220"/>
      <c r="K438" s="220"/>
      <c r="L438" s="226"/>
      <c r="M438" s="270"/>
      <c r="N438" s="271"/>
      <c r="O438" s="271"/>
      <c r="P438" s="271"/>
      <c r="Q438" s="271"/>
      <c r="R438" s="271"/>
      <c r="S438" s="271"/>
      <c r="T438" s="272"/>
      <c r="AT438" s="230" t="s">
        <v>149</v>
      </c>
      <c r="AU438" s="230" t="s">
        <v>85</v>
      </c>
      <c r="AV438" s="12" t="s">
        <v>85</v>
      </c>
      <c r="AW438" s="12" t="s">
        <v>102</v>
      </c>
      <c r="AX438" s="12" t="s">
        <v>25</v>
      </c>
      <c r="AY438" s="230" t="s">
        <v>138</v>
      </c>
    </row>
    <row r="439" spans="2:65" s="1" customFormat="1" ht="6.9" customHeight="1">
      <c r="B439" s="56"/>
      <c r="C439" s="57"/>
      <c r="D439" s="57"/>
      <c r="E439" s="57"/>
      <c r="F439" s="57"/>
      <c r="G439" s="57"/>
      <c r="H439" s="57"/>
      <c r="I439" s="139"/>
      <c r="J439" s="57"/>
      <c r="K439" s="57"/>
      <c r="L439" s="61"/>
    </row>
  </sheetData>
  <sheetProtection algorithmName="SHA-512" hashValue="N/5tvwcROBX/SPehUcnj7SEN3NY944QtGUFPpQGK+bQ3AKRRa7h4c/hMYc9W3nzpwD3X6Q38EzBNiZySWxK6iw==" saltValue="KnwUsbzLryqZgqHnBSgYeA==" spinCount="100000" sheet="1" objects="1" scenarios="1" formatCells="0" formatColumns="0" formatRows="0" sort="0" autoFilter="0"/>
  <autoFilter ref="C87:K438"/>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0"/>
  <sheetViews>
    <sheetView showGridLines="0" workbookViewId="0">
      <pane ySplit="1" topLeftCell="A2" activePane="bottomLeft" state="frozen"/>
      <selection pane="bottomLeft"/>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96</v>
      </c>
      <c r="G1" s="398" t="s">
        <v>97</v>
      </c>
      <c r="H1" s="398"/>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59"/>
      <c r="M2" s="359"/>
      <c r="N2" s="359"/>
      <c r="O2" s="359"/>
      <c r="P2" s="359"/>
      <c r="Q2" s="359"/>
      <c r="R2" s="359"/>
      <c r="S2" s="359"/>
      <c r="T2" s="359"/>
      <c r="U2" s="359"/>
      <c r="V2" s="359"/>
      <c r="AT2" s="24" t="s">
        <v>88</v>
      </c>
    </row>
    <row r="3" spans="1:70" ht="6.9" customHeight="1">
      <c r="B3" s="25"/>
      <c r="C3" s="26"/>
      <c r="D3" s="26"/>
      <c r="E3" s="26"/>
      <c r="F3" s="26"/>
      <c r="G3" s="26"/>
      <c r="H3" s="26"/>
      <c r="I3" s="116"/>
      <c r="J3" s="26"/>
      <c r="K3" s="27"/>
      <c r="AT3" s="24" t="s">
        <v>85</v>
      </c>
    </row>
    <row r="4" spans="1:70" ht="36.9" customHeight="1">
      <c r="B4" s="28"/>
      <c r="C4" s="29"/>
      <c r="D4" s="30" t="s">
        <v>101</v>
      </c>
      <c r="E4" s="29"/>
      <c r="F4" s="29"/>
      <c r="G4" s="29"/>
      <c r="H4" s="29"/>
      <c r="I4" s="117"/>
      <c r="J4" s="29"/>
      <c r="K4" s="31"/>
      <c r="M4" s="32" t="s">
        <v>12</v>
      </c>
      <c r="AT4" s="24" t="s">
        <v>102</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22.5" customHeight="1">
      <c r="B7" s="28"/>
      <c r="C7" s="29"/>
      <c r="D7" s="29"/>
      <c r="E7" s="399" t="str">
        <f>'Rekapitulace stavby'!K6</f>
        <v>VD Kostomlátky, oprava dna plavební komory</v>
      </c>
      <c r="F7" s="400"/>
      <c r="G7" s="400"/>
      <c r="H7" s="400"/>
      <c r="I7" s="117"/>
      <c r="J7" s="29"/>
      <c r="K7" s="31"/>
    </row>
    <row r="8" spans="1:70" s="1" customFormat="1" ht="13.2">
      <c r="B8" s="41"/>
      <c r="C8" s="42"/>
      <c r="D8" s="37" t="s">
        <v>103</v>
      </c>
      <c r="E8" s="42"/>
      <c r="F8" s="42"/>
      <c r="G8" s="42"/>
      <c r="H8" s="42"/>
      <c r="I8" s="118"/>
      <c r="J8" s="42"/>
      <c r="K8" s="45"/>
    </row>
    <row r="9" spans="1:70" s="1" customFormat="1" ht="36.9" customHeight="1">
      <c r="B9" s="41"/>
      <c r="C9" s="42"/>
      <c r="D9" s="42"/>
      <c r="E9" s="401" t="s">
        <v>634</v>
      </c>
      <c r="F9" s="402"/>
      <c r="G9" s="402"/>
      <c r="H9" s="402"/>
      <c r="I9" s="118"/>
      <c r="J9" s="42"/>
      <c r="K9" s="45"/>
    </row>
    <row r="10" spans="1:70" s="1" customFormat="1">
      <c r="B10" s="41"/>
      <c r="C10" s="42"/>
      <c r="D10" s="42"/>
      <c r="E10" s="42"/>
      <c r="F10" s="42"/>
      <c r="G10" s="42"/>
      <c r="H10" s="42"/>
      <c r="I10" s="118"/>
      <c r="J10" s="42"/>
      <c r="K10" s="45"/>
    </row>
    <row r="11" spans="1:70" s="1" customFormat="1" ht="14.4" customHeight="1">
      <c r="B11" s="41"/>
      <c r="C11" s="42"/>
      <c r="D11" s="37" t="s">
        <v>21</v>
      </c>
      <c r="E11" s="42"/>
      <c r="F11" s="35" t="s">
        <v>22</v>
      </c>
      <c r="G11" s="42"/>
      <c r="H11" s="42"/>
      <c r="I11" s="119" t="s">
        <v>23</v>
      </c>
      <c r="J11" s="35" t="s">
        <v>24</v>
      </c>
      <c r="K11" s="45"/>
    </row>
    <row r="12" spans="1:70" s="1" customFormat="1" ht="14.4" customHeight="1">
      <c r="B12" s="41"/>
      <c r="C12" s="42"/>
      <c r="D12" s="37" t="s">
        <v>26</v>
      </c>
      <c r="E12" s="42"/>
      <c r="F12" s="35" t="s">
        <v>27</v>
      </c>
      <c r="G12" s="42"/>
      <c r="H12" s="42"/>
      <c r="I12" s="119" t="s">
        <v>28</v>
      </c>
      <c r="J12" s="120" t="str">
        <f>'Rekapitulace stavby'!AN8</f>
        <v>13.04.2017</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32</v>
      </c>
      <c r="E14" s="42"/>
      <c r="F14" s="42"/>
      <c r="G14" s="42"/>
      <c r="H14" s="42"/>
      <c r="I14" s="119" t="s">
        <v>33</v>
      </c>
      <c r="J14" s="35" t="s">
        <v>34</v>
      </c>
      <c r="K14" s="45"/>
    </row>
    <row r="15" spans="1:70" s="1" customFormat="1" ht="18" customHeight="1">
      <c r="B15" s="41"/>
      <c r="C15" s="42"/>
      <c r="D15" s="42"/>
      <c r="E15" s="35" t="s">
        <v>35</v>
      </c>
      <c r="F15" s="42"/>
      <c r="G15" s="42"/>
      <c r="H15" s="42"/>
      <c r="I15" s="119" t="s">
        <v>36</v>
      </c>
      <c r="J15" s="35" t="s">
        <v>34</v>
      </c>
      <c r="K15" s="45"/>
    </row>
    <row r="16" spans="1:70"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34</v>
      </c>
      <c r="K20" s="45"/>
    </row>
    <row r="21" spans="2:11" s="1" customFormat="1" ht="18" customHeight="1">
      <c r="B21" s="41"/>
      <c r="C21" s="42"/>
      <c r="D21" s="42"/>
      <c r="E21" s="35" t="s">
        <v>35</v>
      </c>
      <c r="F21" s="42"/>
      <c r="G21" s="42"/>
      <c r="H21" s="42"/>
      <c r="I21" s="119" t="s">
        <v>36</v>
      </c>
      <c r="J21" s="35" t="s">
        <v>34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48.75" customHeight="1">
      <c r="B24" s="121"/>
      <c r="C24" s="122"/>
      <c r="D24" s="122"/>
      <c r="E24" s="391" t="s">
        <v>41</v>
      </c>
      <c r="F24" s="391"/>
      <c r="G24" s="391"/>
      <c r="H24" s="391"/>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ROUND(J83,2)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44</v>
      </c>
      <c r="G29" s="42"/>
      <c r="H29" s="42"/>
      <c r="I29" s="129" t="s">
        <v>43</v>
      </c>
      <c r="J29" s="46" t="s">
        <v>45</v>
      </c>
      <c r="K29" s="45"/>
    </row>
    <row r="30" spans="2:11" s="1" customFormat="1" ht="14.4" hidden="1" customHeight="1">
      <c r="B30" s="41"/>
      <c r="C30" s="42"/>
      <c r="D30" s="49" t="s">
        <v>46</v>
      </c>
      <c r="E30" s="49" t="s">
        <v>47</v>
      </c>
      <c r="F30" s="130">
        <f>ROUND(SUM(BE83:BE199), 2)</f>
        <v>0</v>
      </c>
      <c r="G30" s="42"/>
      <c r="H30" s="42"/>
      <c r="I30" s="131">
        <v>0.21</v>
      </c>
      <c r="J30" s="130">
        <f>ROUND(ROUND((SUM(BE83:BE199)), 2)*I30, 2)</f>
        <v>0</v>
      </c>
      <c r="K30" s="45"/>
    </row>
    <row r="31" spans="2:11" s="1" customFormat="1" ht="14.4" hidden="1" customHeight="1">
      <c r="B31" s="41"/>
      <c r="C31" s="42"/>
      <c r="D31" s="42"/>
      <c r="E31" s="49" t="s">
        <v>48</v>
      </c>
      <c r="F31" s="130">
        <f>ROUND(SUM(BF83:BF199), 2)</f>
        <v>0</v>
      </c>
      <c r="G31" s="42"/>
      <c r="H31" s="42"/>
      <c r="I31" s="131">
        <v>0.15</v>
      </c>
      <c r="J31" s="130">
        <f>ROUND(ROUND((SUM(BF83:BF199)), 2)*I31, 2)</f>
        <v>0</v>
      </c>
      <c r="K31" s="45"/>
    </row>
    <row r="32" spans="2:11" s="1" customFormat="1" ht="14.4" customHeight="1">
      <c r="B32" s="41"/>
      <c r="C32" s="42"/>
      <c r="D32" s="49" t="s">
        <v>46</v>
      </c>
      <c r="E32" s="49" t="s">
        <v>49</v>
      </c>
      <c r="F32" s="130">
        <f>ROUND(SUM(BG83:BG199), 2)</f>
        <v>0</v>
      </c>
      <c r="G32" s="42"/>
      <c r="H32" s="42"/>
      <c r="I32" s="131">
        <v>0.21</v>
      </c>
      <c r="J32" s="130">
        <v>0</v>
      </c>
      <c r="K32" s="45"/>
    </row>
    <row r="33" spans="2:11" s="1" customFormat="1" ht="14.4" customHeight="1">
      <c r="B33" s="41"/>
      <c r="C33" s="42"/>
      <c r="D33" s="42"/>
      <c r="E33" s="49" t="s">
        <v>50</v>
      </c>
      <c r="F33" s="130">
        <f>ROUND(SUM(BH83:BH199), 2)</f>
        <v>0</v>
      </c>
      <c r="G33" s="42"/>
      <c r="H33" s="42"/>
      <c r="I33" s="131">
        <v>0.15</v>
      </c>
      <c r="J33" s="130">
        <v>0</v>
      </c>
      <c r="K33" s="45"/>
    </row>
    <row r="34" spans="2:11" s="1" customFormat="1" ht="14.4" hidden="1" customHeight="1">
      <c r="B34" s="41"/>
      <c r="C34" s="42"/>
      <c r="D34" s="42"/>
      <c r="E34" s="49" t="s">
        <v>51</v>
      </c>
      <c r="F34" s="130">
        <f>ROUND(SUM(BI83:BI199),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105</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9" t="str">
        <f>E7</f>
        <v>VD Kostomlátky, oprava dna plavební komory</v>
      </c>
      <c r="F45" s="400"/>
      <c r="G45" s="400"/>
      <c r="H45" s="400"/>
      <c r="I45" s="118"/>
      <c r="J45" s="42"/>
      <c r="K45" s="45"/>
    </row>
    <row r="46" spans="2:11" s="1" customFormat="1" ht="14.4" customHeight="1">
      <c r="B46" s="41"/>
      <c r="C46" s="37" t="s">
        <v>103</v>
      </c>
      <c r="D46" s="42"/>
      <c r="E46" s="42"/>
      <c r="F46" s="42"/>
      <c r="G46" s="42"/>
      <c r="H46" s="42"/>
      <c r="I46" s="118"/>
      <c r="J46" s="42"/>
      <c r="K46" s="45"/>
    </row>
    <row r="47" spans="2:11" s="1" customFormat="1" ht="23.25" customHeight="1">
      <c r="B47" s="41"/>
      <c r="C47" s="42"/>
      <c r="D47" s="42"/>
      <c r="E47" s="401" t="str">
        <f>E9</f>
        <v>2. - SO 02  POV</v>
      </c>
      <c r="F47" s="402"/>
      <c r="G47" s="402"/>
      <c r="H47" s="402"/>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26</v>
      </c>
      <c r="D49" s="42"/>
      <c r="E49" s="42"/>
      <c r="F49" s="35" t="str">
        <f>F12</f>
        <v>Kostomlátky</v>
      </c>
      <c r="G49" s="42"/>
      <c r="H49" s="42"/>
      <c r="I49" s="119" t="s">
        <v>28</v>
      </c>
      <c r="J49" s="120" t="str">
        <f>IF(J12="","",J12)</f>
        <v>13.04.2017</v>
      </c>
      <c r="K49" s="45"/>
    </row>
    <row r="50" spans="2:47" s="1" customFormat="1" ht="6.9" customHeight="1">
      <c r="B50" s="41"/>
      <c r="C50" s="42"/>
      <c r="D50" s="42"/>
      <c r="E50" s="42"/>
      <c r="F50" s="42"/>
      <c r="G50" s="42"/>
      <c r="H50" s="42"/>
      <c r="I50" s="118"/>
      <c r="J50" s="42"/>
      <c r="K50" s="45"/>
    </row>
    <row r="51" spans="2:47" s="1" customFormat="1" ht="13.2">
      <c r="B51" s="41"/>
      <c r="C51" s="37" t="s">
        <v>32</v>
      </c>
      <c r="D51" s="42"/>
      <c r="E51" s="42"/>
      <c r="F51" s="35" t="str">
        <f>E15</f>
        <v>Povodí Labe, státní podnik, OIČ, Hradec Králové</v>
      </c>
      <c r="G51" s="42"/>
      <c r="H51" s="42"/>
      <c r="I51" s="119" t="s">
        <v>39</v>
      </c>
      <c r="J51" s="35" t="str">
        <f>E21</f>
        <v>Povodí Labe, státní podnik, OIČ, Hradec Králové</v>
      </c>
      <c r="K51" s="45"/>
    </row>
    <row r="52" spans="2:47" s="1" customFormat="1" ht="14.4" customHeight="1">
      <c r="B52" s="41"/>
      <c r="C52" s="37" t="s">
        <v>37</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106</v>
      </c>
      <c r="D54" s="132"/>
      <c r="E54" s="132"/>
      <c r="F54" s="132"/>
      <c r="G54" s="132"/>
      <c r="H54" s="132"/>
      <c r="I54" s="145"/>
      <c r="J54" s="146" t="s">
        <v>107</v>
      </c>
      <c r="K54" s="147"/>
    </row>
    <row r="55" spans="2:47"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J83</f>
        <v>0</v>
      </c>
      <c r="K56" s="45"/>
      <c r="AU56" s="24" t="s">
        <v>109</v>
      </c>
    </row>
    <row r="57" spans="2:47" s="7" customFormat="1" ht="24.9" customHeight="1">
      <c r="B57" s="149"/>
      <c r="C57" s="150"/>
      <c r="D57" s="151" t="s">
        <v>110</v>
      </c>
      <c r="E57" s="152"/>
      <c r="F57" s="152"/>
      <c r="G57" s="152"/>
      <c r="H57" s="152"/>
      <c r="I57" s="153"/>
      <c r="J57" s="154">
        <f>J84</f>
        <v>0</v>
      </c>
      <c r="K57" s="155"/>
    </row>
    <row r="58" spans="2:47" s="8" customFormat="1" ht="19.95" customHeight="1">
      <c r="B58" s="156"/>
      <c r="C58" s="157"/>
      <c r="D58" s="158" t="s">
        <v>111</v>
      </c>
      <c r="E58" s="159"/>
      <c r="F58" s="159"/>
      <c r="G58" s="159"/>
      <c r="H58" s="159"/>
      <c r="I58" s="160"/>
      <c r="J58" s="161">
        <f>J85</f>
        <v>0</v>
      </c>
      <c r="K58" s="162"/>
    </row>
    <row r="59" spans="2:47" s="8" customFormat="1" ht="19.95" customHeight="1">
      <c r="B59" s="156"/>
      <c r="C59" s="157"/>
      <c r="D59" s="158" t="s">
        <v>112</v>
      </c>
      <c r="E59" s="159"/>
      <c r="F59" s="159"/>
      <c r="G59" s="159"/>
      <c r="H59" s="159"/>
      <c r="I59" s="160"/>
      <c r="J59" s="161">
        <f>J141</f>
        <v>0</v>
      </c>
      <c r="K59" s="162"/>
    </row>
    <row r="60" spans="2:47" s="8" customFormat="1" ht="19.95" customHeight="1">
      <c r="B60" s="156"/>
      <c r="C60" s="157"/>
      <c r="D60" s="158" t="s">
        <v>635</v>
      </c>
      <c r="E60" s="159"/>
      <c r="F60" s="159"/>
      <c r="G60" s="159"/>
      <c r="H60" s="159"/>
      <c r="I60" s="160"/>
      <c r="J60" s="161">
        <f>J169</f>
        <v>0</v>
      </c>
      <c r="K60" s="162"/>
    </row>
    <row r="61" spans="2:47" s="8" customFormat="1" ht="19.95" customHeight="1">
      <c r="B61" s="156"/>
      <c r="C61" s="157"/>
      <c r="D61" s="158" t="s">
        <v>636</v>
      </c>
      <c r="E61" s="159"/>
      <c r="F61" s="159"/>
      <c r="G61" s="159"/>
      <c r="H61" s="159"/>
      <c r="I61" s="160"/>
      <c r="J61" s="161">
        <f>J178</f>
        <v>0</v>
      </c>
      <c r="K61" s="162"/>
    </row>
    <row r="62" spans="2:47" s="8" customFormat="1" ht="19.95" customHeight="1">
      <c r="B62" s="156"/>
      <c r="C62" s="157"/>
      <c r="D62" s="158" t="s">
        <v>115</v>
      </c>
      <c r="E62" s="159"/>
      <c r="F62" s="159"/>
      <c r="G62" s="159"/>
      <c r="H62" s="159"/>
      <c r="I62" s="160"/>
      <c r="J62" s="161">
        <f>J182</f>
        <v>0</v>
      </c>
      <c r="K62" s="162"/>
    </row>
    <row r="63" spans="2:47" s="8" customFormat="1" ht="19.95" customHeight="1">
      <c r="B63" s="156"/>
      <c r="C63" s="157"/>
      <c r="D63" s="158" t="s">
        <v>637</v>
      </c>
      <c r="E63" s="159"/>
      <c r="F63" s="159"/>
      <c r="G63" s="159"/>
      <c r="H63" s="159"/>
      <c r="I63" s="160"/>
      <c r="J63" s="161">
        <f>J198</f>
        <v>0</v>
      </c>
      <c r="K63" s="162"/>
    </row>
    <row r="64" spans="2:47" s="1" customFormat="1" ht="21.75" customHeight="1">
      <c r="B64" s="41"/>
      <c r="C64" s="42"/>
      <c r="D64" s="42"/>
      <c r="E64" s="42"/>
      <c r="F64" s="42"/>
      <c r="G64" s="42"/>
      <c r="H64" s="42"/>
      <c r="I64" s="118"/>
      <c r="J64" s="42"/>
      <c r="K64" s="45"/>
    </row>
    <row r="65" spans="2:12" s="1" customFormat="1" ht="6.9" customHeight="1">
      <c r="B65" s="56"/>
      <c r="C65" s="57"/>
      <c r="D65" s="57"/>
      <c r="E65" s="57"/>
      <c r="F65" s="57"/>
      <c r="G65" s="57"/>
      <c r="H65" s="57"/>
      <c r="I65" s="139"/>
      <c r="J65" s="57"/>
      <c r="K65" s="58"/>
    </row>
    <row r="69" spans="2:12" s="1" customFormat="1" ht="6.9" customHeight="1">
      <c r="B69" s="59"/>
      <c r="C69" s="60"/>
      <c r="D69" s="60"/>
      <c r="E69" s="60"/>
      <c r="F69" s="60"/>
      <c r="G69" s="60"/>
      <c r="H69" s="60"/>
      <c r="I69" s="142"/>
      <c r="J69" s="60"/>
      <c r="K69" s="60"/>
      <c r="L69" s="61"/>
    </row>
    <row r="70" spans="2:12" s="1" customFormat="1" ht="36.9" customHeight="1">
      <c r="B70" s="41"/>
      <c r="C70" s="62" t="s">
        <v>122</v>
      </c>
      <c r="D70" s="63"/>
      <c r="E70" s="63"/>
      <c r="F70" s="63"/>
      <c r="G70" s="63"/>
      <c r="H70" s="63"/>
      <c r="I70" s="163"/>
      <c r="J70" s="63"/>
      <c r="K70" s="63"/>
      <c r="L70" s="61"/>
    </row>
    <row r="71" spans="2:12" s="1" customFormat="1" ht="6.9" customHeight="1">
      <c r="B71" s="41"/>
      <c r="C71" s="63"/>
      <c r="D71" s="63"/>
      <c r="E71" s="63"/>
      <c r="F71" s="63"/>
      <c r="G71" s="63"/>
      <c r="H71" s="63"/>
      <c r="I71" s="163"/>
      <c r="J71" s="63"/>
      <c r="K71" s="63"/>
      <c r="L71" s="61"/>
    </row>
    <row r="72" spans="2:12" s="1" customFormat="1" ht="14.4" customHeight="1">
      <c r="B72" s="41"/>
      <c r="C72" s="65" t="s">
        <v>18</v>
      </c>
      <c r="D72" s="63"/>
      <c r="E72" s="63"/>
      <c r="F72" s="63"/>
      <c r="G72" s="63"/>
      <c r="H72" s="63"/>
      <c r="I72" s="163"/>
      <c r="J72" s="63"/>
      <c r="K72" s="63"/>
      <c r="L72" s="61"/>
    </row>
    <row r="73" spans="2:12" s="1" customFormat="1" ht="22.5" customHeight="1">
      <c r="B73" s="41"/>
      <c r="C73" s="63"/>
      <c r="D73" s="63"/>
      <c r="E73" s="395" t="str">
        <f>E7</f>
        <v>VD Kostomlátky, oprava dna plavební komory</v>
      </c>
      <c r="F73" s="396"/>
      <c r="G73" s="396"/>
      <c r="H73" s="396"/>
      <c r="I73" s="163"/>
      <c r="J73" s="63"/>
      <c r="K73" s="63"/>
      <c r="L73" s="61"/>
    </row>
    <row r="74" spans="2:12" s="1" customFormat="1" ht="14.4" customHeight="1">
      <c r="B74" s="41"/>
      <c r="C74" s="65" t="s">
        <v>103</v>
      </c>
      <c r="D74" s="63"/>
      <c r="E74" s="63"/>
      <c r="F74" s="63"/>
      <c r="G74" s="63"/>
      <c r="H74" s="63"/>
      <c r="I74" s="163"/>
      <c r="J74" s="63"/>
      <c r="K74" s="63"/>
      <c r="L74" s="61"/>
    </row>
    <row r="75" spans="2:12" s="1" customFormat="1" ht="23.25" customHeight="1">
      <c r="B75" s="41"/>
      <c r="C75" s="63"/>
      <c r="D75" s="63"/>
      <c r="E75" s="363" t="str">
        <f>E9</f>
        <v>2. - SO 02  POV</v>
      </c>
      <c r="F75" s="397"/>
      <c r="G75" s="397"/>
      <c r="H75" s="397"/>
      <c r="I75" s="163"/>
      <c r="J75" s="63"/>
      <c r="K75" s="63"/>
      <c r="L75" s="61"/>
    </row>
    <row r="76" spans="2:12" s="1" customFormat="1" ht="6.9" customHeight="1">
      <c r="B76" s="41"/>
      <c r="C76" s="63"/>
      <c r="D76" s="63"/>
      <c r="E76" s="63"/>
      <c r="F76" s="63"/>
      <c r="G76" s="63"/>
      <c r="H76" s="63"/>
      <c r="I76" s="163"/>
      <c r="J76" s="63"/>
      <c r="K76" s="63"/>
      <c r="L76" s="61"/>
    </row>
    <row r="77" spans="2:12" s="1" customFormat="1" ht="18" customHeight="1">
      <c r="B77" s="41"/>
      <c r="C77" s="65" t="s">
        <v>26</v>
      </c>
      <c r="D77" s="63"/>
      <c r="E77" s="63"/>
      <c r="F77" s="164" t="str">
        <f>F12</f>
        <v>Kostomlátky</v>
      </c>
      <c r="G77" s="63"/>
      <c r="H77" s="63"/>
      <c r="I77" s="165" t="s">
        <v>28</v>
      </c>
      <c r="J77" s="73" t="str">
        <f>IF(J12="","",J12)</f>
        <v>13.04.2017</v>
      </c>
      <c r="K77" s="63"/>
      <c r="L77" s="61"/>
    </row>
    <row r="78" spans="2:12" s="1" customFormat="1" ht="6.9" customHeight="1">
      <c r="B78" s="41"/>
      <c r="C78" s="63"/>
      <c r="D78" s="63"/>
      <c r="E78" s="63"/>
      <c r="F78" s="63"/>
      <c r="G78" s="63"/>
      <c r="H78" s="63"/>
      <c r="I78" s="163"/>
      <c r="J78" s="63"/>
      <c r="K78" s="63"/>
      <c r="L78" s="61"/>
    </row>
    <row r="79" spans="2:12" s="1" customFormat="1" ht="13.2">
      <c r="B79" s="41"/>
      <c r="C79" s="65" t="s">
        <v>32</v>
      </c>
      <c r="D79" s="63"/>
      <c r="E79" s="63"/>
      <c r="F79" s="164" t="str">
        <f>E15</f>
        <v>Povodí Labe, státní podnik, OIČ, Hradec Králové</v>
      </c>
      <c r="G79" s="63"/>
      <c r="H79" s="63"/>
      <c r="I79" s="165" t="s">
        <v>39</v>
      </c>
      <c r="J79" s="164" t="str">
        <f>E21</f>
        <v>Povodí Labe, státní podnik, OIČ, Hradec Králové</v>
      </c>
      <c r="K79" s="63"/>
      <c r="L79" s="61"/>
    </row>
    <row r="80" spans="2:12" s="1" customFormat="1" ht="14.4" customHeight="1">
      <c r="B80" s="41"/>
      <c r="C80" s="65" t="s">
        <v>37</v>
      </c>
      <c r="D80" s="63"/>
      <c r="E80" s="63"/>
      <c r="F80" s="164" t="str">
        <f>IF(E18="","",E18)</f>
        <v/>
      </c>
      <c r="G80" s="63"/>
      <c r="H80" s="63"/>
      <c r="I80" s="163"/>
      <c r="J80" s="63"/>
      <c r="K80" s="63"/>
      <c r="L80" s="61"/>
    </row>
    <row r="81" spans="2:65" s="1" customFormat="1" ht="10.35" customHeight="1">
      <c r="B81" s="41"/>
      <c r="C81" s="63"/>
      <c r="D81" s="63"/>
      <c r="E81" s="63"/>
      <c r="F81" s="63"/>
      <c r="G81" s="63"/>
      <c r="H81" s="63"/>
      <c r="I81" s="163"/>
      <c r="J81" s="63"/>
      <c r="K81" s="63"/>
      <c r="L81" s="61"/>
    </row>
    <row r="82" spans="2:65" s="9" customFormat="1" ht="29.25" customHeight="1">
      <c r="B82" s="166"/>
      <c r="C82" s="167" t="s">
        <v>123</v>
      </c>
      <c r="D82" s="168" t="s">
        <v>61</v>
      </c>
      <c r="E82" s="168" t="s">
        <v>57</v>
      </c>
      <c r="F82" s="168" t="s">
        <v>124</v>
      </c>
      <c r="G82" s="168" t="s">
        <v>125</v>
      </c>
      <c r="H82" s="168" t="s">
        <v>126</v>
      </c>
      <c r="I82" s="169" t="s">
        <v>127</v>
      </c>
      <c r="J82" s="168" t="s">
        <v>107</v>
      </c>
      <c r="K82" s="170" t="s">
        <v>128</v>
      </c>
      <c r="L82" s="171"/>
      <c r="M82" s="81" t="s">
        <v>129</v>
      </c>
      <c r="N82" s="82" t="s">
        <v>46</v>
      </c>
      <c r="O82" s="82" t="s">
        <v>130</v>
      </c>
      <c r="P82" s="82" t="s">
        <v>131</v>
      </c>
      <c r="Q82" s="82" t="s">
        <v>132</v>
      </c>
      <c r="R82" s="82" t="s">
        <v>133</v>
      </c>
      <c r="S82" s="82" t="s">
        <v>134</v>
      </c>
      <c r="T82" s="83" t="s">
        <v>135</v>
      </c>
    </row>
    <row r="83" spans="2:65" s="1" customFormat="1" ht="29.25" customHeight="1">
      <c r="B83" s="41"/>
      <c r="C83" s="87" t="s">
        <v>108</v>
      </c>
      <c r="D83" s="63"/>
      <c r="E83" s="63"/>
      <c r="F83" s="63"/>
      <c r="G83" s="63"/>
      <c r="H83" s="63"/>
      <c r="I83" s="163"/>
      <c r="J83" s="172">
        <f>BK83</f>
        <v>0</v>
      </c>
      <c r="K83" s="63"/>
      <c r="L83" s="61"/>
      <c r="M83" s="84"/>
      <c r="N83" s="85"/>
      <c r="O83" s="85"/>
      <c r="P83" s="173">
        <f>P84</f>
        <v>0</v>
      </c>
      <c r="Q83" s="85"/>
      <c r="R83" s="173">
        <f>R84</f>
        <v>0.757297</v>
      </c>
      <c r="S83" s="85"/>
      <c r="T83" s="174">
        <f>T84</f>
        <v>720.08360000000005</v>
      </c>
      <c r="AT83" s="24" t="s">
        <v>75</v>
      </c>
      <c r="AU83" s="24" t="s">
        <v>109</v>
      </c>
      <c r="BK83" s="175">
        <f>BK84</f>
        <v>0</v>
      </c>
    </row>
    <row r="84" spans="2:65" s="10" customFormat="1" ht="37.35" customHeight="1">
      <c r="B84" s="176"/>
      <c r="C84" s="177"/>
      <c r="D84" s="178" t="s">
        <v>75</v>
      </c>
      <c r="E84" s="179" t="s">
        <v>136</v>
      </c>
      <c r="F84" s="179" t="s">
        <v>137</v>
      </c>
      <c r="G84" s="177"/>
      <c r="H84" s="177"/>
      <c r="I84" s="180"/>
      <c r="J84" s="181">
        <f>BK84</f>
        <v>0</v>
      </c>
      <c r="K84" s="177"/>
      <c r="L84" s="182"/>
      <c r="M84" s="183"/>
      <c r="N84" s="184"/>
      <c r="O84" s="184"/>
      <c r="P84" s="185">
        <f>P85+P141+P169+P178+P182+P198</f>
        <v>0</v>
      </c>
      <c r="Q84" s="184"/>
      <c r="R84" s="185">
        <f>R85+R141+R169+R178+R182+R198</f>
        <v>0.757297</v>
      </c>
      <c r="S84" s="184"/>
      <c r="T84" s="186">
        <f>T85+T141+T169+T178+T182+T198</f>
        <v>720.08360000000005</v>
      </c>
      <c r="AR84" s="187" t="s">
        <v>25</v>
      </c>
      <c r="AT84" s="188" t="s">
        <v>75</v>
      </c>
      <c r="AU84" s="188" t="s">
        <v>76</v>
      </c>
      <c r="AY84" s="187" t="s">
        <v>138</v>
      </c>
      <c r="BK84" s="189">
        <f>BK85+BK141+BK169+BK178+BK182+BK198</f>
        <v>0</v>
      </c>
    </row>
    <row r="85" spans="2:65" s="10" customFormat="1" ht="19.95" customHeight="1">
      <c r="B85" s="176"/>
      <c r="C85" s="177"/>
      <c r="D85" s="190" t="s">
        <v>75</v>
      </c>
      <c r="E85" s="191" t="s">
        <v>25</v>
      </c>
      <c r="F85" s="191" t="s">
        <v>139</v>
      </c>
      <c r="G85" s="177"/>
      <c r="H85" s="177"/>
      <c r="I85" s="180"/>
      <c r="J85" s="192">
        <f>BK85</f>
        <v>0</v>
      </c>
      <c r="K85" s="177"/>
      <c r="L85" s="182"/>
      <c r="M85" s="183"/>
      <c r="N85" s="184"/>
      <c r="O85" s="184"/>
      <c r="P85" s="185">
        <f>SUM(P86:P140)</f>
        <v>0</v>
      </c>
      <c r="Q85" s="184"/>
      <c r="R85" s="185">
        <f>SUM(R86:R140)</f>
        <v>0.70183300000000004</v>
      </c>
      <c r="S85" s="184"/>
      <c r="T85" s="186">
        <f>SUM(T86:T140)</f>
        <v>0</v>
      </c>
      <c r="AR85" s="187" t="s">
        <v>25</v>
      </c>
      <c r="AT85" s="188" t="s">
        <v>75</v>
      </c>
      <c r="AU85" s="188" t="s">
        <v>25</v>
      </c>
      <c r="AY85" s="187" t="s">
        <v>138</v>
      </c>
      <c r="BK85" s="189">
        <f>SUM(BK86:BK140)</f>
        <v>0</v>
      </c>
    </row>
    <row r="86" spans="2:65" s="1" customFormat="1" ht="31.5" customHeight="1">
      <c r="B86" s="41"/>
      <c r="C86" s="193" t="s">
        <v>25</v>
      </c>
      <c r="D86" s="193" t="s">
        <v>140</v>
      </c>
      <c r="E86" s="194" t="s">
        <v>638</v>
      </c>
      <c r="F86" s="195" t="s">
        <v>639</v>
      </c>
      <c r="G86" s="196" t="s">
        <v>143</v>
      </c>
      <c r="H86" s="197">
        <v>40</v>
      </c>
      <c r="I86" s="198"/>
      <c r="J86" s="199">
        <f>ROUND(I86*H86,2)</f>
        <v>0</v>
      </c>
      <c r="K86" s="195" t="s">
        <v>144</v>
      </c>
      <c r="L86" s="61"/>
      <c r="M86" s="200" t="s">
        <v>34</v>
      </c>
      <c r="N86" s="201" t="s">
        <v>49</v>
      </c>
      <c r="O86" s="42"/>
      <c r="P86" s="202">
        <f>O86*H86</f>
        <v>0</v>
      </c>
      <c r="Q86" s="202">
        <v>0</v>
      </c>
      <c r="R86" s="202">
        <f>Q86*H86</f>
        <v>0</v>
      </c>
      <c r="S86" s="202">
        <v>0</v>
      </c>
      <c r="T86" s="203">
        <f>S86*H86</f>
        <v>0</v>
      </c>
      <c r="AR86" s="24" t="s">
        <v>145</v>
      </c>
      <c r="AT86" s="24" t="s">
        <v>140</v>
      </c>
      <c r="AU86" s="24" t="s">
        <v>85</v>
      </c>
      <c r="AY86" s="24" t="s">
        <v>138</v>
      </c>
      <c r="BE86" s="204">
        <f>IF(N86="základní",J86,0)</f>
        <v>0</v>
      </c>
      <c r="BF86" s="204">
        <f>IF(N86="snížená",J86,0)</f>
        <v>0</v>
      </c>
      <c r="BG86" s="204">
        <f>IF(N86="zákl. přenesená",J86,0)</f>
        <v>0</v>
      </c>
      <c r="BH86" s="204">
        <f>IF(N86="sníž. přenesená",J86,0)</f>
        <v>0</v>
      </c>
      <c r="BI86" s="204">
        <f>IF(N86="nulová",J86,0)</f>
        <v>0</v>
      </c>
      <c r="BJ86" s="24" t="s">
        <v>145</v>
      </c>
      <c r="BK86" s="204">
        <f>ROUND(I86*H86,2)</f>
        <v>0</v>
      </c>
      <c r="BL86" s="24" t="s">
        <v>145</v>
      </c>
      <c r="BM86" s="24" t="s">
        <v>640</v>
      </c>
    </row>
    <row r="87" spans="2:65" s="1" customFormat="1" ht="240">
      <c r="B87" s="41"/>
      <c r="C87" s="63"/>
      <c r="D87" s="205" t="s">
        <v>147</v>
      </c>
      <c r="E87" s="63"/>
      <c r="F87" s="206" t="s">
        <v>148</v>
      </c>
      <c r="G87" s="63"/>
      <c r="H87" s="63"/>
      <c r="I87" s="163"/>
      <c r="J87" s="63"/>
      <c r="K87" s="63"/>
      <c r="L87" s="61"/>
      <c r="M87" s="207"/>
      <c r="N87" s="42"/>
      <c r="O87" s="42"/>
      <c r="P87" s="42"/>
      <c r="Q87" s="42"/>
      <c r="R87" s="42"/>
      <c r="S87" s="42"/>
      <c r="T87" s="78"/>
      <c r="AT87" s="24" t="s">
        <v>147</v>
      </c>
      <c r="AU87" s="24" t="s">
        <v>85</v>
      </c>
    </row>
    <row r="88" spans="2:65" s="11" customFormat="1">
      <c r="B88" s="208"/>
      <c r="C88" s="209"/>
      <c r="D88" s="205" t="s">
        <v>149</v>
      </c>
      <c r="E88" s="210" t="s">
        <v>34</v>
      </c>
      <c r="F88" s="211" t="s">
        <v>641</v>
      </c>
      <c r="G88" s="209"/>
      <c r="H88" s="212" t="s">
        <v>34</v>
      </c>
      <c r="I88" s="213"/>
      <c r="J88" s="209"/>
      <c r="K88" s="209"/>
      <c r="L88" s="214"/>
      <c r="M88" s="215"/>
      <c r="N88" s="216"/>
      <c r="O88" s="216"/>
      <c r="P88" s="216"/>
      <c r="Q88" s="216"/>
      <c r="R88" s="216"/>
      <c r="S88" s="216"/>
      <c r="T88" s="217"/>
      <c r="AT88" s="218" t="s">
        <v>149</v>
      </c>
      <c r="AU88" s="218" t="s">
        <v>85</v>
      </c>
      <c r="AV88" s="11" t="s">
        <v>25</v>
      </c>
      <c r="AW88" s="11" t="s">
        <v>102</v>
      </c>
      <c r="AX88" s="11" t="s">
        <v>76</v>
      </c>
      <c r="AY88" s="218" t="s">
        <v>138</v>
      </c>
    </row>
    <row r="89" spans="2:65" s="12" customFormat="1">
      <c r="B89" s="219"/>
      <c r="C89" s="220"/>
      <c r="D89" s="221" t="s">
        <v>149</v>
      </c>
      <c r="E89" s="222" t="s">
        <v>34</v>
      </c>
      <c r="F89" s="223" t="s">
        <v>642</v>
      </c>
      <c r="G89" s="220"/>
      <c r="H89" s="224">
        <v>40</v>
      </c>
      <c r="I89" s="225"/>
      <c r="J89" s="220"/>
      <c r="K89" s="220"/>
      <c r="L89" s="226"/>
      <c r="M89" s="227"/>
      <c r="N89" s="228"/>
      <c r="O89" s="228"/>
      <c r="P89" s="228"/>
      <c r="Q89" s="228"/>
      <c r="R89" s="228"/>
      <c r="S89" s="228"/>
      <c r="T89" s="229"/>
      <c r="AT89" s="230" t="s">
        <v>149</v>
      </c>
      <c r="AU89" s="230" t="s">
        <v>85</v>
      </c>
      <c r="AV89" s="12" t="s">
        <v>85</v>
      </c>
      <c r="AW89" s="12" t="s">
        <v>102</v>
      </c>
      <c r="AX89" s="12" t="s">
        <v>25</v>
      </c>
      <c r="AY89" s="230" t="s">
        <v>138</v>
      </c>
    </row>
    <row r="90" spans="2:65" s="1" customFormat="1" ht="44.25" customHeight="1">
      <c r="B90" s="41"/>
      <c r="C90" s="193" t="s">
        <v>85</v>
      </c>
      <c r="D90" s="193" t="s">
        <v>140</v>
      </c>
      <c r="E90" s="194" t="s">
        <v>643</v>
      </c>
      <c r="F90" s="195" t="s">
        <v>644</v>
      </c>
      <c r="G90" s="196" t="s">
        <v>159</v>
      </c>
      <c r="H90" s="197">
        <v>1.5</v>
      </c>
      <c r="I90" s="198"/>
      <c r="J90" s="199">
        <f>ROUND(I90*H90,2)</f>
        <v>0</v>
      </c>
      <c r="K90" s="195" t="s">
        <v>144</v>
      </c>
      <c r="L90" s="61"/>
      <c r="M90" s="200" t="s">
        <v>34</v>
      </c>
      <c r="N90" s="201" t="s">
        <v>49</v>
      </c>
      <c r="O90" s="42"/>
      <c r="P90" s="202">
        <f>O90*H90</f>
        <v>0</v>
      </c>
      <c r="Q90" s="202">
        <v>0</v>
      </c>
      <c r="R90" s="202">
        <f>Q90*H90</f>
        <v>0</v>
      </c>
      <c r="S90" s="202">
        <v>0</v>
      </c>
      <c r="T90" s="203">
        <f>S90*H90</f>
        <v>0</v>
      </c>
      <c r="AR90" s="24" t="s">
        <v>145</v>
      </c>
      <c r="AT90" s="24" t="s">
        <v>140</v>
      </c>
      <c r="AU90" s="24" t="s">
        <v>85</v>
      </c>
      <c r="AY90" s="24" t="s">
        <v>138</v>
      </c>
      <c r="BE90" s="204">
        <f>IF(N90="základní",J90,0)</f>
        <v>0</v>
      </c>
      <c r="BF90" s="204">
        <f>IF(N90="snížená",J90,0)</f>
        <v>0</v>
      </c>
      <c r="BG90" s="204">
        <f>IF(N90="zákl. přenesená",J90,0)</f>
        <v>0</v>
      </c>
      <c r="BH90" s="204">
        <f>IF(N90="sníž. přenesená",J90,0)</f>
        <v>0</v>
      </c>
      <c r="BI90" s="204">
        <f>IF(N90="nulová",J90,0)</f>
        <v>0</v>
      </c>
      <c r="BJ90" s="24" t="s">
        <v>145</v>
      </c>
      <c r="BK90" s="204">
        <f>ROUND(I90*H90,2)</f>
        <v>0</v>
      </c>
      <c r="BL90" s="24" t="s">
        <v>145</v>
      </c>
      <c r="BM90" s="24" t="s">
        <v>645</v>
      </c>
    </row>
    <row r="91" spans="2:65" s="1" customFormat="1" ht="192">
      <c r="B91" s="41"/>
      <c r="C91" s="63"/>
      <c r="D91" s="205" t="s">
        <v>147</v>
      </c>
      <c r="E91" s="63"/>
      <c r="F91" s="206" t="s">
        <v>646</v>
      </c>
      <c r="G91" s="63"/>
      <c r="H91" s="63"/>
      <c r="I91" s="163"/>
      <c r="J91" s="63"/>
      <c r="K91" s="63"/>
      <c r="L91" s="61"/>
      <c r="M91" s="207"/>
      <c r="N91" s="42"/>
      <c r="O91" s="42"/>
      <c r="P91" s="42"/>
      <c r="Q91" s="42"/>
      <c r="R91" s="42"/>
      <c r="S91" s="42"/>
      <c r="T91" s="78"/>
      <c r="AT91" s="24" t="s">
        <v>147</v>
      </c>
      <c r="AU91" s="24" t="s">
        <v>85</v>
      </c>
    </row>
    <row r="92" spans="2:65" s="11" customFormat="1">
      <c r="B92" s="208"/>
      <c r="C92" s="209"/>
      <c r="D92" s="205" t="s">
        <v>149</v>
      </c>
      <c r="E92" s="210" t="s">
        <v>34</v>
      </c>
      <c r="F92" s="211" t="s">
        <v>647</v>
      </c>
      <c r="G92" s="209"/>
      <c r="H92" s="212" t="s">
        <v>34</v>
      </c>
      <c r="I92" s="213"/>
      <c r="J92" s="209"/>
      <c r="K92" s="209"/>
      <c r="L92" s="214"/>
      <c r="M92" s="215"/>
      <c r="N92" s="216"/>
      <c r="O92" s="216"/>
      <c r="P92" s="216"/>
      <c r="Q92" s="216"/>
      <c r="R92" s="216"/>
      <c r="S92" s="216"/>
      <c r="T92" s="217"/>
      <c r="AT92" s="218" t="s">
        <v>149</v>
      </c>
      <c r="AU92" s="218" t="s">
        <v>85</v>
      </c>
      <c r="AV92" s="11" t="s">
        <v>25</v>
      </c>
      <c r="AW92" s="11" t="s">
        <v>102</v>
      </c>
      <c r="AX92" s="11" t="s">
        <v>76</v>
      </c>
      <c r="AY92" s="218" t="s">
        <v>138</v>
      </c>
    </row>
    <row r="93" spans="2:65" s="12" customFormat="1">
      <c r="B93" s="219"/>
      <c r="C93" s="220"/>
      <c r="D93" s="221" t="s">
        <v>149</v>
      </c>
      <c r="E93" s="222" t="s">
        <v>34</v>
      </c>
      <c r="F93" s="223" t="s">
        <v>648</v>
      </c>
      <c r="G93" s="220"/>
      <c r="H93" s="224">
        <v>1.5</v>
      </c>
      <c r="I93" s="225"/>
      <c r="J93" s="220"/>
      <c r="K93" s="220"/>
      <c r="L93" s="226"/>
      <c r="M93" s="227"/>
      <c r="N93" s="228"/>
      <c r="O93" s="228"/>
      <c r="P93" s="228"/>
      <c r="Q93" s="228"/>
      <c r="R93" s="228"/>
      <c r="S93" s="228"/>
      <c r="T93" s="229"/>
      <c r="AT93" s="230" t="s">
        <v>149</v>
      </c>
      <c r="AU93" s="230" t="s">
        <v>85</v>
      </c>
      <c r="AV93" s="12" t="s">
        <v>85</v>
      </c>
      <c r="AW93" s="12" t="s">
        <v>102</v>
      </c>
      <c r="AX93" s="12" t="s">
        <v>25</v>
      </c>
      <c r="AY93" s="230" t="s">
        <v>138</v>
      </c>
    </row>
    <row r="94" spans="2:65" s="1" customFormat="1" ht="31.5" customHeight="1">
      <c r="B94" s="41"/>
      <c r="C94" s="193" t="s">
        <v>89</v>
      </c>
      <c r="D94" s="193" t="s">
        <v>140</v>
      </c>
      <c r="E94" s="194" t="s">
        <v>223</v>
      </c>
      <c r="F94" s="195" t="s">
        <v>224</v>
      </c>
      <c r="G94" s="196" t="s">
        <v>159</v>
      </c>
      <c r="H94" s="197">
        <v>1.5</v>
      </c>
      <c r="I94" s="198"/>
      <c r="J94" s="199">
        <f>ROUND(I94*H94,2)</f>
        <v>0</v>
      </c>
      <c r="K94" s="195" t="s">
        <v>144</v>
      </c>
      <c r="L94" s="61"/>
      <c r="M94" s="200" t="s">
        <v>34</v>
      </c>
      <c r="N94" s="201" t="s">
        <v>49</v>
      </c>
      <c r="O94" s="42"/>
      <c r="P94" s="202">
        <f>O94*H94</f>
        <v>0</v>
      </c>
      <c r="Q94" s="202">
        <v>0</v>
      </c>
      <c r="R94" s="202">
        <f>Q94*H94</f>
        <v>0</v>
      </c>
      <c r="S94" s="202">
        <v>0</v>
      </c>
      <c r="T94" s="203">
        <f>S94*H94</f>
        <v>0</v>
      </c>
      <c r="AR94" s="24" t="s">
        <v>145</v>
      </c>
      <c r="AT94" s="24" t="s">
        <v>140</v>
      </c>
      <c r="AU94" s="24" t="s">
        <v>85</v>
      </c>
      <c r="AY94" s="24" t="s">
        <v>138</v>
      </c>
      <c r="BE94" s="204">
        <f>IF(N94="základní",J94,0)</f>
        <v>0</v>
      </c>
      <c r="BF94" s="204">
        <f>IF(N94="snížená",J94,0)</f>
        <v>0</v>
      </c>
      <c r="BG94" s="204">
        <f>IF(N94="zákl. přenesená",J94,0)</f>
        <v>0</v>
      </c>
      <c r="BH94" s="204">
        <f>IF(N94="sníž. přenesená",J94,0)</f>
        <v>0</v>
      </c>
      <c r="BI94" s="204">
        <f>IF(N94="nulová",J94,0)</f>
        <v>0</v>
      </c>
      <c r="BJ94" s="24" t="s">
        <v>145</v>
      </c>
      <c r="BK94" s="204">
        <f>ROUND(I94*H94,2)</f>
        <v>0</v>
      </c>
      <c r="BL94" s="24" t="s">
        <v>145</v>
      </c>
      <c r="BM94" s="24" t="s">
        <v>649</v>
      </c>
    </row>
    <row r="95" spans="2:65" s="1" customFormat="1" ht="409.6">
      <c r="B95" s="41"/>
      <c r="C95" s="63"/>
      <c r="D95" s="205" t="s">
        <v>147</v>
      </c>
      <c r="E95" s="63"/>
      <c r="F95" s="206" t="s">
        <v>226</v>
      </c>
      <c r="G95" s="63"/>
      <c r="H95" s="63"/>
      <c r="I95" s="163"/>
      <c r="J95" s="63"/>
      <c r="K95" s="63"/>
      <c r="L95" s="61"/>
      <c r="M95" s="207"/>
      <c r="N95" s="42"/>
      <c r="O95" s="42"/>
      <c r="P95" s="42"/>
      <c r="Q95" s="42"/>
      <c r="R95" s="42"/>
      <c r="S95" s="42"/>
      <c r="T95" s="78"/>
      <c r="AT95" s="24" t="s">
        <v>147</v>
      </c>
      <c r="AU95" s="24" t="s">
        <v>85</v>
      </c>
    </row>
    <row r="96" spans="2:65" s="11" customFormat="1">
      <c r="B96" s="208"/>
      <c r="C96" s="209"/>
      <c r="D96" s="205" t="s">
        <v>149</v>
      </c>
      <c r="E96" s="210" t="s">
        <v>34</v>
      </c>
      <c r="F96" s="211" t="s">
        <v>650</v>
      </c>
      <c r="G96" s="209"/>
      <c r="H96" s="212" t="s">
        <v>34</v>
      </c>
      <c r="I96" s="213"/>
      <c r="J96" s="209"/>
      <c r="K96" s="209"/>
      <c r="L96" s="214"/>
      <c r="M96" s="215"/>
      <c r="N96" s="216"/>
      <c r="O96" s="216"/>
      <c r="P96" s="216"/>
      <c r="Q96" s="216"/>
      <c r="R96" s="216"/>
      <c r="S96" s="216"/>
      <c r="T96" s="217"/>
      <c r="AT96" s="218" t="s">
        <v>149</v>
      </c>
      <c r="AU96" s="218" t="s">
        <v>85</v>
      </c>
      <c r="AV96" s="11" t="s">
        <v>25</v>
      </c>
      <c r="AW96" s="11" t="s">
        <v>102</v>
      </c>
      <c r="AX96" s="11" t="s">
        <v>76</v>
      </c>
      <c r="AY96" s="218" t="s">
        <v>138</v>
      </c>
    </row>
    <row r="97" spans="2:65" s="12" customFormat="1">
      <c r="B97" s="219"/>
      <c r="C97" s="220"/>
      <c r="D97" s="221" t="s">
        <v>149</v>
      </c>
      <c r="E97" s="222" t="s">
        <v>34</v>
      </c>
      <c r="F97" s="223" t="s">
        <v>648</v>
      </c>
      <c r="G97" s="220"/>
      <c r="H97" s="224">
        <v>1.5</v>
      </c>
      <c r="I97" s="225"/>
      <c r="J97" s="220"/>
      <c r="K97" s="220"/>
      <c r="L97" s="226"/>
      <c r="M97" s="227"/>
      <c r="N97" s="228"/>
      <c r="O97" s="228"/>
      <c r="P97" s="228"/>
      <c r="Q97" s="228"/>
      <c r="R97" s="228"/>
      <c r="S97" s="228"/>
      <c r="T97" s="229"/>
      <c r="AT97" s="230" t="s">
        <v>149</v>
      </c>
      <c r="AU97" s="230" t="s">
        <v>85</v>
      </c>
      <c r="AV97" s="12" t="s">
        <v>85</v>
      </c>
      <c r="AW97" s="12" t="s">
        <v>102</v>
      </c>
      <c r="AX97" s="12" t="s">
        <v>25</v>
      </c>
      <c r="AY97" s="230" t="s">
        <v>138</v>
      </c>
    </row>
    <row r="98" spans="2:65" s="1" customFormat="1" ht="44.25" customHeight="1">
      <c r="B98" s="41"/>
      <c r="C98" s="193" t="s">
        <v>145</v>
      </c>
      <c r="D98" s="193" t="s">
        <v>140</v>
      </c>
      <c r="E98" s="194" t="s">
        <v>651</v>
      </c>
      <c r="F98" s="195" t="s">
        <v>652</v>
      </c>
      <c r="G98" s="196" t="s">
        <v>278</v>
      </c>
      <c r="H98" s="197">
        <v>1139</v>
      </c>
      <c r="I98" s="198"/>
      <c r="J98" s="199">
        <f>ROUND(I98*H98,2)</f>
        <v>0</v>
      </c>
      <c r="K98" s="195" t="s">
        <v>144</v>
      </c>
      <c r="L98" s="61"/>
      <c r="M98" s="200" t="s">
        <v>34</v>
      </c>
      <c r="N98" s="201" t="s">
        <v>49</v>
      </c>
      <c r="O98" s="42"/>
      <c r="P98" s="202">
        <f>O98*H98</f>
        <v>0</v>
      </c>
      <c r="Q98" s="202">
        <v>0</v>
      </c>
      <c r="R98" s="202">
        <f>Q98*H98</f>
        <v>0</v>
      </c>
      <c r="S98" s="202">
        <v>0</v>
      </c>
      <c r="T98" s="203">
        <f>S98*H98</f>
        <v>0</v>
      </c>
      <c r="AR98" s="24" t="s">
        <v>145</v>
      </c>
      <c r="AT98" s="24" t="s">
        <v>140</v>
      </c>
      <c r="AU98" s="24" t="s">
        <v>85</v>
      </c>
      <c r="AY98" s="24" t="s">
        <v>138</v>
      </c>
      <c r="BE98" s="204">
        <f>IF(N98="základní",J98,0)</f>
        <v>0</v>
      </c>
      <c r="BF98" s="204">
        <f>IF(N98="snížená",J98,0)</f>
        <v>0</v>
      </c>
      <c r="BG98" s="204">
        <f>IF(N98="zákl. přenesená",J98,0)</f>
        <v>0</v>
      </c>
      <c r="BH98" s="204">
        <f>IF(N98="sníž. přenesená",J98,0)</f>
        <v>0</v>
      </c>
      <c r="BI98" s="204">
        <f>IF(N98="nulová",J98,0)</f>
        <v>0</v>
      </c>
      <c r="BJ98" s="24" t="s">
        <v>145</v>
      </c>
      <c r="BK98" s="204">
        <f>ROUND(I98*H98,2)</f>
        <v>0</v>
      </c>
      <c r="BL98" s="24" t="s">
        <v>145</v>
      </c>
      <c r="BM98" s="24" t="s">
        <v>653</v>
      </c>
    </row>
    <row r="99" spans="2:65" s="1" customFormat="1" ht="96">
      <c r="B99" s="41"/>
      <c r="C99" s="63"/>
      <c r="D99" s="205" t="s">
        <v>147</v>
      </c>
      <c r="E99" s="63"/>
      <c r="F99" s="206" t="s">
        <v>654</v>
      </c>
      <c r="G99" s="63"/>
      <c r="H99" s="63"/>
      <c r="I99" s="163"/>
      <c r="J99" s="63"/>
      <c r="K99" s="63"/>
      <c r="L99" s="61"/>
      <c r="M99" s="207"/>
      <c r="N99" s="42"/>
      <c r="O99" s="42"/>
      <c r="P99" s="42"/>
      <c r="Q99" s="42"/>
      <c r="R99" s="42"/>
      <c r="S99" s="42"/>
      <c r="T99" s="78"/>
      <c r="AT99" s="24" t="s">
        <v>147</v>
      </c>
      <c r="AU99" s="24" t="s">
        <v>85</v>
      </c>
    </row>
    <row r="100" spans="2:65" s="11" customFormat="1">
      <c r="B100" s="208"/>
      <c r="C100" s="209"/>
      <c r="D100" s="205" t="s">
        <v>149</v>
      </c>
      <c r="E100" s="210" t="s">
        <v>34</v>
      </c>
      <c r="F100" s="211" t="s">
        <v>655</v>
      </c>
      <c r="G100" s="209"/>
      <c r="H100" s="212" t="s">
        <v>34</v>
      </c>
      <c r="I100" s="213"/>
      <c r="J100" s="209"/>
      <c r="K100" s="209"/>
      <c r="L100" s="214"/>
      <c r="M100" s="215"/>
      <c r="N100" s="216"/>
      <c r="O100" s="216"/>
      <c r="P100" s="216"/>
      <c r="Q100" s="216"/>
      <c r="R100" s="216"/>
      <c r="S100" s="216"/>
      <c r="T100" s="217"/>
      <c r="AT100" s="218" t="s">
        <v>149</v>
      </c>
      <c r="AU100" s="218" t="s">
        <v>85</v>
      </c>
      <c r="AV100" s="11" t="s">
        <v>25</v>
      </c>
      <c r="AW100" s="11" t="s">
        <v>102</v>
      </c>
      <c r="AX100" s="11" t="s">
        <v>76</v>
      </c>
      <c r="AY100" s="218" t="s">
        <v>138</v>
      </c>
    </row>
    <row r="101" spans="2:65" s="11" customFormat="1">
      <c r="B101" s="208"/>
      <c r="C101" s="209"/>
      <c r="D101" s="205" t="s">
        <v>149</v>
      </c>
      <c r="E101" s="210" t="s">
        <v>34</v>
      </c>
      <c r="F101" s="211" t="s">
        <v>656</v>
      </c>
      <c r="G101" s="209"/>
      <c r="H101" s="212" t="s">
        <v>34</v>
      </c>
      <c r="I101" s="213"/>
      <c r="J101" s="209"/>
      <c r="K101" s="209"/>
      <c r="L101" s="214"/>
      <c r="M101" s="215"/>
      <c r="N101" s="216"/>
      <c r="O101" s="216"/>
      <c r="P101" s="216"/>
      <c r="Q101" s="216"/>
      <c r="R101" s="216"/>
      <c r="S101" s="216"/>
      <c r="T101" s="217"/>
      <c r="AT101" s="218" t="s">
        <v>149</v>
      </c>
      <c r="AU101" s="218" t="s">
        <v>85</v>
      </c>
      <c r="AV101" s="11" t="s">
        <v>25</v>
      </c>
      <c r="AW101" s="11" t="s">
        <v>102</v>
      </c>
      <c r="AX101" s="11" t="s">
        <v>76</v>
      </c>
      <c r="AY101" s="218" t="s">
        <v>138</v>
      </c>
    </row>
    <row r="102" spans="2:65" s="12" customFormat="1">
      <c r="B102" s="219"/>
      <c r="C102" s="220"/>
      <c r="D102" s="205" t="s">
        <v>149</v>
      </c>
      <c r="E102" s="232" t="s">
        <v>34</v>
      </c>
      <c r="F102" s="233" t="s">
        <v>657</v>
      </c>
      <c r="G102" s="220"/>
      <c r="H102" s="234">
        <v>430</v>
      </c>
      <c r="I102" s="225"/>
      <c r="J102" s="220"/>
      <c r="K102" s="220"/>
      <c r="L102" s="226"/>
      <c r="M102" s="227"/>
      <c r="N102" s="228"/>
      <c r="O102" s="228"/>
      <c r="P102" s="228"/>
      <c r="Q102" s="228"/>
      <c r="R102" s="228"/>
      <c r="S102" s="228"/>
      <c r="T102" s="229"/>
      <c r="AT102" s="230" t="s">
        <v>149</v>
      </c>
      <c r="AU102" s="230" t="s">
        <v>85</v>
      </c>
      <c r="AV102" s="12" t="s">
        <v>85</v>
      </c>
      <c r="AW102" s="12" t="s">
        <v>102</v>
      </c>
      <c r="AX102" s="12" t="s">
        <v>76</v>
      </c>
      <c r="AY102" s="230" t="s">
        <v>138</v>
      </c>
    </row>
    <row r="103" spans="2:65" s="11" customFormat="1">
      <c r="B103" s="208"/>
      <c r="C103" s="209"/>
      <c r="D103" s="205" t="s">
        <v>149</v>
      </c>
      <c r="E103" s="210" t="s">
        <v>34</v>
      </c>
      <c r="F103" s="211" t="s">
        <v>658</v>
      </c>
      <c r="G103" s="209"/>
      <c r="H103" s="212" t="s">
        <v>34</v>
      </c>
      <c r="I103" s="213"/>
      <c r="J103" s="209"/>
      <c r="K103" s="209"/>
      <c r="L103" s="214"/>
      <c r="M103" s="215"/>
      <c r="N103" s="216"/>
      <c r="O103" s="216"/>
      <c r="P103" s="216"/>
      <c r="Q103" s="216"/>
      <c r="R103" s="216"/>
      <c r="S103" s="216"/>
      <c r="T103" s="217"/>
      <c r="AT103" s="218" t="s">
        <v>149</v>
      </c>
      <c r="AU103" s="218" t="s">
        <v>85</v>
      </c>
      <c r="AV103" s="11" t="s">
        <v>25</v>
      </c>
      <c r="AW103" s="11" t="s">
        <v>102</v>
      </c>
      <c r="AX103" s="11" t="s">
        <v>76</v>
      </c>
      <c r="AY103" s="218" t="s">
        <v>138</v>
      </c>
    </row>
    <row r="104" spans="2:65" s="12" customFormat="1">
      <c r="B104" s="219"/>
      <c r="C104" s="220"/>
      <c r="D104" s="205" t="s">
        <v>149</v>
      </c>
      <c r="E104" s="232" t="s">
        <v>34</v>
      </c>
      <c r="F104" s="233" t="s">
        <v>659</v>
      </c>
      <c r="G104" s="220"/>
      <c r="H104" s="234">
        <v>700</v>
      </c>
      <c r="I104" s="225"/>
      <c r="J104" s="220"/>
      <c r="K104" s="220"/>
      <c r="L104" s="226"/>
      <c r="M104" s="227"/>
      <c r="N104" s="228"/>
      <c r="O104" s="228"/>
      <c r="P104" s="228"/>
      <c r="Q104" s="228"/>
      <c r="R104" s="228"/>
      <c r="S104" s="228"/>
      <c r="T104" s="229"/>
      <c r="AT104" s="230" t="s">
        <v>149</v>
      </c>
      <c r="AU104" s="230" t="s">
        <v>85</v>
      </c>
      <c r="AV104" s="12" t="s">
        <v>85</v>
      </c>
      <c r="AW104" s="12" t="s">
        <v>102</v>
      </c>
      <c r="AX104" s="12" t="s">
        <v>76</v>
      </c>
      <c r="AY104" s="230" t="s">
        <v>138</v>
      </c>
    </row>
    <row r="105" spans="2:65" s="11" customFormat="1">
      <c r="B105" s="208"/>
      <c r="C105" s="209"/>
      <c r="D105" s="205" t="s">
        <v>149</v>
      </c>
      <c r="E105" s="210" t="s">
        <v>34</v>
      </c>
      <c r="F105" s="211" t="s">
        <v>660</v>
      </c>
      <c r="G105" s="209"/>
      <c r="H105" s="212" t="s">
        <v>34</v>
      </c>
      <c r="I105" s="213"/>
      <c r="J105" s="209"/>
      <c r="K105" s="209"/>
      <c r="L105" s="214"/>
      <c r="M105" s="215"/>
      <c r="N105" s="216"/>
      <c r="O105" s="216"/>
      <c r="P105" s="216"/>
      <c r="Q105" s="216"/>
      <c r="R105" s="216"/>
      <c r="S105" s="216"/>
      <c r="T105" s="217"/>
      <c r="AT105" s="218" t="s">
        <v>149</v>
      </c>
      <c r="AU105" s="218" t="s">
        <v>85</v>
      </c>
      <c r="AV105" s="11" t="s">
        <v>25</v>
      </c>
      <c r="AW105" s="11" t="s">
        <v>102</v>
      </c>
      <c r="AX105" s="11" t="s">
        <v>76</v>
      </c>
      <c r="AY105" s="218" t="s">
        <v>138</v>
      </c>
    </row>
    <row r="106" spans="2:65" s="12" customFormat="1">
      <c r="B106" s="219"/>
      <c r="C106" s="220"/>
      <c r="D106" s="205" t="s">
        <v>149</v>
      </c>
      <c r="E106" s="232" t="s">
        <v>34</v>
      </c>
      <c r="F106" s="233" t="s">
        <v>661</v>
      </c>
      <c r="G106" s="220"/>
      <c r="H106" s="234">
        <v>9</v>
      </c>
      <c r="I106" s="225"/>
      <c r="J106" s="220"/>
      <c r="K106" s="220"/>
      <c r="L106" s="226"/>
      <c r="M106" s="227"/>
      <c r="N106" s="228"/>
      <c r="O106" s="228"/>
      <c r="P106" s="228"/>
      <c r="Q106" s="228"/>
      <c r="R106" s="228"/>
      <c r="S106" s="228"/>
      <c r="T106" s="229"/>
      <c r="AT106" s="230" t="s">
        <v>149</v>
      </c>
      <c r="AU106" s="230" t="s">
        <v>85</v>
      </c>
      <c r="AV106" s="12" t="s">
        <v>85</v>
      </c>
      <c r="AW106" s="12" t="s">
        <v>102</v>
      </c>
      <c r="AX106" s="12" t="s">
        <v>76</v>
      </c>
      <c r="AY106" s="230" t="s">
        <v>138</v>
      </c>
    </row>
    <row r="107" spans="2:65" s="14" customFormat="1">
      <c r="B107" s="246"/>
      <c r="C107" s="247"/>
      <c r="D107" s="221" t="s">
        <v>149</v>
      </c>
      <c r="E107" s="248" t="s">
        <v>34</v>
      </c>
      <c r="F107" s="249" t="s">
        <v>183</v>
      </c>
      <c r="G107" s="247"/>
      <c r="H107" s="250">
        <v>1139</v>
      </c>
      <c r="I107" s="251"/>
      <c r="J107" s="247"/>
      <c r="K107" s="247"/>
      <c r="L107" s="252"/>
      <c r="M107" s="253"/>
      <c r="N107" s="254"/>
      <c r="O107" s="254"/>
      <c r="P107" s="254"/>
      <c r="Q107" s="254"/>
      <c r="R107" s="254"/>
      <c r="S107" s="254"/>
      <c r="T107" s="255"/>
      <c r="AT107" s="256" t="s">
        <v>149</v>
      </c>
      <c r="AU107" s="256" t="s">
        <v>85</v>
      </c>
      <c r="AV107" s="14" t="s">
        <v>145</v>
      </c>
      <c r="AW107" s="14" t="s">
        <v>102</v>
      </c>
      <c r="AX107" s="14" t="s">
        <v>25</v>
      </c>
      <c r="AY107" s="256" t="s">
        <v>138</v>
      </c>
    </row>
    <row r="108" spans="2:65" s="1" customFormat="1" ht="31.5" customHeight="1">
      <c r="B108" s="41"/>
      <c r="C108" s="193" t="s">
        <v>170</v>
      </c>
      <c r="D108" s="193" t="s">
        <v>140</v>
      </c>
      <c r="E108" s="194" t="s">
        <v>662</v>
      </c>
      <c r="F108" s="195" t="s">
        <v>663</v>
      </c>
      <c r="G108" s="196" t="s">
        <v>278</v>
      </c>
      <c r="H108" s="197">
        <v>439.00299999999999</v>
      </c>
      <c r="I108" s="198"/>
      <c r="J108" s="199">
        <f>ROUND(I108*H108,2)</f>
        <v>0</v>
      </c>
      <c r="K108" s="195" t="s">
        <v>144</v>
      </c>
      <c r="L108" s="61"/>
      <c r="M108" s="200" t="s">
        <v>34</v>
      </c>
      <c r="N108" s="201" t="s">
        <v>49</v>
      </c>
      <c r="O108" s="42"/>
      <c r="P108" s="202">
        <f>O108*H108</f>
        <v>0</v>
      </c>
      <c r="Q108" s="202">
        <v>0</v>
      </c>
      <c r="R108" s="202">
        <f>Q108*H108</f>
        <v>0</v>
      </c>
      <c r="S108" s="202">
        <v>0</v>
      </c>
      <c r="T108" s="203">
        <f>S108*H108</f>
        <v>0</v>
      </c>
      <c r="AR108" s="24" t="s">
        <v>145</v>
      </c>
      <c r="AT108" s="24" t="s">
        <v>140</v>
      </c>
      <c r="AU108" s="24" t="s">
        <v>85</v>
      </c>
      <c r="AY108" s="24" t="s">
        <v>138</v>
      </c>
      <c r="BE108" s="204">
        <f>IF(N108="základní",J108,0)</f>
        <v>0</v>
      </c>
      <c r="BF108" s="204">
        <f>IF(N108="snížená",J108,0)</f>
        <v>0</v>
      </c>
      <c r="BG108" s="204">
        <f>IF(N108="zákl. přenesená",J108,0)</f>
        <v>0</v>
      </c>
      <c r="BH108" s="204">
        <f>IF(N108="sníž. přenesená",J108,0)</f>
        <v>0</v>
      </c>
      <c r="BI108" s="204">
        <f>IF(N108="nulová",J108,0)</f>
        <v>0</v>
      </c>
      <c r="BJ108" s="24" t="s">
        <v>145</v>
      </c>
      <c r="BK108" s="204">
        <f>ROUND(I108*H108,2)</f>
        <v>0</v>
      </c>
      <c r="BL108" s="24" t="s">
        <v>145</v>
      </c>
      <c r="BM108" s="24" t="s">
        <v>664</v>
      </c>
    </row>
    <row r="109" spans="2:65" s="1" customFormat="1" ht="108">
      <c r="B109" s="41"/>
      <c r="C109" s="63"/>
      <c r="D109" s="221" t="s">
        <v>147</v>
      </c>
      <c r="E109" s="63"/>
      <c r="F109" s="231" t="s">
        <v>665</v>
      </c>
      <c r="G109" s="63"/>
      <c r="H109" s="63"/>
      <c r="I109" s="163"/>
      <c r="J109" s="63"/>
      <c r="K109" s="63"/>
      <c r="L109" s="61"/>
      <c r="M109" s="207"/>
      <c r="N109" s="42"/>
      <c r="O109" s="42"/>
      <c r="P109" s="42"/>
      <c r="Q109" s="42"/>
      <c r="R109" s="42"/>
      <c r="S109" s="42"/>
      <c r="T109" s="78"/>
      <c r="AT109" s="24" t="s">
        <v>147</v>
      </c>
      <c r="AU109" s="24" t="s">
        <v>85</v>
      </c>
    </row>
    <row r="110" spans="2:65" s="1" customFormat="1" ht="22.5" customHeight="1">
      <c r="B110" s="41"/>
      <c r="C110" s="257" t="s">
        <v>184</v>
      </c>
      <c r="D110" s="257" t="s">
        <v>231</v>
      </c>
      <c r="E110" s="258" t="s">
        <v>666</v>
      </c>
      <c r="F110" s="259" t="s">
        <v>667</v>
      </c>
      <c r="G110" s="260" t="s">
        <v>362</v>
      </c>
      <c r="H110" s="261">
        <v>13.565</v>
      </c>
      <c r="I110" s="262"/>
      <c r="J110" s="263">
        <f>ROUND(I110*H110,2)</f>
        <v>0</v>
      </c>
      <c r="K110" s="259" t="s">
        <v>144</v>
      </c>
      <c r="L110" s="264"/>
      <c r="M110" s="265" t="s">
        <v>34</v>
      </c>
      <c r="N110" s="266" t="s">
        <v>49</v>
      </c>
      <c r="O110" s="42"/>
      <c r="P110" s="202">
        <f>O110*H110</f>
        <v>0</v>
      </c>
      <c r="Q110" s="202">
        <v>1E-3</v>
      </c>
      <c r="R110" s="202">
        <f>Q110*H110</f>
        <v>1.3564999999999999E-2</v>
      </c>
      <c r="S110" s="202">
        <v>0</v>
      </c>
      <c r="T110" s="203">
        <f>S110*H110</f>
        <v>0</v>
      </c>
      <c r="AR110" s="24" t="s">
        <v>200</v>
      </c>
      <c r="AT110" s="24" t="s">
        <v>231</v>
      </c>
      <c r="AU110" s="24" t="s">
        <v>85</v>
      </c>
      <c r="AY110" s="24" t="s">
        <v>138</v>
      </c>
      <c r="BE110" s="204">
        <f>IF(N110="základní",J110,0)</f>
        <v>0</v>
      </c>
      <c r="BF110" s="204">
        <f>IF(N110="snížená",J110,0)</f>
        <v>0</v>
      </c>
      <c r="BG110" s="204">
        <f>IF(N110="zákl. přenesená",J110,0)</f>
        <v>0</v>
      </c>
      <c r="BH110" s="204">
        <f>IF(N110="sníž. přenesená",J110,0)</f>
        <v>0</v>
      </c>
      <c r="BI110" s="204">
        <f>IF(N110="nulová",J110,0)</f>
        <v>0</v>
      </c>
      <c r="BJ110" s="24" t="s">
        <v>145</v>
      </c>
      <c r="BK110" s="204">
        <f>ROUND(I110*H110,2)</f>
        <v>0</v>
      </c>
      <c r="BL110" s="24" t="s">
        <v>145</v>
      </c>
      <c r="BM110" s="24" t="s">
        <v>668</v>
      </c>
    </row>
    <row r="111" spans="2:65" s="11" customFormat="1">
      <c r="B111" s="208"/>
      <c r="C111" s="209"/>
      <c r="D111" s="205" t="s">
        <v>149</v>
      </c>
      <c r="E111" s="210" t="s">
        <v>34</v>
      </c>
      <c r="F111" s="211" t="s">
        <v>669</v>
      </c>
      <c r="G111" s="209"/>
      <c r="H111" s="212" t="s">
        <v>34</v>
      </c>
      <c r="I111" s="213"/>
      <c r="J111" s="209"/>
      <c r="K111" s="209"/>
      <c r="L111" s="214"/>
      <c r="M111" s="215"/>
      <c r="N111" s="216"/>
      <c r="O111" s="216"/>
      <c r="P111" s="216"/>
      <c r="Q111" s="216"/>
      <c r="R111" s="216"/>
      <c r="S111" s="216"/>
      <c r="T111" s="217"/>
      <c r="AT111" s="218" t="s">
        <v>149</v>
      </c>
      <c r="AU111" s="218" t="s">
        <v>85</v>
      </c>
      <c r="AV111" s="11" t="s">
        <v>25</v>
      </c>
      <c r="AW111" s="11" t="s">
        <v>102</v>
      </c>
      <c r="AX111" s="11" t="s">
        <v>76</v>
      </c>
      <c r="AY111" s="218" t="s">
        <v>138</v>
      </c>
    </row>
    <row r="112" spans="2:65" s="12" customFormat="1">
      <c r="B112" s="219"/>
      <c r="C112" s="220"/>
      <c r="D112" s="221" t="s">
        <v>149</v>
      </c>
      <c r="E112" s="222" t="s">
        <v>34</v>
      </c>
      <c r="F112" s="223" t="s">
        <v>670</v>
      </c>
      <c r="G112" s="220"/>
      <c r="H112" s="224">
        <v>13.565099999999999</v>
      </c>
      <c r="I112" s="225"/>
      <c r="J112" s="220"/>
      <c r="K112" s="220"/>
      <c r="L112" s="226"/>
      <c r="M112" s="227"/>
      <c r="N112" s="228"/>
      <c r="O112" s="228"/>
      <c r="P112" s="228"/>
      <c r="Q112" s="228"/>
      <c r="R112" s="228"/>
      <c r="S112" s="228"/>
      <c r="T112" s="229"/>
      <c r="AT112" s="230" t="s">
        <v>149</v>
      </c>
      <c r="AU112" s="230" t="s">
        <v>85</v>
      </c>
      <c r="AV112" s="12" t="s">
        <v>85</v>
      </c>
      <c r="AW112" s="12" t="s">
        <v>102</v>
      </c>
      <c r="AX112" s="12" t="s">
        <v>25</v>
      </c>
      <c r="AY112" s="230" t="s">
        <v>138</v>
      </c>
    </row>
    <row r="113" spans="2:65" s="1" customFormat="1" ht="31.5" customHeight="1">
      <c r="B113" s="41"/>
      <c r="C113" s="193" t="s">
        <v>193</v>
      </c>
      <c r="D113" s="193" t="s">
        <v>140</v>
      </c>
      <c r="E113" s="194" t="s">
        <v>671</v>
      </c>
      <c r="F113" s="195" t="s">
        <v>672</v>
      </c>
      <c r="G113" s="196" t="s">
        <v>271</v>
      </c>
      <c r="H113" s="197">
        <v>10</v>
      </c>
      <c r="I113" s="198"/>
      <c r="J113" s="199">
        <f>ROUND(I113*H113,2)</f>
        <v>0</v>
      </c>
      <c r="K113" s="195" t="s">
        <v>144</v>
      </c>
      <c r="L113" s="61"/>
      <c r="M113" s="200" t="s">
        <v>34</v>
      </c>
      <c r="N113" s="201" t="s">
        <v>49</v>
      </c>
      <c r="O113" s="42"/>
      <c r="P113" s="202">
        <f>O113*H113</f>
        <v>0</v>
      </c>
      <c r="Q113" s="202">
        <v>0</v>
      </c>
      <c r="R113" s="202">
        <f>Q113*H113</f>
        <v>0</v>
      </c>
      <c r="S113" s="202">
        <v>0</v>
      </c>
      <c r="T113" s="203">
        <f>S113*H113</f>
        <v>0</v>
      </c>
      <c r="AR113" s="24" t="s">
        <v>145</v>
      </c>
      <c r="AT113" s="24" t="s">
        <v>140</v>
      </c>
      <c r="AU113" s="24" t="s">
        <v>85</v>
      </c>
      <c r="AY113" s="24" t="s">
        <v>138</v>
      </c>
      <c r="BE113" s="204">
        <f>IF(N113="základní",J113,0)</f>
        <v>0</v>
      </c>
      <c r="BF113" s="204">
        <f>IF(N113="snížená",J113,0)</f>
        <v>0</v>
      </c>
      <c r="BG113" s="204">
        <f>IF(N113="zákl. přenesená",J113,0)</f>
        <v>0</v>
      </c>
      <c r="BH113" s="204">
        <f>IF(N113="sníž. přenesená",J113,0)</f>
        <v>0</v>
      </c>
      <c r="BI113" s="204">
        <f>IF(N113="nulová",J113,0)</f>
        <v>0</v>
      </c>
      <c r="BJ113" s="24" t="s">
        <v>145</v>
      </c>
      <c r="BK113" s="204">
        <f>ROUND(I113*H113,2)</f>
        <v>0</v>
      </c>
      <c r="BL113" s="24" t="s">
        <v>145</v>
      </c>
      <c r="BM113" s="24" t="s">
        <v>673</v>
      </c>
    </row>
    <row r="114" spans="2:65" s="1" customFormat="1" ht="72">
      <c r="B114" s="41"/>
      <c r="C114" s="63"/>
      <c r="D114" s="205" t="s">
        <v>147</v>
      </c>
      <c r="E114" s="63"/>
      <c r="F114" s="206" t="s">
        <v>674</v>
      </c>
      <c r="G114" s="63"/>
      <c r="H114" s="63"/>
      <c r="I114" s="163"/>
      <c r="J114" s="63"/>
      <c r="K114" s="63"/>
      <c r="L114" s="61"/>
      <c r="M114" s="207"/>
      <c r="N114" s="42"/>
      <c r="O114" s="42"/>
      <c r="P114" s="42"/>
      <c r="Q114" s="42"/>
      <c r="R114" s="42"/>
      <c r="S114" s="42"/>
      <c r="T114" s="78"/>
      <c r="AT114" s="24" t="s">
        <v>147</v>
      </c>
      <c r="AU114" s="24" t="s">
        <v>85</v>
      </c>
    </row>
    <row r="115" spans="2:65" s="11" customFormat="1">
      <c r="B115" s="208"/>
      <c r="C115" s="209"/>
      <c r="D115" s="205" t="s">
        <v>149</v>
      </c>
      <c r="E115" s="210" t="s">
        <v>34</v>
      </c>
      <c r="F115" s="211" t="s">
        <v>675</v>
      </c>
      <c r="G115" s="209"/>
      <c r="H115" s="212" t="s">
        <v>34</v>
      </c>
      <c r="I115" s="213"/>
      <c r="J115" s="209"/>
      <c r="K115" s="209"/>
      <c r="L115" s="214"/>
      <c r="M115" s="215"/>
      <c r="N115" s="216"/>
      <c r="O115" s="216"/>
      <c r="P115" s="216"/>
      <c r="Q115" s="216"/>
      <c r="R115" s="216"/>
      <c r="S115" s="216"/>
      <c r="T115" s="217"/>
      <c r="AT115" s="218" t="s">
        <v>149</v>
      </c>
      <c r="AU115" s="218" t="s">
        <v>85</v>
      </c>
      <c r="AV115" s="11" t="s">
        <v>25</v>
      </c>
      <c r="AW115" s="11" t="s">
        <v>102</v>
      </c>
      <c r="AX115" s="11" t="s">
        <v>76</v>
      </c>
      <c r="AY115" s="218" t="s">
        <v>138</v>
      </c>
    </row>
    <row r="116" spans="2:65" s="12" customFormat="1">
      <c r="B116" s="219"/>
      <c r="C116" s="220"/>
      <c r="D116" s="221" t="s">
        <v>149</v>
      </c>
      <c r="E116" s="222" t="s">
        <v>34</v>
      </c>
      <c r="F116" s="223" t="s">
        <v>30</v>
      </c>
      <c r="G116" s="220"/>
      <c r="H116" s="224">
        <v>10</v>
      </c>
      <c r="I116" s="225"/>
      <c r="J116" s="220"/>
      <c r="K116" s="220"/>
      <c r="L116" s="226"/>
      <c r="M116" s="227"/>
      <c r="N116" s="228"/>
      <c r="O116" s="228"/>
      <c r="P116" s="228"/>
      <c r="Q116" s="228"/>
      <c r="R116" s="228"/>
      <c r="S116" s="228"/>
      <c r="T116" s="229"/>
      <c r="AT116" s="230" t="s">
        <v>149</v>
      </c>
      <c r="AU116" s="230" t="s">
        <v>85</v>
      </c>
      <c r="AV116" s="12" t="s">
        <v>85</v>
      </c>
      <c r="AW116" s="12" t="s">
        <v>102</v>
      </c>
      <c r="AX116" s="12" t="s">
        <v>25</v>
      </c>
      <c r="AY116" s="230" t="s">
        <v>138</v>
      </c>
    </row>
    <row r="117" spans="2:65" s="1" customFormat="1" ht="31.5" customHeight="1">
      <c r="B117" s="41"/>
      <c r="C117" s="193" t="s">
        <v>200</v>
      </c>
      <c r="D117" s="193" t="s">
        <v>140</v>
      </c>
      <c r="E117" s="194" t="s">
        <v>676</v>
      </c>
      <c r="F117" s="195" t="s">
        <v>677</v>
      </c>
      <c r="G117" s="196" t="s">
        <v>251</v>
      </c>
      <c r="H117" s="197">
        <v>5</v>
      </c>
      <c r="I117" s="198"/>
      <c r="J117" s="199">
        <f>ROUND(I117*H117,2)</f>
        <v>0</v>
      </c>
      <c r="K117" s="195" t="s">
        <v>144</v>
      </c>
      <c r="L117" s="61"/>
      <c r="M117" s="200" t="s">
        <v>34</v>
      </c>
      <c r="N117" s="201" t="s">
        <v>49</v>
      </c>
      <c r="O117" s="42"/>
      <c r="P117" s="202">
        <f>O117*H117</f>
        <v>0</v>
      </c>
      <c r="Q117" s="202">
        <v>0</v>
      </c>
      <c r="R117" s="202">
        <f>Q117*H117</f>
        <v>0</v>
      </c>
      <c r="S117" s="202">
        <v>0</v>
      </c>
      <c r="T117" s="203">
        <f>S117*H117</f>
        <v>0</v>
      </c>
      <c r="AR117" s="24" t="s">
        <v>145</v>
      </c>
      <c r="AT117" s="24" t="s">
        <v>140</v>
      </c>
      <c r="AU117" s="24" t="s">
        <v>85</v>
      </c>
      <c r="AY117" s="24" t="s">
        <v>138</v>
      </c>
      <c r="BE117" s="204">
        <f>IF(N117="základní",J117,0)</f>
        <v>0</v>
      </c>
      <c r="BF117" s="204">
        <f>IF(N117="snížená",J117,0)</f>
        <v>0</v>
      </c>
      <c r="BG117" s="204">
        <f>IF(N117="zákl. přenesená",J117,0)</f>
        <v>0</v>
      </c>
      <c r="BH117" s="204">
        <f>IF(N117="sníž. přenesená",J117,0)</f>
        <v>0</v>
      </c>
      <c r="BI117" s="204">
        <f>IF(N117="nulová",J117,0)</f>
        <v>0</v>
      </c>
      <c r="BJ117" s="24" t="s">
        <v>145</v>
      </c>
      <c r="BK117" s="204">
        <f>ROUND(I117*H117,2)</f>
        <v>0</v>
      </c>
      <c r="BL117" s="24" t="s">
        <v>145</v>
      </c>
      <c r="BM117" s="24" t="s">
        <v>678</v>
      </c>
    </row>
    <row r="118" spans="2:65" s="1" customFormat="1" ht="48">
      <c r="B118" s="41"/>
      <c r="C118" s="63"/>
      <c r="D118" s="205" t="s">
        <v>147</v>
      </c>
      <c r="E118" s="63"/>
      <c r="F118" s="206" t="s">
        <v>679</v>
      </c>
      <c r="G118" s="63"/>
      <c r="H118" s="63"/>
      <c r="I118" s="163"/>
      <c r="J118" s="63"/>
      <c r="K118" s="63"/>
      <c r="L118" s="61"/>
      <c r="M118" s="207"/>
      <c r="N118" s="42"/>
      <c r="O118" s="42"/>
      <c r="P118" s="42"/>
      <c r="Q118" s="42"/>
      <c r="R118" s="42"/>
      <c r="S118" s="42"/>
      <c r="T118" s="78"/>
      <c r="AT118" s="24" t="s">
        <v>147</v>
      </c>
      <c r="AU118" s="24" t="s">
        <v>85</v>
      </c>
    </row>
    <row r="119" spans="2:65" s="11" customFormat="1">
      <c r="B119" s="208"/>
      <c r="C119" s="209"/>
      <c r="D119" s="205" t="s">
        <v>149</v>
      </c>
      <c r="E119" s="210" t="s">
        <v>34</v>
      </c>
      <c r="F119" s="211" t="s">
        <v>680</v>
      </c>
      <c r="G119" s="209"/>
      <c r="H119" s="212" t="s">
        <v>34</v>
      </c>
      <c r="I119" s="213"/>
      <c r="J119" s="209"/>
      <c r="K119" s="209"/>
      <c r="L119" s="214"/>
      <c r="M119" s="215"/>
      <c r="N119" s="216"/>
      <c r="O119" s="216"/>
      <c r="P119" s="216"/>
      <c r="Q119" s="216"/>
      <c r="R119" s="216"/>
      <c r="S119" s="216"/>
      <c r="T119" s="217"/>
      <c r="AT119" s="218" t="s">
        <v>149</v>
      </c>
      <c r="AU119" s="218" t="s">
        <v>85</v>
      </c>
      <c r="AV119" s="11" t="s">
        <v>25</v>
      </c>
      <c r="AW119" s="11" t="s">
        <v>102</v>
      </c>
      <c r="AX119" s="11" t="s">
        <v>76</v>
      </c>
      <c r="AY119" s="218" t="s">
        <v>138</v>
      </c>
    </row>
    <row r="120" spans="2:65" s="12" customFormat="1">
      <c r="B120" s="219"/>
      <c r="C120" s="220"/>
      <c r="D120" s="221" t="s">
        <v>149</v>
      </c>
      <c r="E120" s="222" t="s">
        <v>34</v>
      </c>
      <c r="F120" s="223" t="s">
        <v>681</v>
      </c>
      <c r="G120" s="220"/>
      <c r="H120" s="224">
        <v>5</v>
      </c>
      <c r="I120" s="225"/>
      <c r="J120" s="220"/>
      <c r="K120" s="220"/>
      <c r="L120" s="226"/>
      <c r="M120" s="227"/>
      <c r="N120" s="228"/>
      <c r="O120" s="228"/>
      <c r="P120" s="228"/>
      <c r="Q120" s="228"/>
      <c r="R120" s="228"/>
      <c r="S120" s="228"/>
      <c r="T120" s="229"/>
      <c r="AT120" s="230" t="s">
        <v>149</v>
      </c>
      <c r="AU120" s="230" t="s">
        <v>85</v>
      </c>
      <c r="AV120" s="12" t="s">
        <v>85</v>
      </c>
      <c r="AW120" s="12" t="s">
        <v>102</v>
      </c>
      <c r="AX120" s="12" t="s">
        <v>25</v>
      </c>
      <c r="AY120" s="230" t="s">
        <v>138</v>
      </c>
    </row>
    <row r="121" spans="2:65" s="1" customFormat="1" ht="31.5" customHeight="1">
      <c r="B121" s="41"/>
      <c r="C121" s="193" t="s">
        <v>207</v>
      </c>
      <c r="D121" s="193" t="s">
        <v>140</v>
      </c>
      <c r="E121" s="194" t="s">
        <v>682</v>
      </c>
      <c r="F121" s="195" t="s">
        <v>683</v>
      </c>
      <c r="G121" s="196" t="s">
        <v>271</v>
      </c>
      <c r="H121" s="197">
        <v>20</v>
      </c>
      <c r="I121" s="198"/>
      <c r="J121" s="199">
        <f>ROUND(I121*H121,2)</f>
        <v>0</v>
      </c>
      <c r="K121" s="195" t="s">
        <v>144</v>
      </c>
      <c r="L121" s="61"/>
      <c r="M121" s="200" t="s">
        <v>34</v>
      </c>
      <c r="N121" s="201" t="s">
        <v>49</v>
      </c>
      <c r="O121" s="42"/>
      <c r="P121" s="202">
        <f>O121*H121</f>
        <v>0</v>
      </c>
      <c r="Q121" s="202">
        <v>0</v>
      </c>
      <c r="R121" s="202">
        <f>Q121*H121</f>
        <v>0</v>
      </c>
      <c r="S121" s="202">
        <v>0</v>
      </c>
      <c r="T121" s="203">
        <f>S121*H121</f>
        <v>0</v>
      </c>
      <c r="AR121" s="24" t="s">
        <v>145</v>
      </c>
      <c r="AT121" s="24" t="s">
        <v>140</v>
      </c>
      <c r="AU121" s="24" t="s">
        <v>85</v>
      </c>
      <c r="AY121" s="24" t="s">
        <v>138</v>
      </c>
      <c r="BE121" s="204">
        <f>IF(N121="základní",J121,0)</f>
        <v>0</v>
      </c>
      <c r="BF121" s="204">
        <f>IF(N121="snížená",J121,0)</f>
        <v>0</v>
      </c>
      <c r="BG121" s="204">
        <f>IF(N121="zákl. přenesená",J121,0)</f>
        <v>0</v>
      </c>
      <c r="BH121" s="204">
        <f>IF(N121="sníž. přenesená",J121,0)</f>
        <v>0</v>
      </c>
      <c r="BI121" s="204">
        <f>IF(N121="nulová",J121,0)</f>
        <v>0</v>
      </c>
      <c r="BJ121" s="24" t="s">
        <v>145</v>
      </c>
      <c r="BK121" s="204">
        <f>ROUND(I121*H121,2)</f>
        <v>0</v>
      </c>
      <c r="BL121" s="24" t="s">
        <v>145</v>
      </c>
      <c r="BM121" s="24" t="s">
        <v>684</v>
      </c>
    </row>
    <row r="122" spans="2:65" s="1" customFormat="1" ht="60">
      <c r="B122" s="41"/>
      <c r="C122" s="63"/>
      <c r="D122" s="205" t="s">
        <v>147</v>
      </c>
      <c r="E122" s="63"/>
      <c r="F122" s="206" t="s">
        <v>685</v>
      </c>
      <c r="G122" s="63"/>
      <c r="H122" s="63"/>
      <c r="I122" s="163"/>
      <c r="J122" s="63"/>
      <c r="K122" s="63"/>
      <c r="L122" s="61"/>
      <c r="M122" s="207"/>
      <c r="N122" s="42"/>
      <c r="O122" s="42"/>
      <c r="P122" s="42"/>
      <c r="Q122" s="42"/>
      <c r="R122" s="42"/>
      <c r="S122" s="42"/>
      <c r="T122" s="78"/>
      <c r="AT122" s="24" t="s">
        <v>147</v>
      </c>
      <c r="AU122" s="24" t="s">
        <v>85</v>
      </c>
    </row>
    <row r="123" spans="2:65" s="11" customFormat="1">
      <c r="B123" s="208"/>
      <c r="C123" s="209"/>
      <c r="D123" s="205" t="s">
        <v>149</v>
      </c>
      <c r="E123" s="210" t="s">
        <v>34</v>
      </c>
      <c r="F123" s="211" t="s">
        <v>686</v>
      </c>
      <c r="G123" s="209"/>
      <c r="H123" s="212" t="s">
        <v>34</v>
      </c>
      <c r="I123" s="213"/>
      <c r="J123" s="209"/>
      <c r="K123" s="209"/>
      <c r="L123" s="214"/>
      <c r="M123" s="215"/>
      <c r="N123" s="216"/>
      <c r="O123" s="216"/>
      <c r="P123" s="216"/>
      <c r="Q123" s="216"/>
      <c r="R123" s="216"/>
      <c r="S123" s="216"/>
      <c r="T123" s="217"/>
      <c r="AT123" s="218" t="s">
        <v>149</v>
      </c>
      <c r="AU123" s="218" t="s">
        <v>85</v>
      </c>
      <c r="AV123" s="11" t="s">
        <v>25</v>
      </c>
      <c r="AW123" s="11" t="s">
        <v>102</v>
      </c>
      <c r="AX123" s="11" t="s">
        <v>76</v>
      </c>
      <c r="AY123" s="218" t="s">
        <v>138</v>
      </c>
    </row>
    <row r="124" spans="2:65" s="12" customFormat="1">
      <c r="B124" s="219"/>
      <c r="C124" s="220"/>
      <c r="D124" s="205" t="s">
        <v>149</v>
      </c>
      <c r="E124" s="232" t="s">
        <v>34</v>
      </c>
      <c r="F124" s="233" t="s">
        <v>30</v>
      </c>
      <c r="G124" s="220"/>
      <c r="H124" s="234">
        <v>10</v>
      </c>
      <c r="I124" s="225"/>
      <c r="J124" s="220"/>
      <c r="K124" s="220"/>
      <c r="L124" s="226"/>
      <c r="M124" s="227"/>
      <c r="N124" s="228"/>
      <c r="O124" s="228"/>
      <c r="P124" s="228"/>
      <c r="Q124" s="228"/>
      <c r="R124" s="228"/>
      <c r="S124" s="228"/>
      <c r="T124" s="229"/>
      <c r="AT124" s="230" t="s">
        <v>149</v>
      </c>
      <c r="AU124" s="230" t="s">
        <v>85</v>
      </c>
      <c r="AV124" s="12" t="s">
        <v>85</v>
      </c>
      <c r="AW124" s="12" t="s">
        <v>102</v>
      </c>
      <c r="AX124" s="12" t="s">
        <v>76</v>
      </c>
      <c r="AY124" s="230" t="s">
        <v>138</v>
      </c>
    </row>
    <row r="125" spans="2:65" s="11" customFormat="1">
      <c r="B125" s="208"/>
      <c r="C125" s="209"/>
      <c r="D125" s="205" t="s">
        <v>149</v>
      </c>
      <c r="E125" s="210" t="s">
        <v>34</v>
      </c>
      <c r="F125" s="211" t="s">
        <v>687</v>
      </c>
      <c r="G125" s="209"/>
      <c r="H125" s="212" t="s">
        <v>34</v>
      </c>
      <c r="I125" s="213"/>
      <c r="J125" s="209"/>
      <c r="K125" s="209"/>
      <c r="L125" s="214"/>
      <c r="M125" s="215"/>
      <c r="N125" s="216"/>
      <c r="O125" s="216"/>
      <c r="P125" s="216"/>
      <c r="Q125" s="216"/>
      <c r="R125" s="216"/>
      <c r="S125" s="216"/>
      <c r="T125" s="217"/>
      <c r="AT125" s="218" t="s">
        <v>149</v>
      </c>
      <c r="AU125" s="218" t="s">
        <v>85</v>
      </c>
      <c r="AV125" s="11" t="s">
        <v>25</v>
      </c>
      <c r="AW125" s="11" t="s">
        <v>102</v>
      </c>
      <c r="AX125" s="11" t="s">
        <v>76</v>
      </c>
      <c r="AY125" s="218" t="s">
        <v>138</v>
      </c>
    </row>
    <row r="126" spans="2:65" s="12" customFormat="1">
      <c r="B126" s="219"/>
      <c r="C126" s="220"/>
      <c r="D126" s="205" t="s">
        <v>149</v>
      </c>
      <c r="E126" s="232" t="s">
        <v>34</v>
      </c>
      <c r="F126" s="233" t="s">
        <v>30</v>
      </c>
      <c r="G126" s="220"/>
      <c r="H126" s="234">
        <v>10</v>
      </c>
      <c r="I126" s="225"/>
      <c r="J126" s="220"/>
      <c r="K126" s="220"/>
      <c r="L126" s="226"/>
      <c r="M126" s="227"/>
      <c r="N126" s="228"/>
      <c r="O126" s="228"/>
      <c r="P126" s="228"/>
      <c r="Q126" s="228"/>
      <c r="R126" s="228"/>
      <c r="S126" s="228"/>
      <c r="T126" s="229"/>
      <c r="AT126" s="230" t="s">
        <v>149</v>
      </c>
      <c r="AU126" s="230" t="s">
        <v>85</v>
      </c>
      <c r="AV126" s="12" t="s">
        <v>85</v>
      </c>
      <c r="AW126" s="12" t="s">
        <v>102</v>
      </c>
      <c r="AX126" s="12" t="s">
        <v>76</v>
      </c>
      <c r="AY126" s="230" t="s">
        <v>138</v>
      </c>
    </row>
    <row r="127" spans="2:65" s="14" customFormat="1">
      <c r="B127" s="246"/>
      <c r="C127" s="247"/>
      <c r="D127" s="221" t="s">
        <v>149</v>
      </c>
      <c r="E127" s="248" t="s">
        <v>34</v>
      </c>
      <c r="F127" s="249" t="s">
        <v>183</v>
      </c>
      <c r="G127" s="247"/>
      <c r="H127" s="250">
        <v>20</v>
      </c>
      <c r="I127" s="251"/>
      <c r="J127" s="247"/>
      <c r="K127" s="247"/>
      <c r="L127" s="252"/>
      <c r="M127" s="253"/>
      <c r="N127" s="254"/>
      <c r="O127" s="254"/>
      <c r="P127" s="254"/>
      <c r="Q127" s="254"/>
      <c r="R127" s="254"/>
      <c r="S127" s="254"/>
      <c r="T127" s="255"/>
      <c r="AT127" s="256" t="s">
        <v>149</v>
      </c>
      <c r="AU127" s="256" t="s">
        <v>85</v>
      </c>
      <c r="AV127" s="14" t="s">
        <v>145</v>
      </c>
      <c r="AW127" s="14" t="s">
        <v>102</v>
      </c>
      <c r="AX127" s="14" t="s">
        <v>25</v>
      </c>
      <c r="AY127" s="256" t="s">
        <v>138</v>
      </c>
    </row>
    <row r="128" spans="2:65" s="1" customFormat="1" ht="31.5" customHeight="1">
      <c r="B128" s="41"/>
      <c r="C128" s="193" t="s">
        <v>30</v>
      </c>
      <c r="D128" s="193" t="s">
        <v>140</v>
      </c>
      <c r="E128" s="194" t="s">
        <v>688</v>
      </c>
      <c r="F128" s="195" t="s">
        <v>689</v>
      </c>
      <c r="G128" s="196" t="s">
        <v>271</v>
      </c>
      <c r="H128" s="197">
        <v>10</v>
      </c>
      <c r="I128" s="198"/>
      <c r="J128" s="199">
        <f>ROUND(I128*H128,2)</f>
        <v>0</v>
      </c>
      <c r="K128" s="195" t="s">
        <v>144</v>
      </c>
      <c r="L128" s="61"/>
      <c r="M128" s="200" t="s">
        <v>34</v>
      </c>
      <c r="N128" s="201" t="s">
        <v>49</v>
      </c>
      <c r="O128" s="42"/>
      <c r="P128" s="202">
        <f>O128*H128</f>
        <v>0</v>
      </c>
      <c r="Q128" s="202">
        <v>9.3999999999999997E-4</v>
      </c>
      <c r="R128" s="202">
        <f>Q128*H128</f>
        <v>9.4000000000000004E-3</v>
      </c>
      <c r="S128" s="202">
        <v>0</v>
      </c>
      <c r="T128" s="203">
        <f>S128*H128</f>
        <v>0</v>
      </c>
      <c r="AR128" s="24" t="s">
        <v>145</v>
      </c>
      <c r="AT128" s="24" t="s">
        <v>140</v>
      </c>
      <c r="AU128" s="24" t="s">
        <v>85</v>
      </c>
      <c r="AY128" s="24" t="s">
        <v>138</v>
      </c>
      <c r="BE128" s="204">
        <f>IF(N128="základní",J128,0)</f>
        <v>0</v>
      </c>
      <c r="BF128" s="204">
        <f>IF(N128="snížená",J128,0)</f>
        <v>0</v>
      </c>
      <c r="BG128" s="204">
        <f>IF(N128="zákl. přenesená",J128,0)</f>
        <v>0</v>
      </c>
      <c r="BH128" s="204">
        <f>IF(N128="sníž. přenesená",J128,0)</f>
        <v>0</v>
      </c>
      <c r="BI128" s="204">
        <f>IF(N128="nulová",J128,0)</f>
        <v>0</v>
      </c>
      <c r="BJ128" s="24" t="s">
        <v>145</v>
      </c>
      <c r="BK128" s="204">
        <f>ROUND(I128*H128,2)</f>
        <v>0</v>
      </c>
      <c r="BL128" s="24" t="s">
        <v>145</v>
      </c>
      <c r="BM128" s="24" t="s">
        <v>690</v>
      </c>
    </row>
    <row r="129" spans="2:65" s="1" customFormat="1" ht="96">
      <c r="B129" s="41"/>
      <c r="C129" s="63"/>
      <c r="D129" s="205" t="s">
        <v>147</v>
      </c>
      <c r="E129" s="63"/>
      <c r="F129" s="206" t="s">
        <v>691</v>
      </c>
      <c r="G129" s="63"/>
      <c r="H129" s="63"/>
      <c r="I129" s="163"/>
      <c r="J129" s="63"/>
      <c r="K129" s="63"/>
      <c r="L129" s="61"/>
      <c r="M129" s="207"/>
      <c r="N129" s="42"/>
      <c r="O129" s="42"/>
      <c r="P129" s="42"/>
      <c r="Q129" s="42"/>
      <c r="R129" s="42"/>
      <c r="S129" s="42"/>
      <c r="T129" s="78"/>
      <c r="AT129" s="24" t="s">
        <v>147</v>
      </c>
      <c r="AU129" s="24" t="s">
        <v>85</v>
      </c>
    </row>
    <row r="130" spans="2:65" s="11" customFormat="1">
      <c r="B130" s="208"/>
      <c r="C130" s="209"/>
      <c r="D130" s="205" t="s">
        <v>149</v>
      </c>
      <c r="E130" s="210" t="s">
        <v>34</v>
      </c>
      <c r="F130" s="211" t="s">
        <v>692</v>
      </c>
      <c r="G130" s="209"/>
      <c r="H130" s="212" t="s">
        <v>34</v>
      </c>
      <c r="I130" s="213"/>
      <c r="J130" s="209"/>
      <c r="K130" s="209"/>
      <c r="L130" s="214"/>
      <c r="M130" s="215"/>
      <c r="N130" s="216"/>
      <c r="O130" s="216"/>
      <c r="P130" s="216"/>
      <c r="Q130" s="216"/>
      <c r="R130" s="216"/>
      <c r="S130" s="216"/>
      <c r="T130" s="217"/>
      <c r="AT130" s="218" t="s">
        <v>149</v>
      </c>
      <c r="AU130" s="218" t="s">
        <v>85</v>
      </c>
      <c r="AV130" s="11" t="s">
        <v>25</v>
      </c>
      <c r="AW130" s="11" t="s">
        <v>102</v>
      </c>
      <c r="AX130" s="11" t="s">
        <v>76</v>
      </c>
      <c r="AY130" s="218" t="s">
        <v>138</v>
      </c>
    </row>
    <row r="131" spans="2:65" s="12" customFormat="1">
      <c r="B131" s="219"/>
      <c r="C131" s="220"/>
      <c r="D131" s="221" t="s">
        <v>149</v>
      </c>
      <c r="E131" s="222" t="s">
        <v>34</v>
      </c>
      <c r="F131" s="223" t="s">
        <v>30</v>
      </c>
      <c r="G131" s="220"/>
      <c r="H131" s="224">
        <v>10</v>
      </c>
      <c r="I131" s="225"/>
      <c r="J131" s="220"/>
      <c r="K131" s="220"/>
      <c r="L131" s="226"/>
      <c r="M131" s="227"/>
      <c r="N131" s="228"/>
      <c r="O131" s="228"/>
      <c r="P131" s="228"/>
      <c r="Q131" s="228"/>
      <c r="R131" s="228"/>
      <c r="S131" s="228"/>
      <c r="T131" s="229"/>
      <c r="AT131" s="230" t="s">
        <v>149</v>
      </c>
      <c r="AU131" s="230" t="s">
        <v>85</v>
      </c>
      <c r="AV131" s="12" t="s">
        <v>85</v>
      </c>
      <c r="AW131" s="12" t="s">
        <v>102</v>
      </c>
      <c r="AX131" s="12" t="s">
        <v>25</v>
      </c>
      <c r="AY131" s="230" t="s">
        <v>138</v>
      </c>
    </row>
    <row r="132" spans="2:65" s="1" customFormat="1" ht="22.5" customHeight="1">
      <c r="B132" s="41"/>
      <c r="C132" s="193" t="s">
        <v>222</v>
      </c>
      <c r="D132" s="193" t="s">
        <v>140</v>
      </c>
      <c r="E132" s="194" t="s">
        <v>693</v>
      </c>
      <c r="F132" s="195" t="s">
        <v>694</v>
      </c>
      <c r="G132" s="196" t="s">
        <v>278</v>
      </c>
      <c r="H132" s="197">
        <v>72.22</v>
      </c>
      <c r="I132" s="198"/>
      <c r="J132" s="199">
        <f>ROUND(I132*H132,2)</f>
        <v>0</v>
      </c>
      <c r="K132" s="195" t="s">
        <v>34</v>
      </c>
      <c r="L132" s="61"/>
      <c r="M132" s="200" t="s">
        <v>34</v>
      </c>
      <c r="N132" s="201" t="s">
        <v>49</v>
      </c>
      <c r="O132" s="42"/>
      <c r="P132" s="202">
        <f>O132*H132</f>
        <v>0</v>
      </c>
      <c r="Q132" s="202">
        <v>9.4000000000000004E-3</v>
      </c>
      <c r="R132" s="202">
        <f>Q132*H132</f>
        <v>0.67886800000000003</v>
      </c>
      <c r="S132" s="202">
        <v>0</v>
      </c>
      <c r="T132" s="203">
        <f>S132*H132</f>
        <v>0</v>
      </c>
      <c r="AR132" s="24" t="s">
        <v>145</v>
      </c>
      <c r="AT132" s="24" t="s">
        <v>140</v>
      </c>
      <c r="AU132" s="24" t="s">
        <v>85</v>
      </c>
      <c r="AY132" s="24" t="s">
        <v>138</v>
      </c>
      <c r="BE132" s="204">
        <f>IF(N132="základní",J132,0)</f>
        <v>0</v>
      </c>
      <c r="BF132" s="204">
        <f>IF(N132="snížená",J132,0)</f>
        <v>0</v>
      </c>
      <c r="BG132" s="204">
        <f>IF(N132="zákl. přenesená",J132,0)</f>
        <v>0</v>
      </c>
      <c r="BH132" s="204">
        <f>IF(N132="sníž. přenesená",J132,0)</f>
        <v>0</v>
      </c>
      <c r="BI132" s="204">
        <f>IF(N132="nulová",J132,0)</f>
        <v>0</v>
      </c>
      <c r="BJ132" s="24" t="s">
        <v>145</v>
      </c>
      <c r="BK132" s="204">
        <f>ROUND(I132*H132,2)</f>
        <v>0</v>
      </c>
      <c r="BL132" s="24" t="s">
        <v>145</v>
      </c>
      <c r="BM132" s="24" t="s">
        <v>695</v>
      </c>
    </row>
    <row r="133" spans="2:65" s="11" customFormat="1">
      <c r="B133" s="208"/>
      <c r="C133" s="209"/>
      <c r="D133" s="205" t="s">
        <v>149</v>
      </c>
      <c r="E133" s="210" t="s">
        <v>34</v>
      </c>
      <c r="F133" s="211" t="s">
        <v>696</v>
      </c>
      <c r="G133" s="209"/>
      <c r="H133" s="212" t="s">
        <v>34</v>
      </c>
      <c r="I133" s="213"/>
      <c r="J133" s="209"/>
      <c r="K133" s="209"/>
      <c r="L133" s="214"/>
      <c r="M133" s="215"/>
      <c r="N133" s="216"/>
      <c r="O133" s="216"/>
      <c r="P133" s="216"/>
      <c r="Q133" s="216"/>
      <c r="R133" s="216"/>
      <c r="S133" s="216"/>
      <c r="T133" s="217"/>
      <c r="AT133" s="218" t="s">
        <v>149</v>
      </c>
      <c r="AU133" s="218" t="s">
        <v>85</v>
      </c>
      <c r="AV133" s="11" t="s">
        <v>25</v>
      </c>
      <c r="AW133" s="11" t="s">
        <v>102</v>
      </c>
      <c r="AX133" s="11" t="s">
        <v>76</v>
      </c>
      <c r="AY133" s="218" t="s">
        <v>138</v>
      </c>
    </row>
    <row r="134" spans="2:65" s="12" customFormat="1">
      <c r="B134" s="219"/>
      <c r="C134" s="220"/>
      <c r="D134" s="205" t="s">
        <v>149</v>
      </c>
      <c r="E134" s="232" t="s">
        <v>34</v>
      </c>
      <c r="F134" s="233" t="s">
        <v>697</v>
      </c>
      <c r="G134" s="220"/>
      <c r="H134" s="234">
        <v>56.52</v>
      </c>
      <c r="I134" s="225"/>
      <c r="J134" s="220"/>
      <c r="K134" s="220"/>
      <c r="L134" s="226"/>
      <c r="M134" s="227"/>
      <c r="N134" s="228"/>
      <c r="O134" s="228"/>
      <c r="P134" s="228"/>
      <c r="Q134" s="228"/>
      <c r="R134" s="228"/>
      <c r="S134" s="228"/>
      <c r="T134" s="229"/>
      <c r="AT134" s="230" t="s">
        <v>149</v>
      </c>
      <c r="AU134" s="230" t="s">
        <v>85</v>
      </c>
      <c r="AV134" s="12" t="s">
        <v>85</v>
      </c>
      <c r="AW134" s="12" t="s">
        <v>102</v>
      </c>
      <c r="AX134" s="12" t="s">
        <v>76</v>
      </c>
      <c r="AY134" s="230" t="s">
        <v>138</v>
      </c>
    </row>
    <row r="135" spans="2:65" s="12" customFormat="1">
      <c r="B135" s="219"/>
      <c r="C135" s="220"/>
      <c r="D135" s="205" t="s">
        <v>149</v>
      </c>
      <c r="E135" s="232" t="s">
        <v>34</v>
      </c>
      <c r="F135" s="233" t="s">
        <v>698</v>
      </c>
      <c r="G135" s="220"/>
      <c r="H135" s="234">
        <v>15.7</v>
      </c>
      <c r="I135" s="225"/>
      <c r="J135" s="220"/>
      <c r="K135" s="220"/>
      <c r="L135" s="226"/>
      <c r="M135" s="227"/>
      <c r="N135" s="228"/>
      <c r="O135" s="228"/>
      <c r="P135" s="228"/>
      <c r="Q135" s="228"/>
      <c r="R135" s="228"/>
      <c r="S135" s="228"/>
      <c r="T135" s="229"/>
      <c r="AT135" s="230" t="s">
        <v>149</v>
      </c>
      <c r="AU135" s="230" t="s">
        <v>85</v>
      </c>
      <c r="AV135" s="12" t="s">
        <v>85</v>
      </c>
      <c r="AW135" s="12" t="s">
        <v>102</v>
      </c>
      <c r="AX135" s="12" t="s">
        <v>76</v>
      </c>
      <c r="AY135" s="230" t="s">
        <v>138</v>
      </c>
    </row>
    <row r="136" spans="2:65" s="14" customFormat="1">
      <c r="B136" s="246"/>
      <c r="C136" s="247"/>
      <c r="D136" s="221" t="s">
        <v>149</v>
      </c>
      <c r="E136" s="248" t="s">
        <v>34</v>
      </c>
      <c r="F136" s="249" t="s">
        <v>183</v>
      </c>
      <c r="G136" s="247"/>
      <c r="H136" s="250">
        <v>72.22</v>
      </c>
      <c r="I136" s="251"/>
      <c r="J136" s="247"/>
      <c r="K136" s="247"/>
      <c r="L136" s="252"/>
      <c r="M136" s="253"/>
      <c r="N136" s="254"/>
      <c r="O136" s="254"/>
      <c r="P136" s="254"/>
      <c r="Q136" s="254"/>
      <c r="R136" s="254"/>
      <c r="S136" s="254"/>
      <c r="T136" s="255"/>
      <c r="AT136" s="256" t="s">
        <v>149</v>
      </c>
      <c r="AU136" s="256" t="s">
        <v>85</v>
      </c>
      <c r="AV136" s="14" t="s">
        <v>145</v>
      </c>
      <c r="AW136" s="14" t="s">
        <v>102</v>
      </c>
      <c r="AX136" s="14" t="s">
        <v>25</v>
      </c>
      <c r="AY136" s="256" t="s">
        <v>138</v>
      </c>
    </row>
    <row r="137" spans="2:65" s="1" customFormat="1" ht="22.5" customHeight="1">
      <c r="B137" s="41"/>
      <c r="C137" s="193" t="s">
        <v>230</v>
      </c>
      <c r="D137" s="193" t="s">
        <v>140</v>
      </c>
      <c r="E137" s="194" t="s">
        <v>699</v>
      </c>
      <c r="F137" s="195" t="s">
        <v>700</v>
      </c>
      <c r="G137" s="196" t="s">
        <v>278</v>
      </c>
      <c r="H137" s="197">
        <v>72.22</v>
      </c>
      <c r="I137" s="198"/>
      <c r="J137" s="199">
        <f>ROUND(I137*H137,2)</f>
        <v>0</v>
      </c>
      <c r="K137" s="195" t="s">
        <v>34</v>
      </c>
      <c r="L137" s="61"/>
      <c r="M137" s="200" t="s">
        <v>34</v>
      </c>
      <c r="N137" s="201" t="s">
        <v>49</v>
      </c>
      <c r="O137" s="42"/>
      <c r="P137" s="202">
        <f>O137*H137</f>
        <v>0</v>
      </c>
      <c r="Q137" s="202">
        <v>0</v>
      </c>
      <c r="R137" s="202">
        <f>Q137*H137</f>
        <v>0</v>
      </c>
      <c r="S137" s="202">
        <v>0</v>
      </c>
      <c r="T137" s="203">
        <f>S137*H137</f>
        <v>0</v>
      </c>
      <c r="AR137" s="24" t="s">
        <v>145</v>
      </c>
      <c r="AT137" s="24" t="s">
        <v>140</v>
      </c>
      <c r="AU137" s="24" t="s">
        <v>85</v>
      </c>
      <c r="AY137" s="24" t="s">
        <v>138</v>
      </c>
      <c r="BE137" s="204">
        <f>IF(N137="základní",J137,0)</f>
        <v>0</v>
      </c>
      <c r="BF137" s="204">
        <f>IF(N137="snížená",J137,0)</f>
        <v>0</v>
      </c>
      <c r="BG137" s="204">
        <f>IF(N137="zákl. přenesená",J137,0)</f>
        <v>0</v>
      </c>
      <c r="BH137" s="204">
        <f>IF(N137="sníž. přenesená",J137,0)</f>
        <v>0</v>
      </c>
      <c r="BI137" s="204">
        <f>IF(N137="nulová",J137,0)</f>
        <v>0</v>
      </c>
      <c r="BJ137" s="24" t="s">
        <v>145</v>
      </c>
      <c r="BK137" s="204">
        <f>ROUND(I137*H137,2)</f>
        <v>0</v>
      </c>
      <c r="BL137" s="24" t="s">
        <v>145</v>
      </c>
      <c r="BM137" s="24" t="s">
        <v>701</v>
      </c>
    </row>
    <row r="138" spans="2:65" s="1" customFormat="1" ht="22.5" customHeight="1">
      <c r="B138" s="41"/>
      <c r="C138" s="193" t="s">
        <v>239</v>
      </c>
      <c r="D138" s="193" t="s">
        <v>140</v>
      </c>
      <c r="E138" s="194" t="s">
        <v>702</v>
      </c>
      <c r="F138" s="195" t="s">
        <v>703</v>
      </c>
      <c r="G138" s="196" t="s">
        <v>271</v>
      </c>
      <c r="H138" s="197">
        <v>12</v>
      </c>
      <c r="I138" s="198"/>
      <c r="J138" s="199">
        <f>ROUND(I138*H138,2)</f>
        <v>0</v>
      </c>
      <c r="K138" s="195" t="s">
        <v>34</v>
      </c>
      <c r="L138" s="61"/>
      <c r="M138" s="200" t="s">
        <v>34</v>
      </c>
      <c r="N138" s="201" t="s">
        <v>49</v>
      </c>
      <c r="O138" s="42"/>
      <c r="P138" s="202">
        <f>O138*H138</f>
        <v>0</v>
      </c>
      <c r="Q138" s="202">
        <v>0</v>
      </c>
      <c r="R138" s="202">
        <f>Q138*H138</f>
        <v>0</v>
      </c>
      <c r="S138" s="202">
        <v>0</v>
      </c>
      <c r="T138" s="203">
        <f>S138*H138</f>
        <v>0</v>
      </c>
      <c r="AR138" s="24" t="s">
        <v>145</v>
      </c>
      <c r="AT138" s="24" t="s">
        <v>140</v>
      </c>
      <c r="AU138" s="24" t="s">
        <v>85</v>
      </c>
      <c r="AY138" s="24" t="s">
        <v>138</v>
      </c>
      <c r="BE138" s="204">
        <f>IF(N138="základní",J138,0)</f>
        <v>0</v>
      </c>
      <c r="BF138" s="204">
        <f>IF(N138="snížená",J138,0)</f>
        <v>0</v>
      </c>
      <c r="BG138" s="204">
        <f>IF(N138="zákl. přenesená",J138,0)</f>
        <v>0</v>
      </c>
      <c r="BH138" s="204">
        <f>IF(N138="sníž. přenesená",J138,0)</f>
        <v>0</v>
      </c>
      <c r="BI138" s="204">
        <f>IF(N138="nulová",J138,0)</f>
        <v>0</v>
      </c>
      <c r="BJ138" s="24" t="s">
        <v>145</v>
      </c>
      <c r="BK138" s="204">
        <f>ROUND(I138*H138,2)</f>
        <v>0</v>
      </c>
      <c r="BL138" s="24" t="s">
        <v>145</v>
      </c>
      <c r="BM138" s="24" t="s">
        <v>704</v>
      </c>
    </row>
    <row r="139" spans="2:65" s="11" customFormat="1">
      <c r="B139" s="208"/>
      <c r="C139" s="209"/>
      <c r="D139" s="205" t="s">
        <v>149</v>
      </c>
      <c r="E139" s="210" t="s">
        <v>34</v>
      </c>
      <c r="F139" s="211" t="s">
        <v>705</v>
      </c>
      <c r="G139" s="209"/>
      <c r="H139" s="212" t="s">
        <v>34</v>
      </c>
      <c r="I139" s="213"/>
      <c r="J139" s="209"/>
      <c r="K139" s="209"/>
      <c r="L139" s="214"/>
      <c r="M139" s="215"/>
      <c r="N139" s="216"/>
      <c r="O139" s="216"/>
      <c r="P139" s="216"/>
      <c r="Q139" s="216"/>
      <c r="R139" s="216"/>
      <c r="S139" s="216"/>
      <c r="T139" s="217"/>
      <c r="AT139" s="218" t="s">
        <v>149</v>
      </c>
      <c r="AU139" s="218" t="s">
        <v>85</v>
      </c>
      <c r="AV139" s="11" t="s">
        <v>25</v>
      </c>
      <c r="AW139" s="11" t="s">
        <v>102</v>
      </c>
      <c r="AX139" s="11" t="s">
        <v>76</v>
      </c>
      <c r="AY139" s="218" t="s">
        <v>138</v>
      </c>
    </row>
    <row r="140" spans="2:65" s="12" customFormat="1">
      <c r="B140" s="219"/>
      <c r="C140" s="220"/>
      <c r="D140" s="205" t="s">
        <v>149</v>
      </c>
      <c r="E140" s="232" t="s">
        <v>34</v>
      </c>
      <c r="F140" s="233" t="s">
        <v>230</v>
      </c>
      <c r="G140" s="220"/>
      <c r="H140" s="234">
        <v>12</v>
      </c>
      <c r="I140" s="225"/>
      <c r="J140" s="220"/>
      <c r="K140" s="220"/>
      <c r="L140" s="226"/>
      <c r="M140" s="227"/>
      <c r="N140" s="228"/>
      <c r="O140" s="228"/>
      <c r="P140" s="228"/>
      <c r="Q140" s="228"/>
      <c r="R140" s="228"/>
      <c r="S140" s="228"/>
      <c r="T140" s="229"/>
      <c r="AT140" s="230" t="s">
        <v>149</v>
      </c>
      <c r="AU140" s="230" t="s">
        <v>85</v>
      </c>
      <c r="AV140" s="12" t="s">
        <v>85</v>
      </c>
      <c r="AW140" s="12" t="s">
        <v>102</v>
      </c>
      <c r="AX140" s="12" t="s">
        <v>25</v>
      </c>
      <c r="AY140" s="230" t="s">
        <v>138</v>
      </c>
    </row>
    <row r="141" spans="2:65" s="10" customFormat="1" ht="29.85" customHeight="1">
      <c r="B141" s="176"/>
      <c r="C141" s="177"/>
      <c r="D141" s="190" t="s">
        <v>75</v>
      </c>
      <c r="E141" s="191" t="s">
        <v>85</v>
      </c>
      <c r="F141" s="191" t="s">
        <v>238</v>
      </c>
      <c r="G141" s="177"/>
      <c r="H141" s="177"/>
      <c r="I141" s="180"/>
      <c r="J141" s="192">
        <f>BK141</f>
        <v>0</v>
      </c>
      <c r="K141" s="177"/>
      <c r="L141" s="182"/>
      <c r="M141" s="183"/>
      <c r="N141" s="184"/>
      <c r="O141" s="184"/>
      <c r="P141" s="185">
        <f>SUM(P142:P168)</f>
        <v>0</v>
      </c>
      <c r="Q141" s="184"/>
      <c r="R141" s="185">
        <f>SUM(R142:R168)</f>
        <v>4.6199999999999998E-2</v>
      </c>
      <c r="S141" s="184"/>
      <c r="T141" s="186">
        <f>SUM(T142:T168)</f>
        <v>0</v>
      </c>
      <c r="AR141" s="187" t="s">
        <v>25</v>
      </c>
      <c r="AT141" s="188" t="s">
        <v>75</v>
      </c>
      <c r="AU141" s="188" t="s">
        <v>25</v>
      </c>
      <c r="AY141" s="187" t="s">
        <v>138</v>
      </c>
      <c r="BK141" s="189">
        <f>SUM(BK142:BK168)</f>
        <v>0</v>
      </c>
    </row>
    <row r="142" spans="2:65" s="1" customFormat="1" ht="22.5" customHeight="1">
      <c r="B142" s="41"/>
      <c r="C142" s="193" t="s">
        <v>248</v>
      </c>
      <c r="D142" s="193" t="s">
        <v>140</v>
      </c>
      <c r="E142" s="194" t="s">
        <v>706</v>
      </c>
      <c r="F142" s="195" t="s">
        <v>707</v>
      </c>
      <c r="G142" s="196" t="s">
        <v>271</v>
      </c>
      <c r="H142" s="197">
        <v>27</v>
      </c>
      <c r="I142" s="198"/>
      <c r="J142" s="199">
        <f>ROUND(I142*H142,2)</f>
        <v>0</v>
      </c>
      <c r="K142" s="195" t="s">
        <v>34</v>
      </c>
      <c r="L142" s="61"/>
      <c r="M142" s="200" t="s">
        <v>34</v>
      </c>
      <c r="N142" s="201" t="s">
        <v>49</v>
      </c>
      <c r="O142" s="42"/>
      <c r="P142" s="202">
        <f>O142*H142</f>
        <v>0</v>
      </c>
      <c r="Q142" s="202">
        <v>5.9999999999999995E-4</v>
      </c>
      <c r="R142" s="202">
        <f>Q142*H142</f>
        <v>1.6199999999999999E-2</v>
      </c>
      <c r="S142" s="202">
        <v>0</v>
      </c>
      <c r="T142" s="203">
        <f>S142*H142</f>
        <v>0</v>
      </c>
      <c r="AR142" s="24" t="s">
        <v>145</v>
      </c>
      <c r="AT142" s="24" t="s">
        <v>140</v>
      </c>
      <c r="AU142" s="24" t="s">
        <v>85</v>
      </c>
      <c r="AY142" s="24" t="s">
        <v>138</v>
      </c>
      <c r="BE142" s="204">
        <f>IF(N142="základní",J142,0)</f>
        <v>0</v>
      </c>
      <c r="BF142" s="204">
        <f>IF(N142="snížená",J142,0)</f>
        <v>0</v>
      </c>
      <c r="BG142" s="204">
        <f>IF(N142="zákl. přenesená",J142,0)</f>
        <v>0</v>
      </c>
      <c r="BH142" s="204">
        <f>IF(N142="sníž. přenesená",J142,0)</f>
        <v>0</v>
      </c>
      <c r="BI142" s="204">
        <f>IF(N142="nulová",J142,0)</f>
        <v>0</v>
      </c>
      <c r="BJ142" s="24" t="s">
        <v>145</v>
      </c>
      <c r="BK142" s="204">
        <f>ROUND(I142*H142,2)</f>
        <v>0</v>
      </c>
      <c r="BL142" s="24" t="s">
        <v>145</v>
      </c>
      <c r="BM142" s="24" t="s">
        <v>708</v>
      </c>
    </row>
    <row r="143" spans="2:65" s="11" customFormat="1">
      <c r="B143" s="208"/>
      <c r="C143" s="209"/>
      <c r="D143" s="205" t="s">
        <v>149</v>
      </c>
      <c r="E143" s="210" t="s">
        <v>34</v>
      </c>
      <c r="F143" s="211" t="s">
        <v>709</v>
      </c>
      <c r="G143" s="209"/>
      <c r="H143" s="212" t="s">
        <v>34</v>
      </c>
      <c r="I143" s="213"/>
      <c r="J143" s="209"/>
      <c r="K143" s="209"/>
      <c r="L143" s="214"/>
      <c r="M143" s="215"/>
      <c r="N143" s="216"/>
      <c r="O143" s="216"/>
      <c r="P143" s="216"/>
      <c r="Q143" s="216"/>
      <c r="R143" s="216"/>
      <c r="S143" s="216"/>
      <c r="T143" s="217"/>
      <c r="AT143" s="218" t="s">
        <v>149</v>
      </c>
      <c r="AU143" s="218" t="s">
        <v>85</v>
      </c>
      <c r="AV143" s="11" t="s">
        <v>25</v>
      </c>
      <c r="AW143" s="11" t="s">
        <v>102</v>
      </c>
      <c r="AX143" s="11" t="s">
        <v>76</v>
      </c>
      <c r="AY143" s="218" t="s">
        <v>138</v>
      </c>
    </row>
    <row r="144" spans="2:65" s="11" customFormat="1" ht="24">
      <c r="B144" s="208"/>
      <c r="C144" s="209"/>
      <c r="D144" s="205" t="s">
        <v>149</v>
      </c>
      <c r="E144" s="210" t="s">
        <v>34</v>
      </c>
      <c r="F144" s="211" t="s">
        <v>710</v>
      </c>
      <c r="G144" s="209"/>
      <c r="H144" s="212" t="s">
        <v>34</v>
      </c>
      <c r="I144" s="213"/>
      <c r="J144" s="209"/>
      <c r="K144" s="209"/>
      <c r="L144" s="214"/>
      <c r="M144" s="215"/>
      <c r="N144" s="216"/>
      <c r="O144" s="216"/>
      <c r="P144" s="216"/>
      <c r="Q144" s="216"/>
      <c r="R144" s="216"/>
      <c r="S144" s="216"/>
      <c r="T144" s="217"/>
      <c r="AT144" s="218" t="s">
        <v>149</v>
      </c>
      <c r="AU144" s="218" t="s">
        <v>85</v>
      </c>
      <c r="AV144" s="11" t="s">
        <v>25</v>
      </c>
      <c r="AW144" s="11" t="s">
        <v>102</v>
      </c>
      <c r="AX144" s="11" t="s">
        <v>76</v>
      </c>
      <c r="AY144" s="218" t="s">
        <v>138</v>
      </c>
    </row>
    <row r="145" spans="2:65" s="11" customFormat="1">
      <c r="B145" s="208"/>
      <c r="C145" s="209"/>
      <c r="D145" s="205" t="s">
        <v>149</v>
      </c>
      <c r="E145" s="210" t="s">
        <v>34</v>
      </c>
      <c r="F145" s="211" t="s">
        <v>711</v>
      </c>
      <c r="G145" s="209"/>
      <c r="H145" s="212" t="s">
        <v>34</v>
      </c>
      <c r="I145" s="213"/>
      <c r="J145" s="209"/>
      <c r="K145" s="209"/>
      <c r="L145" s="214"/>
      <c r="M145" s="215"/>
      <c r="N145" s="216"/>
      <c r="O145" s="216"/>
      <c r="P145" s="216"/>
      <c r="Q145" s="216"/>
      <c r="R145" s="216"/>
      <c r="S145" s="216"/>
      <c r="T145" s="217"/>
      <c r="AT145" s="218" t="s">
        <v>149</v>
      </c>
      <c r="AU145" s="218" t="s">
        <v>85</v>
      </c>
      <c r="AV145" s="11" t="s">
        <v>25</v>
      </c>
      <c r="AW145" s="11" t="s">
        <v>102</v>
      </c>
      <c r="AX145" s="11" t="s">
        <v>76</v>
      </c>
      <c r="AY145" s="218" t="s">
        <v>138</v>
      </c>
    </row>
    <row r="146" spans="2:65" s="12" customFormat="1">
      <c r="B146" s="219"/>
      <c r="C146" s="220"/>
      <c r="D146" s="221" t="s">
        <v>149</v>
      </c>
      <c r="E146" s="222" t="s">
        <v>34</v>
      </c>
      <c r="F146" s="223" t="s">
        <v>712</v>
      </c>
      <c r="G146" s="220"/>
      <c r="H146" s="224">
        <v>27</v>
      </c>
      <c r="I146" s="225"/>
      <c r="J146" s="220"/>
      <c r="K146" s="220"/>
      <c r="L146" s="226"/>
      <c r="M146" s="227"/>
      <c r="N146" s="228"/>
      <c r="O146" s="228"/>
      <c r="P146" s="228"/>
      <c r="Q146" s="228"/>
      <c r="R146" s="228"/>
      <c r="S146" s="228"/>
      <c r="T146" s="229"/>
      <c r="AT146" s="230" t="s">
        <v>149</v>
      </c>
      <c r="AU146" s="230" t="s">
        <v>85</v>
      </c>
      <c r="AV146" s="12" t="s">
        <v>85</v>
      </c>
      <c r="AW146" s="12" t="s">
        <v>102</v>
      </c>
      <c r="AX146" s="12" t="s">
        <v>25</v>
      </c>
      <c r="AY146" s="230" t="s">
        <v>138</v>
      </c>
    </row>
    <row r="147" spans="2:65" s="1" customFormat="1" ht="22.5" customHeight="1">
      <c r="B147" s="41"/>
      <c r="C147" s="193" t="s">
        <v>10</v>
      </c>
      <c r="D147" s="193" t="s">
        <v>140</v>
      </c>
      <c r="E147" s="194" t="s">
        <v>713</v>
      </c>
      <c r="F147" s="195" t="s">
        <v>714</v>
      </c>
      <c r="G147" s="196" t="s">
        <v>271</v>
      </c>
      <c r="H147" s="197">
        <v>32</v>
      </c>
      <c r="I147" s="198"/>
      <c r="J147" s="199">
        <f>ROUND(I147*H147,2)</f>
        <v>0</v>
      </c>
      <c r="K147" s="195" t="s">
        <v>34</v>
      </c>
      <c r="L147" s="61"/>
      <c r="M147" s="200" t="s">
        <v>34</v>
      </c>
      <c r="N147" s="201" t="s">
        <v>49</v>
      </c>
      <c r="O147" s="42"/>
      <c r="P147" s="202">
        <f>O147*H147</f>
        <v>0</v>
      </c>
      <c r="Q147" s="202">
        <v>0</v>
      </c>
      <c r="R147" s="202">
        <f>Q147*H147</f>
        <v>0</v>
      </c>
      <c r="S147" s="202">
        <v>0</v>
      </c>
      <c r="T147" s="203">
        <f>S147*H147</f>
        <v>0</v>
      </c>
      <c r="AR147" s="24" t="s">
        <v>145</v>
      </c>
      <c r="AT147" s="24" t="s">
        <v>140</v>
      </c>
      <c r="AU147" s="24" t="s">
        <v>85</v>
      </c>
      <c r="AY147" s="24" t="s">
        <v>138</v>
      </c>
      <c r="BE147" s="204">
        <f>IF(N147="základní",J147,0)</f>
        <v>0</v>
      </c>
      <c r="BF147" s="204">
        <f>IF(N147="snížená",J147,0)</f>
        <v>0</v>
      </c>
      <c r="BG147" s="204">
        <f>IF(N147="zákl. přenesená",J147,0)</f>
        <v>0</v>
      </c>
      <c r="BH147" s="204">
        <f>IF(N147="sníž. přenesená",J147,0)</f>
        <v>0</v>
      </c>
      <c r="BI147" s="204">
        <f>IF(N147="nulová",J147,0)</f>
        <v>0</v>
      </c>
      <c r="BJ147" s="24" t="s">
        <v>145</v>
      </c>
      <c r="BK147" s="204">
        <f>ROUND(I147*H147,2)</f>
        <v>0</v>
      </c>
      <c r="BL147" s="24" t="s">
        <v>145</v>
      </c>
      <c r="BM147" s="24" t="s">
        <v>715</v>
      </c>
    </row>
    <row r="148" spans="2:65" s="11" customFormat="1">
      <c r="B148" s="208"/>
      <c r="C148" s="209"/>
      <c r="D148" s="205" t="s">
        <v>149</v>
      </c>
      <c r="E148" s="210" t="s">
        <v>34</v>
      </c>
      <c r="F148" s="211" t="s">
        <v>709</v>
      </c>
      <c r="G148" s="209"/>
      <c r="H148" s="212" t="s">
        <v>34</v>
      </c>
      <c r="I148" s="213"/>
      <c r="J148" s="209"/>
      <c r="K148" s="209"/>
      <c r="L148" s="214"/>
      <c r="M148" s="215"/>
      <c r="N148" s="216"/>
      <c r="O148" s="216"/>
      <c r="P148" s="216"/>
      <c r="Q148" s="216"/>
      <c r="R148" s="216"/>
      <c r="S148" s="216"/>
      <c r="T148" s="217"/>
      <c r="AT148" s="218" t="s">
        <v>149</v>
      </c>
      <c r="AU148" s="218" t="s">
        <v>85</v>
      </c>
      <c r="AV148" s="11" t="s">
        <v>25</v>
      </c>
      <c r="AW148" s="11" t="s">
        <v>102</v>
      </c>
      <c r="AX148" s="11" t="s">
        <v>76</v>
      </c>
      <c r="AY148" s="218" t="s">
        <v>138</v>
      </c>
    </row>
    <row r="149" spans="2:65" s="11" customFormat="1" ht="24">
      <c r="B149" s="208"/>
      <c r="C149" s="209"/>
      <c r="D149" s="205" t="s">
        <v>149</v>
      </c>
      <c r="E149" s="210" t="s">
        <v>34</v>
      </c>
      <c r="F149" s="211" t="s">
        <v>716</v>
      </c>
      <c r="G149" s="209"/>
      <c r="H149" s="212" t="s">
        <v>34</v>
      </c>
      <c r="I149" s="213"/>
      <c r="J149" s="209"/>
      <c r="K149" s="209"/>
      <c r="L149" s="214"/>
      <c r="M149" s="215"/>
      <c r="N149" s="216"/>
      <c r="O149" s="216"/>
      <c r="P149" s="216"/>
      <c r="Q149" s="216"/>
      <c r="R149" s="216"/>
      <c r="S149" s="216"/>
      <c r="T149" s="217"/>
      <c r="AT149" s="218" t="s">
        <v>149</v>
      </c>
      <c r="AU149" s="218" t="s">
        <v>85</v>
      </c>
      <c r="AV149" s="11" t="s">
        <v>25</v>
      </c>
      <c r="AW149" s="11" t="s">
        <v>102</v>
      </c>
      <c r="AX149" s="11" t="s">
        <v>76</v>
      </c>
      <c r="AY149" s="218" t="s">
        <v>138</v>
      </c>
    </row>
    <row r="150" spans="2:65" s="11" customFormat="1">
      <c r="B150" s="208"/>
      <c r="C150" s="209"/>
      <c r="D150" s="205" t="s">
        <v>149</v>
      </c>
      <c r="E150" s="210" t="s">
        <v>34</v>
      </c>
      <c r="F150" s="211" t="s">
        <v>711</v>
      </c>
      <c r="G150" s="209"/>
      <c r="H150" s="212" t="s">
        <v>34</v>
      </c>
      <c r="I150" s="213"/>
      <c r="J150" s="209"/>
      <c r="K150" s="209"/>
      <c r="L150" s="214"/>
      <c r="M150" s="215"/>
      <c r="N150" s="216"/>
      <c r="O150" s="216"/>
      <c r="P150" s="216"/>
      <c r="Q150" s="216"/>
      <c r="R150" s="216"/>
      <c r="S150" s="216"/>
      <c r="T150" s="217"/>
      <c r="AT150" s="218" t="s">
        <v>149</v>
      </c>
      <c r="AU150" s="218" t="s">
        <v>85</v>
      </c>
      <c r="AV150" s="11" t="s">
        <v>25</v>
      </c>
      <c r="AW150" s="11" t="s">
        <v>102</v>
      </c>
      <c r="AX150" s="11" t="s">
        <v>76</v>
      </c>
      <c r="AY150" s="218" t="s">
        <v>138</v>
      </c>
    </row>
    <row r="151" spans="2:65" s="12" customFormat="1">
      <c r="B151" s="219"/>
      <c r="C151" s="220"/>
      <c r="D151" s="205" t="s">
        <v>149</v>
      </c>
      <c r="E151" s="232" t="s">
        <v>34</v>
      </c>
      <c r="F151" s="233" t="s">
        <v>717</v>
      </c>
      <c r="G151" s="220"/>
      <c r="H151" s="234">
        <v>10</v>
      </c>
      <c r="I151" s="225"/>
      <c r="J151" s="220"/>
      <c r="K151" s="220"/>
      <c r="L151" s="226"/>
      <c r="M151" s="227"/>
      <c r="N151" s="228"/>
      <c r="O151" s="228"/>
      <c r="P151" s="228"/>
      <c r="Q151" s="228"/>
      <c r="R151" s="228"/>
      <c r="S151" s="228"/>
      <c r="T151" s="229"/>
      <c r="AT151" s="230" t="s">
        <v>149</v>
      </c>
      <c r="AU151" s="230" t="s">
        <v>85</v>
      </c>
      <c r="AV151" s="12" t="s">
        <v>85</v>
      </c>
      <c r="AW151" s="12" t="s">
        <v>102</v>
      </c>
      <c r="AX151" s="12" t="s">
        <v>76</v>
      </c>
      <c r="AY151" s="230" t="s">
        <v>138</v>
      </c>
    </row>
    <row r="152" spans="2:65" s="11" customFormat="1">
      <c r="B152" s="208"/>
      <c r="C152" s="209"/>
      <c r="D152" s="205" t="s">
        <v>149</v>
      </c>
      <c r="E152" s="210" t="s">
        <v>34</v>
      </c>
      <c r="F152" s="211" t="s">
        <v>718</v>
      </c>
      <c r="G152" s="209"/>
      <c r="H152" s="212" t="s">
        <v>34</v>
      </c>
      <c r="I152" s="213"/>
      <c r="J152" s="209"/>
      <c r="K152" s="209"/>
      <c r="L152" s="214"/>
      <c r="M152" s="215"/>
      <c r="N152" s="216"/>
      <c r="O152" s="216"/>
      <c r="P152" s="216"/>
      <c r="Q152" s="216"/>
      <c r="R152" s="216"/>
      <c r="S152" s="216"/>
      <c r="T152" s="217"/>
      <c r="AT152" s="218" t="s">
        <v>149</v>
      </c>
      <c r="AU152" s="218" t="s">
        <v>85</v>
      </c>
      <c r="AV152" s="11" t="s">
        <v>25</v>
      </c>
      <c r="AW152" s="11" t="s">
        <v>102</v>
      </c>
      <c r="AX152" s="11" t="s">
        <v>76</v>
      </c>
      <c r="AY152" s="218" t="s">
        <v>138</v>
      </c>
    </row>
    <row r="153" spans="2:65" s="12" customFormat="1">
      <c r="B153" s="219"/>
      <c r="C153" s="220"/>
      <c r="D153" s="205" t="s">
        <v>149</v>
      </c>
      <c r="E153" s="232" t="s">
        <v>34</v>
      </c>
      <c r="F153" s="233" t="s">
        <v>719</v>
      </c>
      <c r="G153" s="220"/>
      <c r="H153" s="234">
        <v>22</v>
      </c>
      <c r="I153" s="225"/>
      <c r="J153" s="220"/>
      <c r="K153" s="220"/>
      <c r="L153" s="226"/>
      <c r="M153" s="227"/>
      <c r="N153" s="228"/>
      <c r="O153" s="228"/>
      <c r="P153" s="228"/>
      <c r="Q153" s="228"/>
      <c r="R153" s="228"/>
      <c r="S153" s="228"/>
      <c r="T153" s="229"/>
      <c r="AT153" s="230" t="s">
        <v>149</v>
      </c>
      <c r="AU153" s="230" t="s">
        <v>85</v>
      </c>
      <c r="AV153" s="12" t="s">
        <v>85</v>
      </c>
      <c r="AW153" s="12" t="s">
        <v>102</v>
      </c>
      <c r="AX153" s="12" t="s">
        <v>76</v>
      </c>
      <c r="AY153" s="230" t="s">
        <v>138</v>
      </c>
    </row>
    <row r="154" spans="2:65" s="14" customFormat="1">
      <c r="B154" s="246"/>
      <c r="C154" s="247"/>
      <c r="D154" s="221" t="s">
        <v>149</v>
      </c>
      <c r="E154" s="248" t="s">
        <v>34</v>
      </c>
      <c r="F154" s="249" t="s">
        <v>183</v>
      </c>
      <c r="G154" s="247"/>
      <c r="H154" s="250">
        <v>32</v>
      </c>
      <c r="I154" s="251"/>
      <c r="J154" s="247"/>
      <c r="K154" s="247"/>
      <c r="L154" s="252"/>
      <c r="M154" s="253"/>
      <c r="N154" s="254"/>
      <c r="O154" s="254"/>
      <c r="P154" s="254"/>
      <c r="Q154" s="254"/>
      <c r="R154" s="254"/>
      <c r="S154" s="254"/>
      <c r="T154" s="255"/>
      <c r="AT154" s="256" t="s">
        <v>149</v>
      </c>
      <c r="AU154" s="256" t="s">
        <v>85</v>
      </c>
      <c r="AV154" s="14" t="s">
        <v>145</v>
      </c>
      <c r="AW154" s="14" t="s">
        <v>102</v>
      </c>
      <c r="AX154" s="14" t="s">
        <v>25</v>
      </c>
      <c r="AY154" s="256" t="s">
        <v>138</v>
      </c>
    </row>
    <row r="155" spans="2:65" s="1" customFormat="1" ht="22.5" customHeight="1">
      <c r="B155" s="41"/>
      <c r="C155" s="193" t="s">
        <v>262</v>
      </c>
      <c r="D155" s="193" t="s">
        <v>140</v>
      </c>
      <c r="E155" s="194" t="s">
        <v>720</v>
      </c>
      <c r="F155" s="195" t="s">
        <v>721</v>
      </c>
      <c r="G155" s="196" t="s">
        <v>271</v>
      </c>
      <c r="H155" s="197">
        <v>10</v>
      </c>
      <c r="I155" s="198"/>
      <c r="J155" s="199">
        <f>ROUND(I155*H155,2)</f>
        <v>0</v>
      </c>
      <c r="K155" s="195" t="s">
        <v>144</v>
      </c>
      <c r="L155" s="61"/>
      <c r="M155" s="200" t="s">
        <v>34</v>
      </c>
      <c r="N155" s="201" t="s">
        <v>49</v>
      </c>
      <c r="O155" s="42"/>
      <c r="P155" s="202">
        <f>O155*H155</f>
        <v>0</v>
      </c>
      <c r="Q155" s="202">
        <v>0</v>
      </c>
      <c r="R155" s="202">
        <f>Q155*H155</f>
        <v>0</v>
      </c>
      <c r="S155" s="202">
        <v>0</v>
      </c>
      <c r="T155" s="203">
        <f>S155*H155</f>
        <v>0</v>
      </c>
      <c r="AR155" s="24" t="s">
        <v>145</v>
      </c>
      <c r="AT155" s="24" t="s">
        <v>140</v>
      </c>
      <c r="AU155" s="24" t="s">
        <v>85</v>
      </c>
      <c r="AY155" s="24" t="s">
        <v>138</v>
      </c>
      <c r="BE155" s="204">
        <f>IF(N155="základní",J155,0)</f>
        <v>0</v>
      </c>
      <c r="BF155" s="204">
        <f>IF(N155="snížená",J155,0)</f>
        <v>0</v>
      </c>
      <c r="BG155" s="204">
        <f>IF(N155="zákl. přenesená",J155,0)</f>
        <v>0</v>
      </c>
      <c r="BH155" s="204">
        <f>IF(N155="sníž. přenesená",J155,0)</f>
        <v>0</v>
      </c>
      <c r="BI155" s="204">
        <f>IF(N155="nulová",J155,0)</f>
        <v>0</v>
      </c>
      <c r="BJ155" s="24" t="s">
        <v>145</v>
      </c>
      <c r="BK155" s="204">
        <f>ROUND(I155*H155,2)</f>
        <v>0</v>
      </c>
      <c r="BL155" s="24" t="s">
        <v>145</v>
      </c>
      <c r="BM155" s="24" t="s">
        <v>722</v>
      </c>
    </row>
    <row r="156" spans="2:65" s="1" customFormat="1" ht="48">
      <c r="B156" s="41"/>
      <c r="C156" s="63"/>
      <c r="D156" s="205" t="s">
        <v>147</v>
      </c>
      <c r="E156" s="63"/>
      <c r="F156" s="206" t="s">
        <v>723</v>
      </c>
      <c r="G156" s="63"/>
      <c r="H156" s="63"/>
      <c r="I156" s="163"/>
      <c r="J156" s="63"/>
      <c r="K156" s="63"/>
      <c r="L156" s="61"/>
      <c r="M156" s="207"/>
      <c r="N156" s="42"/>
      <c r="O156" s="42"/>
      <c r="P156" s="42"/>
      <c r="Q156" s="42"/>
      <c r="R156" s="42"/>
      <c r="S156" s="42"/>
      <c r="T156" s="78"/>
      <c r="AT156" s="24" t="s">
        <v>147</v>
      </c>
      <c r="AU156" s="24" t="s">
        <v>85</v>
      </c>
    </row>
    <row r="157" spans="2:65" s="11" customFormat="1">
      <c r="B157" s="208"/>
      <c r="C157" s="209"/>
      <c r="D157" s="205" t="s">
        <v>149</v>
      </c>
      <c r="E157" s="210" t="s">
        <v>34</v>
      </c>
      <c r="F157" s="211" t="s">
        <v>724</v>
      </c>
      <c r="G157" s="209"/>
      <c r="H157" s="212" t="s">
        <v>34</v>
      </c>
      <c r="I157" s="213"/>
      <c r="J157" s="209"/>
      <c r="K157" s="209"/>
      <c r="L157" s="214"/>
      <c r="M157" s="215"/>
      <c r="N157" s="216"/>
      <c r="O157" s="216"/>
      <c r="P157" s="216"/>
      <c r="Q157" s="216"/>
      <c r="R157" s="216"/>
      <c r="S157" s="216"/>
      <c r="T157" s="217"/>
      <c r="AT157" s="218" t="s">
        <v>149</v>
      </c>
      <c r="AU157" s="218" t="s">
        <v>85</v>
      </c>
      <c r="AV157" s="11" t="s">
        <v>25</v>
      </c>
      <c r="AW157" s="11" t="s">
        <v>102</v>
      </c>
      <c r="AX157" s="11" t="s">
        <v>76</v>
      </c>
      <c r="AY157" s="218" t="s">
        <v>138</v>
      </c>
    </row>
    <row r="158" spans="2:65" s="12" customFormat="1">
      <c r="B158" s="219"/>
      <c r="C158" s="220"/>
      <c r="D158" s="221" t="s">
        <v>149</v>
      </c>
      <c r="E158" s="222" t="s">
        <v>34</v>
      </c>
      <c r="F158" s="223" t="s">
        <v>30</v>
      </c>
      <c r="G158" s="220"/>
      <c r="H158" s="224">
        <v>10</v>
      </c>
      <c r="I158" s="225"/>
      <c r="J158" s="220"/>
      <c r="K158" s="220"/>
      <c r="L158" s="226"/>
      <c r="M158" s="227"/>
      <c r="N158" s="228"/>
      <c r="O158" s="228"/>
      <c r="P158" s="228"/>
      <c r="Q158" s="228"/>
      <c r="R158" s="228"/>
      <c r="S158" s="228"/>
      <c r="T158" s="229"/>
      <c r="AT158" s="230" t="s">
        <v>149</v>
      </c>
      <c r="AU158" s="230" t="s">
        <v>85</v>
      </c>
      <c r="AV158" s="12" t="s">
        <v>85</v>
      </c>
      <c r="AW158" s="12" t="s">
        <v>102</v>
      </c>
      <c r="AX158" s="12" t="s">
        <v>25</v>
      </c>
      <c r="AY158" s="230" t="s">
        <v>138</v>
      </c>
    </row>
    <row r="159" spans="2:65" s="1" customFormat="1" ht="22.5" customHeight="1">
      <c r="B159" s="41"/>
      <c r="C159" s="257" t="s">
        <v>268</v>
      </c>
      <c r="D159" s="257" t="s">
        <v>231</v>
      </c>
      <c r="E159" s="258" t="s">
        <v>725</v>
      </c>
      <c r="F159" s="259" t="s">
        <v>726</v>
      </c>
      <c r="G159" s="260" t="s">
        <v>271</v>
      </c>
      <c r="H159" s="261">
        <v>30</v>
      </c>
      <c r="I159" s="262"/>
      <c r="J159" s="263">
        <f>ROUND(I159*H159,2)</f>
        <v>0</v>
      </c>
      <c r="K159" s="259" t="s">
        <v>34</v>
      </c>
      <c r="L159" s="264"/>
      <c r="M159" s="265" t="s">
        <v>34</v>
      </c>
      <c r="N159" s="266" t="s">
        <v>49</v>
      </c>
      <c r="O159" s="42"/>
      <c r="P159" s="202">
        <f>O159*H159</f>
        <v>0</v>
      </c>
      <c r="Q159" s="202">
        <v>1E-3</v>
      </c>
      <c r="R159" s="202">
        <f>Q159*H159</f>
        <v>0.03</v>
      </c>
      <c r="S159" s="202">
        <v>0</v>
      </c>
      <c r="T159" s="203">
        <f>S159*H159</f>
        <v>0</v>
      </c>
      <c r="AR159" s="24" t="s">
        <v>200</v>
      </c>
      <c r="AT159" s="24" t="s">
        <v>231</v>
      </c>
      <c r="AU159" s="24" t="s">
        <v>85</v>
      </c>
      <c r="AY159" s="24" t="s">
        <v>138</v>
      </c>
      <c r="BE159" s="204">
        <f>IF(N159="základní",J159,0)</f>
        <v>0</v>
      </c>
      <c r="BF159" s="204">
        <f>IF(N159="snížená",J159,0)</f>
        <v>0</v>
      </c>
      <c r="BG159" s="204">
        <f>IF(N159="zákl. přenesená",J159,0)</f>
        <v>0</v>
      </c>
      <c r="BH159" s="204">
        <f>IF(N159="sníž. přenesená",J159,0)</f>
        <v>0</v>
      </c>
      <c r="BI159" s="204">
        <f>IF(N159="nulová",J159,0)</f>
        <v>0</v>
      </c>
      <c r="BJ159" s="24" t="s">
        <v>145</v>
      </c>
      <c r="BK159" s="204">
        <f>ROUND(I159*H159,2)</f>
        <v>0</v>
      </c>
      <c r="BL159" s="24" t="s">
        <v>145</v>
      </c>
      <c r="BM159" s="24" t="s">
        <v>727</v>
      </c>
    </row>
    <row r="160" spans="2:65" s="11" customFormat="1">
      <c r="B160" s="208"/>
      <c r="C160" s="209"/>
      <c r="D160" s="205" t="s">
        <v>149</v>
      </c>
      <c r="E160" s="210" t="s">
        <v>34</v>
      </c>
      <c r="F160" s="211" t="s">
        <v>728</v>
      </c>
      <c r="G160" s="209"/>
      <c r="H160" s="212" t="s">
        <v>34</v>
      </c>
      <c r="I160" s="213"/>
      <c r="J160" s="209"/>
      <c r="K160" s="209"/>
      <c r="L160" s="214"/>
      <c r="M160" s="215"/>
      <c r="N160" s="216"/>
      <c r="O160" s="216"/>
      <c r="P160" s="216"/>
      <c r="Q160" s="216"/>
      <c r="R160" s="216"/>
      <c r="S160" s="216"/>
      <c r="T160" s="217"/>
      <c r="AT160" s="218" t="s">
        <v>149</v>
      </c>
      <c r="AU160" s="218" t="s">
        <v>85</v>
      </c>
      <c r="AV160" s="11" t="s">
        <v>25</v>
      </c>
      <c r="AW160" s="11" t="s">
        <v>102</v>
      </c>
      <c r="AX160" s="11" t="s">
        <v>76</v>
      </c>
      <c r="AY160" s="218" t="s">
        <v>138</v>
      </c>
    </row>
    <row r="161" spans="2:65" s="11" customFormat="1">
      <c r="B161" s="208"/>
      <c r="C161" s="209"/>
      <c r="D161" s="205" t="s">
        <v>149</v>
      </c>
      <c r="E161" s="210" t="s">
        <v>34</v>
      </c>
      <c r="F161" s="211" t="s">
        <v>729</v>
      </c>
      <c r="G161" s="209"/>
      <c r="H161" s="212" t="s">
        <v>34</v>
      </c>
      <c r="I161" s="213"/>
      <c r="J161" s="209"/>
      <c r="K161" s="209"/>
      <c r="L161" s="214"/>
      <c r="M161" s="215"/>
      <c r="N161" s="216"/>
      <c r="O161" s="216"/>
      <c r="P161" s="216"/>
      <c r="Q161" s="216"/>
      <c r="R161" s="216"/>
      <c r="S161" s="216"/>
      <c r="T161" s="217"/>
      <c r="AT161" s="218" t="s">
        <v>149</v>
      </c>
      <c r="AU161" s="218" t="s">
        <v>85</v>
      </c>
      <c r="AV161" s="11" t="s">
        <v>25</v>
      </c>
      <c r="AW161" s="11" t="s">
        <v>102</v>
      </c>
      <c r="AX161" s="11" t="s">
        <v>76</v>
      </c>
      <c r="AY161" s="218" t="s">
        <v>138</v>
      </c>
    </row>
    <row r="162" spans="2:65" s="12" customFormat="1">
      <c r="B162" s="219"/>
      <c r="C162" s="220"/>
      <c r="D162" s="221" t="s">
        <v>149</v>
      </c>
      <c r="E162" s="222" t="s">
        <v>34</v>
      </c>
      <c r="F162" s="223" t="s">
        <v>730</v>
      </c>
      <c r="G162" s="220"/>
      <c r="H162" s="224">
        <v>30</v>
      </c>
      <c r="I162" s="225"/>
      <c r="J162" s="220"/>
      <c r="K162" s="220"/>
      <c r="L162" s="226"/>
      <c r="M162" s="227"/>
      <c r="N162" s="228"/>
      <c r="O162" s="228"/>
      <c r="P162" s="228"/>
      <c r="Q162" s="228"/>
      <c r="R162" s="228"/>
      <c r="S162" s="228"/>
      <c r="T162" s="229"/>
      <c r="AT162" s="230" t="s">
        <v>149</v>
      </c>
      <c r="AU162" s="230" t="s">
        <v>85</v>
      </c>
      <c r="AV162" s="12" t="s">
        <v>85</v>
      </c>
      <c r="AW162" s="12" t="s">
        <v>102</v>
      </c>
      <c r="AX162" s="12" t="s">
        <v>25</v>
      </c>
      <c r="AY162" s="230" t="s">
        <v>138</v>
      </c>
    </row>
    <row r="163" spans="2:65" s="1" customFormat="1" ht="22.5" customHeight="1">
      <c r="B163" s="41"/>
      <c r="C163" s="193" t="s">
        <v>275</v>
      </c>
      <c r="D163" s="193" t="s">
        <v>140</v>
      </c>
      <c r="E163" s="194" t="s">
        <v>731</v>
      </c>
      <c r="F163" s="195" t="s">
        <v>732</v>
      </c>
      <c r="G163" s="196" t="s">
        <v>159</v>
      </c>
      <c r="H163" s="197">
        <v>1.1000000000000001</v>
      </c>
      <c r="I163" s="198"/>
      <c r="J163" s="199">
        <f>ROUND(I163*H163,2)</f>
        <v>0</v>
      </c>
      <c r="K163" s="195" t="s">
        <v>144</v>
      </c>
      <c r="L163" s="61"/>
      <c r="M163" s="200" t="s">
        <v>34</v>
      </c>
      <c r="N163" s="201" t="s">
        <v>49</v>
      </c>
      <c r="O163" s="42"/>
      <c r="P163" s="202">
        <f>O163*H163</f>
        <v>0</v>
      </c>
      <c r="Q163" s="202">
        <v>0</v>
      </c>
      <c r="R163" s="202">
        <f>Q163*H163</f>
        <v>0</v>
      </c>
      <c r="S163" s="202">
        <v>0</v>
      </c>
      <c r="T163" s="203">
        <f>S163*H163</f>
        <v>0</v>
      </c>
      <c r="AR163" s="24" t="s">
        <v>145</v>
      </c>
      <c r="AT163" s="24" t="s">
        <v>140</v>
      </c>
      <c r="AU163" s="24" t="s">
        <v>85</v>
      </c>
      <c r="AY163" s="24" t="s">
        <v>138</v>
      </c>
      <c r="BE163" s="204">
        <f>IF(N163="základní",J163,0)</f>
        <v>0</v>
      </c>
      <c r="BF163" s="204">
        <f>IF(N163="snížená",J163,0)</f>
        <v>0</v>
      </c>
      <c r="BG163" s="204">
        <f>IF(N163="zákl. přenesená",J163,0)</f>
        <v>0</v>
      </c>
      <c r="BH163" s="204">
        <f>IF(N163="sníž. přenesená",J163,0)</f>
        <v>0</v>
      </c>
      <c r="BI163" s="204">
        <f>IF(N163="nulová",J163,0)</f>
        <v>0</v>
      </c>
      <c r="BJ163" s="24" t="s">
        <v>145</v>
      </c>
      <c r="BK163" s="204">
        <f>ROUND(I163*H163,2)</f>
        <v>0</v>
      </c>
      <c r="BL163" s="24" t="s">
        <v>145</v>
      </c>
      <c r="BM163" s="24" t="s">
        <v>733</v>
      </c>
    </row>
    <row r="164" spans="2:65" s="11" customFormat="1">
      <c r="B164" s="208"/>
      <c r="C164" s="209"/>
      <c r="D164" s="205" t="s">
        <v>149</v>
      </c>
      <c r="E164" s="210" t="s">
        <v>34</v>
      </c>
      <c r="F164" s="211" t="s">
        <v>734</v>
      </c>
      <c r="G164" s="209"/>
      <c r="H164" s="212" t="s">
        <v>34</v>
      </c>
      <c r="I164" s="213"/>
      <c r="J164" s="209"/>
      <c r="K164" s="209"/>
      <c r="L164" s="214"/>
      <c r="M164" s="215"/>
      <c r="N164" s="216"/>
      <c r="O164" s="216"/>
      <c r="P164" s="216"/>
      <c r="Q164" s="216"/>
      <c r="R164" s="216"/>
      <c r="S164" s="216"/>
      <c r="T164" s="217"/>
      <c r="AT164" s="218" t="s">
        <v>149</v>
      </c>
      <c r="AU164" s="218" t="s">
        <v>85</v>
      </c>
      <c r="AV164" s="11" t="s">
        <v>25</v>
      </c>
      <c r="AW164" s="11" t="s">
        <v>102</v>
      </c>
      <c r="AX164" s="11" t="s">
        <v>76</v>
      </c>
      <c r="AY164" s="218" t="s">
        <v>138</v>
      </c>
    </row>
    <row r="165" spans="2:65" s="12" customFormat="1">
      <c r="B165" s="219"/>
      <c r="C165" s="220"/>
      <c r="D165" s="205" t="s">
        <v>149</v>
      </c>
      <c r="E165" s="232" t="s">
        <v>34</v>
      </c>
      <c r="F165" s="233" t="s">
        <v>735</v>
      </c>
      <c r="G165" s="220"/>
      <c r="H165" s="234">
        <v>0.3</v>
      </c>
      <c r="I165" s="225"/>
      <c r="J165" s="220"/>
      <c r="K165" s="220"/>
      <c r="L165" s="226"/>
      <c r="M165" s="227"/>
      <c r="N165" s="228"/>
      <c r="O165" s="228"/>
      <c r="P165" s="228"/>
      <c r="Q165" s="228"/>
      <c r="R165" s="228"/>
      <c r="S165" s="228"/>
      <c r="T165" s="229"/>
      <c r="AT165" s="230" t="s">
        <v>149</v>
      </c>
      <c r="AU165" s="230" t="s">
        <v>85</v>
      </c>
      <c r="AV165" s="12" t="s">
        <v>85</v>
      </c>
      <c r="AW165" s="12" t="s">
        <v>102</v>
      </c>
      <c r="AX165" s="12" t="s">
        <v>76</v>
      </c>
      <c r="AY165" s="230" t="s">
        <v>138</v>
      </c>
    </row>
    <row r="166" spans="2:65" s="11" customFormat="1">
      <c r="B166" s="208"/>
      <c r="C166" s="209"/>
      <c r="D166" s="205" t="s">
        <v>149</v>
      </c>
      <c r="E166" s="210" t="s">
        <v>34</v>
      </c>
      <c r="F166" s="211" t="s">
        <v>736</v>
      </c>
      <c r="G166" s="209"/>
      <c r="H166" s="212" t="s">
        <v>34</v>
      </c>
      <c r="I166" s="213"/>
      <c r="J166" s="209"/>
      <c r="K166" s="209"/>
      <c r="L166" s="214"/>
      <c r="M166" s="215"/>
      <c r="N166" s="216"/>
      <c r="O166" s="216"/>
      <c r="P166" s="216"/>
      <c r="Q166" s="216"/>
      <c r="R166" s="216"/>
      <c r="S166" s="216"/>
      <c r="T166" s="217"/>
      <c r="AT166" s="218" t="s">
        <v>149</v>
      </c>
      <c r="AU166" s="218" t="s">
        <v>85</v>
      </c>
      <c r="AV166" s="11" t="s">
        <v>25</v>
      </c>
      <c r="AW166" s="11" t="s">
        <v>102</v>
      </c>
      <c r="AX166" s="11" t="s">
        <v>76</v>
      </c>
      <c r="AY166" s="218" t="s">
        <v>138</v>
      </c>
    </row>
    <row r="167" spans="2:65" s="12" customFormat="1">
      <c r="B167" s="219"/>
      <c r="C167" s="220"/>
      <c r="D167" s="205" t="s">
        <v>149</v>
      </c>
      <c r="E167" s="232" t="s">
        <v>34</v>
      </c>
      <c r="F167" s="233" t="s">
        <v>737</v>
      </c>
      <c r="G167" s="220"/>
      <c r="H167" s="234">
        <v>0.8</v>
      </c>
      <c r="I167" s="225"/>
      <c r="J167" s="220"/>
      <c r="K167" s="220"/>
      <c r="L167" s="226"/>
      <c r="M167" s="227"/>
      <c r="N167" s="228"/>
      <c r="O167" s="228"/>
      <c r="P167" s="228"/>
      <c r="Q167" s="228"/>
      <c r="R167" s="228"/>
      <c r="S167" s="228"/>
      <c r="T167" s="229"/>
      <c r="AT167" s="230" t="s">
        <v>149</v>
      </c>
      <c r="AU167" s="230" t="s">
        <v>85</v>
      </c>
      <c r="AV167" s="12" t="s">
        <v>85</v>
      </c>
      <c r="AW167" s="12" t="s">
        <v>102</v>
      </c>
      <c r="AX167" s="12" t="s">
        <v>76</v>
      </c>
      <c r="AY167" s="230" t="s">
        <v>138</v>
      </c>
    </row>
    <row r="168" spans="2:65" s="14" customFormat="1">
      <c r="B168" s="246"/>
      <c r="C168" s="247"/>
      <c r="D168" s="205" t="s">
        <v>149</v>
      </c>
      <c r="E168" s="267" t="s">
        <v>34</v>
      </c>
      <c r="F168" s="268" t="s">
        <v>183</v>
      </c>
      <c r="G168" s="247"/>
      <c r="H168" s="269">
        <v>1.1000000000000001</v>
      </c>
      <c r="I168" s="251"/>
      <c r="J168" s="247"/>
      <c r="K168" s="247"/>
      <c r="L168" s="252"/>
      <c r="M168" s="253"/>
      <c r="N168" s="254"/>
      <c r="O168" s="254"/>
      <c r="P168" s="254"/>
      <c r="Q168" s="254"/>
      <c r="R168" s="254"/>
      <c r="S168" s="254"/>
      <c r="T168" s="255"/>
      <c r="AT168" s="256" t="s">
        <v>149</v>
      </c>
      <c r="AU168" s="256" t="s">
        <v>85</v>
      </c>
      <c r="AV168" s="14" t="s">
        <v>145</v>
      </c>
      <c r="AW168" s="14" t="s">
        <v>102</v>
      </c>
      <c r="AX168" s="14" t="s">
        <v>25</v>
      </c>
      <c r="AY168" s="256" t="s">
        <v>138</v>
      </c>
    </row>
    <row r="169" spans="2:65" s="10" customFormat="1" ht="29.85" customHeight="1">
      <c r="B169" s="176"/>
      <c r="C169" s="177"/>
      <c r="D169" s="190" t="s">
        <v>75</v>
      </c>
      <c r="E169" s="191" t="s">
        <v>170</v>
      </c>
      <c r="F169" s="191" t="s">
        <v>738</v>
      </c>
      <c r="G169" s="177"/>
      <c r="H169" s="177"/>
      <c r="I169" s="180"/>
      <c r="J169" s="192">
        <f>BK169</f>
        <v>0</v>
      </c>
      <c r="K169" s="177"/>
      <c r="L169" s="182"/>
      <c r="M169" s="183"/>
      <c r="N169" s="184"/>
      <c r="O169" s="184"/>
      <c r="P169" s="185">
        <f>SUM(P170:P177)</f>
        <v>0</v>
      </c>
      <c r="Q169" s="184"/>
      <c r="R169" s="185">
        <f>SUM(R170:R177)</f>
        <v>0</v>
      </c>
      <c r="S169" s="184"/>
      <c r="T169" s="186">
        <f>SUM(T170:T177)</f>
        <v>0</v>
      </c>
      <c r="AR169" s="187" t="s">
        <v>25</v>
      </c>
      <c r="AT169" s="188" t="s">
        <v>75</v>
      </c>
      <c r="AU169" s="188" t="s">
        <v>25</v>
      </c>
      <c r="AY169" s="187" t="s">
        <v>138</v>
      </c>
      <c r="BK169" s="189">
        <f>SUM(BK170:BK177)</f>
        <v>0</v>
      </c>
    </row>
    <row r="170" spans="2:65" s="1" customFormat="1" ht="22.5" customHeight="1">
      <c r="B170" s="41"/>
      <c r="C170" s="193" t="s">
        <v>284</v>
      </c>
      <c r="D170" s="193" t="s">
        <v>140</v>
      </c>
      <c r="E170" s="194" t="s">
        <v>739</v>
      </c>
      <c r="F170" s="195" t="s">
        <v>740</v>
      </c>
      <c r="G170" s="196" t="s">
        <v>278</v>
      </c>
      <c r="H170" s="197">
        <v>1042</v>
      </c>
      <c r="I170" s="198"/>
      <c r="J170" s="199">
        <f>ROUND(I170*H170,2)</f>
        <v>0</v>
      </c>
      <c r="K170" s="195" t="s">
        <v>34</v>
      </c>
      <c r="L170" s="61"/>
      <c r="M170" s="200" t="s">
        <v>34</v>
      </c>
      <c r="N170" s="201" t="s">
        <v>49</v>
      </c>
      <c r="O170" s="42"/>
      <c r="P170" s="202">
        <f>O170*H170</f>
        <v>0</v>
      </c>
      <c r="Q170" s="202">
        <v>0</v>
      </c>
      <c r="R170" s="202">
        <f>Q170*H170</f>
        <v>0</v>
      </c>
      <c r="S170" s="202">
        <v>0</v>
      </c>
      <c r="T170" s="203">
        <f>S170*H170</f>
        <v>0</v>
      </c>
      <c r="AR170" s="24" t="s">
        <v>145</v>
      </c>
      <c r="AT170" s="24" t="s">
        <v>140</v>
      </c>
      <c r="AU170" s="24" t="s">
        <v>85</v>
      </c>
      <c r="AY170" s="24" t="s">
        <v>138</v>
      </c>
      <c r="BE170" s="204">
        <f>IF(N170="základní",J170,0)</f>
        <v>0</v>
      </c>
      <c r="BF170" s="204">
        <f>IF(N170="snížená",J170,0)</f>
        <v>0</v>
      </c>
      <c r="BG170" s="204">
        <f>IF(N170="zákl. přenesená",J170,0)</f>
        <v>0</v>
      </c>
      <c r="BH170" s="204">
        <f>IF(N170="sníž. přenesená",J170,0)</f>
        <v>0</v>
      </c>
      <c r="BI170" s="204">
        <f>IF(N170="nulová",J170,0)</f>
        <v>0</v>
      </c>
      <c r="BJ170" s="24" t="s">
        <v>145</v>
      </c>
      <c r="BK170" s="204">
        <f>ROUND(I170*H170,2)</f>
        <v>0</v>
      </c>
      <c r="BL170" s="24" t="s">
        <v>145</v>
      </c>
      <c r="BM170" s="24" t="s">
        <v>741</v>
      </c>
    </row>
    <row r="171" spans="2:65" s="11" customFormat="1">
      <c r="B171" s="208"/>
      <c r="C171" s="209"/>
      <c r="D171" s="205" t="s">
        <v>149</v>
      </c>
      <c r="E171" s="210" t="s">
        <v>34</v>
      </c>
      <c r="F171" s="211" t="s">
        <v>655</v>
      </c>
      <c r="G171" s="209"/>
      <c r="H171" s="212" t="s">
        <v>34</v>
      </c>
      <c r="I171" s="213"/>
      <c r="J171" s="209"/>
      <c r="K171" s="209"/>
      <c r="L171" s="214"/>
      <c r="M171" s="215"/>
      <c r="N171" s="216"/>
      <c r="O171" s="216"/>
      <c r="P171" s="216"/>
      <c r="Q171" s="216"/>
      <c r="R171" s="216"/>
      <c r="S171" s="216"/>
      <c r="T171" s="217"/>
      <c r="AT171" s="218" t="s">
        <v>149</v>
      </c>
      <c r="AU171" s="218" t="s">
        <v>85</v>
      </c>
      <c r="AV171" s="11" t="s">
        <v>25</v>
      </c>
      <c r="AW171" s="11" t="s">
        <v>102</v>
      </c>
      <c r="AX171" s="11" t="s">
        <v>76</v>
      </c>
      <c r="AY171" s="218" t="s">
        <v>138</v>
      </c>
    </row>
    <row r="172" spans="2:65" s="11" customFormat="1" ht="24">
      <c r="B172" s="208"/>
      <c r="C172" s="209"/>
      <c r="D172" s="205" t="s">
        <v>149</v>
      </c>
      <c r="E172" s="210" t="s">
        <v>34</v>
      </c>
      <c r="F172" s="211" t="s">
        <v>742</v>
      </c>
      <c r="G172" s="209"/>
      <c r="H172" s="212" t="s">
        <v>34</v>
      </c>
      <c r="I172" s="213"/>
      <c r="J172" s="209"/>
      <c r="K172" s="209"/>
      <c r="L172" s="214"/>
      <c r="M172" s="215"/>
      <c r="N172" s="216"/>
      <c r="O172" s="216"/>
      <c r="P172" s="216"/>
      <c r="Q172" s="216"/>
      <c r="R172" s="216"/>
      <c r="S172" s="216"/>
      <c r="T172" s="217"/>
      <c r="AT172" s="218" t="s">
        <v>149</v>
      </c>
      <c r="AU172" s="218" t="s">
        <v>85</v>
      </c>
      <c r="AV172" s="11" t="s">
        <v>25</v>
      </c>
      <c r="AW172" s="11" t="s">
        <v>102</v>
      </c>
      <c r="AX172" s="11" t="s">
        <v>76</v>
      </c>
      <c r="AY172" s="218" t="s">
        <v>138</v>
      </c>
    </row>
    <row r="173" spans="2:65" s="11" customFormat="1">
      <c r="B173" s="208"/>
      <c r="C173" s="209"/>
      <c r="D173" s="205" t="s">
        <v>149</v>
      </c>
      <c r="E173" s="210" t="s">
        <v>34</v>
      </c>
      <c r="F173" s="211" t="s">
        <v>656</v>
      </c>
      <c r="G173" s="209"/>
      <c r="H173" s="212" t="s">
        <v>34</v>
      </c>
      <c r="I173" s="213"/>
      <c r="J173" s="209"/>
      <c r="K173" s="209"/>
      <c r="L173" s="214"/>
      <c r="M173" s="215"/>
      <c r="N173" s="216"/>
      <c r="O173" s="216"/>
      <c r="P173" s="216"/>
      <c r="Q173" s="216"/>
      <c r="R173" s="216"/>
      <c r="S173" s="216"/>
      <c r="T173" s="217"/>
      <c r="AT173" s="218" t="s">
        <v>149</v>
      </c>
      <c r="AU173" s="218" t="s">
        <v>85</v>
      </c>
      <c r="AV173" s="11" t="s">
        <v>25</v>
      </c>
      <c r="AW173" s="11" t="s">
        <v>102</v>
      </c>
      <c r="AX173" s="11" t="s">
        <v>76</v>
      </c>
      <c r="AY173" s="218" t="s">
        <v>138</v>
      </c>
    </row>
    <row r="174" spans="2:65" s="12" customFormat="1">
      <c r="B174" s="219"/>
      <c r="C174" s="220"/>
      <c r="D174" s="205" t="s">
        <v>149</v>
      </c>
      <c r="E174" s="232" t="s">
        <v>34</v>
      </c>
      <c r="F174" s="233" t="s">
        <v>743</v>
      </c>
      <c r="G174" s="220"/>
      <c r="H174" s="234">
        <v>546</v>
      </c>
      <c r="I174" s="225"/>
      <c r="J174" s="220"/>
      <c r="K174" s="220"/>
      <c r="L174" s="226"/>
      <c r="M174" s="227"/>
      <c r="N174" s="228"/>
      <c r="O174" s="228"/>
      <c r="P174" s="228"/>
      <c r="Q174" s="228"/>
      <c r="R174" s="228"/>
      <c r="S174" s="228"/>
      <c r="T174" s="229"/>
      <c r="AT174" s="230" t="s">
        <v>149</v>
      </c>
      <c r="AU174" s="230" t="s">
        <v>85</v>
      </c>
      <c r="AV174" s="12" t="s">
        <v>85</v>
      </c>
      <c r="AW174" s="12" t="s">
        <v>102</v>
      </c>
      <c r="AX174" s="12" t="s">
        <v>76</v>
      </c>
      <c r="AY174" s="230" t="s">
        <v>138</v>
      </c>
    </row>
    <row r="175" spans="2:65" s="11" customFormat="1">
      <c r="B175" s="208"/>
      <c r="C175" s="209"/>
      <c r="D175" s="205" t="s">
        <v>149</v>
      </c>
      <c r="E175" s="210" t="s">
        <v>34</v>
      </c>
      <c r="F175" s="211" t="s">
        <v>744</v>
      </c>
      <c r="G175" s="209"/>
      <c r="H175" s="212" t="s">
        <v>34</v>
      </c>
      <c r="I175" s="213"/>
      <c r="J175" s="209"/>
      <c r="K175" s="209"/>
      <c r="L175" s="214"/>
      <c r="M175" s="215"/>
      <c r="N175" s="216"/>
      <c r="O175" s="216"/>
      <c r="P175" s="216"/>
      <c r="Q175" s="216"/>
      <c r="R175" s="216"/>
      <c r="S175" s="216"/>
      <c r="T175" s="217"/>
      <c r="AT175" s="218" t="s">
        <v>149</v>
      </c>
      <c r="AU175" s="218" t="s">
        <v>85</v>
      </c>
      <c r="AV175" s="11" t="s">
        <v>25</v>
      </c>
      <c r="AW175" s="11" t="s">
        <v>102</v>
      </c>
      <c r="AX175" s="11" t="s">
        <v>76</v>
      </c>
      <c r="AY175" s="218" t="s">
        <v>138</v>
      </c>
    </row>
    <row r="176" spans="2:65" s="12" customFormat="1">
      <c r="B176" s="219"/>
      <c r="C176" s="220"/>
      <c r="D176" s="205" t="s">
        <v>149</v>
      </c>
      <c r="E176" s="232" t="s">
        <v>34</v>
      </c>
      <c r="F176" s="233" t="s">
        <v>745</v>
      </c>
      <c r="G176" s="220"/>
      <c r="H176" s="234">
        <v>496</v>
      </c>
      <c r="I176" s="225"/>
      <c r="J176" s="220"/>
      <c r="K176" s="220"/>
      <c r="L176" s="226"/>
      <c r="M176" s="227"/>
      <c r="N176" s="228"/>
      <c r="O176" s="228"/>
      <c r="P176" s="228"/>
      <c r="Q176" s="228"/>
      <c r="R176" s="228"/>
      <c r="S176" s="228"/>
      <c r="T176" s="229"/>
      <c r="AT176" s="230" t="s">
        <v>149</v>
      </c>
      <c r="AU176" s="230" t="s">
        <v>85</v>
      </c>
      <c r="AV176" s="12" t="s">
        <v>85</v>
      </c>
      <c r="AW176" s="12" t="s">
        <v>102</v>
      </c>
      <c r="AX176" s="12" t="s">
        <v>76</v>
      </c>
      <c r="AY176" s="230" t="s">
        <v>138</v>
      </c>
    </row>
    <row r="177" spans="2:65" s="14" customFormat="1">
      <c r="B177" s="246"/>
      <c r="C177" s="247"/>
      <c r="D177" s="205" t="s">
        <v>149</v>
      </c>
      <c r="E177" s="267" t="s">
        <v>34</v>
      </c>
      <c r="F177" s="268" t="s">
        <v>183</v>
      </c>
      <c r="G177" s="247"/>
      <c r="H177" s="269">
        <v>1042</v>
      </c>
      <c r="I177" s="251"/>
      <c r="J177" s="247"/>
      <c r="K177" s="247"/>
      <c r="L177" s="252"/>
      <c r="M177" s="253"/>
      <c r="N177" s="254"/>
      <c r="O177" s="254"/>
      <c r="P177" s="254"/>
      <c r="Q177" s="254"/>
      <c r="R177" s="254"/>
      <c r="S177" s="254"/>
      <c r="T177" s="255"/>
      <c r="AT177" s="256" t="s">
        <v>149</v>
      </c>
      <c r="AU177" s="256" t="s">
        <v>85</v>
      </c>
      <c r="AV177" s="14" t="s">
        <v>145</v>
      </c>
      <c r="AW177" s="14" t="s">
        <v>102</v>
      </c>
      <c r="AX177" s="14" t="s">
        <v>25</v>
      </c>
      <c r="AY177" s="256" t="s">
        <v>138</v>
      </c>
    </row>
    <row r="178" spans="2:65" s="10" customFormat="1" ht="29.85" customHeight="1">
      <c r="B178" s="176"/>
      <c r="C178" s="177"/>
      <c r="D178" s="190" t="s">
        <v>75</v>
      </c>
      <c r="E178" s="191" t="s">
        <v>184</v>
      </c>
      <c r="F178" s="191" t="s">
        <v>746</v>
      </c>
      <c r="G178" s="177"/>
      <c r="H178" s="177"/>
      <c r="I178" s="180"/>
      <c r="J178" s="192">
        <f>BK178</f>
        <v>0</v>
      </c>
      <c r="K178" s="177"/>
      <c r="L178" s="182"/>
      <c r="M178" s="183"/>
      <c r="N178" s="184"/>
      <c r="O178" s="184"/>
      <c r="P178" s="185">
        <f>SUM(P179:P181)</f>
        <v>0</v>
      </c>
      <c r="Q178" s="184"/>
      <c r="R178" s="185">
        <f>SUM(R179:R181)</f>
        <v>6.3E-3</v>
      </c>
      <c r="S178" s="184"/>
      <c r="T178" s="186">
        <f>SUM(T179:T181)</f>
        <v>0</v>
      </c>
      <c r="AR178" s="187" t="s">
        <v>25</v>
      </c>
      <c r="AT178" s="188" t="s">
        <v>75</v>
      </c>
      <c r="AU178" s="188" t="s">
        <v>25</v>
      </c>
      <c r="AY178" s="187" t="s">
        <v>138</v>
      </c>
      <c r="BK178" s="189">
        <f>SUM(BK179:BK181)</f>
        <v>0</v>
      </c>
    </row>
    <row r="179" spans="2:65" s="1" customFormat="1" ht="22.5" customHeight="1">
      <c r="B179" s="41"/>
      <c r="C179" s="193" t="s">
        <v>289</v>
      </c>
      <c r="D179" s="193" t="s">
        <v>140</v>
      </c>
      <c r="E179" s="194" t="s">
        <v>747</v>
      </c>
      <c r="F179" s="195" t="s">
        <v>748</v>
      </c>
      <c r="G179" s="196" t="s">
        <v>278</v>
      </c>
      <c r="H179" s="197">
        <v>105</v>
      </c>
      <c r="I179" s="198"/>
      <c r="J179" s="199">
        <f>ROUND(I179*H179,2)</f>
        <v>0</v>
      </c>
      <c r="K179" s="195" t="s">
        <v>34</v>
      </c>
      <c r="L179" s="61"/>
      <c r="M179" s="200" t="s">
        <v>34</v>
      </c>
      <c r="N179" s="201" t="s">
        <v>49</v>
      </c>
      <c r="O179" s="42"/>
      <c r="P179" s="202">
        <f>O179*H179</f>
        <v>0</v>
      </c>
      <c r="Q179" s="202">
        <v>6.0000000000000002E-5</v>
      </c>
      <c r="R179" s="202">
        <f>Q179*H179</f>
        <v>6.3E-3</v>
      </c>
      <c r="S179" s="202">
        <v>0</v>
      </c>
      <c r="T179" s="203">
        <f>S179*H179</f>
        <v>0</v>
      </c>
      <c r="AR179" s="24" t="s">
        <v>145</v>
      </c>
      <c r="AT179" s="24" t="s">
        <v>140</v>
      </c>
      <c r="AU179" s="24" t="s">
        <v>85</v>
      </c>
      <c r="AY179" s="24" t="s">
        <v>138</v>
      </c>
      <c r="BE179" s="204">
        <f>IF(N179="základní",J179,0)</f>
        <v>0</v>
      </c>
      <c r="BF179" s="204">
        <f>IF(N179="snížená",J179,0)</f>
        <v>0</v>
      </c>
      <c r="BG179" s="204">
        <f>IF(N179="zákl. přenesená",J179,0)</f>
        <v>0</v>
      </c>
      <c r="BH179" s="204">
        <f>IF(N179="sníž. přenesená",J179,0)</f>
        <v>0</v>
      </c>
      <c r="BI179" s="204">
        <f>IF(N179="nulová",J179,0)</f>
        <v>0</v>
      </c>
      <c r="BJ179" s="24" t="s">
        <v>145</v>
      </c>
      <c r="BK179" s="204">
        <f>ROUND(I179*H179,2)</f>
        <v>0</v>
      </c>
      <c r="BL179" s="24" t="s">
        <v>145</v>
      </c>
      <c r="BM179" s="24" t="s">
        <v>749</v>
      </c>
    </row>
    <row r="180" spans="2:65" s="11" customFormat="1">
      <c r="B180" s="208"/>
      <c r="C180" s="209"/>
      <c r="D180" s="205" t="s">
        <v>149</v>
      </c>
      <c r="E180" s="210" t="s">
        <v>34</v>
      </c>
      <c r="F180" s="211" t="s">
        <v>750</v>
      </c>
      <c r="G180" s="209"/>
      <c r="H180" s="212" t="s">
        <v>34</v>
      </c>
      <c r="I180" s="213"/>
      <c r="J180" s="209"/>
      <c r="K180" s="209"/>
      <c r="L180" s="214"/>
      <c r="M180" s="215"/>
      <c r="N180" s="216"/>
      <c r="O180" s="216"/>
      <c r="P180" s="216"/>
      <c r="Q180" s="216"/>
      <c r="R180" s="216"/>
      <c r="S180" s="216"/>
      <c r="T180" s="217"/>
      <c r="AT180" s="218" t="s">
        <v>149</v>
      </c>
      <c r="AU180" s="218" t="s">
        <v>85</v>
      </c>
      <c r="AV180" s="11" t="s">
        <v>25</v>
      </c>
      <c r="AW180" s="11" t="s">
        <v>102</v>
      </c>
      <c r="AX180" s="11" t="s">
        <v>76</v>
      </c>
      <c r="AY180" s="218" t="s">
        <v>138</v>
      </c>
    </row>
    <row r="181" spans="2:65" s="12" customFormat="1">
      <c r="B181" s="219"/>
      <c r="C181" s="220"/>
      <c r="D181" s="205" t="s">
        <v>149</v>
      </c>
      <c r="E181" s="232" t="s">
        <v>34</v>
      </c>
      <c r="F181" s="233" t="s">
        <v>751</v>
      </c>
      <c r="G181" s="220"/>
      <c r="H181" s="234">
        <v>105</v>
      </c>
      <c r="I181" s="225"/>
      <c r="J181" s="220"/>
      <c r="K181" s="220"/>
      <c r="L181" s="226"/>
      <c r="M181" s="227"/>
      <c r="N181" s="228"/>
      <c r="O181" s="228"/>
      <c r="P181" s="228"/>
      <c r="Q181" s="228"/>
      <c r="R181" s="228"/>
      <c r="S181" s="228"/>
      <c r="T181" s="229"/>
      <c r="AT181" s="230" t="s">
        <v>149</v>
      </c>
      <c r="AU181" s="230" t="s">
        <v>85</v>
      </c>
      <c r="AV181" s="12" t="s">
        <v>85</v>
      </c>
      <c r="AW181" s="12" t="s">
        <v>102</v>
      </c>
      <c r="AX181" s="12" t="s">
        <v>25</v>
      </c>
      <c r="AY181" s="230" t="s">
        <v>138</v>
      </c>
    </row>
    <row r="182" spans="2:65" s="10" customFormat="1" ht="29.85" customHeight="1">
      <c r="B182" s="176"/>
      <c r="C182" s="177"/>
      <c r="D182" s="190" t="s">
        <v>75</v>
      </c>
      <c r="E182" s="191" t="s">
        <v>207</v>
      </c>
      <c r="F182" s="191" t="s">
        <v>431</v>
      </c>
      <c r="G182" s="177"/>
      <c r="H182" s="177"/>
      <c r="I182" s="180"/>
      <c r="J182" s="192">
        <f>BK182</f>
        <v>0</v>
      </c>
      <c r="K182" s="177"/>
      <c r="L182" s="182"/>
      <c r="M182" s="183"/>
      <c r="N182" s="184"/>
      <c r="O182" s="184"/>
      <c r="P182" s="185">
        <f>SUM(P183:P197)</f>
        <v>0</v>
      </c>
      <c r="Q182" s="184"/>
      <c r="R182" s="185">
        <f>SUM(R183:R197)</f>
        <v>2.9639999999999996E-3</v>
      </c>
      <c r="S182" s="184"/>
      <c r="T182" s="186">
        <f>SUM(T183:T197)</f>
        <v>720.08360000000005</v>
      </c>
      <c r="AR182" s="187" t="s">
        <v>25</v>
      </c>
      <c r="AT182" s="188" t="s">
        <v>75</v>
      </c>
      <c r="AU182" s="188" t="s">
        <v>25</v>
      </c>
      <c r="AY182" s="187" t="s">
        <v>138</v>
      </c>
      <c r="BK182" s="189">
        <f>SUM(BK183:BK197)</f>
        <v>0</v>
      </c>
    </row>
    <row r="183" spans="2:65" s="1" customFormat="1" ht="31.5" customHeight="1">
      <c r="B183" s="41"/>
      <c r="C183" s="193" t="s">
        <v>9</v>
      </c>
      <c r="D183" s="193" t="s">
        <v>140</v>
      </c>
      <c r="E183" s="194" t="s">
        <v>752</v>
      </c>
      <c r="F183" s="195" t="s">
        <v>753</v>
      </c>
      <c r="G183" s="196" t="s">
        <v>251</v>
      </c>
      <c r="H183" s="197">
        <v>7.6</v>
      </c>
      <c r="I183" s="198"/>
      <c r="J183" s="199">
        <f>ROUND(I183*H183,2)</f>
        <v>0</v>
      </c>
      <c r="K183" s="195" t="s">
        <v>144</v>
      </c>
      <c r="L183" s="61"/>
      <c r="M183" s="200" t="s">
        <v>34</v>
      </c>
      <c r="N183" s="201" t="s">
        <v>49</v>
      </c>
      <c r="O183" s="42"/>
      <c r="P183" s="202">
        <f>O183*H183</f>
        <v>0</v>
      </c>
      <c r="Q183" s="202">
        <v>2.2000000000000001E-4</v>
      </c>
      <c r="R183" s="202">
        <f>Q183*H183</f>
        <v>1.6719999999999999E-3</v>
      </c>
      <c r="S183" s="202">
        <v>0</v>
      </c>
      <c r="T183" s="203">
        <f>S183*H183</f>
        <v>0</v>
      </c>
      <c r="AR183" s="24" t="s">
        <v>145</v>
      </c>
      <c r="AT183" s="24" t="s">
        <v>140</v>
      </c>
      <c r="AU183" s="24" t="s">
        <v>85</v>
      </c>
      <c r="AY183" s="24" t="s">
        <v>138</v>
      </c>
      <c r="BE183" s="204">
        <f>IF(N183="základní",J183,0)</f>
        <v>0</v>
      </c>
      <c r="BF183" s="204">
        <f>IF(N183="snížená",J183,0)</f>
        <v>0</v>
      </c>
      <c r="BG183" s="204">
        <f>IF(N183="zákl. přenesená",J183,0)</f>
        <v>0</v>
      </c>
      <c r="BH183" s="204">
        <f>IF(N183="sníž. přenesená",J183,0)</f>
        <v>0</v>
      </c>
      <c r="BI183" s="204">
        <f>IF(N183="nulová",J183,0)</f>
        <v>0</v>
      </c>
      <c r="BJ183" s="24" t="s">
        <v>145</v>
      </c>
      <c r="BK183" s="204">
        <f>ROUND(I183*H183,2)</f>
        <v>0</v>
      </c>
      <c r="BL183" s="24" t="s">
        <v>145</v>
      </c>
      <c r="BM183" s="24" t="s">
        <v>754</v>
      </c>
    </row>
    <row r="184" spans="2:65" s="1" customFormat="1" ht="300">
      <c r="B184" s="41"/>
      <c r="C184" s="63"/>
      <c r="D184" s="205" t="s">
        <v>147</v>
      </c>
      <c r="E184" s="63"/>
      <c r="F184" s="206" t="s">
        <v>755</v>
      </c>
      <c r="G184" s="63"/>
      <c r="H184" s="63"/>
      <c r="I184" s="163"/>
      <c r="J184" s="63"/>
      <c r="K184" s="63"/>
      <c r="L184" s="61"/>
      <c r="M184" s="207"/>
      <c r="N184" s="42"/>
      <c r="O184" s="42"/>
      <c r="P184" s="42"/>
      <c r="Q184" s="42"/>
      <c r="R184" s="42"/>
      <c r="S184" s="42"/>
      <c r="T184" s="78"/>
      <c r="AT184" s="24" t="s">
        <v>147</v>
      </c>
      <c r="AU184" s="24" t="s">
        <v>85</v>
      </c>
    </row>
    <row r="185" spans="2:65" s="11" customFormat="1">
      <c r="B185" s="208"/>
      <c r="C185" s="209"/>
      <c r="D185" s="205" t="s">
        <v>149</v>
      </c>
      <c r="E185" s="210" t="s">
        <v>34</v>
      </c>
      <c r="F185" s="211" t="s">
        <v>756</v>
      </c>
      <c r="G185" s="209"/>
      <c r="H185" s="212" t="s">
        <v>34</v>
      </c>
      <c r="I185" s="213"/>
      <c r="J185" s="209"/>
      <c r="K185" s="209"/>
      <c r="L185" s="214"/>
      <c r="M185" s="215"/>
      <c r="N185" s="216"/>
      <c r="O185" s="216"/>
      <c r="P185" s="216"/>
      <c r="Q185" s="216"/>
      <c r="R185" s="216"/>
      <c r="S185" s="216"/>
      <c r="T185" s="217"/>
      <c r="AT185" s="218" t="s">
        <v>149</v>
      </c>
      <c r="AU185" s="218" t="s">
        <v>85</v>
      </c>
      <c r="AV185" s="11" t="s">
        <v>25</v>
      </c>
      <c r="AW185" s="11" t="s">
        <v>102</v>
      </c>
      <c r="AX185" s="11" t="s">
        <v>76</v>
      </c>
      <c r="AY185" s="218" t="s">
        <v>138</v>
      </c>
    </row>
    <row r="186" spans="2:65" s="12" customFormat="1">
      <c r="B186" s="219"/>
      <c r="C186" s="220"/>
      <c r="D186" s="221" t="s">
        <v>149</v>
      </c>
      <c r="E186" s="222" t="s">
        <v>34</v>
      </c>
      <c r="F186" s="223" t="s">
        <v>757</v>
      </c>
      <c r="G186" s="220"/>
      <c r="H186" s="224">
        <v>7.6</v>
      </c>
      <c r="I186" s="225"/>
      <c r="J186" s="220"/>
      <c r="K186" s="220"/>
      <c r="L186" s="226"/>
      <c r="M186" s="227"/>
      <c r="N186" s="228"/>
      <c r="O186" s="228"/>
      <c r="P186" s="228"/>
      <c r="Q186" s="228"/>
      <c r="R186" s="228"/>
      <c r="S186" s="228"/>
      <c r="T186" s="229"/>
      <c r="AT186" s="230" t="s">
        <v>149</v>
      </c>
      <c r="AU186" s="230" t="s">
        <v>85</v>
      </c>
      <c r="AV186" s="12" t="s">
        <v>85</v>
      </c>
      <c r="AW186" s="12" t="s">
        <v>102</v>
      </c>
      <c r="AX186" s="12" t="s">
        <v>25</v>
      </c>
      <c r="AY186" s="230" t="s">
        <v>138</v>
      </c>
    </row>
    <row r="187" spans="2:65" s="1" customFormat="1" ht="31.5" customHeight="1">
      <c r="B187" s="41"/>
      <c r="C187" s="193" t="s">
        <v>297</v>
      </c>
      <c r="D187" s="193" t="s">
        <v>140</v>
      </c>
      <c r="E187" s="194" t="s">
        <v>758</v>
      </c>
      <c r="F187" s="195" t="s">
        <v>759</v>
      </c>
      <c r="G187" s="196" t="s">
        <v>251</v>
      </c>
      <c r="H187" s="197">
        <v>7.6</v>
      </c>
      <c r="I187" s="198"/>
      <c r="J187" s="199">
        <f>ROUND(I187*H187,2)</f>
        <v>0</v>
      </c>
      <c r="K187" s="195" t="s">
        <v>144</v>
      </c>
      <c r="L187" s="61"/>
      <c r="M187" s="200" t="s">
        <v>34</v>
      </c>
      <c r="N187" s="201" t="s">
        <v>49</v>
      </c>
      <c r="O187" s="42"/>
      <c r="P187" s="202">
        <f>O187*H187</f>
        <v>0</v>
      </c>
      <c r="Q187" s="202">
        <v>1.7000000000000001E-4</v>
      </c>
      <c r="R187" s="202">
        <f>Q187*H187</f>
        <v>1.292E-3</v>
      </c>
      <c r="S187" s="202">
        <v>0</v>
      </c>
      <c r="T187" s="203">
        <f>S187*H187</f>
        <v>0</v>
      </c>
      <c r="AR187" s="24" t="s">
        <v>145</v>
      </c>
      <c r="AT187" s="24" t="s">
        <v>140</v>
      </c>
      <c r="AU187" s="24" t="s">
        <v>85</v>
      </c>
      <c r="AY187" s="24" t="s">
        <v>138</v>
      </c>
      <c r="BE187" s="204">
        <f>IF(N187="základní",J187,0)</f>
        <v>0</v>
      </c>
      <c r="BF187" s="204">
        <f>IF(N187="snížená",J187,0)</f>
        <v>0</v>
      </c>
      <c r="BG187" s="204">
        <f>IF(N187="zákl. přenesená",J187,0)</f>
        <v>0</v>
      </c>
      <c r="BH187" s="204">
        <f>IF(N187="sníž. přenesená",J187,0)</f>
        <v>0</v>
      </c>
      <c r="BI187" s="204">
        <f>IF(N187="nulová",J187,0)</f>
        <v>0</v>
      </c>
      <c r="BJ187" s="24" t="s">
        <v>145</v>
      </c>
      <c r="BK187" s="204">
        <f>ROUND(I187*H187,2)</f>
        <v>0</v>
      </c>
      <c r="BL187" s="24" t="s">
        <v>145</v>
      </c>
      <c r="BM187" s="24" t="s">
        <v>760</v>
      </c>
    </row>
    <row r="188" spans="2:65" s="1" customFormat="1" ht="300">
      <c r="B188" s="41"/>
      <c r="C188" s="63"/>
      <c r="D188" s="205" t="s">
        <v>147</v>
      </c>
      <c r="E188" s="63"/>
      <c r="F188" s="206" t="s">
        <v>755</v>
      </c>
      <c r="G188" s="63"/>
      <c r="H188" s="63"/>
      <c r="I188" s="163"/>
      <c r="J188" s="63"/>
      <c r="K188" s="63"/>
      <c r="L188" s="61"/>
      <c r="M188" s="207"/>
      <c r="N188" s="42"/>
      <c r="O188" s="42"/>
      <c r="P188" s="42"/>
      <c r="Q188" s="42"/>
      <c r="R188" s="42"/>
      <c r="S188" s="42"/>
      <c r="T188" s="78"/>
      <c r="AT188" s="24" t="s">
        <v>147</v>
      </c>
      <c r="AU188" s="24" t="s">
        <v>85</v>
      </c>
    </row>
    <row r="189" spans="2:65" s="11" customFormat="1">
      <c r="B189" s="208"/>
      <c r="C189" s="209"/>
      <c r="D189" s="205" t="s">
        <v>149</v>
      </c>
      <c r="E189" s="210" t="s">
        <v>34</v>
      </c>
      <c r="F189" s="211" t="s">
        <v>761</v>
      </c>
      <c r="G189" s="209"/>
      <c r="H189" s="212" t="s">
        <v>34</v>
      </c>
      <c r="I189" s="213"/>
      <c r="J189" s="209"/>
      <c r="K189" s="209"/>
      <c r="L189" s="214"/>
      <c r="M189" s="215"/>
      <c r="N189" s="216"/>
      <c r="O189" s="216"/>
      <c r="P189" s="216"/>
      <c r="Q189" s="216"/>
      <c r="R189" s="216"/>
      <c r="S189" s="216"/>
      <c r="T189" s="217"/>
      <c r="AT189" s="218" t="s">
        <v>149</v>
      </c>
      <c r="AU189" s="218" t="s">
        <v>85</v>
      </c>
      <c r="AV189" s="11" t="s">
        <v>25</v>
      </c>
      <c r="AW189" s="11" t="s">
        <v>102</v>
      </c>
      <c r="AX189" s="11" t="s">
        <v>76</v>
      </c>
      <c r="AY189" s="218" t="s">
        <v>138</v>
      </c>
    </row>
    <row r="190" spans="2:65" s="12" customFormat="1">
      <c r="B190" s="219"/>
      <c r="C190" s="220"/>
      <c r="D190" s="221" t="s">
        <v>149</v>
      </c>
      <c r="E190" s="222" t="s">
        <v>34</v>
      </c>
      <c r="F190" s="223" t="s">
        <v>757</v>
      </c>
      <c r="G190" s="220"/>
      <c r="H190" s="224">
        <v>7.6</v>
      </c>
      <c r="I190" s="225"/>
      <c r="J190" s="220"/>
      <c r="K190" s="220"/>
      <c r="L190" s="226"/>
      <c r="M190" s="227"/>
      <c r="N190" s="228"/>
      <c r="O190" s="228"/>
      <c r="P190" s="228"/>
      <c r="Q190" s="228"/>
      <c r="R190" s="228"/>
      <c r="S190" s="228"/>
      <c r="T190" s="229"/>
      <c r="AT190" s="230" t="s">
        <v>149</v>
      </c>
      <c r="AU190" s="230" t="s">
        <v>85</v>
      </c>
      <c r="AV190" s="12" t="s">
        <v>85</v>
      </c>
      <c r="AW190" s="12" t="s">
        <v>102</v>
      </c>
      <c r="AX190" s="12" t="s">
        <v>25</v>
      </c>
      <c r="AY190" s="230" t="s">
        <v>138</v>
      </c>
    </row>
    <row r="191" spans="2:65" s="1" customFormat="1" ht="22.5" customHeight="1">
      <c r="B191" s="41"/>
      <c r="C191" s="193" t="s">
        <v>301</v>
      </c>
      <c r="D191" s="193" t="s">
        <v>140</v>
      </c>
      <c r="E191" s="194" t="s">
        <v>762</v>
      </c>
      <c r="F191" s="195" t="s">
        <v>763</v>
      </c>
      <c r="G191" s="196" t="s">
        <v>251</v>
      </c>
      <c r="H191" s="197">
        <v>7.6</v>
      </c>
      <c r="I191" s="198"/>
      <c r="J191" s="199">
        <f>ROUND(I191*H191,2)</f>
        <v>0</v>
      </c>
      <c r="K191" s="195" t="s">
        <v>34</v>
      </c>
      <c r="L191" s="61"/>
      <c r="M191" s="200" t="s">
        <v>34</v>
      </c>
      <c r="N191" s="201" t="s">
        <v>49</v>
      </c>
      <c r="O191" s="42"/>
      <c r="P191" s="202">
        <f>O191*H191</f>
        <v>0</v>
      </c>
      <c r="Q191" s="202">
        <v>0</v>
      </c>
      <c r="R191" s="202">
        <f>Q191*H191</f>
        <v>0</v>
      </c>
      <c r="S191" s="202">
        <v>1.0999999999999999E-2</v>
      </c>
      <c r="T191" s="203">
        <f>S191*H191</f>
        <v>8.3599999999999994E-2</v>
      </c>
      <c r="AR191" s="24" t="s">
        <v>145</v>
      </c>
      <c r="AT191" s="24" t="s">
        <v>140</v>
      </c>
      <c r="AU191" s="24" t="s">
        <v>85</v>
      </c>
      <c r="AY191" s="24" t="s">
        <v>138</v>
      </c>
      <c r="BE191" s="204">
        <f>IF(N191="základní",J191,0)</f>
        <v>0</v>
      </c>
      <c r="BF191" s="204">
        <f>IF(N191="snížená",J191,0)</f>
        <v>0</v>
      </c>
      <c r="BG191" s="204">
        <f>IF(N191="zákl. přenesená",J191,0)</f>
        <v>0</v>
      </c>
      <c r="BH191" s="204">
        <f>IF(N191="sníž. přenesená",J191,0)</f>
        <v>0</v>
      </c>
      <c r="BI191" s="204">
        <f>IF(N191="nulová",J191,0)</f>
        <v>0</v>
      </c>
      <c r="BJ191" s="24" t="s">
        <v>145</v>
      </c>
      <c r="BK191" s="204">
        <f>ROUND(I191*H191,2)</f>
        <v>0</v>
      </c>
      <c r="BL191" s="24" t="s">
        <v>145</v>
      </c>
      <c r="BM191" s="24" t="s">
        <v>764</v>
      </c>
    </row>
    <row r="192" spans="2:65" s="11" customFormat="1">
      <c r="B192" s="208"/>
      <c r="C192" s="209"/>
      <c r="D192" s="205" t="s">
        <v>149</v>
      </c>
      <c r="E192" s="210" t="s">
        <v>34</v>
      </c>
      <c r="F192" s="211" t="s">
        <v>756</v>
      </c>
      <c r="G192" s="209"/>
      <c r="H192" s="212" t="s">
        <v>34</v>
      </c>
      <c r="I192" s="213"/>
      <c r="J192" s="209"/>
      <c r="K192" s="209"/>
      <c r="L192" s="214"/>
      <c r="M192" s="215"/>
      <c r="N192" s="216"/>
      <c r="O192" s="216"/>
      <c r="P192" s="216"/>
      <c r="Q192" s="216"/>
      <c r="R192" s="216"/>
      <c r="S192" s="216"/>
      <c r="T192" s="217"/>
      <c r="AT192" s="218" t="s">
        <v>149</v>
      </c>
      <c r="AU192" s="218" t="s">
        <v>85</v>
      </c>
      <c r="AV192" s="11" t="s">
        <v>25</v>
      </c>
      <c r="AW192" s="11" t="s">
        <v>102</v>
      </c>
      <c r="AX192" s="11" t="s">
        <v>76</v>
      </c>
      <c r="AY192" s="218" t="s">
        <v>138</v>
      </c>
    </row>
    <row r="193" spans="2:65" s="12" customFormat="1">
      <c r="B193" s="219"/>
      <c r="C193" s="220"/>
      <c r="D193" s="221" t="s">
        <v>149</v>
      </c>
      <c r="E193" s="222" t="s">
        <v>34</v>
      </c>
      <c r="F193" s="223" t="s">
        <v>757</v>
      </c>
      <c r="G193" s="220"/>
      <c r="H193" s="224">
        <v>7.6</v>
      </c>
      <c r="I193" s="225"/>
      <c r="J193" s="220"/>
      <c r="K193" s="220"/>
      <c r="L193" s="226"/>
      <c r="M193" s="227"/>
      <c r="N193" s="228"/>
      <c r="O193" s="228"/>
      <c r="P193" s="228"/>
      <c r="Q193" s="228"/>
      <c r="R193" s="228"/>
      <c r="S193" s="228"/>
      <c r="T193" s="229"/>
      <c r="AT193" s="230" t="s">
        <v>149</v>
      </c>
      <c r="AU193" s="230" t="s">
        <v>85</v>
      </c>
      <c r="AV193" s="12" t="s">
        <v>85</v>
      </c>
      <c r="AW193" s="12" t="s">
        <v>102</v>
      </c>
      <c r="AX193" s="12" t="s">
        <v>25</v>
      </c>
      <c r="AY193" s="230" t="s">
        <v>138</v>
      </c>
    </row>
    <row r="194" spans="2:65" s="1" customFormat="1" ht="44.25" customHeight="1">
      <c r="B194" s="41"/>
      <c r="C194" s="193" t="s">
        <v>307</v>
      </c>
      <c r="D194" s="193" t="s">
        <v>140</v>
      </c>
      <c r="E194" s="194" t="s">
        <v>765</v>
      </c>
      <c r="F194" s="195" t="s">
        <v>766</v>
      </c>
      <c r="G194" s="196" t="s">
        <v>278</v>
      </c>
      <c r="H194" s="197">
        <v>36000</v>
      </c>
      <c r="I194" s="198"/>
      <c r="J194" s="199">
        <f>ROUND(I194*H194,2)</f>
        <v>0</v>
      </c>
      <c r="K194" s="195" t="s">
        <v>144</v>
      </c>
      <c r="L194" s="61"/>
      <c r="M194" s="200" t="s">
        <v>34</v>
      </c>
      <c r="N194" s="201" t="s">
        <v>49</v>
      </c>
      <c r="O194" s="42"/>
      <c r="P194" s="202">
        <f>O194*H194</f>
        <v>0</v>
      </c>
      <c r="Q194" s="202">
        <v>0</v>
      </c>
      <c r="R194" s="202">
        <f>Q194*H194</f>
        <v>0</v>
      </c>
      <c r="S194" s="202">
        <v>0.02</v>
      </c>
      <c r="T194" s="203">
        <f>S194*H194</f>
        <v>720</v>
      </c>
      <c r="AR194" s="24" t="s">
        <v>145</v>
      </c>
      <c r="AT194" s="24" t="s">
        <v>140</v>
      </c>
      <c r="AU194" s="24" t="s">
        <v>85</v>
      </c>
      <c r="AY194" s="24" t="s">
        <v>138</v>
      </c>
      <c r="BE194" s="204">
        <f>IF(N194="základní",J194,0)</f>
        <v>0</v>
      </c>
      <c r="BF194" s="204">
        <f>IF(N194="snížená",J194,0)</f>
        <v>0</v>
      </c>
      <c r="BG194" s="204">
        <f>IF(N194="zákl. přenesená",J194,0)</f>
        <v>0</v>
      </c>
      <c r="BH194" s="204">
        <f>IF(N194="sníž. přenesená",J194,0)</f>
        <v>0</v>
      </c>
      <c r="BI194" s="204">
        <f>IF(N194="nulová",J194,0)</f>
        <v>0</v>
      </c>
      <c r="BJ194" s="24" t="s">
        <v>145</v>
      </c>
      <c r="BK194" s="204">
        <f>ROUND(I194*H194,2)</f>
        <v>0</v>
      </c>
      <c r="BL194" s="24" t="s">
        <v>145</v>
      </c>
      <c r="BM194" s="24" t="s">
        <v>767</v>
      </c>
    </row>
    <row r="195" spans="2:65" s="1" customFormat="1" ht="72">
      <c r="B195" s="41"/>
      <c r="C195" s="63"/>
      <c r="D195" s="205" t="s">
        <v>147</v>
      </c>
      <c r="E195" s="63"/>
      <c r="F195" s="206" t="s">
        <v>768</v>
      </c>
      <c r="G195" s="63"/>
      <c r="H195" s="63"/>
      <c r="I195" s="163"/>
      <c r="J195" s="63"/>
      <c r="K195" s="63"/>
      <c r="L195" s="61"/>
      <c r="M195" s="207"/>
      <c r="N195" s="42"/>
      <c r="O195" s="42"/>
      <c r="P195" s="42"/>
      <c r="Q195" s="42"/>
      <c r="R195" s="42"/>
      <c r="S195" s="42"/>
      <c r="T195" s="78"/>
      <c r="AT195" s="24" t="s">
        <v>147</v>
      </c>
      <c r="AU195" s="24" t="s">
        <v>85</v>
      </c>
    </row>
    <row r="196" spans="2:65" s="11" customFormat="1">
      <c r="B196" s="208"/>
      <c r="C196" s="209"/>
      <c r="D196" s="205" t="s">
        <v>149</v>
      </c>
      <c r="E196" s="210" t="s">
        <v>34</v>
      </c>
      <c r="F196" s="211" t="s">
        <v>769</v>
      </c>
      <c r="G196" s="209"/>
      <c r="H196" s="212" t="s">
        <v>34</v>
      </c>
      <c r="I196" s="213"/>
      <c r="J196" s="209"/>
      <c r="K196" s="209"/>
      <c r="L196" s="214"/>
      <c r="M196" s="215"/>
      <c r="N196" s="216"/>
      <c r="O196" s="216"/>
      <c r="P196" s="216"/>
      <c r="Q196" s="216"/>
      <c r="R196" s="216"/>
      <c r="S196" s="216"/>
      <c r="T196" s="217"/>
      <c r="AT196" s="218" t="s">
        <v>149</v>
      </c>
      <c r="AU196" s="218" t="s">
        <v>85</v>
      </c>
      <c r="AV196" s="11" t="s">
        <v>25</v>
      </c>
      <c r="AW196" s="11" t="s">
        <v>102</v>
      </c>
      <c r="AX196" s="11" t="s">
        <v>76</v>
      </c>
      <c r="AY196" s="218" t="s">
        <v>138</v>
      </c>
    </row>
    <row r="197" spans="2:65" s="12" customFormat="1">
      <c r="B197" s="219"/>
      <c r="C197" s="220"/>
      <c r="D197" s="205" t="s">
        <v>149</v>
      </c>
      <c r="E197" s="232" t="s">
        <v>34</v>
      </c>
      <c r="F197" s="233" t="s">
        <v>770</v>
      </c>
      <c r="G197" s="220"/>
      <c r="H197" s="234">
        <v>36000</v>
      </c>
      <c r="I197" s="225"/>
      <c r="J197" s="220"/>
      <c r="K197" s="220"/>
      <c r="L197" s="226"/>
      <c r="M197" s="227"/>
      <c r="N197" s="228"/>
      <c r="O197" s="228"/>
      <c r="P197" s="228"/>
      <c r="Q197" s="228"/>
      <c r="R197" s="228"/>
      <c r="S197" s="228"/>
      <c r="T197" s="229"/>
      <c r="AT197" s="230" t="s">
        <v>149</v>
      </c>
      <c r="AU197" s="230" t="s">
        <v>85</v>
      </c>
      <c r="AV197" s="12" t="s">
        <v>85</v>
      </c>
      <c r="AW197" s="12" t="s">
        <v>102</v>
      </c>
      <c r="AX197" s="12" t="s">
        <v>25</v>
      </c>
      <c r="AY197" s="230" t="s">
        <v>138</v>
      </c>
    </row>
    <row r="198" spans="2:65" s="10" customFormat="1" ht="29.85" customHeight="1">
      <c r="B198" s="176"/>
      <c r="C198" s="177"/>
      <c r="D198" s="190" t="s">
        <v>75</v>
      </c>
      <c r="E198" s="191" t="s">
        <v>771</v>
      </c>
      <c r="F198" s="191" t="s">
        <v>518</v>
      </c>
      <c r="G198" s="177"/>
      <c r="H198" s="177"/>
      <c r="I198" s="180"/>
      <c r="J198" s="192">
        <f>BK198</f>
        <v>0</v>
      </c>
      <c r="K198" s="177"/>
      <c r="L198" s="182"/>
      <c r="M198" s="183"/>
      <c r="N198" s="184"/>
      <c r="O198" s="184"/>
      <c r="P198" s="185">
        <f>P199</f>
        <v>0</v>
      </c>
      <c r="Q198" s="184"/>
      <c r="R198" s="185">
        <f>R199</f>
        <v>0</v>
      </c>
      <c r="S198" s="184"/>
      <c r="T198" s="186">
        <f>T199</f>
        <v>0</v>
      </c>
      <c r="AR198" s="187" t="s">
        <v>25</v>
      </c>
      <c r="AT198" s="188" t="s">
        <v>75</v>
      </c>
      <c r="AU198" s="188" t="s">
        <v>25</v>
      </c>
      <c r="AY198" s="187" t="s">
        <v>138</v>
      </c>
      <c r="BK198" s="189">
        <f>BK199</f>
        <v>0</v>
      </c>
    </row>
    <row r="199" spans="2:65" s="1" customFormat="1" ht="31.5" customHeight="1">
      <c r="B199" s="41"/>
      <c r="C199" s="193" t="s">
        <v>315</v>
      </c>
      <c r="D199" s="193" t="s">
        <v>140</v>
      </c>
      <c r="E199" s="194" t="s">
        <v>772</v>
      </c>
      <c r="F199" s="195" t="s">
        <v>773</v>
      </c>
      <c r="G199" s="196" t="s">
        <v>234</v>
      </c>
      <c r="H199" s="197">
        <v>0.75700000000000001</v>
      </c>
      <c r="I199" s="198"/>
      <c r="J199" s="199">
        <f>ROUND(I199*H199,2)</f>
        <v>0</v>
      </c>
      <c r="K199" s="195" t="s">
        <v>144</v>
      </c>
      <c r="L199" s="61"/>
      <c r="M199" s="200" t="s">
        <v>34</v>
      </c>
      <c r="N199" s="273" t="s">
        <v>49</v>
      </c>
      <c r="O199" s="274"/>
      <c r="P199" s="275">
        <f>O199*H199</f>
        <v>0</v>
      </c>
      <c r="Q199" s="275">
        <v>0</v>
      </c>
      <c r="R199" s="275">
        <f>Q199*H199</f>
        <v>0</v>
      </c>
      <c r="S199" s="275">
        <v>0</v>
      </c>
      <c r="T199" s="276">
        <f>S199*H199</f>
        <v>0</v>
      </c>
      <c r="AR199" s="24" t="s">
        <v>145</v>
      </c>
      <c r="AT199" s="24" t="s">
        <v>140</v>
      </c>
      <c r="AU199" s="24" t="s">
        <v>85</v>
      </c>
      <c r="AY199" s="24" t="s">
        <v>138</v>
      </c>
      <c r="BE199" s="204">
        <f>IF(N199="základní",J199,0)</f>
        <v>0</v>
      </c>
      <c r="BF199" s="204">
        <f>IF(N199="snížená",J199,0)</f>
        <v>0</v>
      </c>
      <c r="BG199" s="204">
        <f>IF(N199="zákl. přenesená",J199,0)</f>
        <v>0</v>
      </c>
      <c r="BH199" s="204">
        <f>IF(N199="sníž. přenesená",J199,0)</f>
        <v>0</v>
      </c>
      <c r="BI199" s="204">
        <f>IF(N199="nulová",J199,0)</f>
        <v>0</v>
      </c>
      <c r="BJ199" s="24" t="s">
        <v>145</v>
      </c>
      <c r="BK199" s="204">
        <f>ROUND(I199*H199,2)</f>
        <v>0</v>
      </c>
      <c r="BL199" s="24" t="s">
        <v>145</v>
      </c>
      <c r="BM199" s="24" t="s">
        <v>774</v>
      </c>
    </row>
    <row r="200" spans="2:65" s="1" customFormat="1" ht="6.9" customHeight="1">
      <c r="B200" s="56"/>
      <c r="C200" s="57"/>
      <c r="D200" s="57"/>
      <c r="E200" s="57"/>
      <c r="F200" s="57"/>
      <c r="G200" s="57"/>
      <c r="H200" s="57"/>
      <c r="I200" s="139"/>
      <c r="J200" s="57"/>
      <c r="K200" s="57"/>
      <c r="L200" s="61"/>
    </row>
  </sheetData>
  <sheetProtection algorithmName="SHA-512" hashValue="bFj1FUz6wlvXw3UIaagjkgn01l+bzdLJCeOAOFmrIZnz/uPUkh/rC+VfrPXHQFQ5kf5ku80KkXnj2usxpiCaLQ==" saltValue="8YQ3LjLskboU7B+D7MBPLQ==" spinCount="100000" sheet="1" objects="1" scenarios="1" formatCells="0" formatColumns="0" formatRows="0" sort="0" autoFilter="0"/>
  <autoFilter ref="C82:K199"/>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96</v>
      </c>
      <c r="G1" s="398" t="s">
        <v>97</v>
      </c>
      <c r="H1" s="398"/>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59"/>
      <c r="M2" s="359"/>
      <c r="N2" s="359"/>
      <c r="O2" s="359"/>
      <c r="P2" s="359"/>
      <c r="Q2" s="359"/>
      <c r="R2" s="359"/>
      <c r="S2" s="359"/>
      <c r="T2" s="359"/>
      <c r="U2" s="359"/>
      <c r="V2" s="359"/>
      <c r="AT2" s="24" t="s">
        <v>91</v>
      </c>
    </row>
    <row r="3" spans="1:70" ht="6.9" customHeight="1">
      <c r="B3" s="25"/>
      <c r="C3" s="26"/>
      <c r="D3" s="26"/>
      <c r="E3" s="26"/>
      <c r="F3" s="26"/>
      <c r="G3" s="26"/>
      <c r="H3" s="26"/>
      <c r="I3" s="116"/>
      <c r="J3" s="26"/>
      <c r="K3" s="27"/>
      <c r="AT3" s="24" t="s">
        <v>85</v>
      </c>
    </row>
    <row r="4" spans="1:70" ht="36.9" customHeight="1">
      <c r="B4" s="28"/>
      <c r="C4" s="29"/>
      <c r="D4" s="30" t="s">
        <v>101</v>
      </c>
      <c r="E4" s="29"/>
      <c r="F4" s="29"/>
      <c r="G4" s="29"/>
      <c r="H4" s="29"/>
      <c r="I4" s="117"/>
      <c r="J4" s="29"/>
      <c r="K4" s="31"/>
      <c r="M4" s="32" t="s">
        <v>12</v>
      </c>
      <c r="AT4" s="24" t="s">
        <v>102</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22.5" customHeight="1">
      <c r="B7" s="28"/>
      <c r="C7" s="29"/>
      <c r="D7" s="29"/>
      <c r="E7" s="399" t="str">
        <f>'Rekapitulace stavby'!K6</f>
        <v>VD Kostomlátky, oprava dna plavební komory</v>
      </c>
      <c r="F7" s="400"/>
      <c r="G7" s="400"/>
      <c r="H7" s="400"/>
      <c r="I7" s="117"/>
      <c r="J7" s="29"/>
      <c r="K7" s="31"/>
    </row>
    <row r="8" spans="1:70" s="1" customFormat="1" ht="13.2">
      <c r="B8" s="41"/>
      <c r="C8" s="42"/>
      <c r="D8" s="37" t="s">
        <v>103</v>
      </c>
      <c r="E8" s="42"/>
      <c r="F8" s="42"/>
      <c r="G8" s="42"/>
      <c r="H8" s="42"/>
      <c r="I8" s="118"/>
      <c r="J8" s="42"/>
      <c r="K8" s="45"/>
    </row>
    <row r="9" spans="1:70" s="1" customFormat="1" ht="36.9" customHeight="1">
      <c r="B9" s="41"/>
      <c r="C9" s="42"/>
      <c r="D9" s="42"/>
      <c r="E9" s="401" t="s">
        <v>775</v>
      </c>
      <c r="F9" s="402"/>
      <c r="G9" s="402"/>
      <c r="H9" s="402"/>
      <c r="I9" s="118"/>
      <c r="J9" s="42"/>
      <c r="K9" s="45"/>
    </row>
    <row r="10" spans="1:70" s="1" customFormat="1">
      <c r="B10" s="41"/>
      <c r="C10" s="42"/>
      <c r="D10" s="42"/>
      <c r="E10" s="42"/>
      <c r="F10" s="42"/>
      <c r="G10" s="42"/>
      <c r="H10" s="42"/>
      <c r="I10" s="118"/>
      <c r="J10" s="42"/>
      <c r="K10" s="45"/>
    </row>
    <row r="11" spans="1:70" s="1" customFormat="1" ht="14.4" customHeight="1">
      <c r="B11" s="41"/>
      <c r="C11" s="42"/>
      <c r="D11" s="37" t="s">
        <v>21</v>
      </c>
      <c r="E11" s="42"/>
      <c r="F11" s="35" t="s">
        <v>22</v>
      </c>
      <c r="G11" s="42"/>
      <c r="H11" s="42"/>
      <c r="I11" s="119" t="s">
        <v>23</v>
      </c>
      <c r="J11" s="35" t="s">
        <v>24</v>
      </c>
      <c r="K11" s="45"/>
    </row>
    <row r="12" spans="1:70" s="1" customFormat="1" ht="14.4" customHeight="1">
      <c r="B12" s="41"/>
      <c r="C12" s="42"/>
      <c r="D12" s="37" t="s">
        <v>26</v>
      </c>
      <c r="E12" s="42"/>
      <c r="F12" s="35" t="s">
        <v>27</v>
      </c>
      <c r="G12" s="42"/>
      <c r="H12" s="42"/>
      <c r="I12" s="119" t="s">
        <v>28</v>
      </c>
      <c r="J12" s="120" t="str">
        <f>'Rekapitulace stavby'!AN8</f>
        <v>13.04.2017</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32</v>
      </c>
      <c r="E14" s="42"/>
      <c r="F14" s="42"/>
      <c r="G14" s="42"/>
      <c r="H14" s="42"/>
      <c r="I14" s="119" t="s">
        <v>33</v>
      </c>
      <c r="J14" s="35" t="s">
        <v>34</v>
      </c>
      <c r="K14" s="45"/>
    </row>
    <row r="15" spans="1:70" s="1" customFormat="1" ht="18" customHeight="1">
      <c r="B15" s="41"/>
      <c r="C15" s="42"/>
      <c r="D15" s="42"/>
      <c r="E15" s="35" t="s">
        <v>35</v>
      </c>
      <c r="F15" s="42"/>
      <c r="G15" s="42"/>
      <c r="H15" s="42"/>
      <c r="I15" s="119" t="s">
        <v>36</v>
      </c>
      <c r="J15" s="35" t="s">
        <v>34</v>
      </c>
      <c r="K15" s="45"/>
    </row>
    <row r="16" spans="1:70"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34</v>
      </c>
      <c r="K20" s="45"/>
    </row>
    <row r="21" spans="2:11" s="1" customFormat="1" ht="18" customHeight="1">
      <c r="B21" s="41"/>
      <c r="C21" s="42"/>
      <c r="D21" s="42"/>
      <c r="E21" s="35" t="s">
        <v>35</v>
      </c>
      <c r="F21" s="42"/>
      <c r="G21" s="42"/>
      <c r="H21" s="42"/>
      <c r="I21" s="119" t="s">
        <v>36</v>
      </c>
      <c r="J21" s="35" t="s">
        <v>34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48.75" customHeight="1">
      <c r="B24" s="121"/>
      <c r="C24" s="122"/>
      <c r="D24" s="122"/>
      <c r="E24" s="391" t="s">
        <v>41</v>
      </c>
      <c r="F24" s="391"/>
      <c r="G24" s="391"/>
      <c r="H24" s="391"/>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ROUND(J80,2)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44</v>
      </c>
      <c r="G29" s="42"/>
      <c r="H29" s="42"/>
      <c r="I29" s="129" t="s">
        <v>43</v>
      </c>
      <c r="J29" s="46" t="s">
        <v>45</v>
      </c>
      <c r="K29" s="45"/>
    </row>
    <row r="30" spans="2:11" s="1" customFormat="1" ht="14.4" hidden="1" customHeight="1">
      <c r="B30" s="41"/>
      <c r="C30" s="42"/>
      <c r="D30" s="49" t="s">
        <v>46</v>
      </c>
      <c r="E30" s="49" t="s">
        <v>47</v>
      </c>
      <c r="F30" s="130">
        <f>ROUND(SUM(BE80:BE98), 2)</f>
        <v>0</v>
      </c>
      <c r="G30" s="42"/>
      <c r="H30" s="42"/>
      <c r="I30" s="131">
        <v>0.21</v>
      </c>
      <c r="J30" s="130">
        <f>ROUND(ROUND((SUM(BE80:BE98)), 2)*I30, 2)</f>
        <v>0</v>
      </c>
      <c r="K30" s="45"/>
    </row>
    <row r="31" spans="2:11" s="1" customFormat="1" ht="14.4" hidden="1" customHeight="1">
      <c r="B31" s="41"/>
      <c r="C31" s="42"/>
      <c r="D31" s="42"/>
      <c r="E31" s="49" t="s">
        <v>48</v>
      </c>
      <c r="F31" s="130">
        <f>ROUND(SUM(BF80:BF98), 2)</f>
        <v>0</v>
      </c>
      <c r="G31" s="42"/>
      <c r="H31" s="42"/>
      <c r="I31" s="131">
        <v>0.15</v>
      </c>
      <c r="J31" s="130">
        <f>ROUND(ROUND((SUM(BF80:BF98)), 2)*I31, 2)</f>
        <v>0</v>
      </c>
      <c r="K31" s="45"/>
    </row>
    <row r="32" spans="2:11" s="1" customFormat="1" ht="14.4" customHeight="1">
      <c r="B32" s="41"/>
      <c r="C32" s="42"/>
      <c r="D32" s="49" t="s">
        <v>46</v>
      </c>
      <c r="E32" s="49" t="s">
        <v>49</v>
      </c>
      <c r="F32" s="130">
        <f>ROUND(SUM(BG80:BG98), 2)</f>
        <v>0</v>
      </c>
      <c r="G32" s="42"/>
      <c r="H32" s="42"/>
      <c r="I32" s="131">
        <v>0.21</v>
      </c>
      <c r="J32" s="130">
        <v>0</v>
      </c>
      <c r="K32" s="45"/>
    </row>
    <row r="33" spans="2:11" s="1" customFormat="1" ht="14.4" customHeight="1">
      <c r="B33" s="41"/>
      <c r="C33" s="42"/>
      <c r="D33" s="42"/>
      <c r="E33" s="49" t="s">
        <v>50</v>
      </c>
      <c r="F33" s="130">
        <f>ROUND(SUM(BH80:BH98), 2)</f>
        <v>0</v>
      </c>
      <c r="G33" s="42"/>
      <c r="H33" s="42"/>
      <c r="I33" s="131">
        <v>0.15</v>
      </c>
      <c r="J33" s="130">
        <v>0</v>
      </c>
      <c r="K33" s="45"/>
    </row>
    <row r="34" spans="2:11" s="1" customFormat="1" ht="14.4" hidden="1" customHeight="1">
      <c r="B34" s="41"/>
      <c r="C34" s="42"/>
      <c r="D34" s="42"/>
      <c r="E34" s="49" t="s">
        <v>51</v>
      </c>
      <c r="F34" s="130">
        <f>ROUND(SUM(BI80:BI98),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105</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9" t="str">
        <f>E7</f>
        <v>VD Kostomlátky, oprava dna plavební komory</v>
      </c>
      <c r="F45" s="400"/>
      <c r="G45" s="400"/>
      <c r="H45" s="400"/>
      <c r="I45" s="118"/>
      <c r="J45" s="42"/>
      <c r="K45" s="45"/>
    </row>
    <row r="46" spans="2:11" s="1" customFormat="1" ht="14.4" customHeight="1">
      <c r="B46" s="41"/>
      <c r="C46" s="37" t="s">
        <v>103</v>
      </c>
      <c r="D46" s="42"/>
      <c r="E46" s="42"/>
      <c r="F46" s="42"/>
      <c r="G46" s="42"/>
      <c r="H46" s="42"/>
      <c r="I46" s="118"/>
      <c r="J46" s="42"/>
      <c r="K46" s="45"/>
    </row>
    <row r="47" spans="2:11" s="1" customFormat="1" ht="23.25" customHeight="1">
      <c r="B47" s="41"/>
      <c r="C47" s="42"/>
      <c r="D47" s="42"/>
      <c r="E47" s="401" t="str">
        <f>E9</f>
        <v>3 - SO 03  Odvoz vytěženého a vybouraného materiálu a jeho likvidace</v>
      </c>
      <c r="F47" s="402"/>
      <c r="G47" s="402"/>
      <c r="H47" s="402"/>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26</v>
      </c>
      <c r="D49" s="42"/>
      <c r="E49" s="42"/>
      <c r="F49" s="35" t="str">
        <f>F12</f>
        <v>Kostomlátky</v>
      </c>
      <c r="G49" s="42"/>
      <c r="H49" s="42"/>
      <c r="I49" s="119" t="s">
        <v>28</v>
      </c>
      <c r="J49" s="120" t="str">
        <f>IF(J12="","",J12)</f>
        <v>13.04.2017</v>
      </c>
      <c r="K49" s="45"/>
    </row>
    <row r="50" spans="2:47" s="1" customFormat="1" ht="6.9" customHeight="1">
      <c r="B50" s="41"/>
      <c r="C50" s="42"/>
      <c r="D50" s="42"/>
      <c r="E50" s="42"/>
      <c r="F50" s="42"/>
      <c r="G50" s="42"/>
      <c r="H50" s="42"/>
      <c r="I50" s="118"/>
      <c r="J50" s="42"/>
      <c r="K50" s="45"/>
    </row>
    <row r="51" spans="2:47" s="1" customFormat="1" ht="13.2">
      <c r="B51" s="41"/>
      <c r="C51" s="37" t="s">
        <v>32</v>
      </c>
      <c r="D51" s="42"/>
      <c r="E51" s="42"/>
      <c r="F51" s="35" t="str">
        <f>E15</f>
        <v>Povodí Labe, státní podnik, OIČ, Hradec Králové</v>
      </c>
      <c r="G51" s="42"/>
      <c r="H51" s="42"/>
      <c r="I51" s="119" t="s">
        <v>39</v>
      </c>
      <c r="J51" s="35" t="str">
        <f>E21</f>
        <v>Povodí Labe, státní podnik, OIČ, Hradec Králové</v>
      </c>
      <c r="K51" s="45"/>
    </row>
    <row r="52" spans="2:47" s="1" customFormat="1" ht="14.4" customHeight="1">
      <c r="B52" s="41"/>
      <c r="C52" s="37" t="s">
        <v>37</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106</v>
      </c>
      <c r="D54" s="132"/>
      <c r="E54" s="132"/>
      <c r="F54" s="132"/>
      <c r="G54" s="132"/>
      <c r="H54" s="132"/>
      <c r="I54" s="145"/>
      <c r="J54" s="146" t="s">
        <v>107</v>
      </c>
      <c r="K54" s="147"/>
    </row>
    <row r="55" spans="2:47"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J80</f>
        <v>0</v>
      </c>
      <c r="K56" s="45"/>
      <c r="AU56" s="24" t="s">
        <v>109</v>
      </c>
    </row>
    <row r="57" spans="2:47" s="7" customFormat="1" ht="24.9" customHeight="1">
      <c r="B57" s="149"/>
      <c r="C57" s="150"/>
      <c r="D57" s="151" t="s">
        <v>110</v>
      </c>
      <c r="E57" s="152"/>
      <c r="F57" s="152"/>
      <c r="G57" s="152"/>
      <c r="H57" s="152"/>
      <c r="I57" s="153"/>
      <c r="J57" s="154">
        <f>J81</f>
        <v>0</v>
      </c>
      <c r="K57" s="155"/>
    </row>
    <row r="58" spans="2:47" s="8" customFormat="1" ht="19.95" customHeight="1">
      <c r="B58" s="156"/>
      <c r="C58" s="157"/>
      <c r="D58" s="158" t="s">
        <v>111</v>
      </c>
      <c r="E58" s="159"/>
      <c r="F58" s="159"/>
      <c r="G58" s="159"/>
      <c r="H58" s="159"/>
      <c r="I58" s="160"/>
      <c r="J58" s="161">
        <f>J82</f>
        <v>0</v>
      </c>
      <c r="K58" s="162"/>
    </row>
    <row r="59" spans="2:47" s="8" customFormat="1" ht="19.95" customHeight="1">
      <c r="B59" s="156"/>
      <c r="C59" s="157"/>
      <c r="D59" s="158" t="s">
        <v>116</v>
      </c>
      <c r="E59" s="159"/>
      <c r="F59" s="159"/>
      <c r="G59" s="159"/>
      <c r="H59" s="159"/>
      <c r="I59" s="160"/>
      <c r="J59" s="161">
        <f>J89</f>
        <v>0</v>
      </c>
      <c r="K59" s="162"/>
    </row>
    <row r="60" spans="2:47" s="8" customFormat="1" ht="19.95" customHeight="1">
      <c r="B60" s="156"/>
      <c r="C60" s="157"/>
      <c r="D60" s="158" t="s">
        <v>117</v>
      </c>
      <c r="E60" s="159"/>
      <c r="F60" s="159"/>
      <c r="G60" s="159"/>
      <c r="H60" s="159"/>
      <c r="I60" s="160"/>
      <c r="J60" s="161">
        <f>J96</f>
        <v>0</v>
      </c>
      <c r="K60" s="162"/>
    </row>
    <row r="61" spans="2:47" s="1" customFormat="1" ht="21.75" customHeight="1">
      <c r="B61" s="41"/>
      <c r="C61" s="42"/>
      <c r="D61" s="42"/>
      <c r="E61" s="42"/>
      <c r="F61" s="42"/>
      <c r="G61" s="42"/>
      <c r="H61" s="42"/>
      <c r="I61" s="118"/>
      <c r="J61" s="42"/>
      <c r="K61" s="45"/>
    </row>
    <row r="62" spans="2:47" s="1" customFormat="1" ht="6.9" customHeight="1">
      <c r="B62" s="56"/>
      <c r="C62" s="57"/>
      <c r="D62" s="57"/>
      <c r="E62" s="57"/>
      <c r="F62" s="57"/>
      <c r="G62" s="57"/>
      <c r="H62" s="57"/>
      <c r="I62" s="139"/>
      <c r="J62" s="57"/>
      <c r="K62" s="58"/>
    </row>
    <row r="66" spans="2:63" s="1" customFormat="1" ht="6.9" customHeight="1">
      <c r="B66" s="59"/>
      <c r="C66" s="60"/>
      <c r="D66" s="60"/>
      <c r="E66" s="60"/>
      <c r="F66" s="60"/>
      <c r="G66" s="60"/>
      <c r="H66" s="60"/>
      <c r="I66" s="142"/>
      <c r="J66" s="60"/>
      <c r="K66" s="60"/>
      <c r="L66" s="61"/>
    </row>
    <row r="67" spans="2:63" s="1" customFormat="1" ht="36.9" customHeight="1">
      <c r="B67" s="41"/>
      <c r="C67" s="62" t="s">
        <v>122</v>
      </c>
      <c r="D67" s="63"/>
      <c r="E67" s="63"/>
      <c r="F67" s="63"/>
      <c r="G67" s="63"/>
      <c r="H67" s="63"/>
      <c r="I67" s="163"/>
      <c r="J67" s="63"/>
      <c r="K67" s="63"/>
      <c r="L67" s="61"/>
    </row>
    <row r="68" spans="2:63" s="1" customFormat="1" ht="6.9" customHeight="1">
      <c r="B68" s="41"/>
      <c r="C68" s="63"/>
      <c r="D68" s="63"/>
      <c r="E68" s="63"/>
      <c r="F68" s="63"/>
      <c r="G68" s="63"/>
      <c r="H68" s="63"/>
      <c r="I68" s="163"/>
      <c r="J68" s="63"/>
      <c r="K68" s="63"/>
      <c r="L68" s="61"/>
    </row>
    <row r="69" spans="2:63" s="1" customFormat="1" ht="14.4" customHeight="1">
      <c r="B69" s="41"/>
      <c r="C69" s="65" t="s">
        <v>18</v>
      </c>
      <c r="D69" s="63"/>
      <c r="E69" s="63"/>
      <c r="F69" s="63"/>
      <c r="G69" s="63"/>
      <c r="H69" s="63"/>
      <c r="I69" s="163"/>
      <c r="J69" s="63"/>
      <c r="K69" s="63"/>
      <c r="L69" s="61"/>
    </row>
    <row r="70" spans="2:63" s="1" customFormat="1" ht="22.5" customHeight="1">
      <c r="B70" s="41"/>
      <c r="C70" s="63"/>
      <c r="D70" s="63"/>
      <c r="E70" s="395" t="str">
        <f>E7</f>
        <v>VD Kostomlátky, oprava dna plavební komory</v>
      </c>
      <c r="F70" s="396"/>
      <c r="G70" s="396"/>
      <c r="H70" s="396"/>
      <c r="I70" s="163"/>
      <c r="J70" s="63"/>
      <c r="K70" s="63"/>
      <c r="L70" s="61"/>
    </row>
    <row r="71" spans="2:63" s="1" customFormat="1" ht="14.4" customHeight="1">
      <c r="B71" s="41"/>
      <c r="C71" s="65" t="s">
        <v>103</v>
      </c>
      <c r="D71" s="63"/>
      <c r="E71" s="63"/>
      <c r="F71" s="63"/>
      <c r="G71" s="63"/>
      <c r="H71" s="63"/>
      <c r="I71" s="163"/>
      <c r="J71" s="63"/>
      <c r="K71" s="63"/>
      <c r="L71" s="61"/>
    </row>
    <row r="72" spans="2:63" s="1" customFormat="1" ht="23.25" customHeight="1">
      <c r="B72" s="41"/>
      <c r="C72" s="63"/>
      <c r="D72" s="63"/>
      <c r="E72" s="363" t="str">
        <f>E9</f>
        <v>3 - SO 03  Odvoz vytěženého a vybouraného materiálu a jeho likvidace</v>
      </c>
      <c r="F72" s="397"/>
      <c r="G72" s="397"/>
      <c r="H72" s="397"/>
      <c r="I72" s="163"/>
      <c r="J72" s="63"/>
      <c r="K72" s="63"/>
      <c r="L72" s="61"/>
    </row>
    <row r="73" spans="2:63" s="1" customFormat="1" ht="6.9" customHeight="1">
      <c r="B73" s="41"/>
      <c r="C73" s="63"/>
      <c r="D73" s="63"/>
      <c r="E73" s="63"/>
      <c r="F73" s="63"/>
      <c r="G73" s="63"/>
      <c r="H73" s="63"/>
      <c r="I73" s="163"/>
      <c r="J73" s="63"/>
      <c r="K73" s="63"/>
      <c r="L73" s="61"/>
    </row>
    <row r="74" spans="2:63" s="1" customFormat="1" ht="18" customHeight="1">
      <c r="B74" s="41"/>
      <c r="C74" s="65" t="s">
        <v>26</v>
      </c>
      <c r="D74" s="63"/>
      <c r="E74" s="63"/>
      <c r="F74" s="164" t="str">
        <f>F12</f>
        <v>Kostomlátky</v>
      </c>
      <c r="G74" s="63"/>
      <c r="H74" s="63"/>
      <c r="I74" s="165" t="s">
        <v>28</v>
      </c>
      <c r="J74" s="73" t="str">
        <f>IF(J12="","",J12)</f>
        <v>13.04.2017</v>
      </c>
      <c r="K74" s="63"/>
      <c r="L74" s="61"/>
    </row>
    <row r="75" spans="2:63" s="1" customFormat="1" ht="6.9" customHeight="1">
      <c r="B75" s="41"/>
      <c r="C75" s="63"/>
      <c r="D75" s="63"/>
      <c r="E75" s="63"/>
      <c r="F75" s="63"/>
      <c r="G75" s="63"/>
      <c r="H75" s="63"/>
      <c r="I75" s="163"/>
      <c r="J75" s="63"/>
      <c r="K75" s="63"/>
      <c r="L75" s="61"/>
    </row>
    <row r="76" spans="2:63" s="1" customFormat="1" ht="13.2">
      <c r="B76" s="41"/>
      <c r="C76" s="65" t="s">
        <v>32</v>
      </c>
      <c r="D76" s="63"/>
      <c r="E76" s="63"/>
      <c r="F76" s="164" t="str">
        <f>E15</f>
        <v>Povodí Labe, státní podnik, OIČ, Hradec Králové</v>
      </c>
      <c r="G76" s="63"/>
      <c r="H76" s="63"/>
      <c r="I76" s="165" t="s">
        <v>39</v>
      </c>
      <c r="J76" s="164" t="str">
        <f>E21</f>
        <v>Povodí Labe, státní podnik, OIČ, Hradec Králové</v>
      </c>
      <c r="K76" s="63"/>
      <c r="L76" s="61"/>
    </row>
    <row r="77" spans="2:63" s="1" customFormat="1" ht="14.4" customHeight="1">
      <c r="B77" s="41"/>
      <c r="C77" s="65" t="s">
        <v>37</v>
      </c>
      <c r="D77" s="63"/>
      <c r="E77" s="63"/>
      <c r="F77" s="164" t="str">
        <f>IF(E18="","",E18)</f>
        <v/>
      </c>
      <c r="G77" s="63"/>
      <c r="H77" s="63"/>
      <c r="I77" s="163"/>
      <c r="J77" s="63"/>
      <c r="K77" s="63"/>
      <c r="L77" s="61"/>
    </row>
    <row r="78" spans="2:63" s="1" customFormat="1" ht="10.35" customHeight="1">
      <c r="B78" s="41"/>
      <c r="C78" s="63"/>
      <c r="D78" s="63"/>
      <c r="E78" s="63"/>
      <c r="F78" s="63"/>
      <c r="G78" s="63"/>
      <c r="H78" s="63"/>
      <c r="I78" s="163"/>
      <c r="J78" s="63"/>
      <c r="K78" s="63"/>
      <c r="L78" s="61"/>
    </row>
    <row r="79" spans="2:63" s="9" customFormat="1" ht="29.25" customHeight="1">
      <c r="B79" s="166"/>
      <c r="C79" s="167" t="s">
        <v>123</v>
      </c>
      <c r="D79" s="168" t="s">
        <v>61</v>
      </c>
      <c r="E79" s="168" t="s">
        <v>57</v>
      </c>
      <c r="F79" s="168" t="s">
        <v>124</v>
      </c>
      <c r="G79" s="168" t="s">
        <v>125</v>
      </c>
      <c r="H79" s="168" t="s">
        <v>126</v>
      </c>
      <c r="I79" s="169" t="s">
        <v>127</v>
      </c>
      <c r="J79" s="168" t="s">
        <v>107</v>
      </c>
      <c r="K79" s="170" t="s">
        <v>128</v>
      </c>
      <c r="L79" s="171"/>
      <c r="M79" s="81" t="s">
        <v>129</v>
      </c>
      <c r="N79" s="82" t="s">
        <v>46</v>
      </c>
      <c r="O79" s="82" t="s">
        <v>130</v>
      </c>
      <c r="P79" s="82" t="s">
        <v>131</v>
      </c>
      <c r="Q79" s="82" t="s">
        <v>132</v>
      </c>
      <c r="R79" s="82" t="s">
        <v>133</v>
      </c>
      <c r="S79" s="82" t="s">
        <v>134</v>
      </c>
      <c r="T79" s="83" t="s">
        <v>135</v>
      </c>
    </row>
    <row r="80" spans="2:63" s="1" customFormat="1" ht="29.25" customHeight="1">
      <c r="B80" s="41"/>
      <c r="C80" s="87" t="s">
        <v>108</v>
      </c>
      <c r="D80" s="63"/>
      <c r="E80" s="63"/>
      <c r="F80" s="63"/>
      <c r="G80" s="63"/>
      <c r="H80" s="63"/>
      <c r="I80" s="163"/>
      <c r="J80" s="172">
        <f>BK80</f>
        <v>0</v>
      </c>
      <c r="K80" s="63"/>
      <c r="L80" s="61"/>
      <c r="M80" s="84"/>
      <c r="N80" s="85"/>
      <c r="O80" s="85"/>
      <c r="P80" s="173">
        <f>P81</f>
        <v>0</v>
      </c>
      <c r="Q80" s="85"/>
      <c r="R80" s="173">
        <f>R81</f>
        <v>1603.2469999999998</v>
      </c>
      <c r="S80" s="85"/>
      <c r="T80" s="174">
        <f>T81</f>
        <v>0</v>
      </c>
      <c r="AT80" s="24" t="s">
        <v>75</v>
      </c>
      <c r="AU80" s="24" t="s">
        <v>109</v>
      </c>
      <c r="BK80" s="175">
        <f>BK81</f>
        <v>0</v>
      </c>
    </row>
    <row r="81" spans="2:65" s="10" customFormat="1" ht="37.35" customHeight="1">
      <c r="B81" s="176"/>
      <c r="C81" s="177"/>
      <c r="D81" s="178" t="s">
        <v>75</v>
      </c>
      <c r="E81" s="179" t="s">
        <v>136</v>
      </c>
      <c r="F81" s="179" t="s">
        <v>137</v>
      </c>
      <c r="G81" s="177"/>
      <c r="H81" s="177"/>
      <c r="I81" s="180"/>
      <c r="J81" s="181">
        <f>BK81</f>
        <v>0</v>
      </c>
      <c r="K81" s="177"/>
      <c r="L81" s="182"/>
      <c r="M81" s="183"/>
      <c r="N81" s="184"/>
      <c r="O81" s="184"/>
      <c r="P81" s="185">
        <f>P82+P89+P96</f>
        <v>0</v>
      </c>
      <c r="Q81" s="184"/>
      <c r="R81" s="185">
        <f>R82+R89+R96</f>
        <v>1603.2469999999998</v>
      </c>
      <c r="S81" s="184"/>
      <c r="T81" s="186">
        <f>T82+T89+T96</f>
        <v>0</v>
      </c>
      <c r="AR81" s="187" t="s">
        <v>25</v>
      </c>
      <c r="AT81" s="188" t="s">
        <v>75</v>
      </c>
      <c r="AU81" s="188" t="s">
        <v>76</v>
      </c>
      <c r="AY81" s="187" t="s">
        <v>138</v>
      </c>
      <c r="BK81" s="189">
        <f>BK82+BK89+BK96</f>
        <v>0</v>
      </c>
    </row>
    <row r="82" spans="2:65" s="10" customFormat="1" ht="19.95" customHeight="1">
      <c r="B82" s="176"/>
      <c r="C82" s="177"/>
      <c r="D82" s="190" t="s">
        <v>75</v>
      </c>
      <c r="E82" s="191" t="s">
        <v>25</v>
      </c>
      <c r="F82" s="191" t="s">
        <v>139</v>
      </c>
      <c r="G82" s="177"/>
      <c r="H82" s="177"/>
      <c r="I82" s="180"/>
      <c r="J82" s="192">
        <f>BK82</f>
        <v>0</v>
      </c>
      <c r="K82" s="177"/>
      <c r="L82" s="182"/>
      <c r="M82" s="183"/>
      <c r="N82" s="184"/>
      <c r="O82" s="184"/>
      <c r="P82" s="185">
        <f>SUM(P83:P88)</f>
        <v>0</v>
      </c>
      <c r="Q82" s="184"/>
      <c r="R82" s="185">
        <f>SUM(R83:R88)</f>
        <v>577.55999999999995</v>
      </c>
      <c r="S82" s="184"/>
      <c r="T82" s="186">
        <f>SUM(T83:T88)</f>
        <v>0</v>
      </c>
      <c r="AR82" s="187" t="s">
        <v>25</v>
      </c>
      <c r="AT82" s="188" t="s">
        <v>75</v>
      </c>
      <c r="AU82" s="188" t="s">
        <v>25</v>
      </c>
      <c r="AY82" s="187" t="s">
        <v>138</v>
      </c>
      <c r="BK82" s="189">
        <f>SUM(BK83:BK88)</f>
        <v>0</v>
      </c>
    </row>
    <row r="83" spans="2:65" s="1" customFormat="1" ht="22.5" customHeight="1">
      <c r="B83" s="41"/>
      <c r="C83" s="193" t="s">
        <v>25</v>
      </c>
      <c r="D83" s="193" t="s">
        <v>140</v>
      </c>
      <c r="E83" s="194" t="s">
        <v>776</v>
      </c>
      <c r="F83" s="195" t="s">
        <v>777</v>
      </c>
      <c r="G83" s="196" t="s">
        <v>234</v>
      </c>
      <c r="H83" s="197">
        <v>577.55999999999995</v>
      </c>
      <c r="I83" s="198"/>
      <c r="J83" s="199">
        <f>ROUND(I83*H83,2)</f>
        <v>0</v>
      </c>
      <c r="K83" s="195" t="s">
        <v>34</v>
      </c>
      <c r="L83" s="61"/>
      <c r="M83" s="200" t="s">
        <v>34</v>
      </c>
      <c r="N83" s="201" t="s">
        <v>49</v>
      </c>
      <c r="O83" s="42"/>
      <c r="P83" s="202">
        <f>O83*H83</f>
        <v>0</v>
      </c>
      <c r="Q83" s="202">
        <v>1</v>
      </c>
      <c r="R83" s="202">
        <f>Q83*H83</f>
        <v>577.55999999999995</v>
      </c>
      <c r="S83" s="202">
        <v>0</v>
      </c>
      <c r="T83" s="203">
        <f>S83*H83</f>
        <v>0</v>
      </c>
      <c r="AR83" s="24" t="s">
        <v>145</v>
      </c>
      <c r="AT83" s="24" t="s">
        <v>140</v>
      </c>
      <c r="AU83" s="24" t="s">
        <v>85</v>
      </c>
      <c r="AY83" s="24" t="s">
        <v>138</v>
      </c>
      <c r="BE83" s="204">
        <f>IF(N83="základní",J83,0)</f>
        <v>0</v>
      </c>
      <c r="BF83" s="204">
        <f>IF(N83="snížená",J83,0)</f>
        <v>0</v>
      </c>
      <c r="BG83" s="204">
        <f>IF(N83="zákl. přenesená",J83,0)</f>
        <v>0</v>
      </c>
      <c r="BH83" s="204">
        <f>IF(N83="sníž. přenesená",J83,0)</f>
        <v>0</v>
      </c>
      <c r="BI83" s="204">
        <f>IF(N83="nulová",J83,0)</f>
        <v>0</v>
      </c>
      <c r="BJ83" s="24" t="s">
        <v>145</v>
      </c>
      <c r="BK83" s="204">
        <f>ROUND(I83*H83,2)</f>
        <v>0</v>
      </c>
      <c r="BL83" s="24" t="s">
        <v>145</v>
      </c>
      <c r="BM83" s="24" t="s">
        <v>778</v>
      </c>
    </row>
    <row r="84" spans="2:65" s="11" customFormat="1">
      <c r="B84" s="208"/>
      <c r="C84" s="209"/>
      <c r="D84" s="205" t="s">
        <v>149</v>
      </c>
      <c r="E84" s="210" t="s">
        <v>34</v>
      </c>
      <c r="F84" s="211" t="s">
        <v>205</v>
      </c>
      <c r="G84" s="209"/>
      <c r="H84" s="212" t="s">
        <v>34</v>
      </c>
      <c r="I84" s="213"/>
      <c r="J84" s="209"/>
      <c r="K84" s="209"/>
      <c r="L84" s="214"/>
      <c r="M84" s="215"/>
      <c r="N84" s="216"/>
      <c r="O84" s="216"/>
      <c r="P84" s="216"/>
      <c r="Q84" s="216"/>
      <c r="R84" s="216"/>
      <c r="S84" s="216"/>
      <c r="T84" s="217"/>
      <c r="AT84" s="218" t="s">
        <v>149</v>
      </c>
      <c r="AU84" s="218" t="s">
        <v>85</v>
      </c>
      <c r="AV84" s="11" t="s">
        <v>25</v>
      </c>
      <c r="AW84" s="11" t="s">
        <v>102</v>
      </c>
      <c r="AX84" s="11" t="s">
        <v>76</v>
      </c>
      <c r="AY84" s="218" t="s">
        <v>138</v>
      </c>
    </row>
    <row r="85" spans="2:65" s="12" customFormat="1">
      <c r="B85" s="219"/>
      <c r="C85" s="220"/>
      <c r="D85" s="205" t="s">
        <v>149</v>
      </c>
      <c r="E85" s="232" t="s">
        <v>34</v>
      </c>
      <c r="F85" s="233" t="s">
        <v>779</v>
      </c>
      <c r="G85" s="220"/>
      <c r="H85" s="234">
        <v>306</v>
      </c>
      <c r="I85" s="225"/>
      <c r="J85" s="220"/>
      <c r="K85" s="220"/>
      <c r="L85" s="226"/>
      <c r="M85" s="227"/>
      <c r="N85" s="228"/>
      <c r="O85" s="228"/>
      <c r="P85" s="228"/>
      <c r="Q85" s="228"/>
      <c r="R85" s="228"/>
      <c r="S85" s="228"/>
      <c r="T85" s="229"/>
      <c r="AT85" s="230" t="s">
        <v>149</v>
      </c>
      <c r="AU85" s="230" t="s">
        <v>85</v>
      </c>
      <c r="AV85" s="12" t="s">
        <v>85</v>
      </c>
      <c r="AW85" s="12" t="s">
        <v>102</v>
      </c>
      <c r="AX85" s="12" t="s">
        <v>76</v>
      </c>
      <c r="AY85" s="230" t="s">
        <v>138</v>
      </c>
    </row>
    <row r="86" spans="2:65" s="11" customFormat="1">
      <c r="B86" s="208"/>
      <c r="C86" s="209"/>
      <c r="D86" s="205" t="s">
        <v>149</v>
      </c>
      <c r="E86" s="210" t="s">
        <v>34</v>
      </c>
      <c r="F86" s="211" t="s">
        <v>780</v>
      </c>
      <c r="G86" s="209"/>
      <c r="H86" s="212" t="s">
        <v>34</v>
      </c>
      <c r="I86" s="213"/>
      <c r="J86" s="209"/>
      <c r="K86" s="209"/>
      <c r="L86" s="214"/>
      <c r="M86" s="215"/>
      <c r="N86" s="216"/>
      <c r="O86" s="216"/>
      <c r="P86" s="216"/>
      <c r="Q86" s="216"/>
      <c r="R86" s="216"/>
      <c r="S86" s="216"/>
      <c r="T86" s="217"/>
      <c r="AT86" s="218" t="s">
        <v>149</v>
      </c>
      <c r="AU86" s="218" t="s">
        <v>85</v>
      </c>
      <c r="AV86" s="11" t="s">
        <v>25</v>
      </c>
      <c r="AW86" s="11" t="s">
        <v>102</v>
      </c>
      <c r="AX86" s="11" t="s">
        <v>76</v>
      </c>
      <c r="AY86" s="218" t="s">
        <v>138</v>
      </c>
    </row>
    <row r="87" spans="2:65" s="12" customFormat="1">
      <c r="B87" s="219"/>
      <c r="C87" s="220"/>
      <c r="D87" s="205" t="s">
        <v>149</v>
      </c>
      <c r="E87" s="232" t="s">
        <v>34</v>
      </c>
      <c r="F87" s="233" t="s">
        <v>781</v>
      </c>
      <c r="G87" s="220"/>
      <c r="H87" s="234">
        <v>271.56</v>
      </c>
      <c r="I87" s="225"/>
      <c r="J87" s="220"/>
      <c r="K87" s="220"/>
      <c r="L87" s="226"/>
      <c r="M87" s="227"/>
      <c r="N87" s="228"/>
      <c r="O87" s="228"/>
      <c r="P87" s="228"/>
      <c r="Q87" s="228"/>
      <c r="R87" s="228"/>
      <c r="S87" s="228"/>
      <c r="T87" s="229"/>
      <c r="AT87" s="230" t="s">
        <v>149</v>
      </c>
      <c r="AU87" s="230" t="s">
        <v>85</v>
      </c>
      <c r="AV87" s="12" t="s">
        <v>85</v>
      </c>
      <c r="AW87" s="12" t="s">
        <v>102</v>
      </c>
      <c r="AX87" s="12" t="s">
        <v>76</v>
      </c>
      <c r="AY87" s="230" t="s">
        <v>138</v>
      </c>
    </row>
    <row r="88" spans="2:65" s="14" customFormat="1">
      <c r="B88" s="246"/>
      <c r="C88" s="247"/>
      <c r="D88" s="205" t="s">
        <v>149</v>
      </c>
      <c r="E88" s="267" t="s">
        <v>34</v>
      </c>
      <c r="F88" s="268" t="s">
        <v>183</v>
      </c>
      <c r="G88" s="247"/>
      <c r="H88" s="269">
        <v>577.55999999999995</v>
      </c>
      <c r="I88" s="251"/>
      <c r="J88" s="247"/>
      <c r="K88" s="247"/>
      <c r="L88" s="252"/>
      <c r="M88" s="253"/>
      <c r="N88" s="254"/>
      <c r="O88" s="254"/>
      <c r="P88" s="254"/>
      <c r="Q88" s="254"/>
      <c r="R88" s="254"/>
      <c r="S88" s="254"/>
      <c r="T88" s="255"/>
      <c r="AT88" s="256" t="s">
        <v>149</v>
      </c>
      <c r="AU88" s="256" t="s">
        <v>85</v>
      </c>
      <c r="AV88" s="14" t="s">
        <v>145</v>
      </c>
      <c r="AW88" s="14" t="s">
        <v>102</v>
      </c>
      <c r="AX88" s="14" t="s">
        <v>25</v>
      </c>
      <c r="AY88" s="256" t="s">
        <v>138</v>
      </c>
    </row>
    <row r="89" spans="2:65" s="10" customFormat="1" ht="29.85" customHeight="1">
      <c r="B89" s="176"/>
      <c r="C89" s="177"/>
      <c r="D89" s="190" t="s">
        <v>75</v>
      </c>
      <c r="E89" s="191" t="s">
        <v>502</v>
      </c>
      <c r="F89" s="191" t="s">
        <v>503</v>
      </c>
      <c r="G89" s="177"/>
      <c r="H89" s="177"/>
      <c r="I89" s="180"/>
      <c r="J89" s="192">
        <f>BK89</f>
        <v>0</v>
      </c>
      <c r="K89" s="177"/>
      <c r="L89" s="182"/>
      <c r="M89" s="183"/>
      <c r="N89" s="184"/>
      <c r="O89" s="184"/>
      <c r="P89" s="185">
        <f>SUM(P90:P95)</f>
        <v>0</v>
      </c>
      <c r="Q89" s="184"/>
      <c r="R89" s="185">
        <f>SUM(R90:R95)</f>
        <v>1025.6869999999999</v>
      </c>
      <c r="S89" s="184"/>
      <c r="T89" s="186">
        <f>SUM(T90:T95)</f>
        <v>0</v>
      </c>
      <c r="AR89" s="187" t="s">
        <v>25</v>
      </c>
      <c r="AT89" s="188" t="s">
        <v>75</v>
      </c>
      <c r="AU89" s="188" t="s">
        <v>25</v>
      </c>
      <c r="AY89" s="187" t="s">
        <v>138</v>
      </c>
      <c r="BK89" s="189">
        <f>SUM(BK90:BK95)</f>
        <v>0</v>
      </c>
    </row>
    <row r="90" spans="2:65" s="1" customFormat="1" ht="22.5" customHeight="1">
      <c r="B90" s="41"/>
      <c r="C90" s="193" t="s">
        <v>85</v>
      </c>
      <c r="D90" s="193" t="s">
        <v>140</v>
      </c>
      <c r="E90" s="194" t="s">
        <v>782</v>
      </c>
      <c r="F90" s="195" t="s">
        <v>783</v>
      </c>
      <c r="G90" s="196" t="s">
        <v>234</v>
      </c>
      <c r="H90" s="197">
        <v>1025.5999999999999</v>
      </c>
      <c r="I90" s="198"/>
      <c r="J90" s="199">
        <f>ROUND(I90*H90,2)</f>
        <v>0</v>
      </c>
      <c r="K90" s="195" t="s">
        <v>34</v>
      </c>
      <c r="L90" s="61"/>
      <c r="M90" s="200" t="s">
        <v>34</v>
      </c>
      <c r="N90" s="201" t="s">
        <v>49</v>
      </c>
      <c r="O90" s="42"/>
      <c r="P90" s="202">
        <f>O90*H90</f>
        <v>0</v>
      </c>
      <c r="Q90" s="202">
        <v>1</v>
      </c>
      <c r="R90" s="202">
        <f>Q90*H90</f>
        <v>1025.5999999999999</v>
      </c>
      <c r="S90" s="202">
        <v>0</v>
      </c>
      <c r="T90" s="203">
        <f>S90*H90</f>
        <v>0</v>
      </c>
      <c r="AR90" s="24" t="s">
        <v>145</v>
      </c>
      <c r="AT90" s="24" t="s">
        <v>140</v>
      </c>
      <c r="AU90" s="24" t="s">
        <v>85</v>
      </c>
      <c r="AY90" s="24" t="s">
        <v>138</v>
      </c>
      <c r="BE90" s="204">
        <f>IF(N90="základní",J90,0)</f>
        <v>0</v>
      </c>
      <c r="BF90" s="204">
        <f>IF(N90="snížená",J90,0)</f>
        <v>0</v>
      </c>
      <c r="BG90" s="204">
        <f>IF(N90="zákl. přenesená",J90,0)</f>
        <v>0</v>
      </c>
      <c r="BH90" s="204">
        <f>IF(N90="sníž. přenesená",J90,0)</f>
        <v>0</v>
      </c>
      <c r="BI90" s="204">
        <f>IF(N90="nulová",J90,0)</f>
        <v>0</v>
      </c>
      <c r="BJ90" s="24" t="s">
        <v>145</v>
      </c>
      <c r="BK90" s="204">
        <f>ROUND(I90*H90,2)</f>
        <v>0</v>
      </c>
      <c r="BL90" s="24" t="s">
        <v>145</v>
      </c>
      <c r="BM90" s="24" t="s">
        <v>784</v>
      </c>
    </row>
    <row r="91" spans="2:65" s="11" customFormat="1">
      <c r="B91" s="208"/>
      <c r="C91" s="209"/>
      <c r="D91" s="205" t="s">
        <v>149</v>
      </c>
      <c r="E91" s="210" t="s">
        <v>34</v>
      </c>
      <c r="F91" s="211" t="s">
        <v>785</v>
      </c>
      <c r="G91" s="209"/>
      <c r="H91" s="212" t="s">
        <v>34</v>
      </c>
      <c r="I91" s="213"/>
      <c r="J91" s="209"/>
      <c r="K91" s="209"/>
      <c r="L91" s="214"/>
      <c r="M91" s="215"/>
      <c r="N91" s="216"/>
      <c r="O91" s="216"/>
      <c r="P91" s="216"/>
      <c r="Q91" s="216"/>
      <c r="R91" s="216"/>
      <c r="S91" s="216"/>
      <c r="T91" s="217"/>
      <c r="AT91" s="218" t="s">
        <v>149</v>
      </c>
      <c r="AU91" s="218" t="s">
        <v>85</v>
      </c>
      <c r="AV91" s="11" t="s">
        <v>25</v>
      </c>
      <c r="AW91" s="11" t="s">
        <v>102</v>
      </c>
      <c r="AX91" s="11" t="s">
        <v>76</v>
      </c>
      <c r="AY91" s="218" t="s">
        <v>138</v>
      </c>
    </row>
    <row r="92" spans="2:65" s="12" customFormat="1">
      <c r="B92" s="219"/>
      <c r="C92" s="220"/>
      <c r="D92" s="221" t="s">
        <v>149</v>
      </c>
      <c r="E92" s="222" t="s">
        <v>34</v>
      </c>
      <c r="F92" s="223" t="s">
        <v>510</v>
      </c>
      <c r="G92" s="220"/>
      <c r="H92" s="224">
        <v>1025.6004</v>
      </c>
      <c r="I92" s="225"/>
      <c r="J92" s="220"/>
      <c r="K92" s="220"/>
      <c r="L92" s="226"/>
      <c r="M92" s="227"/>
      <c r="N92" s="228"/>
      <c r="O92" s="228"/>
      <c r="P92" s="228"/>
      <c r="Q92" s="228"/>
      <c r="R92" s="228"/>
      <c r="S92" s="228"/>
      <c r="T92" s="229"/>
      <c r="AT92" s="230" t="s">
        <v>149</v>
      </c>
      <c r="AU92" s="230" t="s">
        <v>85</v>
      </c>
      <c r="AV92" s="12" t="s">
        <v>85</v>
      </c>
      <c r="AW92" s="12" t="s">
        <v>102</v>
      </c>
      <c r="AX92" s="12" t="s">
        <v>25</v>
      </c>
      <c r="AY92" s="230" t="s">
        <v>138</v>
      </c>
    </row>
    <row r="93" spans="2:65" s="1" customFormat="1" ht="31.5" customHeight="1">
      <c r="B93" s="41"/>
      <c r="C93" s="193" t="s">
        <v>89</v>
      </c>
      <c r="D93" s="193" t="s">
        <v>140</v>
      </c>
      <c r="E93" s="194" t="s">
        <v>786</v>
      </c>
      <c r="F93" s="195" t="s">
        <v>787</v>
      </c>
      <c r="G93" s="196" t="s">
        <v>234</v>
      </c>
      <c r="H93" s="197">
        <v>8.6999999999999994E-2</v>
      </c>
      <c r="I93" s="198"/>
      <c r="J93" s="199">
        <f>ROUND(I93*H93,2)</f>
        <v>0</v>
      </c>
      <c r="K93" s="195" t="s">
        <v>34</v>
      </c>
      <c r="L93" s="61"/>
      <c r="M93" s="200" t="s">
        <v>34</v>
      </c>
      <c r="N93" s="201" t="s">
        <v>49</v>
      </c>
      <c r="O93" s="42"/>
      <c r="P93" s="202">
        <f>O93*H93</f>
        <v>0</v>
      </c>
      <c r="Q93" s="202">
        <v>1</v>
      </c>
      <c r="R93" s="202">
        <f>Q93*H93</f>
        <v>8.6999999999999994E-2</v>
      </c>
      <c r="S93" s="202">
        <v>0</v>
      </c>
      <c r="T93" s="203">
        <f>S93*H93</f>
        <v>0</v>
      </c>
      <c r="AR93" s="24" t="s">
        <v>145</v>
      </c>
      <c r="AT93" s="24" t="s">
        <v>140</v>
      </c>
      <c r="AU93" s="24" t="s">
        <v>85</v>
      </c>
      <c r="AY93" s="24" t="s">
        <v>138</v>
      </c>
      <c r="BE93" s="204">
        <f>IF(N93="základní",J93,0)</f>
        <v>0</v>
      </c>
      <c r="BF93" s="204">
        <f>IF(N93="snížená",J93,0)</f>
        <v>0</v>
      </c>
      <c r="BG93" s="204">
        <f>IF(N93="zákl. přenesená",J93,0)</f>
        <v>0</v>
      </c>
      <c r="BH93" s="204">
        <f>IF(N93="sníž. přenesená",J93,0)</f>
        <v>0</v>
      </c>
      <c r="BI93" s="204">
        <f>IF(N93="nulová",J93,0)</f>
        <v>0</v>
      </c>
      <c r="BJ93" s="24" t="s">
        <v>145</v>
      </c>
      <c r="BK93" s="204">
        <f>ROUND(I93*H93,2)</f>
        <v>0</v>
      </c>
      <c r="BL93" s="24" t="s">
        <v>145</v>
      </c>
      <c r="BM93" s="24" t="s">
        <v>788</v>
      </c>
    </row>
    <row r="94" spans="2:65" s="11" customFormat="1">
      <c r="B94" s="208"/>
      <c r="C94" s="209"/>
      <c r="D94" s="205" t="s">
        <v>149</v>
      </c>
      <c r="E94" s="210" t="s">
        <v>34</v>
      </c>
      <c r="F94" s="211" t="s">
        <v>789</v>
      </c>
      <c r="G94" s="209"/>
      <c r="H94" s="212" t="s">
        <v>34</v>
      </c>
      <c r="I94" s="213"/>
      <c r="J94" s="209"/>
      <c r="K94" s="209"/>
      <c r="L94" s="214"/>
      <c r="M94" s="215"/>
      <c r="N94" s="216"/>
      <c r="O94" s="216"/>
      <c r="P94" s="216"/>
      <c r="Q94" s="216"/>
      <c r="R94" s="216"/>
      <c r="S94" s="216"/>
      <c r="T94" s="217"/>
      <c r="AT94" s="218" t="s">
        <v>149</v>
      </c>
      <c r="AU94" s="218" t="s">
        <v>85</v>
      </c>
      <c r="AV94" s="11" t="s">
        <v>25</v>
      </c>
      <c r="AW94" s="11" t="s">
        <v>102</v>
      </c>
      <c r="AX94" s="11" t="s">
        <v>76</v>
      </c>
      <c r="AY94" s="218" t="s">
        <v>138</v>
      </c>
    </row>
    <row r="95" spans="2:65" s="12" customFormat="1">
      <c r="B95" s="219"/>
      <c r="C95" s="220"/>
      <c r="D95" s="205" t="s">
        <v>149</v>
      </c>
      <c r="E95" s="232" t="s">
        <v>34</v>
      </c>
      <c r="F95" s="233" t="s">
        <v>790</v>
      </c>
      <c r="G95" s="220"/>
      <c r="H95" s="234">
        <v>8.72E-2</v>
      </c>
      <c r="I95" s="225"/>
      <c r="J95" s="220"/>
      <c r="K95" s="220"/>
      <c r="L95" s="226"/>
      <c r="M95" s="227"/>
      <c r="N95" s="228"/>
      <c r="O95" s="228"/>
      <c r="P95" s="228"/>
      <c r="Q95" s="228"/>
      <c r="R95" s="228"/>
      <c r="S95" s="228"/>
      <c r="T95" s="229"/>
      <c r="AT95" s="230" t="s">
        <v>149</v>
      </c>
      <c r="AU95" s="230" t="s">
        <v>85</v>
      </c>
      <c r="AV95" s="12" t="s">
        <v>85</v>
      </c>
      <c r="AW95" s="12" t="s">
        <v>102</v>
      </c>
      <c r="AX95" s="12" t="s">
        <v>25</v>
      </c>
      <c r="AY95" s="230" t="s">
        <v>138</v>
      </c>
    </row>
    <row r="96" spans="2:65" s="10" customFormat="1" ht="29.85" customHeight="1">
      <c r="B96" s="176"/>
      <c r="C96" s="177"/>
      <c r="D96" s="190" t="s">
        <v>75</v>
      </c>
      <c r="E96" s="191" t="s">
        <v>517</v>
      </c>
      <c r="F96" s="191" t="s">
        <v>518</v>
      </c>
      <c r="G96" s="177"/>
      <c r="H96" s="177"/>
      <c r="I96" s="180"/>
      <c r="J96" s="192">
        <f>BK96</f>
        <v>0</v>
      </c>
      <c r="K96" s="177"/>
      <c r="L96" s="182"/>
      <c r="M96" s="183"/>
      <c r="N96" s="184"/>
      <c r="O96" s="184"/>
      <c r="P96" s="185">
        <f>SUM(P97:P98)</f>
        <v>0</v>
      </c>
      <c r="Q96" s="184"/>
      <c r="R96" s="185">
        <f>SUM(R97:R98)</f>
        <v>0</v>
      </c>
      <c r="S96" s="184"/>
      <c r="T96" s="186">
        <f>SUM(T97:T98)</f>
        <v>0</v>
      </c>
      <c r="AR96" s="187" t="s">
        <v>25</v>
      </c>
      <c r="AT96" s="188" t="s">
        <v>75</v>
      </c>
      <c r="AU96" s="188" t="s">
        <v>25</v>
      </c>
      <c r="AY96" s="187" t="s">
        <v>138</v>
      </c>
      <c r="BK96" s="189">
        <f>SUM(BK97:BK98)</f>
        <v>0</v>
      </c>
    </row>
    <row r="97" spans="2:65" s="1" customFormat="1" ht="22.5" customHeight="1">
      <c r="B97" s="41"/>
      <c r="C97" s="193" t="s">
        <v>145</v>
      </c>
      <c r="D97" s="193" t="s">
        <v>140</v>
      </c>
      <c r="E97" s="194" t="s">
        <v>520</v>
      </c>
      <c r="F97" s="195" t="s">
        <v>521</v>
      </c>
      <c r="G97" s="196" t="s">
        <v>234</v>
      </c>
      <c r="H97" s="197">
        <v>1603.2470000000001</v>
      </c>
      <c r="I97" s="198"/>
      <c r="J97" s="199">
        <f>ROUND(I97*H97,2)</f>
        <v>0</v>
      </c>
      <c r="K97" s="195" t="s">
        <v>144</v>
      </c>
      <c r="L97" s="61"/>
      <c r="M97" s="200" t="s">
        <v>34</v>
      </c>
      <c r="N97" s="201" t="s">
        <v>49</v>
      </c>
      <c r="O97" s="42"/>
      <c r="P97" s="202">
        <f>O97*H97</f>
        <v>0</v>
      </c>
      <c r="Q97" s="202">
        <v>0</v>
      </c>
      <c r="R97" s="202">
        <f>Q97*H97</f>
        <v>0</v>
      </c>
      <c r="S97" s="202">
        <v>0</v>
      </c>
      <c r="T97" s="203">
        <f>S97*H97</f>
        <v>0</v>
      </c>
      <c r="AR97" s="24" t="s">
        <v>145</v>
      </c>
      <c r="AT97" s="24" t="s">
        <v>140</v>
      </c>
      <c r="AU97" s="24" t="s">
        <v>85</v>
      </c>
      <c r="AY97" s="24" t="s">
        <v>138</v>
      </c>
      <c r="BE97" s="204">
        <f>IF(N97="základní",J97,0)</f>
        <v>0</v>
      </c>
      <c r="BF97" s="204">
        <f>IF(N97="snížená",J97,0)</f>
        <v>0</v>
      </c>
      <c r="BG97" s="204">
        <f>IF(N97="zákl. přenesená",J97,0)</f>
        <v>0</v>
      </c>
      <c r="BH97" s="204">
        <f>IF(N97="sníž. přenesená",J97,0)</f>
        <v>0</v>
      </c>
      <c r="BI97" s="204">
        <f>IF(N97="nulová",J97,0)</f>
        <v>0</v>
      </c>
      <c r="BJ97" s="24" t="s">
        <v>145</v>
      </c>
      <c r="BK97" s="204">
        <f>ROUND(I97*H97,2)</f>
        <v>0</v>
      </c>
      <c r="BL97" s="24" t="s">
        <v>145</v>
      </c>
      <c r="BM97" s="24" t="s">
        <v>791</v>
      </c>
    </row>
    <row r="98" spans="2:65" s="1" customFormat="1" ht="24">
      <c r="B98" s="41"/>
      <c r="C98" s="63"/>
      <c r="D98" s="205" t="s">
        <v>147</v>
      </c>
      <c r="E98" s="63"/>
      <c r="F98" s="206" t="s">
        <v>523</v>
      </c>
      <c r="G98" s="63"/>
      <c r="H98" s="63"/>
      <c r="I98" s="163"/>
      <c r="J98" s="63"/>
      <c r="K98" s="63"/>
      <c r="L98" s="61"/>
      <c r="M98" s="277"/>
      <c r="N98" s="274"/>
      <c r="O98" s="274"/>
      <c r="P98" s="274"/>
      <c r="Q98" s="274"/>
      <c r="R98" s="274"/>
      <c r="S98" s="274"/>
      <c r="T98" s="278"/>
      <c r="AT98" s="24" t="s">
        <v>147</v>
      </c>
      <c r="AU98" s="24" t="s">
        <v>85</v>
      </c>
    </row>
    <row r="99" spans="2:65" s="1" customFormat="1" ht="6.9" customHeight="1">
      <c r="B99" s="56"/>
      <c r="C99" s="57"/>
      <c r="D99" s="57"/>
      <c r="E99" s="57"/>
      <c r="F99" s="57"/>
      <c r="G99" s="57"/>
      <c r="H99" s="57"/>
      <c r="I99" s="139"/>
      <c r="J99" s="57"/>
      <c r="K99" s="57"/>
      <c r="L99" s="61"/>
    </row>
  </sheetData>
  <sheetProtection algorithmName="SHA-512" hashValue="/puAwSQ/OFELtxc7o4Zu8kMF8lGD3WyRhNgiUAK6GagpTNaqEq6VEOncVOlxbIuM2WrgWDO5qGJ6+wWjKSWXhA==" saltValue="my2Kl3DTvVmYLne9jaUSDA==" spinCount="100000" sheet="1" objects="1" scenarios="1" formatCells="0" formatColumns="0" formatRows="0" sort="0" autoFilter="0"/>
  <autoFilter ref="C79:K9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3"/>
  <sheetViews>
    <sheetView showGridLines="0" workbookViewId="0">
      <pane ySplit="1" topLeftCell="A2" activePane="bottomLeft" state="frozen"/>
      <selection pane="bottomLeft"/>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96</v>
      </c>
      <c r="G1" s="398" t="s">
        <v>97</v>
      </c>
      <c r="H1" s="398"/>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59"/>
      <c r="M2" s="359"/>
      <c r="N2" s="359"/>
      <c r="O2" s="359"/>
      <c r="P2" s="359"/>
      <c r="Q2" s="359"/>
      <c r="R2" s="359"/>
      <c r="S2" s="359"/>
      <c r="T2" s="359"/>
      <c r="U2" s="359"/>
      <c r="V2" s="359"/>
      <c r="AT2" s="24" t="s">
        <v>95</v>
      </c>
    </row>
    <row r="3" spans="1:70" ht="6.9" customHeight="1">
      <c r="B3" s="25"/>
      <c r="C3" s="26"/>
      <c r="D3" s="26"/>
      <c r="E3" s="26"/>
      <c r="F3" s="26"/>
      <c r="G3" s="26"/>
      <c r="H3" s="26"/>
      <c r="I3" s="116"/>
      <c r="J3" s="26"/>
      <c r="K3" s="27"/>
      <c r="AT3" s="24" t="s">
        <v>85</v>
      </c>
    </row>
    <row r="4" spans="1:70" ht="36.9" customHeight="1">
      <c r="B4" s="28"/>
      <c r="C4" s="29"/>
      <c r="D4" s="30" t="s">
        <v>101</v>
      </c>
      <c r="E4" s="29"/>
      <c r="F4" s="29"/>
      <c r="G4" s="29"/>
      <c r="H4" s="29"/>
      <c r="I4" s="117"/>
      <c r="J4" s="29"/>
      <c r="K4" s="31"/>
      <c r="M4" s="32" t="s">
        <v>12</v>
      </c>
      <c r="AT4" s="24" t="s">
        <v>102</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22.5" customHeight="1">
      <c r="B7" s="28"/>
      <c r="C7" s="29"/>
      <c r="D7" s="29"/>
      <c r="E7" s="399" t="str">
        <f>'Rekapitulace stavby'!K6</f>
        <v>VD Kostomlátky, oprava dna plavební komory</v>
      </c>
      <c r="F7" s="400"/>
      <c r="G7" s="400"/>
      <c r="H7" s="400"/>
      <c r="I7" s="117"/>
      <c r="J7" s="29"/>
      <c r="K7" s="31"/>
    </row>
    <row r="8" spans="1:70" s="1" customFormat="1" ht="13.2">
      <c r="B8" s="41"/>
      <c r="C8" s="42"/>
      <c r="D8" s="37" t="s">
        <v>103</v>
      </c>
      <c r="E8" s="42"/>
      <c r="F8" s="42"/>
      <c r="G8" s="42"/>
      <c r="H8" s="42"/>
      <c r="I8" s="118"/>
      <c r="J8" s="42"/>
      <c r="K8" s="45"/>
    </row>
    <row r="9" spans="1:70" s="1" customFormat="1" ht="36.9" customHeight="1">
      <c r="B9" s="41"/>
      <c r="C9" s="42"/>
      <c r="D9" s="42"/>
      <c r="E9" s="401" t="s">
        <v>792</v>
      </c>
      <c r="F9" s="402"/>
      <c r="G9" s="402"/>
      <c r="H9" s="402"/>
      <c r="I9" s="118"/>
      <c r="J9" s="42"/>
      <c r="K9" s="45"/>
    </row>
    <row r="10" spans="1:70" s="1" customFormat="1">
      <c r="B10" s="41"/>
      <c r="C10" s="42"/>
      <c r="D10" s="42"/>
      <c r="E10" s="42"/>
      <c r="F10" s="42"/>
      <c r="G10" s="42"/>
      <c r="H10" s="42"/>
      <c r="I10" s="118"/>
      <c r="J10" s="42"/>
      <c r="K10" s="45"/>
    </row>
    <row r="11" spans="1:70" s="1" customFormat="1" ht="14.4" customHeight="1">
      <c r="B11" s="41"/>
      <c r="C11" s="42"/>
      <c r="D11" s="37" t="s">
        <v>21</v>
      </c>
      <c r="E11" s="42"/>
      <c r="F11" s="35" t="s">
        <v>22</v>
      </c>
      <c r="G11" s="42"/>
      <c r="H11" s="42"/>
      <c r="I11" s="119" t="s">
        <v>23</v>
      </c>
      <c r="J11" s="35" t="s">
        <v>24</v>
      </c>
      <c r="K11" s="45"/>
    </row>
    <row r="12" spans="1:70" s="1" customFormat="1" ht="14.4" customHeight="1">
      <c r="B12" s="41"/>
      <c r="C12" s="42"/>
      <c r="D12" s="37" t="s">
        <v>26</v>
      </c>
      <c r="E12" s="42"/>
      <c r="F12" s="35" t="s">
        <v>27</v>
      </c>
      <c r="G12" s="42"/>
      <c r="H12" s="42"/>
      <c r="I12" s="119" t="s">
        <v>28</v>
      </c>
      <c r="J12" s="120" t="str">
        <f>'Rekapitulace stavby'!AN8</f>
        <v>13.04.2017</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32</v>
      </c>
      <c r="E14" s="42"/>
      <c r="F14" s="42"/>
      <c r="G14" s="42"/>
      <c r="H14" s="42"/>
      <c r="I14" s="119" t="s">
        <v>33</v>
      </c>
      <c r="J14" s="35" t="s">
        <v>34</v>
      </c>
      <c r="K14" s="45"/>
    </row>
    <row r="15" spans="1:70" s="1" customFormat="1" ht="18" customHeight="1">
      <c r="B15" s="41"/>
      <c r="C15" s="42"/>
      <c r="D15" s="42"/>
      <c r="E15" s="35" t="s">
        <v>35</v>
      </c>
      <c r="F15" s="42"/>
      <c r="G15" s="42"/>
      <c r="H15" s="42"/>
      <c r="I15" s="119" t="s">
        <v>36</v>
      </c>
      <c r="J15" s="35" t="s">
        <v>34</v>
      </c>
      <c r="K15" s="45"/>
    </row>
    <row r="16" spans="1:70"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34</v>
      </c>
      <c r="K20" s="45"/>
    </row>
    <row r="21" spans="2:11" s="1" customFormat="1" ht="18" customHeight="1">
      <c r="B21" s="41"/>
      <c r="C21" s="42"/>
      <c r="D21" s="42"/>
      <c r="E21" s="35" t="s">
        <v>35</v>
      </c>
      <c r="F21" s="42"/>
      <c r="G21" s="42"/>
      <c r="H21" s="42"/>
      <c r="I21" s="119" t="s">
        <v>36</v>
      </c>
      <c r="J21" s="35" t="s">
        <v>34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48.75" customHeight="1">
      <c r="B24" s="121"/>
      <c r="C24" s="122"/>
      <c r="D24" s="122"/>
      <c r="E24" s="391" t="s">
        <v>41</v>
      </c>
      <c r="F24" s="391"/>
      <c r="G24" s="391"/>
      <c r="H24" s="391"/>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ROUND(J81,2)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44</v>
      </c>
      <c r="G29" s="42"/>
      <c r="H29" s="42"/>
      <c r="I29" s="129" t="s">
        <v>43</v>
      </c>
      <c r="J29" s="46" t="s">
        <v>45</v>
      </c>
      <c r="K29" s="45"/>
    </row>
    <row r="30" spans="2:11" s="1" customFormat="1" ht="14.4" hidden="1" customHeight="1">
      <c r="B30" s="41"/>
      <c r="C30" s="42"/>
      <c r="D30" s="49" t="s">
        <v>46</v>
      </c>
      <c r="E30" s="49" t="s">
        <v>47</v>
      </c>
      <c r="F30" s="130">
        <f>ROUND(SUM(BE81:BE142), 2)</f>
        <v>0</v>
      </c>
      <c r="G30" s="42"/>
      <c r="H30" s="42"/>
      <c r="I30" s="131">
        <v>0.21</v>
      </c>
      <c r="J30" s="130">
        <f>ROUND(ROUND((SUM(BE81:BE142)), 2)*I30, 2)</f>
        <v>0</v>
      </c>
      <c r="K30" s="45"/>
    </row>
    <row r="31" spans="2:11" s="1" customFormat="1" ht="14.4" hidden="1" customHeight="1">
      <c r="B31" s="41"/>
      <c r="C31" s="42"/>
      <c r="D31" s="42"/>
      <c r="E31" s="49" t="s">
        <v>48</v>
      </c>
      <c r="F31" s="130">
        <f>ROUND(SUM(BF81:BF142), 2)</f>
        <v>0</v>
      </c>
      <c r="G31" s="42"/>
      <c r="H31" s="42"/>
      <c r="I31" s="131">
        <v>0.15</v>
      </c>
      <c r="J31" s="130">
        <f>ROUND(ROUND((SUM(BF81:BF142)), 2)*I31, 2)</f>
        <v>0</v>
      </c>
      <c r="K31" s="45"/>
    </row>
    <row r="32" spans="2:11" s="1" customFormat="1" ht="14.4" customHeight="1">
      <c r="B32" s="41"/>
      <c r="C32" s="42"/>
      <c r="D32" s="49" t="s">
        <v>46</v>
      </c>
      <c r="E32" s="49" t="s">
        <v>49</v>
      </c>
      <c r="F32" s="130">
        <f>ROUND(SUM(BG81:BG142), 2)</f>
        <v>0</v>
      </c>
      <c r="G32" s="42"/>
      <c r="H32" s="42"/>
      <c r="I32" s="131">
        <v>0.21</v>
      </c>
      <c r="J32" s="130">
        <v>0</v>
      </c>
      <c r="K32" s="45"/>
    </row>
    <row r="33" spans="2:11" s="1" customFormat="1" ht="14.4" customHeight="1">
      <c r="B33" s="41"/>
      <c r="C33" s="42"/>
      <c r="D33" s="42"/>
      <c r="E33" s="49" t="s">
        <v>50</v>
      </c>
      <c r="F33" s="130">
        <f>ROUND(SUM(BH81:BH142), 2)</f>
        <v>0</v>
      </c>
      <c r="G33" s="42"/>
      <c r="H33" s="42"/>
      <c r="I33" s="131">
        <v>0.15</v>
      </c>
      <c r="J33" s="130">
        <v>0</v>
      </c>
      <c r="K33" s="45"/>
    </row>
    <row r="34" spans="2:11" s="1" customFormat="1" ht="14.4" hidden="1" customHeight="1">
      <c r="B34" s="41"/>
      <c r="C34" s="42"/>
      <c r="D34" s="42"/>
      <c r="E34" s="49" t="s">
        <v>51</v>
      </c>
      <c r="F34" s="130">
        <f>ROUND(SUM(BI81:BI142),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105</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22.5" customHeight="1">
      <c r="B45" s="41"/>
      <c r="C45" s="42"/>
      <c r="D45" s="42"/>
      <c r="E45" s="399" t="str">
        <f>E7</f>
        <v>VD Kostomlátky, oprava dna plavební komory</v>
      </c>
      <c r="F45" s="400"/>
      <c r="G45" s="400"/>
      <c r="H45" s="400"/>
      <c r="I45" s="118"/>
      <c r="J45" s="42"/>
      <c r="K45" s="45"/>
    </row>
    <row r="46" spans="2:11" s="1" customFormat="1" ht="14.4" customHeight="1">
      <c r="B46" s="41"/>
      <c r="C46" s="37" t="s">
        <v>103</v>
      </c>
      <c r="D46" s="42"/>
      <c r="E46" s="42"/>
      <c r="F46" s="42"/>
      <c r="G46" s="42"/>
      <c r="H46" s="42"/>
      <c r="I46" s="118"/>
      <c r="J46" s="42"/>
      <c r="K46" s="45"/>
    </row>
    <row r="47" spans="2:11" s="1" customFormat="1" ht="23.25" customHeight="1">
      <c r="B47" s="41"/>
      <c r="C47" s="42"/>
      <c r="D47" s="42"/>
      <c r="E47" s="401" t="str">
        <f>E9</f>
        <v>VON.01 - Soupis prací - Vedlejší a ostatní náklady</v>
      </c>
      <c r="F47" s="402"/>
      <c r="G47" s="402"/>
      <c r="H47" s="402"/>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26</v>
      </c>
      <c r="D49" s="42"/>
      <c r="E49" s="42"/>
      <c r="F49" s="35" t="str">
        <f>F12</f>
        <v>Kostomlátky</v>
      </c>
      <c r="G49" s="42"/>
      <c r="H49" s="42"/>
      <c r="I49" s="119" t="s">
        <v>28</v>
      </c>
      <c r="J49" s="120" t="str">
        <f>IF(J12="","",J12)</f>
        <v>13.04.2017</v>
      </c>
      <c r="K49" s="45"/>
    </row>
    <row r="50" spans="2:47" s="1" customFormat="1" ht="6.9" customHeight="1">
      <c r="B50" s="41"/>
      <c r="C50" s="42"/>
      <c r="D50" s="42"/>
      <c r="E50" s="42"/>
      <c r="F50" s="42"/>
      <c r="G50" s="42"/>
      <c r="H50" s="42"/>
      <c r="I50" s="118"/>
      <c r="J50" s="42"/>
      <c r="K50" s="45"/>
    </row>
    <row r="51" spans="2:47" s="1" customFormat="1" ht="13.2">
      <c r="B51" s="41"/>
      <c r="C51" s="37" t="s">
        <v>32</v>
      </c>
      <c r="D51" s="42"/>
      <c r="E51" s="42"/>
      <c r="F51" s="35" t="str">
        <f>E15</f>
        <v>Povodí Labe, státní podnik, OIČ, Hradec Králové</v>
      </c>
      <c r="G51" s="42"/>
      <c r="H51" s="42"/>
      <c r="I51" s="119" t="s">
        <v>39</v>
      </c>
      <c r="J51" s="35" t="str">
        <f>E21</f>
        <v>Povodí Labe, státní podnik, OIČ, Hradec Králové</v>
      </c>
      <c r="K51" s="45"/>
    </row>
    <row r="52" spans="2:47" s="1" customFormat="1" ht="14.4" customHeight="1">
      <c r="B52" s="41"/>
      <c r="C52" s="37" t="s">
        <v>37</v>
      </c>
      <c r="D52" s="42"/>
      <c r="E52" s="42"/>
      <c r="F52" s="35" t="str">
        <f>IF(E18="","",E18)</f>
        <v/>
      </c>
      <c r="G52" s="42"/>
      <c r="H52" s="42"/>
      <c r="I52" s="118"/>
      <c r="J52" s="42"/>
      <c r="K52" s="45"/>
    </row>
    <row r="53" spans="2:47" s="1" customFormat="1" ht="10.35" customHeight="1">
      <c r="B53" s="41"/>
      <c r="C53" s="42"/>
      <c r="D53" s="42"/>
      <c r="E53" s="42"/>
      <c r="F53" s="42"/>
      <c r="G53" s="42"/>
      <c r="H53" s="42"/>
      <c r="I53" s="118"/>
      <c r="J53" s="42"/>
      <c r="K53" s="45"/>
    </row>
    <row r="54" spans="2:47" s="1" customFormat="1" ht="29.25" customHeight="1">
      <c r="B54" s="41"/>
      <c r="C54" s="144" t="s">
        <v>106</v>
      </c>
      <c r="D54" s="132"/>
      <c r="E54" s="132"/>
      <c r="F54" s="132"/>
      <c r="G54" s="132"/>
      <c r="H54" s="132"/>
      <c r="I54" s="145"/>
      <c r="J54" s="146" t="s">
        <v>107</v>
      </c>
      <c r="K54" s="147"/>
    </row>
    <row r="55" spans="2:47"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J81</f>
        <v>0</v>
      </c>
      <c r="K56" s="45"/>
      <c r="AU56" s="24" t="s">
        <v>109</v>
      </c>
    </row>
    <row r="57" spans="2:47" s="7" customFormat="1" ht="24.9" customHeight="1">
      <c r="B57" s="149"/>
      <c r="C57" s="150"/>
      <c r="D57" s="151" t="s">
        <v>793</v>
      </c>
      <c r="E57" s="152"/>
      <c r="F57" s="152"/>
      <c r="G57" s="152"/>
      <c r="H57" s="152"/>
      <c r="I57" s="153"/>
      <c r="J57" s="154">
        <f>J82</f>
        <v>0</v>
      </c>
      <c r="K57" s="155"/>
    </row>
    <row r="58" spans="2:47" s="8" customFormat="1" ht="19.95" customHeight="1">
      <c r="B58" s="156"/>
      <c r="C58" s="157"/>
      <c r="D58" s="158" t="s">
        <v>794</v>
      </c>
      <c r="E58" s="159"/>
      <c r="F58" s="159"/>
      <c r="G58" s="159"/>
      <c r="H58" s="159"/>
      <c r="I58" s="160"/>
      <c r="J58" s="161">
        <f>J83</f>
        <v>0</v>
      </c>
      <c r="K58" s="162"/>
    </row>
    <row r="59" spans="2:47" s="8" customFormat="1" ht="19.95" customHeight="1">
      <c r="B59" s="156"/>
      <c r="C59" s="157"/>
      <c r="D59" s="158" t="s">
        <v>795</v>
      </c>
      <c r="E59" s="159"/>
      <c r="F59" s="159"/>
      <c r="G59" s="159"/>
      <c r="H59" s="159"/>
      <c r="I59" s="160"/>
      <c r="J59" s="161">
        <f>J105</f>
        <v>0</v>
      </c>
      <c r="K59" s="162"/>
    </row>
    <row r="60" spans="2:47" s="8" customFormat="1" ht="19.95" customHeight="1">
      <c r="B60" s="156"/>
      <c r="C60" s="157"/>
      <c r="D60" s="158" t="s">
        <v>796</v>
      </c>
      <c r="E60" s="159"/>
      <c r="F60" s="159"/>
      <c r="G60" s="159"/>
      <c r="H60" s="159"/>
      <c r="I60" s="160"/>
      <c r="J60" s="161">
        <f>J112</f>
        <v>0</v>
      </c>
      <c r="K60" s="162"/>
    </row>
    <row r="61" spans="2:47" s="8" customFormat="1" ht="19.95" customHeight="1">
      <c r="B61" s="156"/>
      <c r="C61" s="157"/>
      <c r="D61" s="158" t="s">
        <v>797</v>
      </c>
      <c r="E61" s="159"/>
      <c r="F61" s="159"/>
      <c r="G61" s="159"/>
      <c r="H61" s="159"/>
      <c r="I61" s="160"/>
      <c r="J61" s="161">
        <f>J115</f>
        <v>0</v>
      </c>
      <c r="K61" s="162"/>
    </row>
    <row r="62" spans="2:47" s="1" customFormat="1" ht="21.75" customHeight="1">
      <c r="B62" s="41"/>
      <c r="C62" s="42"/>
      <c r="D62" s="42"/>
      <c r="E62" s="42"/>
      <c r="F62" s="42"/>
      <c r="G62" s="42"/>
      <c r="H62" s="42"/>
      <c r="I62" s="118"/>
      <c r="J62" s="42"/>
      <c r="K62" s="45"/>
    </row>
    <row r="63" spans="2:47" s="1" customFormat="1" ht="6.9" customHeight="1">
      <c r="B63" s="56"/>
      <c r="C63" s="57"/>
      <c r="D63" s="57"/>
      <c r="E63" s="57"/>
      <c r="F63" s="57"/>
      <c r="G63" s="57"/>
      <c r="H63" s="57"/>
      <c r="I63" s="139"/>
      <c r="J63" s="57"/>
      <c r="K63" s="58"/>
    </row>
    <row r="67" spans="2:20" s="1" customFormat="1" ht="6.9" customHeight="1">
      <c r="B67" s="59"/>
      <c r="C67" s="60"/>
      <c r="D67" s="60"/>
      <c r="E67" s="60"/>
      <c r="F67" s="60"/>
      <c r="G67" s="60"/>
      <c r="H67" s="60"/>
      <c r="I67" s="142"/>
      <c r="J67" s="60"/>
      <c r="K67" s="60"/>
      <c r="L67" s="61"/>
    </row>
    <row r="68" spans="2:20" s="1" customFormat="1" ht="36.9" customHeight="1">
      <c r="B68" s="41"/>
      <c r="C68" s="62" t="s">
        <v>122</v>
      </c>
      <c r="D68" s="63"/>
      <c r="E68" s="63"/>
      <c r="F68" s="63"/>
      <c r="G68" s="63"/>
      <c r="H68" s="63"/>
      <c r="I68" s="163"/>
      <c r="J68" s="63"/>
      <c r="K68" s="63"/>
      <c r="L68" s="61"/>
    </row>
    <row r="69" spans="2:20" s="1" customFormat="1" ht="6.9" customHeight="1">
      <c r="B69" s="41"/>
      <c r="C69" s="63"/>
      <c r="D69" s="63"/>
      <c r="E69" s="63"/>
      <c r="F69" s="63"/>
      <c r="G69" s="63"/>
      <c r="H69" s="63"/>
      <c r="I69" s="163"/>
      <c r="J69" s="63"/>
      <c r="K69" s="63"/>
      <c r="L69" s="61"/>
    </row>
    <row r="70" spans="2:20" s="1" customFormat="1" ht="14.4" customHeight="1">
      <c r="B70" s="41"/>
      <c r="C70" s="65" t="s">
        <v>18</v>
      </c>
      <c r="D70" s="63"/>
      <c r="E70" s="63"/>
      <c r="F70" s="63"/>
      <c r="G70" s="63"/>
      <c r="H70" s="63"/>
      <c r="I70" s="163"/>
      <c r="J70" s="63"/>
      <c r="K70" s="63"/>
      <c r="L70" s="61"/>
    </row>
    <row r="71" spans="2:20" s="1" customFormat="1" ht="22.5" customHeight="1">
      <c r="B71" s="41"/>
      <c r="C71" s="63"/>
      <c r="D71" s="63"/>
      <c r="E71" s="395" t="str">
        <f>E7</f>
        <v>VD Kostomlátky, oprava dna plavební komory</v>
      </c>
      <c r="F71" s="396"/>
      <c r="G71" s="396"/>
      <c r="H71" s="396"/>
      <c r="I71" s="163"/>
      <c r="J71" s="63"/>
      <c r="K71" s="63"/>
      <c r="L71" s="61"/>
    </row>
    <row r="72" spans="2:20" s="1" customFormat="1" ht="14.4" customHeight="1">
      <c r="B72" s="41"/>
      <c r="C72" s="65" t="s">
        <v>103</v>
      </c>
      <c r="D72" s="63"/>
      <c r="E72" s="63"/>
      <c r="F72" s="63"/>
      <c r="G72" s="63"/>
      <c r="H72" s="63"/>
      <c r="I72" s="163"/>
      <c r="J72" s="63"/>
      <c r="K72" s="63"/>
      <c r="L72" s="61"/>
    </row>
    <row r="73" spans="2:20" s="1" customFormat="1" ht="23.25" customHeight="1">
      <c r="B73" s="41"/>
      <c r="C73" s="63"/>
      <c r="D73" s="63"/>
      <c r="E73" s="363" t="str">
        <f>E9</f>
        <v>VON.01 - Soupis prací - Vedlejší a ostatní náklady</v>
      </c>
      <c r="F73" s="397"/>
      <c r="G73" s="397"/>
      <c r="H73" s="397"/>
      <c r="I73" s="163"/>
      <c r="J73" s="63"/>
      <c r="K73" s="63"/>
      <c r="L73" s="61"/>
    </row>
    <row r="74" spans="2:20" s="1" customFormat="1" ht="6.9" customHeight="1">
      <c r="B74" s="41"/>
      <c r="C74" s="63"/>
      <c r="D74" s="63"/>
      <c r="E74" s="63"/>
      <c r="F74" s="63"/>
      <c r="G74" s="63"/>
      <c r="H74" s="63"/>
      <c r="I74" s="163"/>
      <c r="J74" s="63"/>
      <c r="K74" s="63"/>
      <c r="L74" s="61"/>
    </row>
    <row r="75" spans="2:20" s="1" customFormat="1" ht="18" customHeight="1">
      <c r="B75" s="41"/>
      <c r="C75" s="65" t="s">
        <v>26</v>
      </c>
      <c r="D75" s="63"/>
      <c r="E75" s="63"/>
      <c r="F75" s="164" t="str">
        <f>F12</f>
        <v>Kostomlátky</v>
      </c>
      <c r="G75" s="63"/>
      <c r="H75" s="63"/>
      <c r="I75" s="165" t="s">
        <v>28</v>
      </c>
      <c r="J75" s="73" t="str">
        <f>IF(J12="","",J12)</f>
        <v>13.04.2017</v>
      </c>
      <c r="K75" s="63"/>
      <c r="L75" s="61"/>
    </row>
    <row r="76" spans="2:20" s="1" customFormat="1" ht="6.9" customHeight="1">
      <c r="B76" s="41"/>
      <c r="C76" s="63"/>
      <c r="D76" s="63"/>
      <c r="E76" s="63"/>
      <c r="F76" s="63"/>
      <c r="G76" s="63"/>
      <c r="H76" s="63"/>
      <c r="I76" s="163"/>
      <c r="J76" s="63"/>
      <c r="K76" s="63"/>
      <c r="L76" s="61"/>
    </row>
    <row r="77" spans="2:20" s="1" customFormat="1" ht="13.2">
      <c r="B77" s="41"/>
      <c r="C77" s="65" t="s">
        <v>32</v>
      </c>
      <c r="D77" s="63"/>
      <c r="E77" s="63"/>
      <c r="F77" s="164" t="str">
        <f>E15</f>
        <v>Povodí Labe, státní podnik, OIČ, Hradec Králové</v>
      </c>
      <c r="G77" s="63"/>
      <c r="H77" s="63"/>
      <c r="I77" s="165" t="s">
        <v>39</v>
      </c>
      <c r="J77" s="164" t="str">
        <f>E21</f>
        <v>Povodí Labe, státní podnik, OIČ, Hradec Králové</v>
      </c>
      <c r="K77" s="63"/>
      <c r="L77" s="61"/>
    </row>
    <row r="78" spans="2:20" s="1" customFormat="1" ht="14.4" customHeight="1">
      <c r="B78" s="41"/>
      <c r="C78" s="65" t="s">
        <v>37</v>
      </c>
      <c r="D78" s="63"/>
      <c r="E78" s="63"/>
      <c r="F78" s="164" t="str">
        <f>IF(E18="","",E18)</f>
        <v/>
      </c>
      <c r="G78" s="63"/>
      <c r="H78" s="63"/>
      <c r="I78" s="163"/>
      <c r="J78" s="63"/>
      <c r="K78" s="63"/>
      <c r="L78" s="61"/>
    </row>
    <row r="79" spans="2:20" s="1" customFormat="1" ht="10.35" customHeight="1">
      <c r="B79" s="41"/>
      <c r="C79" s="63"/>
      <c r="D79" s="63"/>
      <c r="E79" s="63"/>
      <c r="F79" s="63"/>
      <c r="G79" s="63"/>
      <c r="H79" s="63"/>
      <c r="I79" s="163"/>
      <c r="J79" s="63"/>
      <c r="K79" s="63"/>
      <c r="L79" s="61"/>
    </row>
    <row r="80" spans="2:20" s="9" customFormat="1" ht="29.25" customHeight="1">
      <c r="B80" s="166"/>
      <c r="C80" s="167" t="s">
        <v>123</v>
      </c>
      <c r="D80" s="168" t="s">
        <v>61</v>
      </c>
      <c r="E80" s="168" t="s">
        <v>57</v>
      </c>
      <c r="F80" s="168" t="s">
        <v>124</v>
      </c>
      <c r="G80" s="168" t="s">
        <v>125</v>
      </c>
      <c r="H80" s="168" t="s">
        <v>126</v>
      </c>
      <c r="I80" s="169" t="s">
        <v>127</v>
      </c>
      <c r="J80" s="168" t="s">
        <v>107</v>
      </c>
      <c r="K80" s="170" t="s">
        <v>128</v>
      </c>
      <c r="L80" s="171"/>
      <c r="M80" s="81" t="s">
        <v>129</v>
      </c>
      <c r="N80" s="82" t="s">
        <v>46</v>
      </c>
      <c r="O80" s="82" t="s">
        <v>130</v>
      </c>
      <c r="P80" s="82" t="s">
        <v>131</v>
      </c>
      <c r="Q80" s="82" t="s">
        <v>132</v>
      </c>
      <c r="R80" s="82" t="s">
        <v>133</v>
      </c>
      <c r="S80" s="82" t="s">
        <v>134</v>
      </c>
      <c r="T80" s="83" t="s">
        <v>135</v>
      </c>
    </row>
    <row r="81" spans="2:65" s="1" customFormat="1" ht="29.25" customHeight="1">
      <c r="B81" s="41"/>
      <c r="C81" s="87" t="s">
        <v>108</v>
      </c>
      <c r="D81" s="63"/>
      <c r="E81" s="63"/>
      <c r="F81" s="63"/>
      <c r="G81" s="63"/>
      <c r="H81" s="63"/>
      <c r="I81" s="163"/>
      <c r="J81" s="172">
        <f>BK81</f>
        <v>0</v>
      </c>
      <c r="K81" s="63"/>
      <c r="L81" s="61"/>
      <c r="M81" s="84"/>
      <c r="N81" s="85"/>
      <c r="O81" s="85"/>
      <c r="P81" s="173">
        <f>P82</f>
        <v>0</v>
      </c>
      <c r="Q81" s="85"/>
      <c r="R81" s="173">
        <f>R82</f>
        <v>0</v>
      </c>
      <c r="S81" s="85"/>
      <c r="T81" s="174">
        <f>T82</f>
        <v>0</v>
      </c>
      <c r="AT81" s="24" t="s">
        <v>75</v>
      </c>
      <c r="AU81" s="24" t="s">
        <v>109</v>
      </c>
      <c r="BK81" s="175">
        <f>BK82</f>
        <v>0</v>
      </c>
    </row>
    <row r="82" spans="2:65" s="10" customFormat="1" ht="37.35" customHeight="1">
      <c r="B82" s="176"/>
      <c r="C82" s="177"/>
      <c r="D82" s="178" t="s">
        <v>75</v>
      </c>
      <c r="E82" s="179" t="s">
        <v>798</v>
      </c>
      <c r="F82" s="179" t="s">
        <v>799</v>
      </c>
      <c r="G82" s="177"/>
      <c r="H82" s="177"/>
      <c r="I82" s="180"/>
      <c r="J82" s="181">
        <f>BK82</f>
        <v>0</v>
      </c>
      <c r="K82" s="177"/>
      <c r="L82" s="182"/>
      <c r="M82" s="183"/>
      <c r="N82" s="184"/>
      <c r="O82" s="184"/>
      <c r="P82" s="185">
        <f>P83+P105+P112+P115</f>
        <v>0</v>
      </c>
      <c r="Q82" s="184"/>
      <c r="R82" s="185">
        <f>R83+R105+R112+R115</f>
        <v>0</v>
      </c>
      <c r="S82" s="184"/>
      <c r="T82" s="186">
        <f>T83+T105+T112+T115</f>
        <v>0</v>
      </c>
      <c r="AR82" s="187" t="s">
        <v>145</v>
      </c>
      <c r="AT82" s="188" t="s">
        <v>75</v>
      </c>
      <c r="AU82" s="188" t="s">
        <v>76</v>
      </c>
      <c r="AY82" s="187" t="s">
        <v>138</v>
      </c>
      <c r="BK82" s="189">
        <f>BK83+BK105+BK112+BK115</f>
        <v>0</v>
      </c>
    </row>
    <row r="83" spans="2:65" s="10" customFormat="1" ht="19.95" customHeight="1">
      <c r="B83" s="176"/>
      <c r="C83" s="177"/>
      <c r="D83" s="190" t="s">
        <v>75</v>
      </c>
      <c r="E83" s="191" t="s">
        <v>800</v>
      </c>
      <c r="F83" s="191" t="s">
        <v>801</v>
      </c>
      <c r="G83" s="177"/>
      <c r="H83" s="177"/>
      <c r="I83" s="180"/>
      <c r="J83" s="192">
        <f>BK83</f>
        <v>0</v>
      </c>
      <c r="K83" s="177"/>
      <c r="L83" s="182"/>
      <c r="M83" s="183"/>
      <c r="N83" s="184"/>
      <c r="O83" s="184"/>
      <c r="P83" s="185">
        <f>SUM(P84:P104)</f>
        <v>0</v>
      </c>
      <c r="Q83" s="184"/>
      <c r="R83" s="185">
        <f>SUM(R84:R104)</f>
        <v>0</v>
      </c>
      <c r="S83" s="184"/>
      <c r="T83" s="186">
        <f>SUM(T84:T104)</f>
        <v>0</v>
      </c>
      <c r="AR83" s="187" t="s">
        <v>145</v>
      </c>
      <c r="AT83" s="188" t="s">
        <v>75</v>
      </c>
      <c r="AU83" s="188" t="s">
        <v>25</v>
      </c>
      <c r="AY83" s="187" t="s">
        <v>138</v>
      </c>
      <c r="BK83" s="189">
        <f>SUM(BK84:BK104)</f>
        <v>0</v>
      </c>
    </row>
    <row r="84" spans="2:65" s="1" customFormat="1" ht="22.5" customHeight="1">
      <c r="B84" s="41"/>
      <c r="C84" s="193" t="s">
        <v>25</v>
      </c>
      <c r="D84" s="193" t="s">
        <v>140</v>
      </c>
      <c r="E84" s="194" t="s">
        <v>802</v>
      </c>
      <c r="F84" s="195" t="s">
        <v>803</v>
      </c>
      <c r="G84" s="196" t="s">
        <v>804</v>
      </c>
      <c r="H84" s="197">
        <v>1</v>
      </c>
      <c r="I84" s="198"/>
      <c r="J84" s="199">
        <f>ROUND(I84*H84,2)</f>
        <v>0</v>
      </c>
      <c r="K84" s="195" t="s">
        <v>34</v>
      </c>
      <c r="L84" s="61"/>
      <c r="M84" s="200" t="s">
        <v>34</v>
      </c>
      <c r="N84" s="201" t="s">
        <v>49</v>
      </c>
      <c r="O84" s="42"/>
      <c r="P84" s="202">
        <f>O84*H84</f>
        <v>0</v>
      </c>
      <c r="Q84" s="202">
        <v>0</v>
      </c>
      <c r="R84" s="202">
        <f>Q84*H84</f>
        <v>0</v>
      </c>
      <c r="S84" s="202">
        <v>0</v>
      </c>
      <c r="T84" s="203">
        <f>S84*H84</f>
        <v>0</v>
      </c>
      <c r="AR84" s="24" t="s">
        <v>805</v>
      </c>
      <c r="AT84" s="24" t="s">
        <v>140</v>
      </c>
      <c r="AU84" s="24" t="s">
        <v>85</v>
      </c>
      <c r="AY84" s="24" t="s">
        <v>138</v>
      </c>
      <c r="BE84" s="204">
        <f>IF(N84="základní",J84,0)</f>
        <v>0</v>
      </c>
      <c r="BF84" s="204">
        <f>IF(N84="snížená",J84,0)</f>
        <v>0</v>
      </c>
      <c r="BG84" s="204">
        <f>IF(N84="zákl. přenesená",J84,0)</f>
        <v>0</v>
      </c>
      <c r="BH84" s="204">
        <f>IF(N84="sníž. přenesená",J84,0)</f>
        <v>0</v>
      </c>
      <c r="BI84" s="204">
        <f>IF(N84="nulová",J84,0)</f>
        <v>0</v>
      </c>
      <c r="BJ84" s="24" t="s">
        <v>145</v>
      </c>
      <c r="BK84" s="204">
        <f>ROUND(I84*H84,2)</f>
        <v>0</v>
      </c>
      <c r="BL84" s="24" t="s">
        <v>805</v>
      </c>
      <c r="BM84" s="24" t="s">
        <v>806</v>
      </c>
    </row>
    <row r="85" spans="2:65" s="11" customFormat="1">
      <c r="B85" s="208"/>
      <c r="C85" s="209"/>
      <c r="D85" s="205" t="s">
        <v>149</v>
      </c>
      <c r="E85" s="210" t="s">
        <v>34</v>
      </c>
      <c r="F85" s="211" t="s">
        <v>807</v>
      </c>
      <c r="G85" s="209"/>
      <c r="H85" s="212" t="s">
        <v>34</v>
      </c>
      <c r="I85" s="213"/>
      <c r="J85" s="209"/>
      <c r="K85" s="209"/>
      <c r="L85" s="214"/>
      <c r="M85" s="215"/>
      <c r="N85" s="216"/>
      <c r="O85" s="216"/>
      <c r="P85" s="216"/>
      <c r="Q85" s="216"/>
      <c r="R85" s="216"/>
      <c r="S85" s="216"/>
      <c r="T85" s="217"/>
      <c r="AT85" s="218" t="s">
        <v>149</v>
      </c>
      <c r="AU85" s="218" t="s">
        <v>85</v>
      </c>
      <c r="AV85" s="11" t="s">
        <v>25</v>
      </c>
      <c r="AW85" s="11" t="s">
        <v>102</v>
      </c>
      <c r="AX85" s="11" t="s">
        <v>76</v>
      </c>
      <c r="AY85" s="218" t="s">
        <v>138</v>
      </c>
    </row>
    <row r="86" spans="2:65" s="11" customFormat="1" ht="24">
      <c r="B86" s="208"/>
      <c r="C86" s="209"/>
      <c r="D86" s="205" t="s">
        <v>149</v>
      </c>
      <c r="E86" s="210" t="s">
        <v>34</v>
      </c>
      <c r="F86" s="211" t="s">
        <v>808</v>
      </c>
      <c r="G86" s="209"/>
      <c r="H86" s="212" t="s">
        <v>34</v>
      </c>
      <c r="I86" s="213"/>
      <c r="J86" s="209"/>
      <c r="K86" s="209"/>
      <c r="L86" s="214"/>
      <c r="M86" s="215"/>
      <c r="N86" s="216"/>
      <c r="O86" s="216"/>
      <c r="P86" s="216"/>
      <c r="Q86" s="216"/>
      <c r="R86" s="216"/>
      <c r="S86" s="216"/>
      <c r="T86" s="217"/>
      <c r="AT86" s="218" t="s">
        <v>149</v>
      </c>
      <c r="AU86" s="218" t="s">
        <v>85</v>
      </c>
      <c r="AV86" s="11" t="s">
        <v>25</v>
      </c>
      <c r="AW86" s="11" t="s">
        <v>102</v>
      </c>
      <c r="AX86" s="11" t="s">
        <v>76</v>
      </c>
      <c r="AY86" s="218" t="s">
        <v>138</v>
      </c>
    </row>
    <row r="87" spans="2:65" s="11" customFormat="1">
      <c r="B87" s="208"/>
      <c r="C87" s="209"/>
      <c r="D87" s="205" t="s">
        <v>149</v>
      </c>
      <c r="E87" s="210" t="s">
        <v>34</v>
      </c>
      <c r="F87" s="211" t="s">
        <v>809</v>
      </c>
      <c r="G87" s="209"/>
      <c r="H87" s="212" t="s">
        <v>34</v>
      </c>
      <c r="I87" s="213"/>
      <c r="J87" s="209"/>
      <c r="K87" s="209"/>
      <c r="L87" s="214"/>
      <c r="M87" s="215"/>
      <c r="N87" s="216"/>
      <c r="O87" s="216"/>
      <c r="P87" s="216"/>
      <c r="Q87" s="216"/>
      <c r="R87" s="216"/>
      <c r="S87" s="216"/>
      <c r="T87" s="217"/>
      <c r="AT87" s="218" t="s">
        <v>149</v>
      </c>
      <c r="AU87" s="218" t="s">
        <v>85</v>
      </c>
      <c r="AV87" s="11" t="s">
        <v>25</v>
      </c>
      <c r="AW87" s="11" t="s">
        <v>102</v>
      </c>
      <c r="AX87" s="11" t="s">
        <v>76</v>
      </c>
      <c r="AY87" s="218" t="s">
        <v>138</v>
      </c>
    </row>
    <row r="88" spans="2:65" s="11" customFormat="1">
      <c r="B88" s="208"/>
      <c r="C88" s="209"/>
      <c r="D88" s="205" t="s">
        <v>149</v>
      </c>
      <c r="E88" s="210" t="s">
        <v>34</v>
      </c>
      <c r="F88" s="211" t="s">
        <v>810</v>
      </c>
      <c r="G88" s="209"/>
      <c r="H88" s="212" t="s">
        <v>34</v>
      </c>
      <c r="I88" s="213"/>
      <c r="J88" s="209"/>
      <c r="K88" s="209"/>
      <c r="L88" s="214"/>
      <c r="M88" s="215"/>
      <c r="N88" s="216"/>
      <c r="O88" s="216"/>
      <c r="P88" s="216"/>
      <c r="Q88" s="216"/>
      <c r="R88" s="216"/>
      <c r="S88" s="216"/>
      <c r="T88" s="217"/>
      <c r="AT88" s="218" t="s">
        <v>149</v>
      </c>
      <c r="AU88" s="218" t="s">
        <v>85</v>
      </c>
      <c r="AV88" s="11" t="s">
        <v>25</v>
      </c>
      <c r="AW88" s="11" t="s">
        <v>102</v>
      </c>
      <c r="AX88" s="11" t="s">
        <v>76</v>
      </c>
      <c r="AY88" s="218" t="s">
        <v>138</v>
      </c>
    </row>
    <row r="89" spans="2:65" s="11" customFormat="1" ht="24">
      <c r="B89" s="208"/>
      <c r="C89" s="209"/>
      <c r="D89" s="205" t="s">
        <v>149</v>
      </c>
      <c r="E89" s="210" t="s">
        <v>34</v>
      </c>
      <c r="F89" s="211" t="s">
        <v>811</v>
      </c>
      <c r="G89" s="209"/>
      <c r="H89" s="212" t="s">
        <v>34</v>
      </c>
      <c r="I89" s="213"/>
      <c r="J89" s="209"/>
      <c r="K89" s="209"/>
      <c r="L89" s="214"/>
      <c r="M89" s="215"/>
      <c r="N89" s="216"/>
      <c r="O89" s="216"/>
      <c r="P89" s="216"/>
      <c r="Q89" s="216"/>
      <c r="R89" s="216"/>
      <c r="S89" s="216"/>
      <c r="T89" s="217"/>
      <c r="AT89" s="218" t="s">
        <v>149</v>
      </c>
      <c r="AU89" s="218" t="s">
        <v>85</v>
      </c>
      <c r="AV89" s="11" t="s">
        <v>25</v>
      </c>
      <c r="AW89" s="11" t="s">
        <v>102</v>
      </c>
      <c r="AX89" s="11" t="s">
        <v>76</v>
      </c>
      <c r="AY89" s="218" t="s">
        <v>138</v>
      </c>
    </row>
    <row r="90" spans="2:65" s="11" customFormat="1" ht="24">
      <c r="B90" s="208"/>
      <c r="C90" s="209"/>
      <c r="D90" s="205" t="s">
        <v>149</v>
      </c>
      <c r="E90" s="210" t="s">
        <v>34</v>
      </c>
      <c r="F90" s="211" t="s">
        <v>812</v>
      </c>
      <c r="G90" s="209"/>
      <c r="H90" s="212" t="s">
        <v>34</v>
      </c>
      <c r="I90" s="213"/>
      <c r="J90" s="209"/>
      <c r="K90" s="209"/>
      <c r="L90" s="214"/>
      <c r="M90" s="215"/>
      <c r="N90" s="216"/>
      <c r="O90" s="216"/>
      <c r="P90" s="216"/>
      <c r="Q90" s="216"/>
      <c r="R90" s="216"/>
      <c r="S90" s="216"/>
      <c r="T90" s="217"/>
      <c r="AT90" s="218" t="s">
        <v>149</v>
      </c>
      <c r="AU90" s="218" t="s">
        <v>85</v>
      </c>
      <c r="AV90" s="11" t="s">
        <v>25</v>
      </c>
      <c r="AW90" s="11" t="s">
        <v>102</v>
      </c>
      <c r="AX90" s="11" t="s">
        <v>76</v>
      </c>
      <c r="AY90" s="218" t="s">
        <v>138</v>
      </c>
    </row>
    <row r="91" spans="2:65" s="11" customFormat="1">
      <c r="B91" s="208"/>
      <c r="C91" s="209"/>
      <c r="D91" s="205" t="s">
        <v>149</v>
      </c>
      <c r="E91" s="210" t="s">
        <v>34</v>
      </c>
      <c r="F91" s="211" t="s">
        <v>813</v>
      </c>
      <c r="G91" s="209"/>
      <c r="H91" s="212" t="s">
        <v>34</v>
      </c>
      <c r="I91" s="213"/>
      <c r="J91" s="209"/>
      <c r="K91" s="209"/>
      <c r="L91" s="214"/>
      <c r="M91" s="215"/>
      <c r="N91" s="216"/>
      <c r="O91" s="216"/>
      <c r="P91" s="216"/>
      <c r="Q91" s="216"/>
      <c r="R91" s="216"/>
      <c r="S91" s="216"/>
      <c r="T91" s="217"/>
      <c r="AT91" s="218" t="s">
        <v>149</v>
      </c>
      <c r="AU91" s="218" t="s">
        <v>85</v>
      </c>
      <c r="AV91" s="11" t="s">
        <v>25</v>
      </c>
      <c r="AW91" s="11" t="s">
        <v>102</v>
      </c>
      <c r="AX91" s="11" t="s">
        <v>76</v>
      </c>
      <c r="AY91" s="218" t="s">
        <v>138</v>
      </c>
    </row>
    <row r="92" spans="2:65" s="12" customFormat="1">
      <c r="B92" s="219"/>
      <c r="C92" s="220"/>
      <c r="D92" s="221" t="s">
        <v>149</v>
      </c>
      <c r="E92" s="222" t="s">
        <v>34</v>
      </c>
      <c r="F92" s="223" t="s">
        <v>25</v>
      </c>
      <c r="G92" s="220"/>
      <c r="H92" s="224">
        <v>1</v>
      </c>
      <c r="I92" s="225"/>
      <c r="J92" s="220"/>
      <c r="K92" s="220"/>
      <c r="L92" s="226"/>
      <c r="M92" s="227"/>
      <c r="N92" s="228"/>
      <c r="O92" s="228"/>
      <c r="P92" s="228"/>
      <c r="Q92" s="228"/>
      <c r="R92" s="228"/>
      <c r="S92" s="228"/>
      <c r="T92" s="229"/>
      <c r="AT92" s="230" t="s">
        <v>149</v>
      </c>
      <c r="AU92" s="230" t="s">
        <v>85</v>
      </c>
      <c r="AV92" s="12" t="s">
        <v>85</v>
      </c>
      <c r="AW92" s="12" t="s">
        <v>102</v>
      </c>
      <c r="AX92" s="12" t="s">
        <v>25</v>
      </c>
      <c r="AY92" s="230" t="s">
        <v>138</v>
      </c>
    </row>
    <row r="93" spans="2:65" s="1" customFormat="1" ht="22.5" customHeight="1">
      <c r="B93" s="41"/>
      <c r="C93" s="193" t="s">
        <v>85</v>
      </c>
      <c r="D93" s="193" t="s">
        <v>140</v>
      </c>
      <c r="E93" s="194" t="s">
        <v>814</v>
      </c>
      <c r="F93" s="195" t="s">
        <v>815</v>
      </c>
      <c r="G93" s="196" t="s">
        <v>804</v>
      </c>
      <c r="H93" s="197">
        <v>1</v>
      </c>
      <c r="I93" s="198"/>
      <c r="J93" s="199">
        <f>ROUND(I93*H93,2)</f>
        <v>0</v>
      </c>
      <c r="K93" s="195" t="s">
        <v>34</v>
      </c>
      <c r="L93" s="61"/>
      <c r="M93" s="200" t="s">
        <v>34</v>
      </c>
      <c r="N93" s="201" t="s">
        <v>49</v>
      </c>
      <c r="O93" s="42"/>
      <c r="P93" s="202">
        <f>O93*H93</f>
        <v>0</v>
      </c>
      <c r="Q93" s="202">
        <v>0</v>
      </c>
      <c r="R93" s="202">
        <f>Q93*H93</f>
        <v>0</v>
      </c>
      <c r="S93" s="202">
        <v>0</v>
      </c>
      <c r="T93" s="203">
        <f>S93*H93</f>
        <v>0</v>
      </c>
      <c r="AR93" s="24" t="s">
        <v>805</v>
      </c>
      <c r="AT93" s="24" t="s">
        <v>140</v>
      </c>
      <c r="AU93" s="24" t="s">
        <v>85</v>
      </c>
      <c r="AY93" s="24" t="s">
        <v>138</v>
      </c>
      <c r="BE93" s="204">
        <f>IF(N93="základní",J93,0)</f>
        <v>0</v>
      </c>
      <c r="BF93" s="204">
        <f>IF(N93="snížená",J93,0)</f>
        <v>0</v>
      </c>
      <c r="BG93" s="204">
        <f>IF(N93="zákl. přenesená",J93,0)</f>
        <v>0</v>
      </c>
      <c r="BH93" s="204">
        <f>IF(N93="sníž. přenesená",J93,0)</f>
        <v>0</v>
      </c>
      <c r="BI93" s="204">
        <f>IF(N93="nulová",J93,0)</f>
        <v>0</v>
      </c>
      <c r="BJ93" s="24" t="s">
        <v>145</v>
      </c>
      <c r="BK93" s="204">
        <f>ROUND(I93*H93,2)</f>
        <v>0</v>
      </c>
      <c r="BL93" s="24" t="s">
        <v>805</v>
      </c>
      <c r="BM93" s="24" t="s">
        <v>816</v>
      </c>
    </row>
    <row r="94" spans="2:65" s="11" customFormat="1">
      <c r="B94" s="208"/>
      <c r="C94" s="209"/>
      <c r="D94" s="205" t="s">
        <v>149</v>
      </c>
      <c r="E94" s="210" t="s">
        <v>34</v>
      </c>
      <c r="F94" s="211" t="s">
        <v>817</v>
      </c>
      <c r="G94" s="209"/>
      <c r="H94" s="212" t="s">
        <v>34</v>
      </c>
      <c r="I94" s="213"/>
      <c r="J94" s="209"/>
      <c r="K94" s="209"/>
      <c r="L94" s="214"/>
      <c r="M94" s="215"/>
      <c r="N94" s="216"/>
      <c r="O94" s="216"/>
      <c r="P94" s="216"/>
      <c r="Q94" s="216"/>
      <c r="R94" s="216"/>
      <c r="S94" s="216"/>
      <c r="T94" s="217"/>
      <c r="AT94" s="218" t="s">
        <v>149</v>
      </c>
      <c r="AU94" s="218" t="s">
        <v>85</v>
      </c>
      <c r="AV94" s="11" t="s">
        <v>25</v>
      </c>
      <c r="AW94" s="11" t="s">
        <v>102</v>
      </c>
      <c r="AX94" s="11" t="s">
        <v>76</v>
      </c>
      <c r="AY94" s="218" t="s">
        <v>138</v>
      </c>
    </row>
    <row r="95" spans="2:65" s="11" customFormat="1" ht="24">
      <c r="B95" s="208"/>
      <c r="C95" s="209"/>
      <c r="D95" s="205" t="s">
        <v>149</v>
      </c>
      <c r="E95" s="210" t="s">
        <v>34</v>
      </c>
      <c r="F95" s="211" t="s">
        <v>818</v>
      </c>
      <c r="G95" s="209"/>
      <c r="H95" s="212" t="s">
        <v>34</v>
      </c>
      <c r="I95" s="213"/>
      <c r="J95" s="209"/>
      <c r="K95" s="209"/>
      <c r="L95" s="214"/>
      <c r="M95" s="215"/>
      <c r="N95" s="216"/>
      <c r="O95" s="216"/>
      <c r="P95" s="216"/>
      <c r="Q95" s="216"/>
      <c r="R95" s="216"/>
      <c r="S95" s="216"/>
      <c r="T95" s="217"/>
      <c r="AT95" s="218" t="s">
        <v>149</v>
      </c>
      <c r="AU95" s="218" t="s">
        <v>85</v>
      </c>
      <c r="AV95" s="11" t="s">
        <v>25</v>
      </c>
      <c r="AW95" s="11" t="s">
        <v>102</v>
      </c>
      <c r="AX95" s="11" t="s">
        <v>76</v>
      </c>
      <c r="AY95" s="218" t="s">
        <v>138</v>
      </c>
    </row>
    <row r="96" spans="2:65" s="12" customFormat="1">
      <c r="B96" s="219"/>
      <c r="C96" s="220"/>
      <c r="D96" s="221" t="s">
        <v>149</v>
      </c>
      <c r="E96" s="222" t="s">
        <v>34</v>
      </c>
      <c r="F96" s="223" t="s">
        <v>25</v>
      </c>
      <c r="G96" s="220"/>
      <c r="H96" s="224">
        <v>1</v>
      </c>
      <c r="I96" s="225"/>
      <c r="J96" s="220"/>
      <c r="K96" s="220"/>
      <c r="L96" s="226"/>
      <c r="M96" s="227"/>
      <c r="N96" s="228"/>
      <c r="O96" s="228"/>
      <c r="P96" s="228"/>
      <c r="Q96" s="228"/>
      <c r="R96" s="228"/>
      <c r="S96" s="228"/>
      <c r="T96" s="229"/>
      <c r="AT96" s="230" t="s">
        <v>149</v>
      </c>
      <c r="AU96" s="230" t="s">
        <v>85</v>
      </c>
      <c r="AV96" s="12" t="s">
        <v>85</v>
      </c>
      <c r="AW96" s="12" t="s">
        <v>102</v>
      </c>
      <c r="AX96" s="12" t="s">
        <v>25</v>
      </c>
      <c r="AY96" s="230" t="s">
        <v>138</v>
      </c>
    </row>
    <row r="97" spans="2:65" s="1" customFormat="1" ht="22.5" customHeight="1">
      <c r="B97" s="41"/>
      <c r="C97" s="193" t="s">
        <v>89</v>
      </c>
      <c r="D97" s="193" t="s">
        <v>140</v>
      </c>
      <c r="E97" s="194" t="s">
        <v>819</v>
      </c>
      <c r="F97" s="195" t="s">
        <v>820</v>
      </c>
      <c r="G97" s="196" t="s">
        <v>804</v>
      </c>
      <c r="H97" s="197">
        <v>1</v>
      </c>
      <c r="I97" s="198"/>
      <c r="J97" s="199">
        <f>ROUND(I97*H97,2)</f>
        <v>0</v>
      </c>
      <c r="K97" s="195" t="s">
        <v>34</v>
      </c>
      <c r="L97" s="61"/>
      <c r="M97" s="200" t="s">
        <v>34</v>
      </c>
      <c r="N97" s="201" t="s">
        <v>49</v>
      </c>
      <c r="O97" s="42"/>
      <c r="P97" s="202">
        <f>O97*H97</f>
        <v>0</v>
      </c>
      <c r="Q97" s="202">
        <v>0</v>
      </c>
      <c r="R97" s="202">
        <f>Q97*H97</f>
        <v>0</v>
      </c>
      <c r="S97" s="202">
        <v>0</v>
      </c>
      <c r="T97" s="203">
        <f>S97*H97</f>
        <v>0</v>
      </c>
      <c r="AR97" s="24" t="s">
        <v>805</v>
      </c>
      <c r="AT97" s="24" t="s">
        <v>140</v>
      </c>
      <c r="AU97" s="24" t="s">
        <v>85</v>
      </c>
      <c r="AY97" s="24" t="s">
        <v>138</v>
      </c>
      <c r="BE97" s="204">
        <f>IF(N97="základní",J97,0)</f>
        <v>0</v>
      </c>
      <c r="BF97" s="204">
        <f>IF(N97="snížená",J97,0)</f>
        <v>0</v>
      </c>
      <c r="BG97" s="204">
        <f>IF(N97="zákl. přenesená",J97,0)</f>
        <v>0</v>
      </c>
      <c r="BH97" s="204">
        <f>IF(N97="sníž. přenesená",J97,0)</f>
        <v>0</v>
      </c>
      <c r="BI97" s="204">
        <f>IF(N97="nulová",J97,0)</f>
        <v>0</v>
      </c>
      <c r="BJ97" s="24" t="s">
        <v>145</v>
      </c>
      <c r="BK97" s="204">
        <f>ROUND(I97*H97,2)</f>
        <v>0</v>
      </c>
      <c r="BL97" s="24" t="s">
        <v>805</v>
      </c>
      <c r="BM97" s="24" t="s">
        <v>821</v>
      </c>
    </row>
    <row r="98" spans="2:65" s="11" customFormat="1">
      <c r="B98" s="208"/>
      <c r="C98" s="209"/>
      <c r="D98" s="205" t="s">
        <v>149</v>
      </c>
      <c r="E98" s="210" t="s">
        <v>34</v>
      </c>
      <c r="F98" s="211" t="s">
        <v>822</v>
      </c>
      <c r="G98" s="209"/>
      <c r="H98" s="212" t="s">
        <v>34</v>
      </c>
      <c r="I98" s="213"/>
      <c r="J98" s="209"/>
      <c r="K98" s="209"/>
      <c r="L98" s="214"/>
      <c r="M98" s="215"/>
      <c r="N98" s="216"/>
      <c r="O98" s="216"/>
      <c r="P98" s="216"/>
      <c r="Q98" s="216"/>
      <c r="R98" s="216"/>
      <c r="S98" s="216"/>
      <c r="T98" s="217"/>
      <c r="AT98" s="218" t="s">
        <v>149</v>
      </c>
      <c r="AU98" s="218" t="s">
        <v>85</v>
      </c>
      <c r="AV98" s="11" t="s">
        <v>25</v>
      </c>
      <c r="AW98" s="11" t="s">
        <v>102</v>
      </c>
      <c r="AX98" s="11" t="s">
        <v>76</v>
      </c>
      <c r="AY98" s="218" t="s">
        <v>138</v>
      </c>
    </row>
    <row r="99" spans="2:65" s="11" customFormat="1" ht="24">
      <c r="B99" s="208"/>
      <c r="C99" s="209"/>
      <c r="D99" s="205" t="s">
        <v>149</v>
      </c>
      <c r="E99" s="210" t="s">
        <v>34</v>
      </c>
      <c r="F99" s="211" t="s">
        <v>823</v>
      </c>
      <c r="G99" s="209"/>
      <c r="H99" s="212" t="s">
        <v>34</v>
      </c>
      <c r="I99" s="213"/>
      <c r="J99" s="209"/>
      <c r="K99" s="209"/>
      <c r="L99" s="214"/>
      <c r="M99" s="215"/>
      <c r="N99" s="216"/>
      <c r="O99" s="216"/>
      <c r="P99" s="216"/>
      <c r="Q99" s="216"/>
      <c r="R99" s="216"/>
      <c r="S99" s="216"/>
      <c r="T99" s="217"/>
      <c r="AT99" s="218" t="s">
        <v>149</v>
      </c>
      <c r="AU99" s="218" t="s">
        <v>85</v>
      </c>
      <c r="AV99" s="11" t="s">
        <v>25</v>
      </c>
      <c r="AW99" s="11" t="s">
        <v>102</v>
      </c>
      <c r="AX99" s="11" t="s">
        <v>76</v>
      </c>
      <c r="AY99" s="218" t="s">
        <v>138</v>
      </c>
    </row>
    <row r="100" spans="2:65" s="12" customFormat="1">
      <c r="B100" s="219"/>
      <c r="C100" s="220"/>
      <c r="D100" s="221" t="s">
        <v>149</v>
      </c>
      <c r="E100" s="222" t="s">
        <v>34</v>
      </c>
      <c r="F100" s="223" t="s">
        <v>25</v>
      </c>
      <c r="G100" s="220"/>
      <c r="H100" s="224">
        <v>1</v>
      </c>
      <c r="I100" s="225"/>
      <c r="J100" s="220"/>
      <c r="K100" s="220"/>
      <c r="L100" s="226"/>
      <c r="M100" s="227"/>
      <c r="N100" s="228"/>
      <c r="O100" s="228"/>
      <c r="P100" s="228"/>
      <c r="Q100" s="228"/>
      <c r="R100" s="228"/>
      <c r="S100" s="228"/>
      <c r="T100" s="229"/>
      <c r="AT100" s="230" t="s">
        <v>149</v>
      </c>
      <c r="AU100" s="230" t="s">
        <v>85</v>
      </c>
      <c r="AV100" s="12" t="s">
        <v>85</v>
      </c>
      <c r="AW100" s="12" t="s">
        <v>102</v>
      </c>
      <c r="AX100" s="12" t="s">
        <v>25</v>
      </c>
      <c r="AY100" s="230" t="s">
        <v>138</v>
      </c>
    </row>
    <row r="101" spans="2:65" s="1" customFormat="1" ht="22.5" customHeight="1">
      <c r="B101" s="41"/>
      <c r="C101" s="193" t="s">
        <v>145</v>
      </c>
      <c r="D101" s="193" t="s">
        <v>140</v>
      </c>
      <c r="E101" s="194" t="s">
        <v>824</v>
      </c>
      <c r="F101" s="195" t="s">
        <v>825</v>
      </c>
      <c r="G101" s="196" t="s">
        <v>804</v>
      </c>
      <c r="H101" s="197">
        <v>1</v>
      </c>
      <c r="I101" s="198"/>
      <c r="J101" s="199">
        <f>ROUND(I101*H101,2)</f>
        <v>0</v>
      </c>
      <c r="K101" s="195" t="s">
        <v>34</v>
      </c>
      <c r="L101" s="61"/>
      <c r="M101" s="200" t="s">
        <v>34</v>
      </c>
      <c r="N101" s="201" t="s">
        <v>49</v>
      </c>
      <c r="O101" s="42"/>
      <c r="P101" s="202">
        <f>O101*H101</f>
        <v>0</v>
      </c>
      <c r="Q101" s="202">
        <v>0</v>
      </c>
      <c r="R101" s="202">
        <f>Q101*H101</f>
        <v>0</v>
      </c>
      <c r="S101" s="202">
        <v>0</v>
      </c>
      <c r="T101" s="203">
        <f>S101*H101</f>
        <v>0</v>
      </c>
      <c r="AR101" s="24" t="s">
        <v>805</v>
      </c>
      <c r="AT101" s="24" t="s">
        <v>140</v>
      </c>
      <c r="AU101" s="24" t="s">
        <v>85</v>
      </c>
      <c r="AY101" s="24" t="s">
        <v>138</v>
      </c>
      <c r="BE101" s="204">
        <f>IF(N101="základní",J101,0)</f>
        <v>0</v>
      </c>
      <c r="BF101" s="204">
        <f>IF(N101="snížená",J101,0)</f>
        <v>0</v>
      </c>
      <c r="BG101" s="204">
        <f>IF(N101="zákl. přenesená",J101,0)</f>
        <v>0</v>
      </c>
      <c r="BH101" s="204">
        <f>IF(N101="sníž. přenesená",J101,0)</f>
        <v>0</v>
      </c>
      <c r="BI101" s="204">
        <f>IF(N101="nulová",J101,0)</f>
        <v>0</v>
      </c>
      <c r="BJ101" s="24" t="s">
        <v>145</v>
      </c>
      <c r="BK101" s="204">
        <f>ROUND(I101*H101,2)</f>
        <v>0</v>
      </c>
      <c r="BL101" s="24" t="s">
        <v>805</v>
      </c>
      <c r="BM101" s="24" t="s">
        <v>826</v>
      </c>
    </row>
    <row r="102" spans="2:65" s="11" customFormat="1">
      <c r="B102" s="208"/>
      <c r="C102" s="209"/>
      <c r="D102" s="205" t="s">
        <v>149</v>
      </c>
      <c r="E102" s="210" t="s">
        <v>34</v>
      </c>
      <c r="F102" s="211" t="s">
        <v>827</v>
      </c>
      <c r="G102" s="209"/>
      <c r="H102" s="212" t="s">
        <v>34</v>
      </c>
      <c r="I102" s="213"/>
      <c r="J102" s="209"/>
      <c r="K102" s="209"/>
      <c r="L102" s="214"/>
      <c r="M102" s="215"/>
      <c r="N102" s="216"/>
      <c r="O102" s="216"/>
      <c r="P102" s="216"/>
      <c r="Q102" s="216"/>
      <c r="R102" s="216"/>
      <c r="S102" s="216"/>
      <c r="T102" s="217"/>
      <c r="AT102" s="218" t="s">
        <v>149</v>
      </c>
      <c r="AU102" s="218" t="s">
        <v>85</v>
      </c>
      <c r="AV102" s="11" t="s">
        <v>25</v>
      </c>
      <c r="AW102" s="11" t="s">
        <v>102</v>
      </c>
      <c r="AX102" s="11" t="s">
        <v>76</v>
      </c>
      <c r="AY102" s="218" t="s">
        <v>138</v>
      </c>
    </row>
    <row r="103" spans="2:65" s="11" customFormat="1" ht="24">
      <c r="B103" s="208"/>
      <c r="C103" s="209"/>
      <c r="D103" s="205" t="s">
        <v>149</v>
      </c>
      <c r="E103" s="210" t="s">
        <v>34</v>
      </c>
      <c r="F103" s="211" t="s">
        <v>828</v>
      </c>
      <c r="G103" s="209"/>
      <c r="H103" s="212" t="s">
        <v>34</v>
      </c>
      <c r="I103" s="213"/>
      <c r="J103" s="209"/>
      <c r="K103" s="209"/>
      <c r="L103" s="214"/>
      <c r="M103" s="215"/>
      <c r="N103" s="216"/>
      <c r="O103" s="216"/>
      <c r="P103" s="216"/>
      <c r="Q103" s="216"/>
      <c r="R103" s="216"/>
      <c r="S103" s="216"/>
      <c r="T103" s="217"/>
      <c r="AT103" s="218" t="s">
        <v>149</v>
      </c>
      <c r="AU103" s="218" t="s">
        <v>85</v>
      </c>
      <c r="AV103" s="11" t="s">
        <v>25</v>
      </c>
      <c r="AW103" s="11" t="s">
        <v>102</v>
      </c>
      <c r="AX103" s="11" t="s">
        <v>76</v>
      </c>
      <c r="AY103" s="218" t="s">
        <v>138</v>
      </c>
    </row>
    <row r="104" spans="2:65" s="12" customFormat="1">
      <c r="B104" s="219"/>
      <c r="C104" s="220"/>
      <c r="D104" s="205" t="s">
        <v>149</v>
      </c>
      <c r="E104" s="232" t="s">
        <v>34</v>
      </c>
      <c r="F104" s="233" t="s">
        <v>25</v>
      </c>
      <c r="G104" s="220"/>
      <c r="H104" s="234">
        <v>1</v>
      </c>
      <c r="I104" s="225"/>
      <c r="J104" s="220"/>
      <c r="K104" s="220"/>
      <c r="L104" s="226"/>
      <c r="M104" s="227"/>
      <c r="N104" s="228"/>
      <c r="O104" s="228"/>
      <c r="P104" s="228"/>
      <c r="Q104" s="228"/>
      <c r="R104" s="228"/>
      <c r="S104" s="228"/>
      <c r="T104" s="229"/>
      <c r="AT104" s="230" t="s">
        <v>149</v>
      </c>
      <c r="AU104" s="230" t="s">
        <v>85</v>
      </c>
      <c r="AV104" s="12" t="s">
        <v>85</v>
      </c>
      <c r="AW104" s="12" t="s">
        <v>102</v>
      </c>
      <c r="AX104" s="12" t="s">
        <v>25</v>
      </c>
      <c r="AY104" s="230" t="s">
        <v>138</v>
      </c>
    </row>
    <row r="105" spans="2:65" s="10" customFormat="1" ht="29.85" customHeight="1">
      <c r="B105" s="176"/>
      <c r="C105" s="177"/>
      <c r="D105" s="190" t="s">
        <v>75</v>
      </c>
      <c r="E105" s="191" t="s">
        <v>829</v>
      </c>
      <c r="F105" s="191" t="s">
        <v>830</v>
      </c>
      <c r="G105" s="177"/>
      <c r="H105" s="177"/>
      <c r="I105" s="180"/>
      <c r="J105" s="192">
        <f>BK105</f>
        <v>0</v>
      </c>
      <c r="K105" s="177"/>
      <c r="L105" s="182"/>
      <c r="M105" s="183"/>
      <c r="N105" s="184"/>
      <c r="O105" s="184"/>
      <c r="P105" s="185">
        <f>SUM(P106:P111)</f>
        <v>0</v>
      </c>
      <c r="Q105" s="184"/>
      <c r="R105" s="185">
        <f>SUM(R106:R111)</f>
        <v>0</v>
      </c>
      <c r="S105" s="184"/>
      <c r="T105" s="186">
        <f>SUM(T106:T111)</f>
        <v>0</v>
      </c>
      <c r="AR105" s="187" t="s">
        <v>145</v>
      </c>
      <c r="AT105" s="188" t="s">
        <v>75</v>
      </c>
      <c r="AU105" s="188" t="s">
        <v>25</v>
      </c>
      <c r="AY105" s="187" t="s">
        <v>138</v>
      </c>
      <c r="BK105" s="189">
        <f>SUM(BK106:BK111)</f>
        <v>0</v>
      </c>
    </row>
    <row r="106" spans="2:65" s="1" customFormat="1" ht="31.5" customHeight="1">
      <c r="B106" s="41"/>
      <c r="C106" s="193" t="s">
        <v>170</v>
      </c>
      <c r="D106" s="193" t="s">
        <v>140</v>
      </c>
      <c r="E106" s="194" t="s">
        <v>831</v>
      </c>
      <c r="F106" s="195" t="s">
        <v>832</v>
      </c>
      <c r="G106" s="196" t="s">
        <v>271</v>
      </c>
      <c r="H106" s="197">
        <v>1</v>
      </c>
      <c r="I106" s="198"/>
      <c r="J106" s="199">
        <f>ROUND(I106*H106,2)</f>
        <v>0</v>
      </c>
      <c r="K106" s="195" t="s">
        <v>34</v>
      </c>
      <c r="L106" s="61"/>
      <c r="M106" s="200" t="s">
        <v>34</v>
      </c>
      <c r="N106" s="201" t="s">
        <v>49</v>
      </c>
      <c r="O106" s="42"/>
      <c r="P106" s="202">
        <f>O106*H106</f>
        <v>0</v>
      </c>
      <c r="Q106" s="202">
        <v>0</v>
      </c>
      <c r="R106" s="202">
        <f>Q106*H106</f>
        <v>0</v>
      </c>
      <c r="S106" s="202">
        <v>0</v>
      </c>
      <c r="T106" s="203">
        <f>S106*H106</f>
        <v>0</v>
      </c>
      <c r="AR106" s="24" t="s">
        <v>833</v>
      </c>
      <c r="AT106" s="24" t="s">
        <v>140</v>
      </c>
      <c r="AU106" s="24" t="s">
        <v>85</v>
      </c>
      <c r="AY106" s="24" t="s">
        <v>138</v>
      </c>
      <c r="BE106" s="204">
        <f>IF(N106="základní",J106,0)</f>
        <v>0</v>
      </c>
      <c r="BF106" s="204">
        <f>IF(N106="snížená",J106,0)</f>
        <v>0</v>
      </c>
      <c r="BG106" s="204">
        <f>IF(N106="zákl. přenesená",J106,0)</f>
        <v>0</v>
      </c>
      <c r="BH106" s="204">
        <f>IF(N106="sníž. přenesená",J106,0)</f>
        <v>0</v>
      </c>
      <c r="BI106" s="204">
        <f>IF(N106="nulová",J106,0)</f>
        <v>0</v>
      </c>
      <c r="BJ106" s="24" t="s">
        <v>145</v>
      </c>
      <c r="BK106" s="204">
        <f>ROUND(I106*H106,2)</f>
        <v>0</v>
      </c>
      <c r="BL106" s="24" t="s">
        <v>833</v>
      </c>
      <c r="BM106" s="24" t="s">
        <v>834</v>
      </c>
    </row>
    <row r="107" spans="2:65" s="1" customFormat="1" ht="31.5" customHeight="1">
      <c r="B107" s="41"/>
      <c r="C107" s="193" t="s">
        <v>184</v>
      </c>
      <c r="D107" s="193" t="s">
        <v>140</v>
      </c>
      <c r="E107" s="194" t="s">
        <v>835</v>
      </c>
      <c r="F107" s="195" t="s">
        <v>836</v>
      </c>
      <c r="G107" s="196" t="s">
        <v>271</v>
      </c>
      <c r="H107" s="197">
        <v>1</v>
      </c>
      <c r="I107" s="198"/>
      <c r="J107" s="199">
        <f>ROUND(I107*H107,2)</f>
        <v>0</v>
      </c>
      <c r="K107" s="195" t="s">
        <v>34</v>
      </c>
      <c r="L107" s="61"/>
      <c r="M107" s="200" t="s">
        <v>34</v>
      </c>
      <c r="N107" s="201" t="s">
        <v>49</v>
      </c>
      <c r="O107" s="42"/>
      <c r="P107" s="202">
        <f>O107*H107</f>
        <v>0</v>
      </c>
      <c r="Q107" s="202">
        <v>0</v>
      </c>
      <c r="R107" s="202">
        <f>Q107*H107</f>
        <v>0</v>
      </c>
      <c r="S107" s="202">
        <v>0</v>
      </c>
      <c r="T107" s="203">
        <f>S107*H107</f>
        <v>0</v>
      </c>
      <c r="AR107" s="24" t="s">
        <v>833</v>
      </c>
      <c r="AT107" s="24" t="s">
        <v>140</v>
      </c>
      <c r="AU107" s="24" t="s">
        <v>85</v>
      </c>
      <c r="AY107" s="24" t="s">
        <v>138</v>
      </c>
      <c r="BE107" s="204">
        <f>IF(N107="základní",J107,0)</f>
        <v>0</v>
      </c>
      <c r="BF107" s="204">
        <f>IF(N107="snížená",J107,0)</f>
        <v>0</v>
      </c>
      <c r="BG107" s="204">
        <f>IF(N107="zákl. přenesená",J107,0)</f>
        <v>0</v>
      </c>
      <c r="BH107" s="204">
        <f>IF(N107="sníž. přenesená",J107,0)</f>
        <v>0</v>
      </c>
      <c r="BI107" s="204">
        <f>IF(N107="nulová",J107,0)</f>
        <v>0</v>
      </c>
      <c r="BJ107" s="24" t="s">
        <v>145</v>
      </c>
      <c r="BK107" s="204">
        <f>ROUND(I107*H107,2)</f>
        <v>0</v>
      </c>
      <c r="BL107" s="24" t="s">
        <v>833</v>
      </c>
      <c r="BM107" s="24" t="s">
        <v>837</v>
      </c>
    </row>
    <row r="108" spans="2:65" s="1" customFormat="1" ht="22.5" customHeight="1">
      <c r="B108" s="41"/>
      <c r="C108" s="193" t="s">
        <v>193</v>
      </c>
      <c r="D108" s="193" t="s">
        <v>140</v>
      </c>
      <c r="E108" s="194" t="s">
        <v>838</v>
      </c>
      <c r="F108" s="195" t="s">
        <v>839</v>
      </c>
      <c r="G108" s="196" t="s">
        <v>804</v>
      </c>
      <c r="H108" s="197">
        <v>1</v>
      </c>
      <c r="I108" s="198"/>
      <c r="J108" s="199">
        <f>ROUND(I108*H108,2)</f>
        <v>0</v>
      </c>
      <c r="K108" s="195" t="s">
        <v>34</v>
      </c>
      <c r="L108" s="61"/>
      <c r="M108" s="200" t="s">
        <v>34</v>
      </c>
      <c r="N108" s="201" t="s">
        <v>49</v>
      </c>
      <c r="O108" s="42"/>
      <c r="P108" s="202">
        <f>O108*H108</f>
        <v>0</v>
      </c>
      <c r="Q108" s="202">
        <v>0</v>
      </c>
      <c r="R108" s="202">
        <f>Q108*H108</f>
        <v>0</v>
      </c>
      <c r="S108" s="202">
        <v>0</v>
      </c>
      <c r="T108" s="203">
        <f>S108*H108</f>
        <v>0</v>
      </c>
      <c r="AR108" s="24" t="s">
        <v>833</v>
      </c>
      <c r="AT108" s="24" t="s">
        <v>140</v>
      </c>
      <c r="AU108" s="24" t="s">
        <v>85</v>
      </c>
      <c r="AY108" s="24" t="s">
        <v>138</v>
      </c>
      <c r="BE108" s="204">
        <f>IF(N108="základní",J108,0)</f>
        <v>0</v>
      </c>
      <c r="BF108" s="204">
        <f>IF(N108="snížená",J108,0)</f>
        <v>0</v>
      </c>
      <c r="BG108" s="204">
        <f>IF(N108="zákl. přenesená",J108,0)</f>
        <v>0</v>
      </c>
      <c r="BH108" s="204">
        <f>IF(N108="sníž. přenesená",J108,0)</f>
        <v>0</v>
      </c>
      <c r="BI108" s="204">
        <f>IF(N108="nulová",J108,0)</f>
        <v>0</v>
      </c>
      <c r="BJ108" s="24" t="s">
        <v>145</v>
      </c>
      <c r="BK108" s="204">
        <f>ROUND(I108*H108,2)</f>
        <v>0</v>
      </c>
      <c r="BL108" s="24" t="s">
        <v>833</v>
      </c>
      <c r="BM108" s="24" t="s">
        <v>840</v>
      </c>
    </row>
    <row r="109" spans="2:65" s="11" customFormat="1">
      <c r="B109" s="208"/>
      <c r="C109" s="209"/>
      <c r="D109" s="205" t="s">
        <v>149</v>
      </c>
      <c r="E109" s="210" t="s">
        <v>34</v>
      </c>
      <c r="F109" s="211" t="s">
        <v>841</v>
      </c>
      <c r="G109" s="209"/>
      <c r="H109" s="212" t="s">
        <v>34</v>
      </c>
      <c r="I109" s="213"/>
      <c r="J109" s="209"/>
      <c r="K109" s="209"/>
      <c r="L109" s="214"/>
      <c r="M109" s="215"/>
      <c r="N109" s="216"/>
      <c r="O109" s="216"/>
      <c r="P109" s="216"/>
      <c r="Q109" s="216"/>
      <c r="R109" s="216"/>
      <c r="S109" s="216"/>
      <c r="T109" s="217"/>
      <c r="AT109" s="218" t="s">
        <v>149</v>
      </c>
      <c r="AU109" s="218" t="s">
        <v>85</v>
      </c>
      <c r="AV109" s="11" t="s">
        <v>25</v>
      </c>
      <c r="AW109" s="11" t="s">
        <v>102</v>
      </c>
      <c r="AX109" s="11" t="s">
        <v>76</v>
      </c>
      <c r="AY109" s="218" t="s">
        <v>138</v>
      </c>
    </row>
    <row r="110" spans="2:65" s="12" customFormat="1">
      <c r="B110" s="219"/>
      <c r="C110" s="220"/>
      <c r="D110" s="221" t="s">
        <v>149</v>
      </c>
      <c r="E110" s="222" t="s">
        <v>34</v>
      </c>
      <c r="F110" s="223" t="s">
        <v>25</v>
      </c>
      <c r="G110" s="220"/>
      <c r="H110" s="224">
        <v>1</v>
      </c>
      <c r="I110" s="225"/>
      <c r="J110" s="220"/>
      <c r="K110" s="220"/>
      <c r="L110" s="226"/>
      <c r="M110" s="227"/>
      <c r="N110" s="228"/>
      <c r="O110" s="228"/>
      <c r="P110" s="228"/>
      <c r="Q110" s="228"/>
      <c r="R110" s="228"/>
      <c r="S110" s="228"/>
      <c r="T110" s="229"/>
      <c r="AT110" s="230" t="s">
        <v>149</v>
      </c>
      <c r="AU110" s="230" t="s">
        <v>85</v>
      </c>
      <c r="AV110" s="12" t="s">
        <v>85</v>
      </c>
      <c r="AW110" s="12" t="s">
        <v>102</v>
      </c>
      <c r="AX110" s="12" t="s">
        <v>25</v>
      </c>
      <c r="AY110" s="230" t="s">
        <v>138</v>
      </c>
    </row>
    <row r="111" spans="2:65" s="1" customFormat="1" ht="31.5" customHeight="1">
      <c r="B111" s="41"/>
      <c r="C111" s="193" t="s">
        <v>200</v>
      </c>
      <c r="D111" s="193" t="s">
        <v>140</v>
      </c>
      <c r="E111" s="194" t="s">
        <v>842</v>
      </c>
      <c r="F111" s="195" t="s">
        <v>843</v>
      </c>
      <c r="G111" s="196" t="s">
        <v>271</v>
      </c>
      <c r="H111" s="197">
        <v>1</v>
      </c>
      <c r="I111" s="198"/>
      <c r="J111" s="199">
        <f>ROUND(I111*H111,2)</f>
        <v>0</v>
      </c>
      <c r="K111" s="195" t="s">
        <v>34</v>
      </c>
      <c r="L111" s="61"/>
      <c r="M111" s="200" t="s">
        <v>34</v>
      </c>
      <c r="N111" s="201" t="s">
        <v>49</v>
      </c>
      <c r="O111" s="42"/>
      <c r="P111" s="202">
        <f>O111*H111</f>
        <v>0</v>
      </c>
      <c r="Q111" s="202">
        <v>0</v>
      </c>
      <c r="R111" s="202">
        <f>Q111*H111</f>
        <v>0</v>
      </c>
      <c r="S111" s="202">
        <v>0</v>
      </c>
      <c r="T111" s="203">
        <f>S111*H111</f>
        <v>0</v>
      </c>
      <c r="AR111" s="24" t="s">
        <v>833</v>
      </c>
      <c r="AT111" s="24" t="s">
        <v>140</v>
      </c>
      <c r="AU111" s="24" t="s">
        <v>85</v>
      </c>
      <c r="AY111" s="24" t="s">
        <v>138</v>
      </c>
      <c r="BE111" s="204">
        <f>IF(N111="základní",J111,0)</f>
        <v>0</v>
      </c>
      <c r="BF111" s="204">
        <f>IF(N111="snížená",J111,0)</f>
        <v>0</v>
      </c>
      <c r="BG111" s="204">
        <f>IF(N111="zákl. přenesená",J111,0)</f>
        <v>0</v>
      </c>
      <c r="BH111" s="204">
        <f>IF(N111="sníž. přenesená",J111,0)</f>
        <v>0</v>
      </c>
      <c r="BI111" s="204">
        <f>IF(N111="nulová",J111,0)</f>
        <v>0</v>
      </c>
      <c r="BJ111" s="24" t="s">
        <v>145</v>
      </c>
      <c r="BK111" s="204">
        <f>ROUND(I111*H111,2)</f>
        <v>0</v>
      </c>
      <c r="BL111" s="24" t="s">
        <v>833</v>
      </c>
      <c r="BM111" s="24" t="s">
        <v>844</v>
      </c>
    </row>
    <row r="112" spans="2:65" s="10" customFormat="1" ht="29.85" customHeight="1">
      <c r="B112" s="176"/>
      <c r="C112" s="177"/>
      <c r="D112" s="190" t="s">
        <v>75</v>
      </c>
      <c r="E112" s="191" t="s">
        <v>845</v>
      </c>
      <c r="F112" s="191" t="s">
        <v>846</v>
      </c>
      <c r="G112" s="177"/>
      <c r="H112" s="177"/>
      <c r="I112" s="180"/>
      <c r="J112" s="192">
        <f>BK112</f>
        <v>0</v>
      </c>
      <c r="K112" s="177"/>
      <c r="L112" s="182"/>
      <c r="M112" s="183"/>
      <c r="N112" s="184"/>
      <c r="O112" s="184"/>
      <c r="P112" s="185">
        <f>SUM(P113:P114)</f>
        <v>0</v>
      </c>
      <c r="Q112" s="184"/>
      <c r="R112" s="185">
        <f>SUM(R113:R114)</f>
        <v>0</v>
      </c>
      <c r="S112" s="184"/>
      <c r="T112" s="186">
        <f>SUM(T113:T114)</f>
        <v>0</v>
      </c>
      <c r="AR112" s="187" t="s">
        <v>145</v>
      </c>
      <c r="AT112" s="188" t="s">
        <v>75</v>
      </c>
      <c r="AU112" s="188" t="s">
        <v>25</v>
      </c>
      <c r="AY112" s="187" t="s">
        <v>138</v>
      </c>
      <c r="BK112" s="189">
        <f>SUM(BK113:BK114)</f>
        <v>0</v>
      </c>
    </row>
    <row r="113" spans="2:65" s="1" customFormat="1" ht="22.5" customHeight="1">
      <c r="B113" s="41"/>
      <c r="C113" s="193" t="s">
        <v>207</v>
      </c>
      <c r="D113" s="193" t="s">
        <v>140</v>
      </c>
      <c r="E113" s="194" t="s">
        <v>847</v>
      </c>
      <c r="F113" s="195" t="s">
        <v>848</v>
      </c>
      <c r="G113" s="196" t="s">
        <v>804</v>
      </c>
      <c r="H113" s="197">
        <v>1</v>
      </c>
      <c r="I113" s="198"/>
      <c r="J113" s="199">
        <f>ROUND(I113*H113,2)</f>
        <v>0</v>
      </c>
      <c r="K113" s="195" t="s">
        <v>34</v>
      </c>
      <c r="L113" s="61"/>
      <c r="M113" s="200" t="s">
        <v>34</v>
      </c>
      <c r="N113" s="201" t="s">
        <v>49</v>
      </c>
      <c r="O113" s="42"/>
      <c r="P113" s="202">
        <f>O113*H113</f>
        <v>0</v>
      </c>
      <c r="Q113" s="202">
        <v>0</v>
      </c>
      <c r="R113" s="202">
        <f>Q113*H113</f>
        <v>0</v>
      </c>
      <c r="S113" s="202">
        <v>0</v>
      </c>
      <c r="T113" s="203">
        <f>S113*H113</f>
        <v>0</v>
      </c>
      <c r="AR113" s="24" t="s">
        <v>849</v>
      </c>
      <c r="AT113" s="24" t="s">
        <v>140</v>
      </c>
      <c r="AU113" s="24" t="s">
        <v>85</v>
      </c>
      <c r="AY113" s="24" t="s">
        <v>138</v>
      </c>
      <c r="BE113" s="204">
        <f>IF(N113="základní",J113,0)</f>
        <v>0</v>
      </c>
      <c r="BF113" s="204">
        <f>IF(N113="snížená",J113,0)</f>
        <v>0</v>
      </c>
      <c r="BG113" s="204">
        <f>IF(N113="zákl. přenesená",J113,0)</f>
        <v>0</v>
      </c>
      <c r="BH113" s="204">
        <f>IF(N113="sníž. přenesená",J113,0)</f>
        <v>0</v>
      </c>
      <c r="BI113" s="204">
        <f>IF(N113="nulová",J113,0)</f>
        <v>0</v>
      </c>
      <c r="BJ113" s="24" t="s">
        <v>145</v>
      </c>
      <c r="BK113" s="204">
        <f>ROUND(I113*H113,2)</f>
        <v>0</v>
      </c>
      <c r="BL113" s="24" t="s">
        <v>849</v>
      </c>
      <c r="BM113" s="24" t="s">
        <v>850</v>
      </c>
    </row>
    <row r="114" spans="2:65" s="1" customFormat="1" ht="22.5" customHeight="1">
      <c r="B114" s="41"/>
      <c r="C114" s="193" t="s">
        <v>30</v>
      </c>
      <c r="D114" s="193" t="s">
        <v>140</v>
      </c>
      <c r="E114" s="194" t="s">
        <v>851</v>
      </c>
      <c r="F114" s="195" t="s">
        <v>852</v>
      </c>
      <c r="G114" s="196" t="s">
        <v>804</v>
      </c>
      <c r="H114" s="197">
        <v>1</v>
      </c>
      <c r="I114" s="198"/>
      <c r="J114" s="199">
        <f>ROUND(I114*H114,2)</f>
        <v>0</v>
      </c>
      <c r="K114" s="195" t="s">
        <v>34</v>
      </c>
      <c r="L114" s="61"/>
      <c r="M114" s="200" t="s">
        <v>34</v>
      </c>
      <c r="N114" s="201" t="s">
        <v>49</v>
      </c>
      <c r="O114" s="42"/>
      <c r="P114" s="202">
        <f>O114*H114</f>
        <v>0</v>
      </c>
      <c r="Q114" s="202">
        <v>0</v>
      </c>
      <c r="R114" s="202">
        <f>Q114*H114</f>
        <v>0</v>
      </c>
      <c r="S114" s="202">
        <v>0</v>
      </c>
      <c r="T114" s="203">
        <f>S114*H114</f>
        <v>0</v>
      </c>
      <c r="AR114" s="24" t="s">
        <v>849</v>
      </c>
      <c r="AT114" s="24" t="s">
        <v>140</v>
      </c>
      <c r="AU114" s="24" t="s">
        <v>85</v>
      </c>
      <c r="AY114" s="24" t="s">
        <v>138</v>
      </c>
      <c r="BE114" s="204">
        <f>IF(N114="základní",J114,0)</f>
        <v>0</v>
      </c>
      <c r="BF114" s="204">
        <f>IF(N114="snížená",J114,0)</f>
        <v>0</v>
      </c>
      <c r="BG114" s="204">
        <f>IF(N114="zákl. přenesená",J114,0)</f>
        <v>0</v>
      </c>
      <c r="BH114" s="204">
        <f>IF(N114="sníž. přenesená",J114,0)</f>
        <v>0</v>
      </c>
      <c r="BI114" s="204">
        <f>IF(N114="nulová",J114,0)</f>
        <v>0</v>
      </c>
      <c r="BJ114" s="24" t="s">
        <v>145</v>
      </c>
      <c r="BK114" s="204">
        <f>ROUND(I114*H114,2)</f>
        <v>0</v>
      </c>
      <c r="BL114" s="24" t="s">
        <v>849</v>
      </c>
      <c r="BM114" s="24" t="s">
        <v>853</v>
      </c>
    </row>
    <row r="115" spans="2:65" s="10" customFormat="1" ht="29.85" customHeight="1">
      <c r="B115" s="176"/>
      <c r="C115" s="177"/>
      <c r="D115" s="190" t="s">
        <v>75</v>
      </c>
      <c r="E115" s="191" t="s">
        <v>854</v>
      </c>
      <c r="F115" s="191" t="s">
        <v>855</v>
      </c>
      <c r="G115" s="177"/>
      <c r="H115" s="177"/>
      <c r="I115" s="180"/>
      <c r="J115" s="192">
        <f>BK115</f>
        <v>0</v>
      </c>
      <c r="K115" s="177"/>
      <c r="L115" s="182"/>
      <c r="M115" s="183"/>
      <c r="N115" s="184"/>
      <c r="O115" s="184"/>
      <c r="P115" s="185">
        <f>SUM(P116:P142)</f>
        <v>0</v>
      </c>
      <c r="Q115" s="184"/>
      <c r="R115" s="185">
        <f>SUM(R116:R142)</f>
        <v>0</v>
      </c>
      <c r="S115" s="184"/>
      <c r="T115" s="186">
        <f>SUM(T116:T142)</f>
        <v>0</v>
      </c>
      <c r="AR115" s="187" t="s">
        <v>145</v>
      </c>
      <c r="AT115" s="188" t="s">
        <v>75</v>
      </c>
      <c r="AU115" s="188" t="s">
        <v>25</v>
      </c>
      <c r="AY115" s="187" t="s">
        <v>138</v>
      </c>
      <c r="BK115" s="189">
        <f>SUM(BK116:BK142)</f>
        <v>0</v>
      </c>
    </row>
    <row r="116" spans="2:65" s="1" customFormat="1" ht="44.25" customHeight="1">
      <c r="B116" s="41"/>
      <c r="C116" s="193" t="s">
        <v>222</v>
      </c>
      <c r="D116" s="193" t="s">
        <v>140</v>
      </c>
      <c r="E116" s="194" t="s">
        <v>856</v>
      </c>
      <c r="F116" s="195" t="s">
        <v>857</v>
      </c>
      <c r="G116" s="196" t="s">
        <v>804</v>
      </c>
      <c r="H116" s="197">
        <v>1</v>
      </c>
      <c r="I116" s="198"/>
      <c r="J116" s="199">
        <f>ROUND(I116*H116,2)</f>
        <v>0</v>
      </c>
      <c r="K116" s="195" t="s">
        <v>34</v>
      </c>
      <c r="L116" s="61"/>
      <c r="M116" s="200" t="s">
        <v>34</v>
      </c>
      <c r="N116" s="201" t="s">
        <v>49</v>
      </c>
      <c r="O116" s="42"/>
      <c r="P116" s="202">
        <f>O116*H116</f>
        <v>0</v>
      </c>
      <c r="Q116" s="202">
        <v>0</v>
      </c>
      <c r="R116" s="202">
        <f>Q116*H116</f>
        <v>0</v>
      </c>
      <c r="S116" s="202">
        <v>0</v>
      </c>
      <c r="T116" s="203">
        <f>S116*H116</f>
        <v>0</v>
      </c>
      <c r="AR116" s="24" t="s">
        <v>849</v>
      </c>
      <c r="AT116" s="24" t="s">
        <v>140</v>
      </c>
      <c r="AU116" s="24" t="s">
        <v>85</v>
      </c>
      <c r="AY116" s="24" t="s">
        <v>138</v>
      </c>
      <c r="BE116" s="204">
        <f>IF(N116="základní",J116,0)</f>
        <v>0</v>
      </c>
      <c r="BF116" s="204">
        <f>IF(N116="snížená",J116,0)</f>
        <v>0</v>
      </c>
      <c r="BG116" s="204">
        <f>IF(N116="zákl. přenesená",J116,0)</f>
        <v>0</v>
      </c>
      <c r="BH116" s="204">
        <f>IF(N116="sníž. přenesená",J116,0)</f>
        <v>0</v>
      </c>
      <c r="BI116" s="204">
        <f>IF(N116="nulová",J116,0)</f>
        <v>0</v>
      </c>
      <c r="BJ116" s="24" t="s">
        <v>145</v>
      </c>
      <c r="BK116" s="204">
        <f>ROUND(I116*H116,2)</f>
        <v>0</v>
      </c>
      <c r="BL116" s="24" t="s">
        <v>849</v>
      </c>
      <c r="BM116" s="24" t="s">
        <v>858</v>
      </c>
    </row>
    <row r="117" spans="2:65" s="1" customFormat="1" ht="31.5" customHeight="1">
      <c r="B117" s="41"/>
      <c r="C117" s="193" t="s">
        <v>230</v>
      </c>
      <c r="D117" s="193" t="s">
        <v>140</v>
      </c>
      <c r="E117" s="194" t="s">
        <v>859</v>
      </c>
      <c r="F117" s="195" t="s">
        <v>860</v>
      </c>
      <c r="G117" s="196" t="s">
        <v>804</v>
      </c>
      <c r="H117" s="197">
        <v>1</v>
      </c>
      <c r="I117" s="198"/>
      <c r="J117" s="199">
        <f>ROUND(I117*H117,2)</f>
        <v>0</v>
      </c>
      <c r="K117" s="195" t="s">
        <v>34</v>
      </c>
      <c r="L117" s="61"/>
      <c r="M117" s="200" t="s">
        <v>34</v>
      </c>
      <c r="N117" s="201" t="s">
        <v>49</v>
      </c>
      <c r="O117" s="42"/>
      <c r="P117" s="202">
        <f>O117*H117</f>
        <v>0</v>
      </c>
      <c r="Q117" s="202">
        <v>0</v>
      </c>
      <c r="R117" s="202">
        <f>Q117*H117</f>
        <v>0</v>
      </c>
      <c r="S117" s="202">
        <v>0</v>
      </c>
      <c r="T117" s="203">
        <f>S117*H117</f>
        <v>0</v>
      </c>
      <c r="AR117" s="24" t="s">
        <v>849</v>
      </c>
      <c r="AT117" s="24" t="s">
        <v>140</v>
      </c>
      <c r="AU117" s="24" t="s">
        <v>85</v>
      </c>
      <c r="AY117" s="24" t="s">
        <v>138</v>
      </c>
      <c r="BE117" s="204">
        <f>IF(N117="základní",J117,0)</f>
        <v>0</v>
      </c>
      <c r="BF117" s="204">
        <f>IF(N117="snížená",J117,0)</f>
        <v>0</v>
      </c>
      <c r="BG117" s="204">
        <f>IF(N117="zákl. přenesená",J117,0)</f>
        <v>0</v>
      </c>
      <c r="BH117" s="204">
        <f>IF(N117="sníž. přenesená",J117,0)</f>
        <v>0</v>
      </c>
      <c r="BI117" s="204">
        <f>IF(N117="nulová",J117,0)</f>
        <v>0</v>
      </c>
      <c r="BJ117" s="24" t="s">
        <v>145</v>
      </c>
      <c r="BK117" s="204">
        <f>ROUND(I117*H117,2)</f>
        <v>0</v>
      </c>
      <c r="BL117" s="24" t="s">
        <v>849</v>
      </c>
      <c r="BM117" s="24" t="s">
        <v>861</v>
      </c>
    </row>
    <row r="118" spans="2:65" s="1" customFormat="1" ht="22.5" customHeight="1">
      <c r="B118" s="41"/>
      <c r="C118" s="193" t="s">
        <v>239</v>
      </c>
      <c r="D118" s="193" t="s">
        <v>140</v>
      </c>
      <c r="E118" s="194" t="s">
        <v>862</v>
      </c>
      <c r="F118" s="195" t="s">
        <v>863</v>
      </c>
      <c r="G118" s="196" t="s">
        <v>271</v>
      </c>
      <c r="H118" s="197">
        <v>1</v>
      </c>
      <c r="I118" s="198"/>
      <c r="J118" s="199">
        <f>ROUND(I118*H118,2)</f>
        <v>0</v>
      </c>
      <c r="K118" s="195" t="s">
        <v>34</v>
      </c>
      <c r="L118" s="61"/>
      <c r="M118" s="200" t="s">
        <v>34</v>
      </c>
      <c r="N118" s="201" t="s">
        <v>49</v>
      </c>
      <c r="O118" s="42"/>
      <c r="P118" s="202">
        <f>O118*H118</f>
        <v>0</v>
      </c>
      <c r="Q118" s="202">
        <v>0</v>
      </c>
      <c r="R118" s="202">
        <f>Q118*H118</f>
        <v>0</v>
      </c>
      <c r="S118" s="202">
        <v>0</v>
      </c>
      <c r="T118" s="203">
        <f>S118*H118</f>
        <v>0</v>
      </c>
      <c r="AR118" s="24" t="s">
        <v>849</v>
      </c>
      <c r="AT118" s="24" t="s">
        <v>140</v>
      </c>
      <c r="AU118" s="24" t="s">
        <v>85</v>
      </c>
      <c r="AY118" s="24" t="s">
        <v>138</v>
      </c>
      <c r="BE118" s="204">
        <f>IF(N118="základní",J118,0)</f>
        <v>0</v>
      </c>
      <c r="BF118" s="204">
        <f>IF(N118="snížená",J118,0)</f>
        <v>0</v>
      </c>
      <c r="BG118" s="204">
        <f>IF(N118="zákl. přenesená",J118,0)</f>
        <v>0</v>
      </c>
      <c r="BH118" s="204">
        <f>IF(N118="sníž. přenesená",J118,0)</f>
        <v>0</v>
      </c>
      <c r="BI118" s="204">
        <f>IF(N118="nulová",J118,0)</f>
        <v>0</v>
      </c>
      <c r="BJ118" s="24" t="s">
        <v>145</v>
      </c>
      <c r="BK118" s="204">
        <f>ROUND(I118*H118,2)</f>
        <v>0</v>
      </c>
      <c r="BL118" s="24" t="s">
        <v>849</v>
      </c>
      <c r="BM118" s="24" t="s">
        <v>864</v>
      </c>
    </row>
    <row r="119" spans="2:65" s="1" customFormat="1" ht="22.5" customHeight="1">
      <c r="B119" s="41"/>
      <c r="C119" s="193" t="s">
        <v>248</v>
      </c>
      <c r="D119" s="193" t="s">
        <v>140</v>
      </c>
      <c r="E119" s="194" t="s">
        <v>865</v>
      </c>
      <c r="F119" s="195" t="s">
        <v>866</v>
      </c>
      <c r="G119" s="196" t="s">
        <v>804</v>
      </c>
      <c r="H119" s="197">
        <v>1</v>
      </c>
      <c r="I119" s="198"/>
      <c r="J119" s="199">
        <f>ROUND(I119*H119,2)</f>
        <v>0</v>
      </c>
      <c r="K119" s="195" t="s">
        <v>34</v>
      </c>
      <c r="L119" s="61"/>
      <c r="M119" s="200" t="s">
        <v>34</v>
      </c>
      <c r="N119" s="201" t="s">
        <v>49</v>
      </c>
      <c r="O119" s="42"/>
      <c r="P119" s="202">
        <f>O119*H119</f>
        <v>0</v>
      </c>
      <c r="Q119" s="202">
        <v>0</v>
      </c>
      <c r="R119" s="202">
        <f>Q119*H119</f>
        <v>0</v>
      </c>
      <c r="S119" s="202">
        <v>0</v>
      </c>
      <c r="T119" s="203">
        <f>S119*H119</f>
        <v>0</v>
      </c>
      <c r="AR119" s="24" t="s">
        <v>849</v>
      </c>
      <c r="AT119" s="24" t="s">
        <v>140</v>
      </c>
      <c r="AU119" s="24" t="s">
        <v>85</v>
      </c>
      <c r="AY119" s="24" t="s">
        <v>138</v>
      </c>
      <c r="BE119" s="204">
        <f>IF(N119="základní",J119,0)</f>
        <v>0</v>
      </c>
      <c r="BF119" s="204">
        <f>IF(N119="snížená",J119,0)</f>
        <v>0</v>
      </c>
      <c r="BG119" s="204">
        <f>IF(N119="zákl. přenesená",J119,0)</f>
        <v>0</v>
      </c>
      <c r="BH119" s="204">
        <f>IF(N119="sníž. přenesená",J119,0)</f>
        <v>0</v>
      </c>
      <c r="BI119" s="204">
        <f>IF(N119="nulová",J119,0)</f>
        <v>0</v>
      </c>
      <c r="BJ119" s="24" t="s">
        <v>145</v>
      </c>
      <c r="BK119" s="204">
        <f>ROUND(I119*H119,2)</f>
        <v>0</v>
      </c>
      <c r="BL119" s="24" t="s">
        <v>849</v>
      </c>
      <c r="BM119" s="24" t="s">
        <v>867</v>
      </c>
    </row>
    <row r="120" spans="2:65" s="1" customFormat="1" ht="22.5" customHeight="1">
      <c r="B120" s="41"/>
      <c r="C120" s="193" t="s">
        <v>10</v>
      </c>
      <c r="D120" s="193" t="s">
        <v>140</v>
      </c>
      <c r="E120" s="194" t="s">
        <v>868</v>
      </c>
      <c r="F120" s="195" t="s">
        <v>869</v>
      </c>
      <c r="G120" s="196" t="s">
        <v>804</v>
      </c>
      <c r="H120" s="197">
        <v>1</v>
      </c>
      <c r="I120" s="198"/>
      <c r="J120" s="199">
        <f>ROUND(I120*H120,2)</f>
        <v>0</v>
      </c>
      <c r="K120" s="195" t="s">
        <v>34</v>
      </c>
      <c r="L120" s="61"/>
      <c r="M120" s="200" t="s">
        <v>34</v>
      </c>
      <c r="N120" s="201" t="s">
        <v>49</v>
      </c>
      <c r="O120" s="42"/>
      <c r="P120" s="202">
        <f>O120*H120</f>
        <v>0</v>
      </c>
      <c r="Q120" s="202">
        <v>0</v>
      </c>
      <c r="R120" s="202">
        <f>Q120*H120</f>
        <v>0</v>
      </c>
      <c r="S120" s="202">
        <v>0</v>
      </c>
      <c r="T120" s="203">
        <f>S120*H120</f>
        <v>0</v>
      </c>
      <c r="AR120" s="24" t="s">
        <v>849</v>
      </c>
      <c r="AT120" s="24" t="s">
        <v>140</v>
      </c>
      <c r="AU120" s="24" t="s">
        <v>85</v>
      </c>
      <c r="AY120" s="24" t="s">
        <v>138</v>
      </c>
      <c r="BE120" s="204">
        <f>IF(N120="základní",J120,0)</f>
        <v>0</v>
      </c>
      <c r="BF120" s="204">
        <f>IF(N120="snížená",J120,0)</f>
        <v>0</v>
      </c>
      <c r="BG120" s="204">
        <f>IF(N120="zákl. přenesená",J120,0)</f>
        <v>0</v>
      </c>
      <c r="BH120" s="204">
        <f>IF(N120="sníž. přenesená",J120,0)</f>
        <v>0</v>
      </c>
      <c r="BI120" s="204">
        <f>IF(N120="nulová",J120,0)</f>
        <v>0</v>
      </c>
      <c r="BJ120" s="24" t="s">
        <v>145</v>
      </c>
      <c r="BK120" s="204">
        <f>ROUND(I120*H120,2)</f>
        <v>0</v>
      </c>
      <c r="BL120" s="24" t="s">
        <v>849</v>
      </c>
      <c r="BM120" s="24" t="s">
        <v>870</v>
      </c>
    </row>
    <row r="121" spans="2:65" s="11" customFormat="1">
      <c r="B121" s="208"/>
      <c r="C121" s="209"/>
      <c r="D121" s="205" t="s">
        <v>149</v>
      </c>
      <c r="E121" s="210" t="s">
        <v>34</v>
      </c>
      <c r="F121" s="211" t="s">
        <v>871</v>
      </c>
      <c r="G121" s="209"/>
      <c r="H121" s="212" t="s">
        <v>34</v>
      </c>
      <c r="I121" s="213"/>
      <c r="J121" s="209"/>
      <c r="K121" s="209"/>
      <c r="L121" s="214"/>
      <c r="M121" s="215"/>
      <c r="N121" s="216"/>
      <c r="O121" s="216"/>
      <c r="P121" s="216"/>
      <c r="Q121" s="216"/>
      <c r="R121" s="216"/>
      <c r="S121" s="216"/>
      <c r="T121" s="217"/>
      <c r="AT121" s="218" t="s">
        <v>149</v>
      </c>
      <c r="AU121" s="218" t="s">
        <v>85</v>
      </c>
      <c r="AV121" s="11" t="s">
        <v>25</v>
      </c>
      <c r="AW121" s="11" t="s">
        <v>102</v>
      </c>
      <c r="AX121" s="11" t="s">
        <v>76</v>
      </c>
      <c r="AY121" s="218" t="s">
        <v>138</v>
      </c>
    </row>
    <row r="122" spans="2:65" s="11" customFormat="1">
      <c r="B122" s="208"/>
      <c r="C122" s="209"/>
      <c r="D122" s="205" t="s">
        <v>149</v>
      </c>
      <c r="E122" s="210" t="s">
        <v>34</v>
      </c>
      <c r="F122" s="211" t="s">
        <v>872</v>
      </c>
      <c r="G122" s="209"/>
      <c r="H122" s="212" t="s">
        <v>34</v>
      </c>
      <c r="I122" s="213"/>
      <c r="J122" s="209"/>
      <c r="K122" s="209"/>
      <c r="L122" s="214"/>
      <c r="M122" s="215"/>
      <c r="N122" s="216"/>
      <c r="O122" s="216"/>
      <c r="P122" s="216"/>
      <c r="Q122" s="216"/>
      <c r="R122" s="216"/>
      <c r="S122" s="216"/>
      <c r="T122" s="217"/>
      <c r="AT122" s="218" t="s">
        <v>149</v>
      </c>
      <c r="AU122" s="218" t="s">
        <v>85</v>
      </c>
      <c r="AV122" s="11" t="s">
        <v>25</v>
      </c>
      <c r="AW122" s="11" t="s">
        <v>102</v>
      </c>
      <c r="AX122" s="11" t="s">
        <v>76</v>
      </c>
      <c r="AY122" s="218" t="s">
        <v>138</v>
      </c>
    </row>
    <row r="123" spans="2:65" s="11" customFormat="1">
      <c r="B123" s="208"/>
      <c r="C123" s="209"/>
      <c r="D123" s="205" t="s">
        <v>149</v>
      </c>
      <c r="E123" s="210" t="s">
        <v>34</v>
      </c>
      <c r="F123" s="211" t="s">
        <v>873</v>
      </c>
      <c r="G123" s="209"/>
      <c r="H123" s="212" t="s">
        <v>34</v>
      </c>
      <c r="I123" s="213"/>
      <c r="J123" s="209"/>
      <c r="K123" s="209"/>
      <c r="L123" s="214"/>
      <c r="M123" s="215"/>
      <c r="N123" s="216"/>
      <c r="O123" s="216"/>
      <c r="P123" s="216"/>
      <c r="Q123" s="216"/>
      <c r="R123" s="216"/>
      <c r="S123" s="216"/>
      <c r="T123" s="217"/>
      <c r="AT123" s="218" t="s">
        <v>149</v>
      </c>
      <c r="AU123" s="218" t="s">
        <v>85</v>
      </c>
      <c r="AV123" s="11" t="s">
        <v>25</v>
      </c>
      <c r="AW123" s="11" t="s">
        <v>102</v>
      </c>
      <c r="AX123" s="11" t="s">
        <v>76</v>
      </c>
      <c r="AY123" s="218" t="s">
        <v>138</v>
      </c>
    </row>
    <row r="124" spans="2:65" s="11" customFormat="1">
      <c r="B124" s="208"/>
      <c r="C124" s="209"/>
      <c r="D124" s="205" t="s">
        <v>149</v>
      </c>
      <c r="E124" s="210" t="s">
        <v>34</v>
      </c>
      <c r="F124" s="211" t="s">
        <v>874</v>
      </c>
      <c r="G124" s="209"/>
      <c r="H124" s="212" t="s">
        <v>34</v>
      </c>
      <c r="I124" s="213"/>
      <c r="J124" s="209"/>
      <c r="K124" s="209"/>
      <c r="L124" s="214"/>
      <c r="M124" s="215"/>
      <c r="N124" s="216"/>
      <c r="O124" s="216"/>
      <c r="P124" s="216"/>
      <c r="Q124" s="216"/>
      <c r="R124" s="216"/>
      <c r="S124" s="216"/>
      <c r="T124" s="217"/>
      <c r="AT124" s="218" t="s">
        <v>149</v>
      </c>
      <c r="AU124" s="218" t="s">
        <v>85</v>
      </c>
      <c r="AV124" s="11" t="s">
        <v>25</v>
      </c>
      <c r="AW124" s="11" t="s">
        <v>102</v>
      </c>
      <c r="AX124" s="11" t="s">
        <v>76</v>
      </c>
      <c r="AY124" s="218" t="s">
        <v>138</v>
      </c>
    </row>
    <row r="125" spans="2:65" s="11" customFormat="1">
      <c r="B125" s="208"/>
      <c r="C125" s="209"/>
      <c r="D125" s="205" t="s">
        <v>149</v>
      </c>
      <c r="E125" s="210" t="s">
        <v>34</v>
      </c>
      <c r="F125" s="211" t="s">
        <v>875</v>
      </c>
      <c r="G125" s="209"/>
      <c r="H125" s="212" t="s">
        <v>34</v>
      </c>
      <c r="I125" s="213"/>
      <c r="J125" s="209"/>
      <c r="K125" s="209"/>
      <c r="L125" s="214"/>
      <c r="M125" s="215"/>
      <c r="N125" s="216"/>
      <c r="O125" s="216"/>
      <c r="P125" s="216"/>
      <c r="Q125" s="216"/>
      <c r="R125" s="216"/>
      <c r="S125" s="216"/>
      <c r="T125" s="217"/>
      <c r="AT125" s="218" t="s">
        <v>149</v>
      </c>
      <c r="AU125" s="218" t="s">
        <v>85</v>
      </c>
      <c r="AV125" s="11" t="s">
        <v>25</v>
      </c>
      <c r="AW125" s="11" t="s">
        <v>102</v>
      </c>
      <c r="AX125" s="11" t="s">
        <v>76</v>
      </c>
      <c r="AY125" s="218" t="s">
        <v>138</v>
      </c>
    </row>
    <row r="126" spans="2:65" s="11" customFormat="1">
      <c r="B126" s="208"/>
      <c r="C126" s="209"/>
      <c r="D126" s="205" t="s">
        <v>149</v>
      </c>
      <c r="E126" s="210" t="s">
        <v>34</v>
      </c>
      <c r="F126" s="211" t="s">
        <v>876</v>
      </c>
      <c r="G126" s="209"/>
      <c r="H126" s="212" t="s">
        <v>34</v>
      </c>
      <c r="I126" s="213"/>
      <c r="J126" s="209"/>
      <c r="K126" s="209"/>
      <c r="L126" s="214"/>
      <c r="M126" s="215"/>
      <c r="N126" s="216"/>
      <c r="O126" s="216"/>
      <c r="P126" s="216"/>
      <c r="Q126" s="216"/>
      <c r="R126" s="216"/>
      <c r="S126" s="216"/>
      <c r="T126" s="217"/>
      <c r="AT126" s="218" t="s">
        <v>149</v>
      </c>
      <c r="AU126" s="218" t="s">
        <v>85</v>
      </c>
      <c r="AV126" s="11" t="s">
        <v>25</v>
      </c>
      <c r="AW126" s="11" t="s">
        <v>102</v>
      </c>
      <c r="AX126" s="11" t="s">
        <v>76</v>
      </c>
      <c r="AY126" s="218" t="s">
        <v>138</v>
      </c>
    </row>
    <row r="127" spans="2:65" s="11" customFormat="1">
      <c r="B127" s="208"/>
      <c r="C127" s="209"/>
      <c r="D127" s="205" t="s">
        <v>149</v>
      </c>
      <c r="E127" s="210" t="s">
        <v>34</v>
      </c>
      <c r="F127" s="211" t="s">
        <v>877</v>
      </c>
      <c r="G127" s="209"/>
      <c r="H127" s="212" t="s">
        <v>34</v>
      </c>
      <c r="I127" s="213"/>
      <c r="J127" s="209"/>
      <c r="K127" s="209"/>
      <c r="L127" s="214"/>
      <c r="M127" s="215"/>
      <c r="N127" s="216"/>
      <c r="O127" s="216"/>
      <c r="P127" s="216"/>
      <c r="Q127" s="216"/>
      <c r="R127" s="216"/>
      <c r="S127" s="216"/>
      <c r="T127" s="217"/>
      <c r="AT127" s="218" t="s">
        <v>149</v>
      </c>
      <c r="AU127" s="218" t="s">
        <v>85</v>
      </c>
      <c r="AV127" s="11" t="s">
        <v>25</v>
      </c>
      <c r="AW127" s="11" t="s">
        <v>102</v>
      </c>
      <c r="AX127" s="11" t="s">
        <v>76</v>
      </c>
      <c r="AY127" s="218" t="s">
        <v>138</v>
      </c>
    </row>
    <row r="128" spans="2:65" s="12" customFormat="1">
      <c r="B128" s="219"/>
      <c r="C128" s="220"/>
      <c r="D128" s="221" t="s">
        <v>149</v>
      </c>
      <c r="E128" s="222" t="s">
        <v>34</v>
      </c>
      <c r="F128" s="223" t="s">
        <v>25</v>
      </c>
      <c r="G128" s="220"/>
      <c r="H128" s="224">
        <v>1</v>
      </c>
      <c r="I128" s="225"/>
      <c r="J128" s="220"/>
      <c r="K128" s="220"/>
      <c r="L128" s="226"/>
      <c r="M128" s="227"/>
      <c r="N128" s="228"/>
      <c r="O128" s="228"/>
      <c r="P128" s="228"/>
      <c r="Q128" s="228"/>
      <c r="R128" s="228"/>
      <c r="S128" s="228"/>
      <c r="T128" s="229"/>
      <c r="AT128" s="230" t="s">
        <v>149</v>
      </c>
      <c r="AU128" s="230" t="s">
        <v>85</v>
      </c>
      <c r="AV128" s="12" t="s">
        <v>85</v>
      </c>
      <c r="AW128" s="12" t="s">
        <v>102</v>
      </c>
      <c r="AX128" s="12" t="s">
        <v>25</v>
      </c>
      <c r="AY128" s="230" t="s">
        <v>138</v>
      </c>
    </row>
    <row r="129" spans="2:65" s="1" customFormat="1" ht="22.5" customHeight="1">
      <c r="B129" s="41"/>
      <c r="C129" s="193" t="s">
        <v>262</v>
      </c>
      <c r="D129" s="193" t="s">
        <v>140</v>
      </c>
      <c r="E129" s="194" t="s">
        <v>878</v>
      </c>
      <c r="F129" s="195" t="s">
        <v>879</v>
      </c>
      <c r="G129" s="196" t="s">
        <v>804</v>
      </c>
      <c r="H129" s="197">
        <v>1</v>
      </c>
      <c r="I129" s="198"/>
      <c r="J129" s="199">
        <f>ROUND(I129*H129,2)</f>
        <v>0</v>
      </c>
      <c r="K129" s="195" t="s">
        <v>34</v>
      </c>
      <c r="L129" s="61"/>
      <c r="M129" s="200" t="s">
        <v>34</v>
      </c>
      <c r="N129" s="201" t="s">
        <v>49</v>
      </c>
      <c r="O129" s="42"/>
      <c r="P129" s="202">
        <f>O129*H129</f>
        <v>0</v>
      </c>
      <c r="Q129" s="202">
        <v>0</v>
      </c>
      <c r="R129" s="202">
        <f>Q129*H129</f>
        <v>0</v>
      </c>
      <c r="S129" s="202">
        <v>0</v>
      </c>
      <c r="T129" s="203">
        <f>S129*H129</f>
        <v>0</v>
      </c>
      <c r="AR129" s="24" t="s">
        <v>849</v>
      </c>
      <c r="AT129" s="24" t="s">
        <v>140</v>
      </c>
      <c r="AU129" s="24" t="s">
        <v>85</v>
      </c>
      <c r="AY129" s="24" t="s">
        <v>138</v>
      </c>
      <c r="BE129" s="204">
        <f>IF(N129="základní",J129,0)</f>
        <v>0</v>
      </c>
      <c r="BF129" s="204">
        <f>IF(N129="snížená",J129,0)</f>
        <v>0</v>
      </c>
      <c r="BG129" s="204">
        <f>IF(N129="zákl. přenesená",J129,0)</f>
        <v>0</v>
      </c>
      <c r="BH129" s="204">
        <f>IF(N129="sníž. přenesená",J129,0)</f>
        <v>0</v>
      </c>
      <c r="BI129" s="204">
        <f>IF(N129="nulová",J129,0)</f>
        <v>0</v>
      </c>
      <c r="BJ129" s="24" t="s">
        <v>145</v>
      </c>
      <c r="BK129" s="204">
        <f>ROUND(I129*H129,2)</f>
        <v>0</v>
      </c>
      <c r="BL129" s="24" t="s">
        <v>849</v>
      </c>
      <c r="BM129" s="24" t="s">
        <v>880</v>
      </c>
    </row>
    <row r="130" spans="2:65" s="11" customFormat="1">
      <c r="B130" s="208"/>
      <c r="C130" s="209"/>
      <c r="D130" s="205" t="s">
        <v>149</v>
      </c>
      <c r="E130" s="210" t="s">
        <v>34</v>
      </c>
      <c r="F130" s="211" t="s">
        <v>871</v>
      </c>
      <c r="G130" s="209"/>
      <c r="H130" s="212" t="s">
        <v>34</v>
      </c>
      <c r="I130" s="213"/>
      <c r="J130" s="209"/>
      <c r="K130" s="209"/>
      <c r="L130" s="214"/>
      <c r="M130" s="215"/>
      <c r="N130" s="216"/>
      <c r="O130" s="216"/>
      <c r="P130" s="216"/>
      <c r="Q130" s="216"/>
      <c r="R130" s="216"/>
      <c r="S130" s="216"/>
      <c r="T130" s="217"/>
      <c r="AT130" s="218" t="s">
        <v>149</v>
      </c>
      <c r="AU130" s="218" t="s">
        <v>85</v>
      </c>
      <c r="AV130" s="11" t="s">
        <v>25</v>
      </c>
      <c r="AW130" s="11" t="s">
        <v>102</v>
      </c>
      <c r="AX130" s="11" t="s">
        <v>76</v>
      </c>
      <c r="AY130" s="218" t="s">
        <v>138</v>
      </c>
    </row>
    <row r="131" spans="2:65" s="11" customFormat="1" ht="24">
      <c r="B131" s="208"/>
      <c r="C131" s="209"/>
      <c r="D131" s="205" t="s">
        <v>149</v>
      </c>
      <c r="E131" s="210" t="s">
        <v>34</v>
      </c>
      <c r="F131" s="211" t="s">
        <v>881</v>
      </c>
      <c r="G131" s="209"/>
      <c r="H131" s="212" t="s">
        <v>34</v>
      </c>
      <c r="I131" s="213"/>
      <c r="J131" s="209"/>
      <c r="K131" s="209"/>
      <c r="L131" s="214"/>
      <c r="M131" s="215"/>
      <c r="N131" s="216"/>
      <c r="O131" s="216"/>
      <c r="P131" s="216"/>
      <c r="Q131" s="216"/>
      <c r="R131" s="216"/>
      <c r="S131" s="216"/>
      <c r="T131" s="217"/>
      <c r="AT131" s="218" t="s">
        <v>149</v>
      </c>
      <c r="AU131" s="218" t="s">
        <v>85</v>
      </c>
      <c r="AV131" s="11" t="s">
        <v>25</v>
      </c>
      <c r="AW131" s="11" t="s">
        <v>102</v>
      </c>
      <c r="AX131" s="11" t="s">
        <v>76</v>
      </c>
      <c r="AY131" s="218" t="s">
        <v>138</v>
      </c>
    </row>
    <row r="132" spans="2:65" s="11" customFormat="1">
      <c r="B132" s="208"/>
      <c r="C132" s="209"/>
      <c r="D132" s="205" t="s">
        <v>149</v>
      </c>
      <c r="E132" s="210" t="s">
        <v>34</v>
      </c>
      <c r="F132" s="211" t="s">
        <v>882</v>
      </c>
      <c r="G132" s="209"/>
      <c r="H132" s="212" t="s">
        <v>34</v>
      </c>
      <c r="I132" s="213"/>
      <c r="J132" s="209"/>
      <c r="K132" s="209"/>
      <c r="L132" s="214"/>
      <c r="M132" s="215"/>
      <c r="N132" s="216"/>
      <c r="O132" s="216"/>
      <c r="P132" s="216"/>
      <c r="Q132" s="216"/>
      <c r="R132" s="216"/>
      <c r="S132" s="216"/>
      <c r="T132" s="217"/>
      <c r="AT132" s="218" t="s">
        <v>149</v>
      </c>
      <c r="AU132" s="218" t="s">
        <v>85</v>
      </c>
      <c r="AV132" s="11" t="s">
        <v>25</v>
      </c>
      <c r="AW132" s="11" t="s">
        <v>102</v>
      </c>
      <c r="AX132" s="11" t="s">
        <v>76</v>
      </c>
      <c r="AY132" s="218" t="s">
        <v>138</v>
      </c>
    </row>
    <row r="133" spans="2:65" s="11" customFormat="1">
      <c r="B133" s="208"/>
      <c r="C133" s="209"/>
      <c r="D133" s="205" t="s">
        <v>149</v>
      </c>
      <c r="E133" s="210" t="s">
        <v>34</v>
      </c>
      <c r="F133" s="211" t="s">
        <v>883</v>
      </c>
      <c r="G133" s="209"/>
      <c r="H133" s="212" t="s">
        <v>34</v>
      </c>
      <c r="I133" s="213"/>
      <c r="J133" s="209"/>
      <c r="K133" s="209"/>
      <c r="L133" s="214"/>
      <c r="M133" s="215"/>
      <c r="N133" s="216"/>
      <c r="O133" s="216"/>
      <c r="P133" s="216"/>
      <c r="Q133" s="216"/>
      <c r="R133" s="216"/>
      <c r="S133" s="216"/>
      <c r="T133" s="217"/>
      <c r="AT133" s="218" t="s">
        <v>149</v>
      </c>
      <c r="AU133" s="218" t="s">
        <v>85</v>
      </c>
      <c r="AV133" s="11" t="s">
        <v>25</v>
      </c>
      <c r="AW133" s="11" t="s">
        <v>102</v>
      </c>
      <c r="AX133" s="11" t="s">
        <v>76</v>
      </c>
      <c r="AY133" s="218" t="s">
        <v>138</v>
      </c>
    </row>
    <row r="134" spans="2:65" s="11" customFormat="1">
      <c r="B134" s="208"/>
      <c r="C134" s="209"/>
      <c r="D134" s="205" t="s">
        <v>149</v>
      </c>
      <c r="E134" s="210" t="s">
        <v>34</v>
      </c>
      <c r="F134" s="211" t="s">
        <v>884</v>
      </c>
      <c r="G134" s="209"/>
      <c r="H134" s="212" t="s">
        <v>34</v>
      </c>
      <c r="I134" s="213"/>
      <c r="J134" s="209"/>
      <c r="K134" s="209"/>
      <c r="L134" s="214"/>
      <c r="M134" s="215"/>
      <c r="N134" s="216"/>
      <c r="O134" s="216"/>
      <c r="P134" s="216"/>
      <c r="Q134" s="216"/>
      <c r="R134" s="216"/>
      <c r="S134" s="216"/>
      <c r="T134" s="217"/>
      <c r="AT134" s="218" t="s">
        <v>149</v>
      </c>
      <c r="AU134" s="218" t="s">
        <v>85</v>
      </c>
      <c r="AV134" s="11" t="s">
        <v>25</v>
      </c>
      <c r="AW134" s="11" t="s">
        <v>102</v>
      </c>
      <c r="AX134" s="11" t="s">
        <v>76</v>
      </c>
      <c r="AY134" s="218" t="s">
        <v>138</v>
      </c>
    </row>
    <row r="135" spans="2:65" s="12" customFormat="1">
      <c r="B135" s="219"/>
      <c r="C135" s="220"/>
      <c r="D135" s="221" t="s">
        <v>149</v>
      </c>
      <c r="E135" s="222" t="s">
        <v>34</v>
      </c>
      <c r="F135" s="223" t="s">
        <v>25</v>
      </c>
      <c r="G135" s="220"/>
      <c r="H135" s="224">
        <v>1</v>
      </c>
      <c r="I135" s="225"/>
      <c r="J135" s="220"/>
      <c r="K135" s="220"/>
      <c r="L135" s="226"/>
      <c r="M135" s="227"/>
      <c r="N135" s="228"/>
      <c r="O135" s="228"/>
      <c r="P135" s="228"/>
      <c r="Q135" s="228"/>
      <c r="R135" s="228"/>
      <c r="S135" s="228"/>
      <c r="T135" s="229"/>
      <c r="AT135" s="230" t="s">
        <v>149</v>
      </c>
      <c r="AU135" s="230" t="s">
        <v>85</v>
      </c>
      <c r="AV135" s="12" t="s">
        <v>85</v>
      </c>
      <c r="AW135" s="12" t="s">
        <v>102</v>
      </c>
      <c r="AX135" s="12" t="s">
        <v>25</v>
      </c>
      <c r="AY135" s="230" t="s">
        <v>138</v>
      </c>
    </row>
    <row r="136" spans="2:65" s="1" customFormat="1" ht="57" customHeight="1">
      <c r="B136" s="41"/>
      <c r="C136" s="193" t="s">
        <v>268</v>
      </c>
      <c r="D136" s="193" t="s">
        <v>140</v>
      </c>
      <c r="E136" s="194" t="s">
        <v>885</v>
      </c>
      <c r="F136" s="195" t="s">
        <v>886</v>
      </c>
      <c r="G136" s="196" t="s">
        <v>804</v>
      </c>
      <c r="H136" s="197">
        <v>1</v>
      </c>
      <c r="I136" s="198"/>
      <c r="J136" s="199">
        <f t="shared" ref="J136:J141" si="0">ROUND(I136*H136,2)</f>
        <v>0</v>
      </c>
      <c r="K136" s="195" t="s">
        <v>34</v>
      </c>
      <c r="L136" s="61"/>
      <c r="M136" s="200" t="s">
        <v>34</v>
      </c>
      <c r="N136" s="201" t="s">
        <v>49</v>
      </c>
      <c r="O136" s="42"/>
      <c r="P136" s="202">
        <f t="shared" ref="P136:P141" si="1">O136*H136</f>
        <v>0</v>
      </c>
      <c r="Q136" s="202">
        <v>0</v>
      </c>
      <c r="R136" s="202">
        <f t="shared" ref="R136:R141" si="2">Q136*H136</f>
        <v>0</v>
      </c>
      <c r="S136" s="202">
        <v>0</v>
      </c>
      <c r="T136" s="203">
        <f t="shared" ref="T136:T141" si="3">S136*H136</f>
        <v>0</v>
      </c>
      <c r="AR136" s="24" t="s">
        <v>849</v>
      </c>
      <c r="AT136" s="24" t="s">
        <v>140</v>
      </c>
      <c r="AU136" s="24" t="s">
        <v>85</v>
      </c>
      <c r="AY136" s="24" t="s">
        <v>138</v>
      </c>
      <c r="BE136" s="204">
        <f t="shared" ref="BE136:BE141" si="4">IF(N136="základní",J136,0)</f>
        <v>0</v>
      </c>
      <c r="BF136" s="204">
        <f t="shared" ref="BF136:BF141" si="5">IF(N136="snížená",J136,0)</f>
        <v>0</v>
      </c>
      <c r="BG136" s="204">
        <f t="shared" ref="BG136:BG141" si="6">IF(N136="zákl. přenesená",J136,0)</f>
        <v>0</v>
      </c>
      <c r="BH136" s="204">
        <f t="shared" ref="BH136:BH141" si="7">IF(N136="sníž. přenesená",J136,0)</f>
        <v>0</v>
      </c>
      <c r="BI136" s="204">
        <f t="shared" ref="BI136:BI141" si="8">IF(N136="nulová",J136,0)</f>
        <v>0</v>
      </c>
      <c r="BJ136" s="24" t="s">
        <v>145</v>
      </c>
      <c r="BK136" s="204">
        <f t="shared" ref="BK136:BK141" si="9">ROUND(I136*H136,2)</f>
        <v>0</v>
      </c>
      <c r="BL136" s="24" t="s">
        <v>849</v>
      </c>
      <c r="BM136" s="24" t="s">
        <v>887</v>
      </c>
    </row>
    <row r="137" spans="2:65" s="1" customFormat="1" ht="22.5" customHeight="1">
      <c r="B137" s="41"/>
      <c r="C137" s="193" t="s">
        <v>275</v>
      </c>
      <c r="D137" s="193" t="s">
        <v>140</v>
      </c>
      <c r="E137" s="194" t="s">
        <v>888</v>
      </c>
      <c r="F137" s="195" t="s">
        <v>889</v>
      </c>
      <c r="G137" s="196" t="s">
        <v>804</v>
      </c>
      <c r="H137" s="197">
        <v>1</v>
      </c>
      <c r="I137" s="198"/>
      <c r="J137" s="199">
        <f t="shared" si="0"/>
        <v>0</v>
      </c>
      <c r="K137" s="195" t="s">
        <v>34</v>
      </c>
      <c r="L137" s="61"/>
      <c r="M137" s="200" t="s">
        <v>34</v>
      </c>
      <c r="N137" s="201" t="s">
        <v>49</v>
      </c>
      <c r="O137" s="42"/>
      <c r="P137" s="202">
        <f t="shared" si="1"/>
        <v>0</v>
      </c>
      <c r="Q137" s="202">
        <v>0</v>
      </c>
      <c r="R137" s="202">
        <f t="shared" si="2"/>
        <v>0</v>
      </c>
      <c r="S137" s="202">
        <v>0</v>
      </c>
      <c r="T137" s="203">
        <f t="shared" si="3"/>
        <v>0</v>
      </c>
      <c r="AR137" s="24" t="s">
        <v>849</v>
      </c>
      <c r="AT137" s="24" t="s">
        <v>140</v>
      </c>
      <c r="AU137" s="24" t="s">
        <v>85</v>
      </c>
      <c r="AY137" s="24" t="s">
        <v>138</v>
      </c>
      <c r="BE137" s="204">
        <f t="shared" si="4"/>
        <v>0</v>
      </c>
      <c r="BF137" s="204">
        <f t="shared" si="5"/>
        <v>0</v>
      </c>
      <c r="BG137" s="204">
        <f t="shared" si="6"/>
        <v>0</v>
      </c>
      <c r="BH137" s="204">
        <f t="shared" si="7"/>
        <v>0</v>
      </c>
      <c r="BI137" s="204">
        <f t="shared" si="8"/>
        <v>0</v>
      </c>
      <c r="BJ137" s="24" t="s">
        <v>145</v>
      </c>
      <c r="BK137" s="204">
        <f t="shared" si="9"/>
        <v>0</v>
      </c>
      <c r="BL137" s="24" t="s">
        <v>849</v>
      </c>
      <c r="BM137" s="24" t="s">
        <v>890</v>
      </c>
    </row>
    <row r="138" spans="2:65" s="1" customFormat="1" ht="22.5" customHeight="1">
      <c r="B138" s="41"/>
      <c r="C138" s="193" t="s">
        <v>284</v>
      </c>
      <c r="D138" s="193" t="s">
        <v>140</v>
      </c>
      <c r="E138" s="194" t="s">
        <v>891</v>
      </c>
      <c r="F138" s="195" t="s">
        <v>892</v>
      </c>
      <c r="G138" s="196" t="s">
        <v>804</v>
      </c>
      <c r="H138" s="197">
        <v>1</v>
      </c>
      <c r="I138" s="198"/>
      <c r="J138" s="199">
        <f t="shared" si="0"/>
        <v>0</v>
      </c>
      <c r="K138" s="195" t="s">
        <v>34</v>
      </c>
      <c r="L138" s="61"/>
      <c r="M138" s="200" t="s">
        <v>34</v>
      </c>
      <c r="N138" s="201" t="s">
        <v>49</v>
      </c>
      <c r="O138" s="42"/>
      <c r="P138" s="202">
        <f t="shared" si="1"/>
        <v>0</v>
      </c>
      <c r="Q138" s="202">
        <v>0</v>
      </c>
      <c r="R138" s="202">
        <f t="shared" si="2"/>
        <v>0</v>
      </c>
      <c r="S138" s="202">
        <v>0</v>
      </c>
      <c r="T138" s="203">
        <f t="shared" si="3"/>
        <v>0</v>
      </c>
      <c r="AR138" s="24" t="s">
        <v>849</v>
      </c>
      <c r="AT138" s="24" t="s">
        <v>140</v>
      </c>
      <c r="AU138" s="24" t="s">
        <v>85</v>
      </c>
      <c r="AY138" s="24" t="s">
        <v>138</v>
      </c>
      <c r="BE138" s="204">
        <f t="shared" si="4"/>
        <v>0</v>
      </c>
      <c r="BF138" s="204">
        <f t="shared" si="5"/>
        <v>0</v>
      </c>
      <c r="BG138" s="204">
        <f t="shared" si="6"/>
        <v>0</v>
      </c>
      <c r="BH138" s="204">
        <f t="shared" si="7"/>
        <v>0</v>
      </c>
      <c r="BI138" s="204">
        <f t="shared" si="8"/>
        <v>0</v>
      </c>
      <c r="BJ138" s="24" t="s">
        <v>145</v>
      </c>
      <c r="BK138" s="204">
        <f t="shared" si="9"/>
        <v>0</v>
      </c>
      <c r="BL138" s="24" t="s">
        <v>849</v>
      </c>
      <c r="BM138" s="24" t="s">
        <v>893</v>
      </c>
    </row>
    <row r="139" spans="2:65" s="1" customFormat="1" ht="22.5" customHeight="1">
      <c r="B139" s="41"/>
      <c r="C139" s="193" t="s">
        <v>289</v>
      </c>
      <c r="D139" s="193" t="s">
        <v>140</v>
      </c>
      <c r="E139" s="194" t="s">
        <v>894</v>
      </c>
      <c r="F139" s="195" t="s">
        <v>895</v>
      </c>
      <c r="G139" s="196" t="s">
        <v>804</v>
      </c>
      <c r="H139" s="197">
        <v>1</v>
      </c>
      <c r="I139" s="198"/>
      <c r="J139" s="199">
        <f t="shared" si="0"/>
        <v>0</v>
      </c>
      <c r="K139" s="195" t="s">
        <v>34</v>
      </c>
      <c r="L139" s="61"/>
      <c r="M139" s="200" t="s">
        <v>34</v>
      </c>
      <c r="N139" s="201" t="s">
        <v>49</v>
      </c>
      <c r="O139" s="42"/>
      <c r="P139" s="202">
        <f t="shared" si="1"/>
        <v>0</v>
      </c>
      <c r="Q139" s="202">
        <v>0</v>
      </c>
      <c r="R139" s="202">
        <f t="shared" si="2"/>
        <v>0</v>
      </c>
      <c r="S139" s="202">
        <v>0</v>
      </c>
      <c r="T139" s="203">
        <f t="shared" si="3"/>
        <v>0</v>
      </c>
      <c r="AR139" s="24" t="s">
        <v>849</v>
      </c>
      <c r="AT139" s="24" t="s">
        <v>140</v>
      </c>
      <c r="AU139" s="24" t="s">
        <v>85</v>
      </c>
      <c r="AY139" s="24" t="s">
        <v>138</v>
      </c>
      <c r="BE139" s="204">
        <f t="shared" si="4"/>
        <v>0</v>
      </c>
      <c r="BF139" s="204">
        <f t="shared" si="5"/>
        <v>0</v>
      </c>
      <c r="BG139" s="204">
        <f t="shared" si="6"/>
        <v>0</v>
      </c>
      <c r="BH139" s="204">
        <f t="shared" si="7"/>
        <v>0</v>
      </c>
      <c r="BI139" s="204">
        <f t="shared" si="8"/>
        <v>0</v>
      </c>
      <c r="BJ139" s="24" t="s">
        <v>145</v>
      </c>
      <c r="BK139" s="204">
        <f t="shared" si="9"/>
        <v>0</v>
      </c>
      <c r="BL139" s="24" t="s">
        <v>849</v>
      </c>
      <c r="BM139" s="24" t="s">
        <v>896</v>
      </c>
    </row>
    <row r="140" spans="2:65" s="1" customFormat="1" ht="31.5" customHeight="1">
      <c r="B140" s="41"/>
      <c r="C140" s="193" t="s">
        <v>9</v>
      </c>
      <c r="D140" s="193" t="s">
        <v>140</v>
      </c>
      <c r="E140" s="194" t="s">
        <v>897</v>
      </c>
      <c r="F140" s="195" t="s">
        <v>898</v>
      </c>
      <c r="G140" s="196" t="s">
        <v>804</v>
      </c>
      <c r="H140" s="197">
        <v>1</v>
      </c>
      <c r="I140" s="198"/>
      <c r="J140" s="199">
        <f t="shared" si="0"/>
        <v>0</v>
      </c>
      <c r="K140" s="195" t="s">
        <v>34</v>
      </c>
      <c r="L140" s="61"/>
      <c r="M140" s="200" t="s">
        <v>34</v>
      </c>
      <c r="N140" s="201" t="s">
        <v>49</v>
      </c>
      <c r="O140" s="42"/>
      <c r="P140" s="202">
        <f t="shared" si="1"/>
        <v>0</v>
      </c>
      <c r="Q140" s="202">
        <v>0</v>
      </c>
      <c r="R140" s="202">
        <f t="shared" si="2"/>
        <v>0</v>
      </c>
      <c r="S140" s="202">
        <v>0</v>
      </c>
      <c r="T140" s="203">
        <f t="shared" si="3"/>
        <v>0</v>
      </c>
      <c r="AR140" s="24" t="s">
        <v>849</v>
      </c>
      <c r="AT140" s="24" t="s">
        <v>140</v>
      </c>
      <c r="AU140" s="24" t="s">
        <v>85</v>
      </c>
      <c r="AY140" s="24" t="s">
        <v>138</v>
      </c>
      <c r="BE140" s="204">
        <f t="shared" si="4"/>
        <v>0</v>
      </c>
      <c r="BF140" s="204">
        <f t="shared" si="5"/>
        <v>0</v>
      </c>
      <c r="BG140" s="204">
        <f t="shared" si="6"/>
        <v>0</v>
      </c>
      <c r="BH140" s="204">
        <f t="shared" si="7"/>
        <v>0</v>
      </c>
      <c r="BI140" s="204">
        <f t="shared" si="8"/>
        <v>0</v>
      </c>
      <c r="BJ140" s="24" t="s">
        <v>145</v>
      </c>
      <c r="BK140" s="204">
        <f t="shared" si="9"/>
        <v>0</v>
      </c>
      <c r="BL140" s="24" t="s">
        <v>849</v>
      </c>
      <c r="BM140" s="24" t="s">
        <v>899</v>
      </c>
    </row>
    <row r="141" spans="2:65" s="1" customFormat="1" ht="31.5" customHeight="1">
      <c r="B141" s="41"/>
      <c r="C141" s="193" t="s">
        <v>297</v>
      </c>
      <c r="D141" s="193" t="s">
        <v>140</v>
      </c>
      <c r="E141" s="194" t="s">
        <v>900</v>
      </c>
      <c r="F141" s="195" t="s">
        <v>901</v>
      </c>
      <c r="G141" s="196" t="s">
        <v>804</v>
      </c>
      <c r="H141" s="197">
        <v>1</v>
      </c>
      <c r="I141" s="198"/>
      <c r="J141" s="199">
        <f t="shared" si="0"/>
        <v>0</v>
      </c>
      <c r="K141" s="195" t="s">
        <v>34</v>
      </c>
      <c r="L141" s="61"/>
      <c r="M141" s="200" t="s">
        <v>34</v>
      </c>
      <c r="N141" s="201" t="s">
        <v>49</v>
      </c>
      <c r="O141" s="42"/>
      <c r="P141" s="202">
        <f t="shared" si="1"/>
        <v>0</v>
      </c>
      <c r="Q141" s="202">
        <v>0</v>
      </c>
      <c r="R141" s="202">
        <f t="shared" si="2"/>
        <v>0</v>
      </c>
      <c r="S141" s="202">
        <v>0</v>
      </c>
      <c r="T141" s="203">
        <f t="shared" si="3"/>
        <v>0</v>
      </c>
      <c r="AR141" s="24" t="s">
        <v>849</v>
      </c>
      <c r="AT141" s="24" t="s">
        <v>140</v>
      </c>
      <c r="AU141" s="24" t="s">
        <v>85</v>
      </c>
      <c r="AY141" s="24" t="s">
        <v>138</v>
      </c>
      <c r="BE141" s="204">
        <f t="shared" si="4"/>
        <v>0</v>
      </c>
      <c r="BF141" s="204">
        <f t="shared" si="5"/>
        <v>0</v>
      </c>
      <c r="BG141" s="204">
        <f t="shared" si="6"/>
        <v>0</v>
      </c>
      <c r="BH141" s="204">
        <f t="shared" si="7"/>
        <v>0</v>
      </c>
      <c r="BI141" s="204">
        <f t="shared" si="8"/>
        <v>0</v>
      </c>
      <c r="BJ141" s="24" t="s">
        <v>145</v>
      </c>
      <c r="BK141" s="204">
        <f t="shared" si="9"/>
        <v>0</v>
      </c>
      <c r="BL141" s="24" t="s">
        <v>849</v>
      </c>
      <c r="BM141" s="24" t="s">
        <v>902</v>
      </c>
    </row>
    <row r="142" spans="2:65" s="12" customFormat="1">
      <c r="B142" s="219"/>
      <c r="C142" s="220"/>
      <c r="D142" s="205" t="s">
        <v>149</v>
      </c>
      <c r="E142" s="232" t="s">
        <v>34</v>
      </c>
      <c r="F142" s="233" t="s">
        <v>25</v>
      </c>
      <c r="G142" s="220"/>
      <c r="H142" s="234">
        <v>1</v>
      </c>
      <c r="I142" s="225"/>
      <c r="J142" s="220"/>
      <c r="K142" s="220"/>
      <c r="L142" s="226"/>
      <c r="M142" s="270"/>
      <c r="N142" s="271"/>
      <c r="O142" s="271"/>
      <c r="P142" s="271"/>
      <c r="Q142" s="271"/>
      <c r="R142" s="271"/>
      <c r="S142" s="271"/>
      <c r="T142" s="272"/>
      <c r="AT142" s="230" t="s">
        <v>149</v>
      </c>
      <c r="AU142" s="230" t="s">
        <v>85</v>
      </c>
      <c r="AV142" s="12" t="s">
        <v>85</v>
      </c>
      <c r="AW142" s="12" t="s">
        <v>102</v>
      </c>
      <c r="AX142" s="12" t="s">
        <v>25</v>
      </c>
      <c r="AY142" s="230" t="s">
        <v>138</v>
      </c>
    </row>
    <row r="143" spans="2:65" s="1" customFormat="1" ht="6.9" customHeight="1">
      <c r="B143" s="56"/>
      <c r="C143" s="57"/>
      <c r="D143" s="57"/>
      <c r="E143" s="57"/>
      <c r="F143" s="57"/>
      <c r="G143" s="57"/>
      <c r="H143" s="57"/>
      <c r="I143" s="139"/>
      <c r="J143" s="57"/>
      <c r="K143" s="57"/>
      <c r="L143" s="61"/>
    </row>
  </sheetData>
  <sheetProtection algorithmName="SHA-512" hashValue="wA99s172XiOBv9MuIuz8hmUu0qnhoaQ6+efDhjGc2zZNI3sDhtTHURRLrpEhKiLXYPlXIFfcPiycnnZdCBTRsQ==" saltValue="K1etzU93TQYuibV/ckkKmw==" spinCount="100000" sheet="1" objects="1" scenarios="1" formatCells="0" formatColumns="0" formatRows="0" sort="0" autoFilter="0"/>
  <autoFilter ref="C80:K14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28515625" style="279" customWidth="1"/>
    <col min="2" max="2" width="1.7109375" style="279" customWidth="1"/>
    <col min="3" max="4" width="5" style="279" customWidth="1"/>
    <col min="5" max="5" width="11.7109375" style="279" customWidth="1"/>
    <col min="6" max="6" width="9.140625" style="279" customWidth="1"/>
    <col min="7" max="7" width="5" style="279" customWidth="1"/>
    <col min="8" max="8" width="77.85546875" style="279" customWidth="1"/>
    <col min="9" max="10" width="20" style="279" customWidth="1"/>
    <col min="11" max="11" width="1.7109375" style="279" customWidth="1"/>
  </cols>
  <sheetData>
    <row r="1" spans="2:11" ht="37.5" customHeight="1"/>
    <row r="2" spans="2:11" ht="7.5" customHeight="1">
      <c r="B2" s="280"/>
      <c r="C2" s="281"/>
      <c r="D2" s="281"/>
      <c r="E2" s="281"/>
      <c r="F2" s="281"/>
      <c r="G2" s="281"/>
      <c r="H2" s="281"/>
      <c r="I2" s="281"/>
      <c r="J2" s="281"/>
      <c r="K2" s="282"/>
    </row>
    <row r="3" spans="2:11" s="15" customFormat="1" ht="45" customHeight="1">
      <c r="B3" s="283"/>
      <c r="C3" s="404" t="s">
        <v>903</v>
      </c>
      <c r="D3" s="404"/>
      <c r="E3" s="404"/>
      <c r="F3" s="404"/>
      <c r="G3" s="404"/>
      <c r="H3" s="404"/>
      <c r="I3" s="404"/>
      <c r="J3" s="404"/>
      <c r="K3" s="284"/>
    </row>
    <row r="4" spans="2:11" ht="25.5" customHeight="1">
      <c r="B4" s="285"/>
      <c r="C4" s="405" t="s">
        <v>904</v>
      </c>
      <c r="D4" s="405"/>
      <c r="E4" s="405"/>
      <c r="F4" s="405"/>
      <c r="G4" s="405"/>
      <c r="H4" s="405"/>
      <c r="I4" s="405"/>
      <c r="J4" s="405"/>
      <c r="K4" s="286"/>
    </row>
    <row r="5" spans="2:11" ht="5.25" customHeight="1">
      <c r="B5" s="285"/>
      <c r="C5" s="287"/>
      <c r="D5" s="287"/>
      <c r="E5" s="287"/>
      <c r="F5" s="287"/>
      <c r="G5" s="287"/>
      <c r="H5" s="287"/>
      <c r="I5" s="287"/>
      <c r="J5" s="287"/>
      <c r="K5" s="286"/>
    </row>
    <row r="6" spans="2:11" ht="15" customHeight="1">
      <c r="B6" s="285"/>
      <c r="C6" s="403" t="s">
        <v>905</v>
      </c>
      <c r="D6" s="403"/>
      <c r="E6" s="403"/>
      <c r="F6" s="403"/>
      <c r="G6" s="403"/>
      <c r="H6" s="403"/>
      <c r="I6" s="403"/>
      <c r="J6" s="403"/>
      <c r="K6" s="286"/>
    </row>
    <row r="7" spans="2:11" ht="15" customHeight="1">
      <c r="B7" s="289"/>
      <c r="C7" s="403" t="s">
        <v>906</v>
      </c>
      <c r="D7" s="403"/>
      <c r="E7" s="403"/>
      <c r="F7" s="403"/>
      <c r="G7" s="403"/>
      <c r="H7" s="403"/>
      <c r="I7" s="403"/>
      <c r="J7" s="403"/>
      <c r="K7" s="286"/>
    </row>
    <row r="8" spans="2:11" ht="12.75" customHeight="1">
      <c r="B8" s="289"/>
      <c r="C8" s="288"/>
      <c r="D8" s="288"/>
      <c r="E8" s="288"/>
      <c r="F8" s="288"/>
      <c r="G8" s="288"/>
      <c r="H8" s="288"/>
      <c r="I8" s="288"/>
      <c r="J8" s="288"/>
      <c r="K8" s="286"/>
    </row>
    <row r="9" spans="2:11" ht="15" customHeight="1">
      <c r="B9" s="289"/>
      <c r="C9" s="403" t="s">
        <v>907</v>
      </c>
      <c r="D9" s="403"/>
      <c r="E9" s="403"/>
      <c r="F9" s="403"/>
      <c r="G9" s="403"/>
      <c r="H9" s="403"/>
      <c r="I9" s="403"/>
      <c r="J9" s="403"/>
      <c r="K9" s="286"/>
    </row>
    <row r="10" spans="2:11" ht="15" customHeight="1">
      <c r="B10" s="289"/>
      <c r="C10" s="288"/>
      <c r="D10" s="403" t="s">
        <v>908</v>
      </c>
      <c r="E10" s="403"/>
      <c r="F10" s="403"/>
      <c r="G10" s="403"/>
      <c r="H10" s="403"/>
      <c r="I10" s="403"/>
      <c r="J10" s="403"/>
      <c r="K10" s="286"/>
    </row>
    <row r="11" spans="2:11" ht="15" customHeight="1">
      <c r="B11" s="289"/>
      <c r="C11" s="290"/>
      <c r="D11" s="403" t="s">
        <v>909</v>
      </c>
      <c r="E11" s="403"/>
      <c r="F11" s="403"/>
      <c r="G11" s="403"/>
      <c r="H11" s="403"/>
      <c r="I11" s="403"/>
      <c r="J11" s="403"/>
      <c r="K11" s="286"/>
    </row>
    <row r="12" spans="2:11" ht="12.75" customHeight="1">
      <c r="B12" s="289"/>
      <c r="C12" s="290"/>
      <c r="D12" s="290"/>
      <c r="E12" s="290"/>
      <c r="F12" s="290"/>
      <c r="G12" s="290"/>
      <c r="H12" s="290"/>
      <c r="I12" s="290"/>
      <c r="J12" s="290"/>
      <c r="K12" s="286"/>
    </row>
    <row r="13" spans="2:11" ht="15" customHeight="1">
      <c r="B13" s="289"/>
      <c r="C13" s="290"/>
      <c r="D13" s="403" t="s">
        <v>910</v>
      </c>
      <c r="E13" s="403"/>
      <c r="F13" s="403"/>
      <c r="G13" s="403"/>
      <c r="H13" s="403"/>
      <c r="I13" s="403"/>
      <c r="J13" s="403"/>
      <c r="K13" s="286"/>
    </row>
    <row r="14" spans="2:11" ht="15" customHeight="1">
      <c r="B14" s="289"/>
      <c r="C14" s="290"/>
      <c r="D14" s="403" t="s">
        <v>911</v>
      </c>
      <c r="E14" s="403"/>
      <c r="F14" s="403"/>
      <c r="G14" s="403"/>
      <c r="H14" s="403"/>
      <c r="I14" s="403"/>
      <c r="J14" s="403"/>
      <c r="K14" s="286"/>
    </row>
    <row r="15" spans="2:11" ht="15" customHeight="1">
      <c r="B15" s="289"/>
      <c r="C15" s="290"/>
      <c r="D15" s="403" t="s">
        <v>912</v>
      </c>
      <c r="E15" s="403"/>
      <c r="F15" s="403"/>
      <c r="G15" s="403"/>
      <c r="H15" s="403"/>
      <c r="I15" s="403"/>
      <c r="J15" s="403"/>
      <c r="K15" s="286"/>
    </row>
    <row r="16" spans="2:11" ht="15" customHeight="1">
      <c r="B16" s="289"/>
      <c r="C16" s="290"/>
      <c r="D16" s="290"/>
      <c r="E16" s="291" t="s">
        <v>83</v>
      </c>
      <c r="F16" s="403" t="s">
        <v>913</v>
      </c>
      <c r="G16" s="403"/>
      <c r="H16" s="403"/>
      <c r="I16" s="403"/>
      <c r="J16" s="403"/>
      <c r="K16" s="286"/>
    </row>
    <row r="17" spans="2:11" ht="15" customHeight="1">
      <c r="B17" s="289"/>
      <c r="C17" s="290"/>
      <c r="D17" s="290"/>
      <c r="E17" s="291" t="s">
        <v>914</v>
      </c>
      <c r="F17" s="403" t="s">
        <v>915</v>
      </c>
      <c r="G17" s="403"/>
      <c r="H17" s="403"/>
      <c r="I17" s="403"/>
      <c r="J17" s="403"/>
      <c r="K17" s="286"/>
    </row>
    <row r="18" spans="2:11" ht="15" customHeight="1">
      <c r="B18" s="289"/>
      <c r="C18" s="290"/>
      <c r="D18" s="290"/>
      <c r="E18" s="291" t="s">
        <v>916</v>
      </c>
      <c r="F18" s="403" t="s">
        <v>917</v>
      </c>
      <c r="G18" s="403"/>
      <c r="H18" s="403"/>
      <c r="I18" s="403"/>
      <c r="J18" s="403"/>
      <c r="K18" s="286"/>
    </row>
    <row r="19" spans="2:11" ht="15" customHeight="1">
      <c r="B19" s="289"/>
      <c r="C19" s="290"/>
      <c r="D19" s="290"/>
      <c r="E19" s="291" t="s">
        <v>94</v>
      </c>
      <c r="F19" s="403" t="s">
        <v>918</v>
      </c>
      <c r="G19" s="403"/>
      <c r="H19" s="403"/>
      <c r="I19" s="403"/>
      <c r="J19" s="403"/>
      <c r="K19" s="286"/>
    </row>
    <row r="20" spans="2:11" ht="15" customHeight="1">
      <c r="B20" s="289"/>
      <c r="C20" s="290"/>
      <c r="D20" s="290"/>
      <c r="E20" s="291" t="s">
        <v>798</v>
      </c>
      <c r="F20" s="403" t="s">
        <v>919</v>
      </c>
      <c r="G20" s="403"/>
      <c r="H20" s="403"/>
      <c r="I20" s="403"/>
      <c r="J20" s="403"/>
      <c r="K20" s="286"/>
    </row>
    <row r="21" spans="2:11" ht="15" customHeight="1">
      <c r="B21" s="289"/>
      <c r="C21" s="290"/>
      <c r="D21" s="290"/>
      <c r="E21" s="291" t="s">
        <v>920</v>
      </c>
      <c r="F21" s="403" t="s">
        <v>921</v>
      </c>
      <c r="G21" s="403"/>
      <c r="H21" s="403"/>
      <c r="I21" s="403"/>
      <c r="J21" s="403"/>
      <c r="K21" s="286"/>
    </row>
    <row r="22" spans="2:11" ht="12.75" customHeight="1">
      <c r="B22" s="289"/>
      <c r="C22" s="290"/>
      <c r="D22" s="290"/>
      <c r="E22" s="290"/>
      <c r="F22" s="290"/>
      <c r="G22" s="290"/>
      <c r="H22" s="290"/>
      <c r="I22" s="290"/>
      <c r="J22" s="290"/>
      <c r="K22" s="286"/>
    </row>
    <row r="23" spans="2:11" ht="15" customHeight="1">
      <c r="B23" s="289"/>
      <c r="C23" s="403" t="s">
        <v>922</v>
      </c>
      <c r="D23" s="403"/>
      <c r="E23" s="403"/>
      <c r="F23" s="403"/>
      <c r="G23" s="403"/>
      <c r="H23" s="403"/>
      <c r="I23" s="403"/>
      <c r="J23" s="403"/>
      <c r="K23" s="286"/>
    </row>
    <row r="24" spans="2:11" ht="15" customHeight="1">
      <c r="B24" s="289"/>
      <c r="C24" s="403" t="s">
        <v>923</v>
      </c>
      <c r="D24" s="403"/>
      <c r="E24" s="403"/>
      <c r="F24" s="403"/>
      <c r="G24" s="403"/>
      <c r="H24" s="403"/>
      <c r="I24" s="403"/>
      <c r="J24" s="403"/>
      <c r="K24" s="286"/>
    </row>
    <row r="25" spans="2:11" ht="15" customHeight="1">
      <c r="B25" s="289"/>
      <c r="C25" s="288"/>
      <c r="D25" s="403" t="s">
        <v>924</v>
      </c>
      <c r="E25" s="403"/>
      <c r="F25" s="403"/>
      <c r="G25" s="403"/>
      <c r="H25" s="403"/>
      <c r="I25" s="403"/>
      <c r="J25" s="403"/>
      <c r="K25" s="286"/>
    </row>
    <row r="26" spans="2:11" ht="15" customHeight="1">
      <c r="B26" s="289"/>
      <c r="C26" s="290"/>
      <c r="D26" s="403" t="s">
        <v>925</v>
      </c>
      <c r="E26" s="403"/>
      <c r="F26" s="403"/>
      <c r="G26" s="403"/>
      <c r="H26" s="403"/>
      <c r="I26" s="403"/>
      <c r="J26" s="403"/>
      <c r="K26" s="286"/>
    </row>
    <row r="27" spans="2:11" ht="12.75" customHeight="1">
      <c r="B27" s="289"/>
      <c r="C27" s="290"/>
      <c r="D27" s="290"/>
      <c r="E27" s="290"/>
      <c r="F27" s="290"/>
      <c r="G27" s="290"/>
      <c r="H27" s="290"/>
      <c r="I27" s="290"/>
      <c r="J27" s="290"/>
      <c r="K27" s="286"/>
    </row>
    <row r="28" spans="2:11" ht="15" customHeight="1">
      <c r="B28" s="289"/>
      <c r="C28" s="290"/>
      <c r="D28" s="403" t="s">
        <v>926</v>
      </c>
      <c r="E28" s="403"/>
      <c r="F28" s="403"/>
      <c r="G28" s="403"/>
      <c r="H28" s="403"/>
      <c r="I28" s="403"/>
      <c r="J28" s="403"/>
      <c r="K28" s="286"/>
    </row>
    <row r="29" spans="2:11" ht="15" customHeight="1">
      <c r="B29" s="289"/>
      <c r="C29" s="290"/>
      <c r="D29" s="403" t="s">
        <v>927</v>
      </c>
      <c r="E29" s="403"/>
      <c r="F29" s="403"/>
      <c r="G29" s="403"/>
      <c r="H29" s="403"/>
      <c r="I29" s="403"/>
      <c r="J29" s="403"/>
      <c r="K29" s="286"/>
    </row>
    <row r="30" spans="2:11" ht="12.75" customHeight="1">
      <c r="B30" s="289"/>
      <c r="C30" s="290"/>
      <c r="D30" s="290"/>
      <c r="E30" s="290"/>
      <c r="F30" s="290"/>
      <c r="G30" s="290"/>
      <c r="H30" s="290"/>
      <c r="I30" s="290"/>
      <c r="J30" s="290"/>
      <c r="K30" s="286"/>
    </row>
    <row r="31" spans="2:11" ht="15" customHeight="1">
      <c r="B31" s="289"/>
      <c r="C31" s="290"/>
      <c r="D31" s="403" t="s">
        <v>928</v>
      </c>
      <c r="E31" s="403"/>
      <c r="F31" s="403"/>
      <c r="G31" s="403"/>
      <c r="H31" s="403"/>
      <c r="I31" s="403"/>
      <c r="J31" s="403"/>
      <c r="K31" s="286"/>
    </row>
    <row r="32" spans="2:11" ht="15" customHeight="1">
      <c r="B32" s="289"/>
      <c r="C32" s="290"/>
      <c r="D32" s="403" t="s">
        <v>929</v>
      </c>
      <c r="E32" s="403"/>
      <c r="F32" s="403"/>
      <c r="G32" s="403"/>
      <c r="H32" s="403"/>
      <c r="I32" s="403"/>
      <c r="J32" s="403"/>
      <c r="K32" s="286"/>
    </row>
    <row r="33" spans="2:11" ht="15" customHeight="1">
      <c r="B33" s="289"/>
      <c r="C33" s="290"/>
      <c r="D33" s="403" t="s">
        <v>930</v>
      </c>
      <c r="E33" s="403"/>
      <c r="F33" s="403"/>
      <c r="G33" s="403"/>
      <c r="H33" s="403"/>
      <c r="I33" s="403"/>
      <c r="J33" s="403"/>
      <c r="K33" s="286"/>
    </row>
    <row r="34" spans="2:11" ht="15" customHeight="1">
      <c r="B34" s="289"/>
      <c r="C34" s="290"/>
      <c r="D34" s="288"/>
      <c r="E34" s="292" t="s">
        <v>123</v>
      </c>
      <c r="F34" s="288"/>
      <c r="G34" s="403" t="s">
        <v>931</v>
      </c>
      <c r="H34" s="403"/>
      <c r="I34" s="403"/>
      <c r="J34" s="403"/>
      <c r="K34" s="286"/>
    </row>
    <row r="35" spans="2:11" ht="30.75" customHeight="1">
      <c r="B35" s="289"/>
      <c r="C35" s="290"/>
      <c r="D35" s="288"/>
      <c r="E35" s="292" t="s">
        <v>932</v>
      </c>
      <c r="F35" s="288"/>
      <c r="G35" s="403" t="s">
        <v>933</v>
      </c>
      <c r="H35" s="403"/>
      <c r="I35" s="403"/>
      <c r="J35" s="403"/>
      <c r="K35" s="286"/>
    </row>
    <row r="36" spans="2:11" ht="15" customHeight="1">
      <c r="B36" s="289"/>
      <c r="C36" s="290"/>
      <c r="D36" s="288"/>
      <c r="E36" s="292" t="s">
        <v>57</v>
      </c>
      <c r="F36" s="288"/>
      <c r="G36" s="403" t="s">
        <v>934</v>
      </c>
      <c r="H36" s="403"/>
      <c r="I36" s="403"/>
      <c r="J36" s="403"/>
      <c r="K36" s="286"/>
    </row>
    <row r="37" spans="2:11" ht="15" customHeight="1">
      <c r="B37" s="289"/>
      <c r="C37" s="290"/>
      <c r="D37" s="288"/>
      <c r="E37" s="292" t="s">
        <v>124</v>
      </c>
      <c r="F37" s="288"/>
      <c r="G37" s="403" t="s">
        <v>935</v>
      </c>
      <c r="H37" s="403"/>
      <c r="I37" s="403"/>
      <c r="J37" s="403"/>
      <c r="K37" s="286"/>
    </row>
    <row r="38" spans="2:11" ht="15" customHeight="1">
      <c r="B38" s="289"/>
      <c r="C38" s="290"/>
      <c r="D38" s="288"/>
      <c r="E38" s="292" t="s">
        <v>125</v>
      </c>
      <c r="F38" s="288"/>
      <c r="G38" s="403" t="s">
        <v>936</v>
      </c>
      <c r="H38" s="403"/>
      <c r="I38" s="403"/>
      <c r="J38" s="403"/>
      <c r="K38" s="286"/>
    </row>
    <row r="39" spans="2:11" ht="15" customHeight="1">
      <c r="B39" s="289"/>
      <c r="C39" s="290"/>
      <c r="D39" s="288"/>
      <c r="E39" s="292" t="s">
        <v>126</v>
      </c>
      <c r="F39" s="288"/>
      <c r="G39" s="403" t="s">
        <v>937</v>
      </c>
      <c r="H39" s="403"/>
      <c r="I39" s="403"/>
      <c r="J39" s="403"/>
      <c r="K39" s="286"/>
    </row>
    <row r="40" spans="2:11" ht="15" customHeight="1">
      <c r="B40" s="289"/>
      <c r="C40" s="290"/>
      <c r="D40" s="288"/>
      <c r="E40" s="292" t="s">
        <v>938</v>
      </c>
      <c r="F40" s="288"/>
      <c r="G40" s="403" t="s">
        <v>939</v>
      </c>
      <c r="H40" s="403"/>
      <c r="I40" s="403"/>
      <c r="J40" s="403"/>
      <c r="K40" s="286"/>
    </row>
    <row r="41" spans="2:11" ht="15" customHeight="1">
      <c r="B41" s="289"/>
      <c r="C41" s="290"/>
      <c r="D41" s="288"/>
      <c r="E41" s="292"/>
      <c r="F41" s="288"/>
      <c r="G41" s="403" t="s">
        <v>940</v>
      </c>
      <c r="H41" s="403"/>
      <c r="I41" s="403"/>
      <c r="J41" s="403"/>
      <c r="K41" s="286"/>
    </row>
    <row r="42" spans="2:11" ht="15" customHeight="1">
      <c r="B42" s="289"/>
      <c r="C42" s="290"/>
      <c r="D42" s="288"/>
      <c r="E42" s="292" t="s">
        <v>941</v>
      </c>
      <c r="F42" s="288"/>
      <c r="G42" s="403" t="s">
        <v>942</v>
      </c>
      <c r="H42" s="403"/>
      <c r="I42" s="403"/>
      <c r="J42" s="403"/>
      <c r="K42" s="286"/>
    </row>
    <row r="43" spans="2:11" ht="15" customHeight="1">
      <c r="B43" s="289"/>
      <c r="C43" s="290"/>
      <c r="D43" s="288"/>
      <c r="E43" s="292" t="s">
        <v>128</v>
      </c>
      <c r="F43" s="288"/>
      <c r="G43" s="403" t="s">
        <v>943</v>
      </c>
      <c r="H43" s="403"/>
      <c r="I43" s="403"/>
      <c r="J43" s="403"/>
      <c r="K43" s="286"/>
    </row>
    <row r="44" spans="2:11" ht="12.75" customHeight="1">
      <c r="B44" s="289"/>
      <c r="C44" s="290"/>
      <c r="D44" s="288"/>
      <c r="E44" s="288"/>
      <c r="F44" s="288"/>
      <c r="G44" s="288"/>
      <c r="H44" s="288"/>
      <c r="I44" s="288"/>
      <c r="J44" s="288"/>
      <c r="K44" s="286"/>
    </row>
    <row r="45" spans="2:11" ht="15" customHeight="1">
      <c r="B45" s="289"/>
      <c r="C45" s="290"/>
      <c r="D45" s="403" t="s">
        <v>944</v>
      </c>
      <c r="E45" s="403"/>
      <c r="F45" s="403"/>
      <c r="G45" s="403"/>
      <c r="H45" s="403"/>
      <c r="I45" s="403"/>
      <c r="J45" s="403"/>
      <c r="K45" s="286"/>
    </row>
    <row r="46" spans="2:11" ht="15" customHeight="1">
      <c r="B46" s="289"/>
      <c r="C46" s="290"/>
      <c r="D46" s="290"/>
      <c r="E46" s="403" t="s">
        <v>945</v>
      </c>
      <c r="F46" s="403"/>
      <c r="G46" s="403"/>
      <c r="H46" s="403"/>
      <c r="I46" s="403"/>
      <c r="J46" s="403"/>
      <c r="K46" s="286"/>
    </row>
    <row r="47" spans="2:11" ht="15" customHeight="1">
      <c r="B47" s="289"/>
      <c r="C47" s="290"/>
      <c r="D47" s="290"/>
      <c r="E47" s="403" t="s">
        <v>946</v>
      </c>
      <c r="F47" s="403"/>
      <c r="G47" s="403"/>
      <c r="H47" s="403"/>
      <c r="I47" s="403"/>
      <c r="J47" s="403"/>
      <c r="K47" s="286"/>
    </row>
    <row r="48" spans="2:11" ht="15" customHeight="1">
      <c r="B48" s="289"/>
      <c r="C48" s="290"/>
      <c r="D48" s="290"/>
      <c r="E48" s="403" t="s">
        <v>947</v>
      </c>
      <c r="F48" s="403"/>
      <c r="G48" s="403"/>
      <c r="H48" s="403"/>
      <c r="I48" s="403"/>
      <c r="J48" s="403"/>
      <c r="K48" s="286"/>
    </row>
    <row r="49" spans="2:11" ht="15" customHeight="1">
      <c r="B49" s="289"/>
      <c r="C49" s="290"/>
      <c r="D49" s="403" t="s">
        <v>948</v>
      </c>
      <c r="E49" s="403"/>
      <c r="F49" s="403"/>
      <c r="G49" s="403"/>
      <c r="H49" s="403"/>
      <c r="I49" s="403"/>
      <c r="J49" s="403"/>
      <c r="K49" s="286"/>
    </row>
    <row r="50" spans="2:11" ht="25.5" customHeight="1">
      <c r="B50" s="285"/>
      <c r="C50" s="405" t="s">
        <v>949</v>
      </c>
      <c r="D50" s="405"/>
      <c r="E50" s="405"/>
      <c r="F50" s="405"/>
      <c r="G50" s="405"/>
      <c r="H50" s="405"/>
      <c r="I50" s="405"/>
      <c r="J50" s="405"/>
      <c r="K50" s="286"/>
    </row>
    <row r="51" spans="2:11" ht="5.25" customHeight="1">
      <c r="B51" s="285"/>
      <c r="C51" s="287"/>
      <c r="D51" s="287"/>
      <c r="E51" s="287"/>
      <c r="F51" s="287"/>
      <c r="G51" s="287"/>
      <c r="H51" s="287"/>
      <c r="I51" s="287"/>
      <c r="J51" s="287"/>
      <c r="K51" s="286"/>
    </row>
    <row r="52" spans="2:11" ht="15" customHeight="1">
      <c r="B52" s="285"/>
      <c r="C52" s="403" t="s">
        <v>950</v>
      </c>
      <c r="D52" s="403"/>
      <c r="E52" s="403"/>
      <c r="F52" s="403"/>
      <c r="G52" s="403"/>
      <c r="H52" s="403"/>
      <c r="I52" s="403"/>
      <c r="J52" s="403"/>
      <c r="K52" s="286"/>
    </row>
    <row r="53" spans="2:11" ht="15" customHeight="1">
      <c r="B53" s="285"/>
      <c r="C53" s="403" t="s">
        <v>951</v>
      </c>
      <c r="D53" s="403"/>
      <c r="E53" s="403"/>
      <c r="F53" s="403"/>
      <c r="G53" s="403"/>
      <c r="H53" s="403"/>
      <c r="I53" s="403"/>
      <c r="J53" s="403"/>
      <c r="K53" s="286"/>
    </row>
    <row r="54" spans="2:11" ht="12.75" customHeight="1">
      <c r="B54" s="285"/>
      <c r="C54" s="288"/>
      <c r="D54" s="288"/>
      <c r="E54" s="288"/>
      <c r="F54" s="288"/>
      <c r="G54" s="288"/>
      <c r="H54" s="288"/>
      <c r="I54" s="288"/>
      <c r="J54" s="288"/>
      <c r="K54" s="286"/>
    </row>
    <row r="55" spans="2:11" ht="15" customHeight="1">
      <c r="B55" s="285"/>
      <c r="C55" s="403" t="s">
        <v>952</v>
      </c>
      <c r="D55" s="403"/>
      <c r="E55" s="403"/>
      <c r="F55" s="403"/>
      <c r="G55" s="403"/>
      <c r="H55" s="403"/>
      <c r="I55" s="403"/>
      <c r="J55" s="403"/>
      <c r="K55" s="286"/>
    </row>
    <row r="56" spans="2:11" ht="15" customHeight="1">
      <c r="B56" s="285"/>
      <c r="C56" s="290"/>
      <c r="D56" s="403" t="s">
        <v>953</v>
      </c>
      <c r="E56" s="403"/>
      <c r="F56" s="403"/>
      <c r="G56" s="403"/>
      <c r="H56" s="403"/>
      <c r="I56" s="403"/>
      <c r="J56" s="403"/>
      <c r="K56" s="286"/>
    </row>
    <row r="57" spans="2:11" ht="15" customHeight="1">
      <c r="B57" s="285"/>
      <c r="C57" s="290"/>
      <c r="D57" s="403" t="s">
        <v>954</v>
      </c>
      <c r="E57" s="403"/>
      <c r="F57" s="403"/>
      <c r="G57" s="403"/>
      <c r="H57" s="403"/>
      <c r="I57" s="403"/>
      <c r="J57" s="403"/>
      <c r="K57" s="286"/>
    </row>
    <row r="58" spans="2:11" ht="15" customHeight="1">
      <c r="B58" s="285"/>
      <c r="C58" s="290"/>
      <c r="D58" s="403" t="s">
        <v>955</v>
      </c>
      <c r="E58" s="403"/>
      <c r="F58" s="403"/>
      <c r="G58" s="403"/>
      <c r="H58" s="403"/>
      <c r="I58" s="403"/>
      <c r="J58" s="403"/>
      <c r="K58" s="286"/>
    </row>
    <row r="59" spans="2:11" ht="15" customHeight="1">
      <c r="B59" s="285"/>
      <c r="C59" s="290"/>
      <c r="D59" s="403" t="s">
        <v>956</v>
      </c>
      <c r="E59" s="403"/>
      <c r="F59" s="403"/>
      <c r="G59" s="403"/>
      <c r="H59" s="403"/>
      <c r="I59" s="403"/>
      <c r="J59" s="403"/>
      <c r="K59" s="286"/>
    </row>
    <row r="60" spans="2:11" ht="15" customHeight="1">
      <c r="B60" s="285"/>
      <c r="C60" s="290"/>
      <c r="D60" s="407" t="s">
        <v>957</v>
      </c>
      <c r="E60" s="407"/>
      <c r="F60" s="407"/>
      <c r="G60" s="407"/>
      <c r="H60" s="407"/>
      <c r="I60" s="407"/>
      <c r="J60" s="407"/>
      <c r="K60" s="286"/>
    </row>
    <row r="61" spans="2:11" ht="15" customHeight="1">
      <c r="B61" s="285"/>
      <c r="C61" s="290"/>
      <c r="D61" s="403" t="s">
        <v>958</v>
      </c>
      <c r="E61" s="403"/>
      <c r="F61" s="403"/>
      <c r="G61" s="403"/>
      <c r="H61" s="403"/>
      <c r="I61" s="403"/>
      <c r="J61" s="403"/>
      <c r="K61" s="286"/>
    </row>
    <row r="62" spans="2:11" ht="12.75" customHeight="1">
      <c r="B62" s="285"/>
      <c r="C62" s="290"/>
      <c r="D62" s="290"/>
      <c r="E62" s="293"/>
      <c r="F62" s="290"/>
      <c r="G62" s="290"/>
      <c r="H62" s="290"/>
      <c r="I62" s="290"/>
      <c r="J62" s="290"/>
      <c r="K62" s="286"/>
    </row>
    <row r="63" spans="2:11" ht="15" customHeight="1">
      <c r="B63" s="285"/>
      <c r="C63" s="290"/>
      <c r="D63" s="403" t="s">
        <v>959</v>
      </c>
      <c r="E63" s="403"/>
      <c r="F63" s="403"/>
      <c r="G63" s="403"/>
      <c r="H63" s="403"/>
      <c r="I63" s="403"/>
      <c r="J63" s="403"/>
      <c r="K63" s="286"/>
    </row>
    <row r="64" spans="2:11" ht="15" customHeight="1">
      <c r="B64" s="285"/>
      <c r="C64" s="290"/>
      <c r="D64" s="407" t="s">
        <v>960</v>
      </c>
      <c r="E64" s="407"/>
      <c r="F64" s="407"/>
      <c r="G64" s="407"/>
      <c r="H64" s="407"/>
      <c r="I64" s="407"/>
      <c r="J64" s="407"/>
      <c r="K64" s="286"/>
    </row>
    <row r="65" spans="2:11" ht="15" customHeight="1">
      <c r="B65" s="285"/>
      <c r="C65" s="290"/>
      <c r="D65" s="403" t="s">
        <v>961</v>
      </c>
      <c r="E65" s="403"/>
      <c r="F65" s="403"/>
      <c r="G65" s="403"/>
      <c r="H65" s="403"/>
      <c r="I65" s="403"/>
      <c r="J65" s="403"/>
      <c r="K65" s="286"/>
    </row>
    <row r="66" spans="2:11" ht="15" customHeight="1">
      <c r="B66" s="285"/>
      <c r="C66" s="290"/>
      <c r="D66" s="403" t="s">
        <v>962</v>
      </c>
      <c r="E66" s="403"/>
      <c r="F66" s="403"/>
      <c r="G66" s="403"/>
      <c r="H66" s="403"/>
      <c r="I66" s="403"/>
      <c r="J66" s="403"/>
      <c r="K66" s="286"/>
    </row>
    <row r="67" spans="2:11" ht="15" customHeight="1">
      <c r="B67" s="285"/>
      <c r="C67" s="290"/>
      <c r="D67" s="403" t="s">
        <v>963</v>
      </c>
      <c r="E67" s="403"/>
      <c r="F67" s="403"/>
      <c r="G67" s="403"/>
      <c r="H67" s="403"/>
      <c r="I67" s="403"/>
      <c r="J67" s="403"/>
      <c r="K67" s="286"/>
    </row>
    <row r="68" spans="2:11" ht="15" customHeight="1">
      <c r="B68" s="285"/>
      <c r="C68" s="290"/>
      <c r="D68" s="403" t="s">
        <v>964</v>
      </c>
      <c r="E68" s="403"/>
      <c r="F68" s="403"/>
      <c r="G68" s="403"/>
      <c r="H68" s="403"/>
      <c r="I68" s="403"/>
      <c r="J68" s="403"/>
      <c r="K68" s="286"/>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408" t="s">
        <v>100</v>
      </c>
      <c r="D73" s="408"/>
      <c r="E73" s="408"/>
      <c r="F73" s="408"/>
      <c r="G73" s="408"/>
      <c r="H73" s="408"/>
      <c r="I73" s="408"/>
      <c r="J73" s="408"/>
      <c r="K73" s="303"/>
    </row>
    <row r="74" spans="2:11" ht="17.25" customHeight="1">
      <c r="B74" s="302"/>
      <c r="C74" s="304" t="s">
        <v>965</v>
      </c>
      <c r="D74" s="304"/>
      <c r="E74" s="304"/>
      <c r="F74" s="304" t="s">
        <v>966</v>
      </c>
      <c r="G74" s="305"/>
      <c r="H74" s="304" t="s">
        <v>124</v>
      </c>
      <c r="I74" s="304" t="s">
        <v>61</v>
      </c>
      <c r="J74" s="304" t="s">
        <v>967</v>
      </c>
      <c r="K74" s="303"/>
    </row>
    <row r="75" spans="2:11" ht="17.25" customHeight="1">
      <c r="B75" s="302"/>
      <c r="C75" s="306" t="s">
        <v>968</v>
      </c>
      <c r="D75" s="306"/>
      <c r="E75" s="306"/>
      <c r="F75" s="307" t="s">
        <v>969</v>
      </c>
      <c r="G75" s="308"/>
      <c r="H75" s="306"/>
      <c r="I75" s="306"/>
      <c r="J75" s="306" t="s">
        <v>970</v>
      </c>
      <c r="K75" s="303"/>
    </row>
    <row r="76" spans="2:11" ht="5.25" customHeight="1">
      <c r="B76" s="302"/>
      <c r="C76" s="309"/>
      <c r="D76" s="309"/>
      <c r="E76" s="309"/>
      <c r="F76" s="309"/>
      <c r="G76" s="310"/>
      <c r="H76" s="309"/>
      <c r="I76" s="309"/>
      <c r="J76" s="309"/>
      <c r="K76" s="303"/>
    </row>
    <row r="77" spans="2:11" ht="15" customHeight="1">
      <c r="B77" s="302"/>
      <c r="C77" s="292" t="s">
        <v>57</v>
      </c>
      <c r="D77" s="309"/>
      <c r="E77" s="309"/>
      <c r="F77" s="311" t="s">
        <v>971</v>
      </c>
      <c r="G77" s="310"/>
      <c r="H77" s="292" t="s">
        <v>972</v>
      </c>
      <c r="I77" s="292" t="s">
        <v>973</v>
      </c>
      <c r="J77" s="292">
        <v>20</v>
      </c>
      <c r="K77" s="303"/>
    </row>
    <row r="78" spans="2:11" ht="15" customHeight="1">
      <c r="B78" s="302"/>
      <c r="C78" s="292" t="s">
        <v>974</v>
      </c>
      <c r="D78" s="292"/>
      <c r="E78" s="292"/>
      <c r="F78" s="311" t="s">
        <v>971</v>
      </c>
      <c r="G78" s="310"/>
      <c r="H78" s="292" t="s">
        <v>975</v>
      </c>
      <c r="I78" s="292" t="s">
        <v>973</v>
      </c>
      <c r="J78" s="292">
        <v>120</v>
      </c>
      <c r="K78" s="303"/>
    </row>
    <row r="79" spans="2:11" ht="15" customHeight="1">
      <c r="B79" s="312"/>
      <c r="C79" s="292" t="s">
        <v>976</v>
      </c>
      <c r="D79" s="292"/>
      <c r="E79" s="292"/>
      <c r="F79" s="311" t="s">
        <v>977</v>
      </c>
      <c r="G79" s="310"/>
      <c r="H79" s="292" t="s">
        <v>978</v>
      </c>
      <c r="I79" s="292" t="s">
        <v>973</v>
      </c>
      <c r="J79" s="292">
        <v>50</v>
      </c>
      <c r="K79" s="303"/>
    </row>
    <row r="80" spans="2:11" ht="15" customHeight="1">
      <c r="B80" s="312"/>
      <c r="C80" s="292" t="s">
        <v>979</v>
      </c>
      <c r="D80" s="292"/>
      <c r="E80" s="292"/>
      <c r="F80" s="311" t="s">
        <v>971</v>
      </c>
      <c r="G80" s="310"/>
      <c r="H80" s="292" t="s">
        <v>980</v>
      </c>
      <c r="I80" s="292" t="s">
        <v>981</v>
      </c>
      <c r="J80" s="292"/>
      <c r="K80" s="303"/>
    </row>
    <row r="81" spans="2:11" ht="15" customHeight="1">
      <c r="B81" s="312"/>
      <c r="C81" s="313" t="s">
        <v>982</v>
      </c>
      <c r="D81" s="313"/>
      <c r="E81" s="313"/>
      <c r="F81" s="314" t="s">
        <v>977</v>
      </c>
      <c r="G81" s="313"/>
      <c r="H81" s="313" t="s">
        <v>983</v>
      </c>
      <c r="I81" s="313" t="s">
        <v>973</v>
      </c>
      <c r="J81" s="313">
        <v>15</v>
      </c>
      <c r="K81" s="303"/>
    </row>
    <row r="82" spans="2:11" ht="15" customHeight="1">
      <c r="B82" s="312"/>
      <c r="C82" s="313" t="s">
        <v>984</v>
      </c>
      <c r="D82" s="313"/>
      <c r="E82" s="313"/>
      <c r="F82" s="314" t="s">
        <v>977</v>
      </c>
      <c r="G82" s="313"/>
      <c r="H82" s="313" t="s">
        <v>985</v>
      </c>
      <c r="I82" s="313" t="s">
        <v>973</v>
      </c>
      <c r="J82" s="313">
        <v>15</v>
      </c>
      <c r="K82" s="303"/>
    </row>
    <row r="83" spans="2:11" ht="15" customHeight="1">
      <c r="B83" s="312"/>
      <c r="C83" s="313" t="s">
        <v>986</v>
      </c>
      <c r="D83" s="313"/>
      <c r="E83" s="313"/>
      <c r="F83" s="314" t="s">
        <v>977</v>
      </c>
      <c r="G83" s="313"/>
      <c r="H83" s="313" t="s">
        <v>987</v>
      </c>
      <c r="I83" s="313" t="s">
        <v>973</v>
      </c>
      <c r="J83" s="313">
        <v>20</v>
      </c>
      <c r="K83" s="303"/>
    </row>
    <row r="84" spans="2:11" ht="15" customHeight="1">
      <c r="B84" s="312"/>
      <c r="C84" s="313" t="s">
        <v>988</v>
      </c>
      <c r="D84" s="313"/>
      <c r="E84" s="313"/>
      <c r="F84" s="314" t="s">
        <v>977</v>
      </c>
      <c r="G84" s="313"/>
      <c r="H84" s="313" t="s">
        <v>989</v>
      </c>
      <c r="I84" s="313" t="s">
        <v>973</v>
      </c>
      <c r="J84" s="313">
        <v>20</v>
      </c>
      <c r="K84" s="303"/>
    </row>
    <row r="85" spans="2:11" ht="15" customHeight="1">
      <c r="B85" s="312"/>
      <c r="C85" s="292" t="s">
        <v>990</v>
      </c>
      <c r="D85" s="292"/>
      <c r="E85" s="292"/>
      <c r="F85" s="311" t="s">
        <v>977</v>
      </c>
      <c r="G85" s="310"/>
      <c r="H85" s="292" t="s">
        <v>991</v>
      </c>
      <c r="I85" s="292" t="s">
        <v>973</v>
      </c>
      <c r="J85" s="292">
        <v>50</v>
      </c>
      <c r="K85" s="303"/>
    </row>
    <row r="86" spans="2:11" ht="15" customHeight="1">
      <c r="B86" s="312"/>
      <c r="C86" s="292" t="s">
        <v>992</v>
      </c>
      <c r="D86" s="292"/>
      <c r="E86" s="292"/>
      <c r="F86" s="311" t="s">
        <v>977</v>
      </c>
      <c r="G86" s="310"/>
      <c r="H86" s="292" t="s">
        <v>993</v>
      </c>
      <c r="I86" s="292" t="s">
        <v>973</v>
      </c>
      <c r="J86" s="292">
        <v>20</v>
      </c>
      <c r="K86" s="303"/>
    </row>
    <row r="87" spans="2:11" ht="15" customHeight="1">
      <c r="B87" s="312"/>
      <c r="C87" s="292" t="s">
        <v>994</v>
      </c>
      <c r="D87" s="292"/>
      <c r="E87" s="292"/>
      <c r="F87" s="311" t="s">
        <v>977</v>
      </c>
      <c r="G87" s="310"/>
      <c r="H87" s="292" t="s">
        <v>995</v>
      </c>
      <c r="I87" s="292" t="s">
        <v>973</v>
      </c>
      <c r="J87" s="292">
        <v>20</v>
      </c>
      <c r="K87" s="303"/>
    </row>
    <row r="88" spans="2:11" ht="15" customHeight="1">
      <c r="B88" s="312"/>
      <c r="C88" s="292" t="s">
        <v>996</v>
      </c>
      <c r="D88" s="292"/>
      <c r="E88" s="292"/>
      <c r="F88" s="311" t="s">
        <v>977</v>
      </c>
      <c r="G88" s="310"/>
      <c r="H88" s="292" t="s">
        <v>997</v>
      </c>
      <c r="I88" s="292" t="s">
        <v>973</v>
      </c>
      <c r="J88" s="292">
        <v>50</v>
      </c>
      <c r="K88" s="303"/>
    </row>
    <row r="89" spans="2:11" ht="15" customHeight="1">
      <c r="B89" s="312"/>
      <c r="C89" s="292" t="s">
        <v>998</v>
      </c>
      <c r="D89" s="292"/>
      <c r="E89" s="292"/>
      <c r="F89" s="311" t="s">
        <v>977</v>
      </c>
      <c r="G89" s="310"/>
      <c r="H89" s="292" t="s">
        <v>998</v>
      </c>
      <c r="I89" s="292" t="s">
        <v>973</v>
      </c>
      <c r="J89" s="292">
        <v>50</v>
      </c>
      <c r="K89" s="303"/>
    </row>
    <row r="90" spans="2:11" ht="15" customHeight="1">
      <c r="B90" s="312"/>
      <c r="C90" s="292" t="s">
        <v>129</v>
      </c>
      <c r="D90" s="292"/>
      <c r="E90" s="292"/>
      <c r="F90" s="311" t="s">
        <v>977</v>
      </c>
      <c r="G90" s="310"/>
      <c r="H90" s="292" t="s">
        <v>999</v>
      </c>
      <c r="I90" s="292" t="s">
        <v>973</v>
      </c>
      <c r="J90" s="292">
        <v>255</v>
      </c>
      <c r="K90" s="303"/>
    </row>
    <row r="91" spans="2:11" ht="15" customHeight="1">
      <c r="B91" s="312"/>
      <c r="C91" s="292" t="s">
        <v>1000</v>
      </c>
      <c r="D91" s="292"/>
      <c r="E91" s="292"/>
      <c r="F91" s="311" t="s">
        <v>971</v>
      </c>
      <c r="G91" s="310"/>
      <c r="H91" s="292" t="s">
        <v>1001</v>
      </c>
      <c r="I91" s="292" t="s">
        <v>1002</v>
      </c>
      <c r="J91" s="292"/>
      <c r="K91" s="303"/>
    </row>
    <row r="92" spans="2:11" ht="15" customHeight="1">
      <c r="B92" s="312"/>
      <c r="C92" s="292" t="s">
        <v>1003</v>
      </c>
      <c r="D92" s="292"/>
      <c r="E92" s="292"/>
      <c r="F92" s="311" t="s">
        <v>971</v>
      </c>
      <c r="G92" s="310"/>
      <c r="H92" s="292" t="s">
        <v>1004</v>
      </c>
      <c r="I92" s="292" t="s">
        <v>1005</v>
      </c>
      <c r="J92" s="292"/>
      <c r="K92" s="303"/>
    </row>
    <row r="93" spans="2:11" ht="15" customHeight="1">
      <c r="B93" s="312"/>
      <c r="C93" s="292" t="s">
        <v>1006</v>
      </c>
      <c r="D93" s="292"/>
      <c r="E93" s="292"/>
      <c r="F93" s="311" t="s">
        <v>971</v>
      </c>
      <c r="G93" s="310"/>
      <c r="H93" s="292" t="s">
        <v>1006</v>
      </c>
      <c r="I93" s="292" t="s">
        <v>1005</v>
      </c>
      <c r="J93" s="292"/>
      <c r="K93" s="303"/>
    </row>
    <row r="94" spans="2:11" ht="15" customHeight="1">
      <c r="B94" s="312"/>
      <c r="C94" s="292" t="s">
        <v>42</v>
      </c>
      <c r="D94" s="292"/>
      <c r="E94" s="292"/>
      <c r="F94" s="311" t="s">
        <v>971</v>
      </c>
      <c r="G94" s="310"/>
      <c r="H94" s="292" t="s">
        <v>1007</v>
      </c>
      <c r="I94" s="292" t="s">
        <v>1005</v>
      </c>
      <c r="J94" s="292"/>
      <c r="K94" s="303"/>
    </row>
    <row r="95" spans="2:11" ht="15" customHeight="1">
      <c r="B95" s="312"/>
      <c r="C95" s="292" t="s">
        <v>52</v>
      </c>
      <c r="D95" s="292"/>
      <c r="E95" s="292"/>
      <c r="F95" s="311" t="s">
        <v>971</v>
      </c>
      <c r="G95" s="310"/>
      <c r="H95" s="292" t="s">
        <v>1008</v>
      </c>
      <c r="I95" s="292" t="s">
        <v>1005</v>
      </c>
      <c r="J95" s="292"/>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408" t="s">
        <v>1009</v>
      </c>
      <c r="D100" s="408"/>
      <c r="E100" s="408"/>
      <c r="F100" s="408"/>
      <c r="G100" s="408"/>
      <c r="H100" s="408"/>
      <c r="I100" s="408"/>
      <c r="J100" s="408"/>
      <c r="K100" s="303"/>
    </row>
    <row r="101" spans="2:11" ht="17.25" customHeight="1">
      <c r="B101" s="302"/>
      <c r="C101" s="304" t="s">
        <v>965</v>
      </c>
      <c r="D101" s="304"/>
      <c r="E101" s="304"/>
      <c r="F101" s="304" t="s">
        <v>966</v>
      </c>
      <c r="G101" s="305"/>
      <c r="H101" s="304" t="s">
        <v>124</v>
      </c>
      <c r="I101" s="304" t="s">
        <v>61</v>
      </c>
      <c r="J101" s="304" t="s">
        <v>967</v>
      </c>
      <c r="K101" s="303"/>
    </row>
    <row r="102" spans="2:11" ht="17.25" customHeight="1">
      <c r="B102" s="302"/>
      <c r="C102" s="306" t="s">
        <v>968</v>
      </c>
      <c r="D102" s="306"/>
      <c r="E102" s="306"/>
      <c r="F102" s="307" t="s">
        <v>969</v>
      </c>
      <c r="G102" s="308"/>
      <c r="H102" s="306"/>
      <c r="I102" s="306"/>
      <c r="J102" s="306" t="s">
        <v>970</v>
      </c>
      <c r="K102" s="303"/>
    </row>
    <row r="103" spans="2:11" ht="5.25" customHeight="1">
      <c r="B103" s="302"/>
      <c r="C103" s="304"/>
      <c r="D103" s="304"/>
      <c r="E103" s="304"/>
      <c r="F103" s="304"/>
      <c r="G103" s="320"/>
      <c r="H103" s="304"/>
      <c r="I103" s="304"/>
      <c r="J103" s="304"/>
      <c r="K103" s="303"/>
    </row>
    <row r="104" spans="2:11" ht="15" customHeight="1">
      <c r="B104" s="302"/>
      <c r="C104" s="292" t="s">
        <v>57</v>
      </c>
      <c r="D104" s="309"/>
      <c r="E104" s="309"/>
      <c r="F104" s="311" t="s">
        <v>971</v>
      </c>
      <c r="G104" s="320"/>
      <c r="H104" s="292" t="s">
        <v>1010</v>
      </c>
      <c r="I104" s="292" t="s">
        <v>973</v>
      </c>
      <c r="J104" s="292">
        <v>20</v>
      </c>
      <c r="K104" s="303"/>
    </row>
    <row r="105" spans="2:11" ht="15" customHeight="1">
      <c r="B105" s="302"/>
      <c r="C105" s="292" t="s">
        <v>974</v>
      </c>
      <c r="D105" s="292"/>
      <c r="E105" s="292"/>
      <c r="F105" s="311" t="s">
        <v>971</v>
      </c>
      <c r="G105" s="292"/>
      <c r="H105" s="292" t="s">
        <v>1010</v>
      </c>
      <c r="I105" s="292" t="s">
        <v>973</v>
      </c>
      <c r="J105" s="292">
        <v>120</v>
      </c>
      <c r="K105" s="303"/>
    </row>
    <row r="106" spans="2:11" ht="15" customHeight="1">
      <c r="B106" s="312"/>
      <c r="C106" s="292" t="s">
        <v>976</v>
      </c>
      <c r="D106" s="292"/>
      <c r="E106" s="292"/>
      <c r="F106" s="311" t="s">
        <v>977</v>
      </c>
      <c r="G106" s="292"/>
      <c r="H106" s="292" t="s">
        <v>1010</v>
      </c>
      <c r="I106" s="292" t="s">
        <v>973</v>
      </c>
      <c r="J106" s="292">
        <v>50</v>
      </c>
      <c r="K106" s="303"/>
    </row>
    <row r="107" spans="2:11" ht="15" customHeight="1">
      <c r="B107" s="312"/>
      <c r="C107" s="292" t="s">
        <v>979</v>
      </c>
      <c r="D107" s="292"/>
      <c r="E107" s="292"/>
      <c r="F107" s="311" t="s">
        <v>971</v>
      </c>
      <c r="G107" s="292"/>
      <c r="H107" s="292" t="s">
        <v>1010</v>
      </c>
      <c r="I107" s="292" t="s">
        <v>981</v>
      </c>
      <c r="J107" s="292"/>
      <c r="K107" s="303"/>
    </row>
    <row r="108" spans="2:11" ht="15" customHeight="1">
      <c r="B108" s="312"/>
      <c r="C108" s="292" t="s">
        <v>990</v>
      </c>
      <c r="D108" s="292"/>
      <c r="E108" s="292"/>
      <c r="F108" s="311" t="s">
        <v>977</v>
      </c>
      <c r="G108" s="292"/>
      <c r="H108" s="292" t="s">
        <v>1010</v>
      </c>
      <c r="I108" s="292" t="s">
        <v>973</v>
      </c>
      <c r="J108" s="292">
        <v>50</v>
      </c>
      <c r="K108" s="303"/>
    </row>
    <row r="109" spans="2:11" ht="15" customHeight="1">
      <c r="B109" s="312"/>
      <c r="C109" s="292" t="s">
        <v>998</v>
      </c>
      <c r="D109" s="292"/>
      <c r="E109" s="292"/>
      <c r="F109" s="311" t="s">
        <v>977</v>
      </c>
      <c r="G109" s="292"/>
      <c r="H109" s="292" t="s">
        <v>1010</v>
      </c>
      <c r="I109" s="292" t="s">
        <v>973</v>
      </c>
      <c r="J109" s="292">
        <v>50</v>
      </c>
      <c r="K109" s="303"/>
    </row>
    <row r="110" spans="2:11" ht="15" customHeight="1">
      <c r="B110" s="312"/>
      <c r="C110" s="292" t="s">
        <v>996</v>
      </c>
      <c r="D110" s="292"/>
      <c r="E110" s="292"/>
      <c r="F110" s="311" t="s">
        <v>977</v>
      </c>
      <c r="G110" s="292"/>
      <c r="H110" s="292" t="s">
        <v>1010</v>
      </c>
      <c r="I110" s="292" t="s">
        <v>973</v>
      </c>
      <c r="J110" s="292">
        <v>50</v>
      </c>
      <c r="K110" s="303"/>
    </row>
    <row r="111" spans="2:11" ht="15" customHeight="1">
      <c r="B111" s="312"/>
      <c r="C111" s="292" t="s">
        <v>57</v>
      </c>
      <c r="D111" s="292"/>
      <c r="E111" s="292"/>
      <c r="F111" s="311" t="s">
        <v>971</v>
      </c>
      <c r="G111" s="292"/>
      <c r="H111" s="292" t="s">
        <v>1011</v>
      </c>
      <c r="I111" s="292" t="s">
        <v>973</v>
      </c>
      <c r="J111" s="292">
        <v>20</v>
      </c>
      <c r="K111" s="303"/>
    </row>
    <row r="112" spans="2:11" ht="15" customHeight="1">
      <c r="B112" s="312"/>
      <c r="C112" s="292" t="s">
        <v>1012</v>
      </c>
      <c r="D112" s="292"/>
      <c r="E112" s="292"/>
      <c r="F112" s="311" t="s">
        <v>971</v>
      </c>
      <c r="G112" s="292"/>
      <c r="H112" s="292" t="s">
        <v>1013</v>
      </c>
      <c r="I112" s="292" t="s">
        <v>973</v>
      </c>
      <c r="J112" s="292">
        <v>120</v>
      </c>
      <c r="K112" s="303"/>
    </row>
    <row r="113" spans="2:11" ht="15" customHeight="1">
      <c r="B113" s="312"/>
      <c r="C113" s="292" t="s">
        <v>42</v>
      </c>
      <c r="D113" s="292"/>
      <c r="E113" s="292"/>
      <c r="F113" s="311" t="s">
        <v>971</v>
      </c>
      <c r="G113" s="292"/>
      <c r="H113" s="292" t="s">
        <v>1014</v>
      </c>
      <c r="I113" s="292" t="s">
        <v>1005</v>
      </c>
      <c r="J113" s="292"/>
      <c r="K113" s="303"/>
    </row>
    <row r="114" spans="2:11" ht="15" customHeight="1">
      <c r="B114" s="312"/>
      <c r="C114" s="292" t="s">
        <v>52</v>
      </c>
      <c r="D114" s="292"/>
      <c r="E114" s="292"/>
      <c r="F114" s="311" t="s">
        <v>971</v>
      </c>
      <c r="G114" s="292"/>
      <c r="H114" s="292" t="s">
        <v>1015</v>
      </c>
      <c r="I114" s="292" t="s">
        <v>1005</v>
      </c>
      <c r="J114" s="292"/>
      <c r="K114" s="303"/>
    </row>
    <row r="115" spans="2:11" ht="15" customHeight="1">
      <c r="B115" s="312"/>
      <c r="C115" s="292" t="s">
        <v>61</v>
      </c>
      <c r="D115" s="292"/>
      <c r="E115" s="292"/>
      <c r="F115" s="311" t="s">
        <v>971</v>
      </c>
      <c r="G115" s="292"/>
      <c r="H115" s="292" t="s">
        <v>1016</v>
      </c>
      <c r="I115" s="292" t="s">
        <v>1017</v>
      </c>
      <c r="J115" s="292"/>
      <c r="K115" s="303"/>
    </row>
    <row r="116" spans="2:11" ht="15" customHeight="1">
      <c r="B116" s="315"/>
      <c r="C116" s="321"/>
      <c r="D116" s="321"/>
      <c r="E116" s="321"/>
      <c r="F116" s="321"/>
      <c r="G116" s="321"/>
      <c r="H116" s="321"/>
      <c r="I116" s="321"/>
      <c r="J116" s="321"/>
      <c r="K116" s="317"/>
    </row>
    <row r="117" spans="2:11" ht="18.75" customHeight="1">
      <c r="B117" s="322"/>
      <c r="C117" s="288"/>
      <c r="D117" s="288"/>
      <c r="E117" s="288"/>
      <c r="F117" s="323"/>
      <c r="G117" s="288"/>
      <c r="H117" s="288"/>
      <c r="I117" s="288"/>
      <c r="J117" s="288"/>
      <c r="K117" s="322"/>
    </row>
    <row r="118" spans="2:11" ht="18.75" customHeight="1">
      <c r="B118" s="298"/>
      <c r="C118" s="298"/>
      <c r="D118" s="298"/>
      <c r="E118" s="298"/>
      <c r="F118" s="298"/>
      <c r="G118" s="298"/>
      <c r="H118" s="298"/>
      <c r="I118" s="298"/>
      <c r="J118" s="298"/>
      <c r="K118" s="298"/>
    </row>
    <row r="119" spans="2:11" ht="7.5" customHeight="1">
      <c r="B119" s="324"/>
      <c r="C119" s="325"/>
      <c r="D119" s="325"/>
      <c r="E119" s="325"/>
      <c r="F119" s="325"/>
      <c r="G119" s="325"/>
      <c r="H119" s="325"/>
      <c r="I119" s="325"/>
      <c r="J119" s="325"/>
      <c r="K119" s="326"/>
    </row>
    <row r="120" spans="2:11" ht="45" customHeight="1">
      <c r="B120" s="327"/>
      <c r="C120" s="404" t="s">
        <v>1018</v>
      </c>
      <c r="D120" s="404"/>
      <c r="E120" s="404"/>
      <c r="F120" s="404"/>
      <c r="G120" s="404"/>
      <c r="H120" s="404"/>
      <c r="I120" s="404"/>
      <c r="J120" s="404"/>
      <c r="K120" s="328"/>
    </row>
    <row r="121" spans="2:11" ht="17.25" customHeight="1">
      <c r="B121" s="329"/>
      <c r="C121" s="304" t="s">
        <v>965</v>
      </c>
      <c r="D121" s="304"/>
      <c r="E121" s="304"/>
      <c r="F121" s="304" t="s">
        <v>966</v>
      </c>
      <c r="G121" s="305"/>
      <c r="H121" s="304" t="s">
        <v>124</v>
      </c>
      <c r="I121" s="304" t="s">
        <v>61</v>
      </c>
      <c r="J121" s="304" t="s">
        <v>967</v>
      </c>
      <c r="K121" s="330"/>
    </row>
    <row r="122" spans="2:11" ht="17.25" customHeight="1">
      <c r="B122" s="329"/>
      <c r="C122" s="306" t="s">
        <v>968</v>
      </c>
      <c r="D122" s="306"/>
      <c r="E122" s="306"/>
      <c r="F122" s="307" t="s">
        <v>969</v>
      </c>
      <c r="G122" s="308"/>
      <c r="H122" s="306"/>
      <c r="I122" s="306"/>
      <c r="J122" s="306" t="s">
        <v>970</v>
      </c>
      <c r="K122" s="330"/>
    </row>
    <row r="123" spans="2:11" ht="5.25" customHeight="1">
      <c r="B123" s="331"/>
      <c r="C123" s="309"/>
      <c r="D123" s="309"/>
      <c r="E123" s="309"/>
      <c r="F123" s="309"/>
      <c r="G123" s="292"/>
      <c r="H123" s="309"/>
      <c r="I123" s="309"/>
      <c r="J123" s="309"/>
      <c r="K123" s="332"/>
    </row>
    <row r="124" spans="2:11" ht="15" customHeight="1">
      <c r="B124" s="331"/>
      <c r="C124" s="292" t="s">
        <v>974</v>
      </c>
      <c r="D124" s="309"/>
      <c r="E124" s="309"/>
      <c r="F124" s="311" t="s">
        <v>971</v>
      </c>
      <c r="G124" s="292"/>
      <c r="H124" s="292" t="s">
        <v>1010</v>
      </c>
      <c r="I124" s="292" t="s">
        <v>973</v>
      </c>
      <c r="J124" s="292">
        <v>120</v>
      </c>
      <c r="K124" s="333"/>
    </row>
    <row r="125" spans="2:11" ht="15" customHeight="1">
      <c r="B125" s="331"/>
      <c r="C125" s="292" t="s">
        <v>1019</v>
      </c>
      <c r="D125" s="292"/>
      <c r="E125" s="292"/>
      <c r="F125" s="311" t="s">
        <v>971</v>
      </c>
      <c r="G125" s="292"/>
      <c r="H125" s="292" t="s">
        <v>1020</v>
      </c>
      <c r="I125" s="292" t="s">
        <v>973</v>
      </c>
      <c r="J125" s="292" t="s">
        <v>1021</v>
      </c>
      <c r="K125" s="333"/>
    </row>
    <row r="126" spans="2:11" ht="15" customHeight="1">
      <c r="B126" s="331"/>
      <c r="C126" s="292" t="s">
        <v>920</v>
      </c>
      <c r="D126" s="292"/>
      <c r="E126" s="292"/>
      <c r="F126" s="311" t="s">
        <v>971</v>
      </c>
      <c r="G126" s="292"/>
      <c r="H126" s="292" t="s">
        <v>1022</v>
      </c>
      <c r="I126" s="292" t="s">
        <v>973</v>
      </c>
      <c r="J126" s="292" t="s">
        <v>1021</v>
      </c>
      <c r="K126" s="333"/>
    </row>
    <row r="127" spans="2:11" ht="15" customHeight="1">
      <c r="B127" s="331"/>
      <c r="C127" s="292" t="s">
        <v>982</v>
      </c>
      <c r="D127" s="292"/>
      <c r="E127" s="292"/>
      <c r="F127" s="311" t="s">
        <v>977</v>
      </c>
      <c r="G127" s="292"/>
      <c r="H127" s="292" t="s">
        <v>983</v>
      </c>
      <c r="I127" s="292" t="s">
        <v>973</v>
      </c>
      <c r="J127" s="292">
        <v>15</v>
      </c>
      <c r="K127" s="333"/>
    </row>
    <row r="128" spans="2:11" ht="15" customHeight="1">
      <c r="B128" s="331"/>
      <c r="C128" s="313" t="s">
        <v>984</v>
      </c>
      <c r="D128" s="313"/>
      <c r="E128" s="313"/>
      <c r="F128" s="314" t="s">
        <v>977</v>
      </c>
      <c r="G128" s="313"/>
      <c r="H128" s="313" t="s">
        <v>985</v>
      </c>
      <c r="I128" s="313" t="s">
        <v>973</v>
      </c>
      <c r="J128" s="313">
        <v>15</v>
      </c>
      <c r="K128" s="333"/>
    </row>
    <row r="129" spans="2:11" ht="15" customHeight="1">
      <c r="B129" s="331"/>
      <c r="C129" s="313" t="s">
        <v>986</v>
      </c>
      <c r="D129" s="313"/>
      <c r="E129" s="313"/>
      <c r="F129" s="314" t="s">
        <v>977</v>
      </c>
      <c r="G129" s="313"/>
      <c r="H129" s="313" t="s">
        <v>987</v>
      </c>
      <c r="I129" s="313" t="s">
        <v>973</v>
      </c>
      <c r="J129" s="313">
        <v>20</v>
      </c>
      <c r="K129" s="333"/>
    </row>
    <row r="130" spans="2:11" ht="15" customHeight="1">
      <c r="B130" s="331"/>
      <c r="C130" s="313" t="s">
        <v>988</v>
      </c>
      <c r="D130" s="313"/>
      <c r="E130" s="313"/>
      <c r="F130" s="314" t="s">
        <v>977</v>
      </c>
      <c r="G130" s="313"/>
      <c r="H130" s="313" t="s">
        <v>989</v>
      </c>
      <c r="I130" s="313" t="s">
        <v>973</v>
      </c>
      <c r="J130" s="313">
        <v>20</v>
      </c>
      <c r="K130" s="333"/>
    </row>
    <row r="131" spans="2:11" ht="15" customHeight="1">
      <c r="B131" s="331"/>
      <c r="C131" s="292" t="s">
        <v>976</v>
      </c>
      <c r="D131" s="292"/>
      <c r="E131" s="292"/>
      <c r="F131" s="311" t="s">
        <v>977</v>
      </c>
      <c r="G131" s="292"/>
      <c r="H131" s="292" t="s">
        <v>1010</v>
      </c>
      <c r="I131" s="292" t="s">
        <v>973</v>
      </c>
      <c r="J131" s="292">
        <v>50</v>
      </c>
      <c r="K131" s="333"/>
    </row>
    <row r="132" spans="2:11" ht="15" customHeight="1">
      <c r="B132" s="331"/>
      <c r="C132" s="292" t="s">
        <v>990</v>
      </c>
      <c r="D132" s="292"/>
      <c r="E132" s="292"/>
      <c r="F132" s="311" t="s">
        <v>977</v>
      </c>
      <c r="G132" s="292"/>
      <c r="H132" s="292" t="s">
        <v>1010</v>
      </c>
      <c r="I132" s="292" t="s">
        <v>973</v>
      </c>
      <c r="J132" s="292">
        <v>50</v>
      </c>
      <c r="K132" s="333"/>
    </row>
    <row r="133" spans="2:11" ht="15" customHeight="1">
      <c r="B133" s="331"/>
      <c r="C133" s="292" t="s">
        <v>996</v>
      </c>
      <c r="D133" s="292"/>
      <c r="E133" s="292"/>
      <c r="F133" s="311" t="s">
        <v>977</v>
      </c>
      <c r="G133" s="292"/>
      <c r="H133" s="292" t="s">
        <v>1010</v>
      </c>
      <c r="I133" s="292" t="s">
        <v>973</v>
      </c>
      <c r="J133" s="292">
        <v>50</v>
      </c>
      <c r="K133" s="333"/>
    </row>
    <row r="134" spans="2:11" ht="15" customHeight="1">
      <c r="B134" s="331"/>
      <c r="C134" s="292" t="s">
        <v>998</v>
      </c>
      <c r="D134" s="292"/>
      <c r="E134" s="292"/>
      <c r="F134" s="311" t="s">
        <v>977</v>
      </c>
      <c r="G134" s="292"/>
      <c r="H134" s="292" t="s">
        <v>1010</v>
      </c>
      <c r="I134" s="292" t="s">
        <v>973</v>
      </c>
      <c r="J134" s="292">
        <v>50</v>
      </c>
      <c r="K134" s="333"/>
    </row>
    <row r="135" spans="2:11" ht="15" customHeight="1">
      <c r="B135" s="331"/>
      <c r="C135" s="292" t="s">
        <v>129</v>
      </c>
      <c r="D135" s="292"/>
      <c r="E135" s="292"/>
      <c r="F135" s="311" t="s">
        <v>977</v>
      </c>
      <c r="G135" s="292"/>
      <c r="H135" s="292" t="s">
        <v>1023</v>
      </c>
      <c r="I135" s="292" t="s">
        <v>973</v>
      </c>
      <c r="J135" s="292">
        <v>255</v>
      </c>
      <c r="K135" s="333"/>
    </row>
    <row r="136" spans="2:11" ht="15" customHeight="1">
      <c r="B136" s="331"/>
      <c r="C136" s="292" t="s">
        <v>1000</v>
      </c>
      <c r="D136" s="292"/>
      <c r="E136" s="292"/>
      <c r="F136" s="311" t="s">
        <v>971</v>
      </c>
      <c r="G136" s="292"/>
      <c r="H136" s="292" t="s">
        <v>1024</v>
      </c>
      <c r="I136" s="292" t="s">
        <v>1002</v>
      </c>
      <c r="J136" s="292"/>
      <c r="K136" s="333"/>
    </row>
    <row r="137" spans="2:11" ht="15" customHeight="1">
      <c r="B137" s="331"/>
      <c r="C137" s="292" t="s">
        <v>1003</v>
      </c>
      <c r="D137" s="292"/>
      <c r="E137" s="292"/>
      <c r="F137" s="311" t="s">
        <v>971</v>
      </c>
      <c r="G137" s="292"/>
      <c r="H137" s="292" t="s">
        <v>1025</v>
      </c>
      <c r="I137" s="292" t="s">
        <v>1005</v>
      </c>
      <c r="J137" s="292"/>
      <c r="K137" s="333"/>
    </row>
    <row r="138" spans="2:11" ht="15" customHeight="1">
      <c r="B138" s="331"/>
      <c r="C138" s="292" t="s">
        <v>1006</v>
      </c>
      <c r="D138" s="292"/>
      <c r="E138" s="292"/>
      <c r="F138" s="311" t="s">
        <v>971</v>
      </c>
      <c r="G138" s="292"/>
      <c r="H138" s="292" t="s">
        <v>1006</v>
      </c>
      <c r="I138" s="292" t="s">
        <v>1005</v>
      </c>
      <c r="J138" s="292"/>
      <c r="K138" s="333"/>
    </row>
    <row r="139" spans="2:11" ht="15" customHeight="1">
      <c r="B139" s="331"/>
      <c r="C139" s="292" t="s">
        <v>42</v>
      </c>
      <c r="D139" s="292"/>
      <c r="E139" s="292"/>
      <c r="F139" s="311" t="s">
        <v>971</v>
      </c>
      <c r="G139" s="292"/>
      <c r="H139" s="292" t="s">
        <v>1026</v>
      </c>
      <c r="I139" s="292" t="s">
        <v>1005</v>
      </c>
      <c r="J139" s="292"/>
      <c r="K139" s="333"/>
    </row>
    <row r="140" spans="2:11" ht="15" customHeight="1">
      <c r="B140" s="331"/>
      <c r="C140" s="292" t="s">
        <v>1027</v>
      </c>
      <c r="D140" s="292"/>
      <c r="E140" s="292"/>
      <c r="F140" s="311" t="s">
        <v>971</v>
      </c>
      <c r="G140" s="292"/>
      <c r="H140" s="292" t="s">
        <v>1028</v>
      </c>
      <c r="I140" s="292" t="s">
        <v>1005</v>
      </c>
      <c r="J140" s="292"/>
      <c r="K140" s="333"/>
    </row>
    <row r="141" spans="2:11" ht="15" customHeight="1">
      <c r="B141" s="334"/>
      <c r="C141" s="335"/>
      <c r="D141" s="335"/>
      <c r="E141" s="335"/>
      <c r="F141" s="335"/>
      <c r="G141" s="335"/>
      <c r="H141" s="335"/>
      <c r="I141" s="335"/>
      <c r="J141" s="335"/>
      <c r="K141" s="336"/>
    </row>
    <row r="142" spans="2:11" ht="18.75" customHeight="1">
      <c r="B142" s="288"/>
      <c r="C142" s="288"/>
      <c r="D142" s="288"/>
      <c r="E142" s="288"/>
      <c r="F142" s="323"/>
      <c r="G142" s="288"/>
      <c r="H142" s="288"/>
      <c r="I142" s="288"/>
      <c r="J142" s="288"/>
      <c r="K142" s="288"/>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408" t="s">
        <v>1029</v>
      </c>
      <c r="D145" s="408"/>
      <c r="E145" s="408"/>
      <c r="F145" s="408"/>
      <c r="G145" s="408"/>
      <c r="H145" s="408"/>
      <c r="I145" s="408"/>
      <c r="J145" s="408"/>
      <c r="K145" s="303"/>
    </row>
    <row r="146" spans="2:11" ht="17.25" customHeight="1">
      <c r="B146" s="302"/>
      <c r="C146" s="304" t="s">
        <v>965</v>
      </c>
      <c r="D146" s="304"/>
      <c r="E146" s="304"/>
      <c r="F146" s="304" t="s">
        <v>966</v>
      </c>
      <c r="G146" s="305"/>
      <c r="H146" s="304" t="s">
        <v>124</v>
      </c>
      <c r="I146" s="304" t="s">
        <v>61</v>
      </c>
      <c r="J146" s="304" t="s">
        <v>967</v>
      </c>
      <c r="K146" s="303"/>
    </row>
    <row r="147" spans="2:11" ht="17.25" customHeight="1">
      <c r="B147" s="302"/>
      <c r="C147" s="306" t="s">
        <v>968</v>
      </c>
      <c r="D147" s="306"/>
      <c r="E147" s="306"/>
      <c r="F147" s="307" t="s">
        <v>969</v>
      </c>
      <c r="G147" s="308"/>
      <c r="H147" s="306"/>
      <c r="I147" s="306"/>
      <c r="J147" s="306" t="s">
        <v>970</v>
      </c>
      <c r="K147" s="303"/>
    </row>
    <row r="148" spans="2:11" ht="5.25" customHeight="1">
      <c r="B148" s="312"/>
      <c r="C148" s="309"/>
      <c r="D148" s="309"/>
      <c r="E148" s="309"/>
      <c r="F148" s="309"/>
      <c r="G148" s="310"/>
      <c r="H148" s="309"/>
      <c r="I148" s="309"/>
      <c r="J148" s="309"/>
      <c r="K148" s="333"/>
    </row>
    <row r="149" spans="2:11" ht="15" customHeight="1">
      <c r="B149" s="312"/>
      <c r="C149" s="337" t="s">
        <v>974</v>
      </c>
      <c r="D149" s="292"/>
      <c r="E149" s="292"/>
      <c r="F149" s="338" t="s">
        <v>971</v>
      </c>
      <c r="G149" s="292"/>
      <c r="H149" s="337" t="s">
        <v>1010</v>
      </c>
      <c r="I149" s="337" t="s">
        <v>973</v>
      </c>
      <c r="J149" s="337">
        <v>120</v>
      </c>
      <c r="K149" s="333"/>
    </row>
    <row r="150" spans="2:11" ht="15" customHeight="1">
      <c r="B150" s="312"/>
      <c r="C150" s="337" t="s">
        <v>1019</v>
      </c>
      <c r="D150" s="292"/>
      <c r="E150" s="292"/>
      <c r="F150" s="338" t="s">
        <v>971</v>
      </c>
      <c r="G150" s="292"/>
      <c r="H150" s="337" t="s">
        <v>1030</v>
      </c>
      <c r="I150" s="337" t="s">
        <v>973</v>
      </c>
      <c r="J150" s="337" t="s">
        <v>1021</v>
      </c>
      <c r="K150" s="333"/>
    </row>
    <row r="151" spans="2:11" ht="15" customHeight="1">
      <c r="B151" s="312"/>
      <c r="C151" s="337" t="s">
        <v>920</v>
      </c>
      <c r="D151" s="292"/>
      <c r="E151" s="292"/>
      <c r="F151" s="338" t="s">
        <v>971</v>
      </c>
      <c r="G151" s="292"/>
      <c r="H151" s="337" t="s">
        <v>1031</v>
      </c>
      <c r="I151" s="337" t="s">
        <v>973</v>
      </c>
      <c r="J151" s="337" t="s">
        <v>1021</v>
      </c>
      <c r="K151" s="333"/>
    </row>
    <row r="152" spans="2:11" ht="15" customHeight="1">
      <c r="B152" s="312"/>
      <c r="C152" s="337" t="s">
        <v>976</v>
      </c>
      <c r="D152" s="292"/>
      <c r="E152" s="292"/>
      <c r="F152" s="338" t="s">
        <v>977</v>
      </c>
      <c r="G152" s="292"/>
      <c r="H152" s="337" t="s">
        <v>1010</v>
      </c>
      <c r="I152" s="337" t="s">
        <v>973</v>
      </c>
      <c r="J152" s="337">
        <v>50</v>
      </c>
      <c r="K152" s="333"/>
    </row>
    <row r="153" spans="2:11" ht="15" customHeight="1">
      <c r="B153" s="312"/>
      <c r="C153" s="337" t="s">
        <v>979</v>
      </c>
      <c r="D153" s="292"/>
      <c r="E153" s="292"/>
      <c r="F153" s="338" t="s">
        <v>971</v>
      </c>
      <c r="G153" s="292"/>
      <c r="H153" s="337" t="s">
        <v>1010</v>
      </c>
      <c r="I153" s="337" t="s">
        <v>981</v>
      </c>
      <c r="J153" s="337"/>
      <c r="K153" s="333"/>
    </row>
    <row r="154" spans="2:11" ht="15" customHeight="1">
      <c r="B154" s="312"/>
      <c r="C154" s="337" t="s">
        <v>990</v>
      </c>
      <c r="D154" s="292"/>
      <c r="E154" s="292"/>
      <c r="F154" s="338" t="s">
        <v>977</v>
      </c>
      <c r="G154" s="292"/>
      <c r="H154" s="337" t="s">
        <v>1010</v>
      </c>
      <c r="I154" s="337" t="s">
        <v>973</v>
      </c>
      <c r="J154" s="337">
        <v>50</v>
      </c>
      <c r="K154" s="333"/>
    </row>
    <row r="155" spans="2:11" ht="15" customHeight="1">
      <c r="B155" s="312"/>
      <c r="C155" s="337" t="s">
        <v>998</v>
      </c>
      <c r="D155" s="292"/>
      <c r="E155" s="292"/>
      <c r="F155" s="338" t="s">
        <v>977</v>
      </c>
      <c r="G155" s="292"/>
      <c r="H155" s="337" t="s">
        <v>1010</v>
      </c>
      <c r="I155" s="337" t="s">
        <v>973</v>
      </c>
      <c r="J155" s="337">
        <v>50</v>
      </c>
      <c r="K155" s="333"/>
    </row>
    <row r="156" spans="2:11" ht="15" customHeight="1">
      <c r="B156" s="312"/>
      <c r="C156" s="337" t="s">
        <v>996</v>
      </c>
      <c r="D156" s="292"/>
      <c r="E156" s="292"/>
      <c r="F156" s="338" t="s">
        <v>977</v>
      </c>
      <c r="G156" s="292"/>
      <c r="H156" s="337" t="s">
        <v>1010</v>
      </c>
      <c r="I156" s="337" t="s">
        <v>973</v>
      </c>
      <c r="J156" s="337">
        <v>50</v>
      </c>
      <c r="K156" s="333"/>
    </row>
    <row r="157" spans="2:11" ht="15" customHeight="1">
      <c r="B157" s="312"/>
      <c r="C157" s="337" t="s">
        <v>106</v>
      </c>
      <c r="D157" s="292"/>
      <c r="E157" s="292"/>
      <c r="F157" s="338" t="s">
        <v>971</v>
      </c>
      <c r="G157" s="292"/>
      <c r="H157" s="337" t="s">
        <v>1032</v>
      </c>
      <c r="I157" s="337" t="s">
        <v>973</v>
      </c>
      <c r="J157" s="337" t="s">
        <v>1033</v>
      </c>
      <c r="K157" s="333"/>
    </row>
    <row r="158" spans="2:11" ht="15" customHeight="1">
      <c r="B158" s="312"/>
      <c r="C158" s="337" t="s">
        <v>1034</v>
      </c>
      <c r="D158" s="292"/>
      <c r="E158" s="292"/>
      <c r="F158" s="338" t="s">
        <v>971</v>
      </c>
      <c r="G158" s="292"/>
      <c r="H158" s="337" t="s">
        <v>1035</v>
      </c>
      <c r="I158" s="337" t="s">
        <v>1005</v>
      </c>
      <c r="J158" s="337"/>
      <c r="K158" s="333"/>
    </row>
    <row r="159" spans="2:11" ht="15" customHeight="1">
      <c r="B159" s="339"/>
      <c r="C159" s="321"/>
      <c r="D159" s="321"/>
      <c r="E159" s="321"/>
      <c r="F159" s="321"/>
      <c r="G159" s="321"/>
      <c r="H159" s="321"/>
      <c r="I159" s="321"/>
      <c r="J159" s="321"/>
      <c r="K159" s="340"/>
    </row>
    <row r="160" spans="2:11" ht="18.75" customHeight="1">
      <c r="B160" s="288"/>
      <c r="C160" s="292"/>
      <c r="D160" s="292"/>
      <c r="E160" s="292"/>
      <c r="F160" s="311"/>
      <c r="G160" s="292"/>
      <c r="H160" s="292"/>
      <c r="I160" s="292"/>
      <c r="J160" s="292"/>
      <c r="K160" s="288"/>
    </row>
    <row r="161" spans="2:11" ht="18.75" customHeight="1">
      <c r="B161" s="298"/>
      <c r="C161" s="298"/>
      <c r="D161" s="298"/>
      <c r="E161" s="298"/>
      <c r="F161" s="298"/>
      <c r="G161" s="298"/>
      <c r="H161" s="298"/>
      <c r="I161" s="298"/>
      <c r="J161" s="298"/>
      <c r="K161" s="298"/>
    </row>
    <row r="162" spans="2:11" ht="7.5" customHeight="1">
      <c r="B162" s="280"/>
      <c r="C162" s="281"/>
      <c r="D162" s="281"/>
      <c r="E162" s="281"/>
      <c r="F162" s="281"/>
      <c r="G162" s="281"/>
      <c r="H162" s="281"/>
      <c r="I162" s="281"/>
      <c r="J162" s="281"/>
      <c r="K162" s="282"/>
    </row>
    <row r="163" spans="2:11" ht="45" customHeight="1">
      <c r="B163" s="283"/>
      <c r="C163" s="404" t="s">
        <v>1036</v>
      </c>
      <c r="D163" s="404"/>
      <c r="E163" s="404"/>
      <c r="F163" s="404"/>
      <c r="G163" s="404"/>
      <c r="H163" s="404"/>
      <c r="I163" s="404"/>
      <c r="J163" s="404"/>
      <c r="K163" s="284"/>
    </row>
    <row r="164" spans="2:11" ht="17.25" customHeight="1">
      <c r="B164" s="283"/>
      <c r="C164" s="304" t="s">
        <v>965</v>
      </c>
      <c r="D164" s="304"/>
      <c r="E164" s="304"/>
      <c r="F164" s="304" t="s">
        <v>966</v>
      </c>
      <c r="G164" s="341"/>
      <c r="H164" s="342" t="s">
        <v>124</v>
      </c>
      <c r="I164" s="342" t="s">
        <v>61</v>
      </c>
      <c r="J164" s="304" t="s">
        <v>967</v>
      </c>
      <c r="K164" s="284"/>
    </row>
    <row r="165" spans="2:11" ht="17.25" customHeight="1">
      <c r="B165" s="285"/>
      <c r="C165" s="306" t="s">
        <v>968</v>
      </c>
      <c r="D165" s="306"/>
      <c r="E165" s="306"/>
      <c r="F165" s="307" t="s">
        <v>969</v>
      </c>
      <c r="G165" s="343"/>
      <c r="H165" s="344"/>
      <c r="I165" s="344"/>
      <c r="J165" s="306" t="s">
        <v>970</v>
      </c>
      <c r="K165" s="286"/>
    </row>
    <row r="166" spans="2:11" ht="5.25" customHeight="1">
      <c r="B166" s="312"/>
      <c r="C166" s="309"/>
      <c r="D166" s="309"/>
      <c r="E166" s="309"/>
      <c r="F166" s="309"/>
      <c r="G166" s="310"/>
      <c r="H166" s="309"/>
      <c r="I166" s="309"/>
      <c r="J166" s="309"/>
      <c r="K166" s="333"/>
    </row>
    <row r="167" spans="2:11" ht="15" customHeight="1">
      <c r="B167" s="312"/>
      <c r="C167" s="292" t="s">
        <v>974</v>
      </c>
      <c r="D167" s="292"/>
      <c r="E167" s="292"/>
      <c r="F167" s="311" t="s">
        <v>971</v>
      </c>
      <c r="G167" s="292"/>
      <c r="H167" s="292" t="s">
        <v>1010</v>
      </c>
      <c r="I167" s="292" t="s">
        <v>973</v>
      </c>
      <c r="J167" s="292">
        <v>120</v>
      </c>
      <c r="K167" s="333"/>
    </row>
    <row r="168" spans="2:11" ht="15" customHeight="1">
      <c r="B168" s="312"/>
      <c r="C168" s="292" t="s">
        <v>1019</v>
      </c>
      <c r="D168" s="292"/>
      <c r="E168" s="292"/>
      <c r="F168" s="311" t="s">
        <v>971</v>
      </c>
      <c r="G168" s="292"/>
      <c r="H168" s="292" t="s">
        <v>1020</v>
      </c>
      <c r="I168" s="292" t="s">
        <v>973</v>
      </c>
      <c r="J168" s="292" t="s">
        <v>1021</v>
      </c>
      <c r="K168" s="333"/>
    </row>
    <row r="169" spans="2:11" ht="15" customHeight="1">
      <c r="B169" s="312"/>
      <c r="C169" s="292" t="s">
        <v>920</v>
      </c>
      <c r="D169" s="292"/>
      <c r="E169" s="292"/>
      <c r="F169" s="311" t="s">
        <v>971</v>
      </c>
      <c r="G169" s="292"/>
      <c r="H169" s="292" t="s">
        <v>1037</v>
      </c>
      <c r="I169" s="292" t="s">
        <v>973</v>
      </c>
      <c r="J169" s="292" t="s">
        <v>1021</v>
      </c>
      <c r="K169" s="333"/>
    </row>
    <row r="170" spans="2:11" ht="15" customHeight="1">
      <c r="B170" s="312"/>
      <c r="C170" s="292" t="s">
        <v>976</v>
      </c>
      <c r="D170" s="292"/>
      <c r="E170" s="292"/>
      <c r="F170" s="311" t="s">
        <v>977</v>
      </c>
      <c r="G170" s="292"/>
      <c r="H170" s="292" t="s">
        <v>1037</v>
      </c>
      <c r="I170" s="292" t="s">
        <v>973</v>
      </c>
      <c r="J170" s="292">
        <v>50</v>
      </c>
      <c r="K170" s="333"/>
    </row>
    <row r="171" spans="2:11" ht="15" customHeight="1">
      <c r="B171" s="312"/>
      <c r="C171" s="292" t="s">
        <v>979</v>
      </c>
      <c r="D171" s="292"/>
      <c r="E171" s="292"/>
      <c r="F171" s="311" t="s">
        <v>971</v>
      </c>
      <c r="G171" s="292"/>
      <c r="H171" s="292" t="s">
        <v>1037</v>
      </c>
      <c r="I171" s="292" t="s">
        <v>981</v>
      </c>
      <c r="J171" s="292"/>
      <c r="K171" s="333"/>
    </row>
    <row r="172" spans="2:11" ht="15" customHeight="1">
      <c r="B172" s="312"/>
      <c r="C172" s="292" t="s">
        <v>990</v>
      </c>
      <c r="D172" s="292"/>
      <c r="E172" s="292"/>
      <c r="F172" s="311" t="s">
        <v>977</v>
      </c>
      <c r="G172" s="292"/>
      <c r="H172" s="292" t="s">
        <v>1037</v>
      </c>
      <c r="I172" s="292" t="s">
        <v>973</v>
      </c>
      <c r="J172" s="292">
        <v>50</v>
      </c>
      <c r="K172" s="333"/>
    </row>
    <row r="173" spans="2:11" ht="15" customHeight="1">
      <c r="B173" s="312"/>
      <c r="C173" s="292" t="s">
        <v>998</v>
      </c>
      <c r="D173" s="292"/>
      <c r="E173" s="292"/>
      <c r="F173" s="311" t="s">
        <v>977</v>
      </c>
      <c r="G173" s="292"/>
      <c r="H173" s="292" t="s">
        <v>1037</v>
      </c>
      <c r="I173" s="292" t="s">
        <v>973</v>
      </c>
      <c r="J173" s="292">
        <v>50</v>
      </c>
      <c r="K173" s="333"/>
    </row>
    <row r="174" spans="2:11" ht="15" customHeight="1">
      <c r="B174" s="312"/>
      <c r="C174" s="292" t="s">
        <v>996</v>
      </c>
      <c r="D174" s="292"/>
      <c r="E174" s="292"/>
      <c r="F174" s="311" t="s">
        <v>977</v>
      </c>
      <c r="G174" s="292"/>
      <c r="H174" s="292" t="s">
        <v>1037</v>
      </c>
      <c r="I174" s="292" t="s">
        <v>973</v>
      </c>
      <c r="J174" s="292">
        <v>50</v>
      </c>
      <c r="K174" s="333"/>
    </row>
    <row r="175" spans="2:11" ht="15" customHeight="1">
      <c r="B175" s="312"/>
      <c r="C175" s="292" t="s">
        <v>123</v>
      </c>
      <c r="D175" s="292"/>
      <c r="E175" s="292"/>
      <c r="F175" s="311" t="s">
        <v>971</v>
      </c>
      <c r="G175" s="292"/>
      <c r="H175" s="292" t="s">
        <v>1038</v>
      </c>
      <c r="I175" s="292" t="s">
        <v>1039</v>
      </c>
      <c r="J175" s="292"/>
      <c r="K175" s="333"/>
    </row>
    <row r="176" spans="2:11" ht="15" customHeight="1">
      <c r="B176" s="312"/>
      <c r="C176" s="292" t="s">
        <v>61</v>
      </c>
      <c r="D176" s="292"/>
      <c r="E176" s="292"/>
      <c r="F176" s="311" t="s">
        <v>971</v>
      </c>
      <c r="G176" s="292"/>
      <c r="H176" s="292" t="s">
        <v>1040</v>
      </c>
      <c r="I176" s="292" t="s">
        <v>1041</v>
      </c>
      <c r="J176" s="292">
        <v>1</v>
      </c>
      <c r="K176" s="333"/>
    </row>
    <row r="177" spans="2:11" ht="15" customHeight="1">
      <c r="B177" s="312"/>
      <c r="C177" s="292" t="s">
        <v>57</v>
      </c>
      <c r="D177" s="292"/>
      <c r="E177" s="292"/>
      <c r="F177" s="311" t="s">
        <v>971</v>
      </c>
      <c r="G177" s="292"/>
      <c r="H177" s="292" t="s">
        <v>1042</v>
      </c>
      <c r="I177" s="292" t="s">
        <v>973</v>
      </c>
      <c r="J177" s="292">
        <v>20</v>
      </c>
      <c r="K177" s="333"/>
    </row>
    <row r="178" spans="2:11" ht="15" customHeight="1">
      <c r="B178" s="312"/>
      <c r="C178" s="292" t="s">
        <v>124</v>
      </c>
      <c r="D178" s="292"/>
      <c r="E178" s="292"/>
      <c r="F178" s="311" t="s">
        <v>971</v>
      </c>
      <c r="G178" s="292"/>
      <c r="H178" s="292" t="s">
        <v>1043</v>
      </c>
      <c r="I178" s="292" t="s">
        <v>973</v>
      </c>
      <c r="J178" s="292">
        <v>255</v>
      </c>
      <c r="K178" s="333"/>
    </row>
    <row r="179" spans="2:11" ht="15" customHeight="1">
      <c r="B179" s="312"/>
      <c r="C179" s="292" t="s">
        <v>125</v>
      </c>
      <c r="D179" s="292"/>
      <c r="E179" s="292"/>
      <c r="F179" s="311" t="s">
        <v>971</v>
      </c>
      <c r="G179" s="292"/>
      <c r="H179" s="292" t="s">
        <v>936</v>
      </c>
      <c r="I179" s="292" t="s">
        <v>973</v>
      </c>
      <c r="J179" s="292">
        <v>10</v>
      </c>
      <c r="K179" s="333"/>
    </row>
    <row r="180" spans="2:11" ht="15" customHeight="1">
      <c r="B180" s="312"/>
      <c r="C180" s="292" t="s">
        <v>126</v>
      </c>
      <c r="D180" s="292"/>
      <c r="E180" s="292"/>
      <c r="F180" s="311" t="s">
        <v>971</v>
      </c>
      <c r="G180" s="292"/>
      <c r="H180" s="292" t="s">
        <v>1044</v>
      </c>
      <c r="I180" s="292" t="s">
        <v>1005</v>
      </c>
      <c r="J180" s="292"/>
      <c r="K180" s="333"/>
    </row>
    <row r="181" spans="2:11" ht="15" customHeight="1">
      <c r="B181" s="312"/>
      <c r="C181" s="292" t="s">
        <v>1045</v>
      </c>
      <c r="D181" s="292"/>
      <c r="E181" s="292"/>
      <c r="F181" s="311" t="s">
        <v>971</v>
      </c>
      <c r="G181" s="292"/>
      <c r="H181" s="292" t="s">
        <v>1046</v>
      </c>
      <c r="I181" s="292" t="s">
        <v>1005</v>
      </c>
      <c r="J181" s="292"/>
      <c r="K181" s="333"/>
    </row>
    <row r="182" spans="2:11" ht="15" customHeight="1">
      <c r="B182" s="312"/>
      <c r="C182" s="292" t="s">
        <v>1034</v>
      </c>
      <c r="D182" s="292"/>
      <c r="E182" s="292"/>
      <c r="F182" s="311" t="s">
        <v>971</v>
      </c>
      <c r="G182" s="292"/>
      <c r="H182" s="292" t="s">
        <v>1047</v>
      </c>
      <c r="I182" s="292" t="s">
        <v>1005</v>
      </c>
      <c r="J182" s="292"/>
      <c r="K182" s="333"/>
    </row>
    <row r="183" spans="2:11" ht="15" customHeight="1">
      <c r="B183" s="312"/>
      <c r="C183" s="292" t="s">
        <v>128</v>
      </c>
      <c r="D183" s="292"/>
      <c r="E183" s="292"/>
      <c r="F183" s="311" t="s">
        <v>977</v>
      </c>
      <c r="G183" s="292"/>
      <c r="H183" s="292" t="s">
        <v>1048</v>
      </c>
      <c r="I183" s="292" t="s">
        <v>973</v>
      </c>
      <c r="J183" s="292">
        <v>50</v>
      </c>
      <c r="K183" s="333"/>
    </row>
    <row r="184" spans="2:11" ht="15" customHeight="1">
      <c r="B184" s="312"/>
      <c r="C184" s="292" t="s">
        <v>1049</v>
      </c>
      <c r="D184" s="292"/>
      <c r="E184" s="292"/>
      <c r="F184" s="311" t="s">
        <v>977</v>
      </c>
      <c r="G184" s="292"/>
      <c r="H184" s="292" t="s">
        <v>1050</v>
      </c>
      <c r="I184" s="292" t="s">
        <v>1051</v>
      </c>
      <c r="J184" s="292"/>
      <c r="K184" s="333"/>
    </row>
    <row r="185" spans="2:11" ht="15" customHeight="1">
      <c r="B185" s="312"/>
      <c r="C185" s="292" t="s">
        <v>1052</v>
      </c>
      <c r="D185" s="292"/>
      <c r="E185" s="292"/>
      <c r="F185" s="311" t="s">
        <v>977</v>
      </c>
      <c r="G185" s="292"/>
      <c r="H185" s="292" t="s">
        <v>1053</v>
      </c>
      <c r="I185" s="292" t="s">
        <v>1051</v>
      </c>
      <c r="J185" s="292"/>
      <c r="K185" s="333"/>
    </row>
    <row r="186" spans="2:11" ht="15" customHeight="1">
      <c r="B186" s="312"/>
      <c r="C186" s="292" t="s">
        <v>1054</v>
      </c>
      <c r="D186" s="292"/>
      <c r="E186" s="292"/>
      <c r="F186" s="311" t="s">
        <v>977</v>
      </c>
      <c r="G186" s="292"/>
      <c r="H186" s="292" t="s">
        <v>1055</v>
      </c>
      <c r="I186" s="292" t="s">
        <v>1051</v>
      </c>
      <c r="J186" s="292"/>
      <c r="K186" s="333"/>
    </row>
    <row r="187" spans="2:11" ht="15" customHeight="1">
      <c r="B187" s="312"/>
      <c r="C187" s="345" t="s">
        <v>1056</v>
      </c>
      <c r="D187" s="292"/>
      <c r="E187" s="292"/>
      <c r="F187" s="311" t="s">
        <v>977</v>
      </c>
      <c r="G187" s="292"/>
      <c r="H187" s="292" t="s">
        <v>1057</v>
      </c>
      <c r="I187" s="292" t="s">
        <v>1058</v>
      </c>
      <c r="J187" s="346" t="s">
        <v>1059</v>
      </c>
      <c r="K187" s="333"/>
    </row>
    <row r="188" spans="2:11" ht="15" customHeight="1">
      <c r="B188" s="312"/>
      <c r="C188" s="297" t="s">
        <v>46</v>
      </c>
      <c r="D188" s="292"/>
      <c r="E188" s="292"/>
      <c r="F188" s="311" t="s">
        <v>971</v>
      </c>
      <c r="G188" s="292"/>
      <c r="H188" s="288" t="s">
        <v>1060</v>
      </c>
      <c r="I188" s="292" t="s">
        <v>1061</v>
      </c>
      <c r="J188" s="292"/>
      <c r="K188" s="333"/>
    </row>
    <row r="189" spans="2:11" ht="15" customHeight="1">
      <c r="B189" s="312"/>
      <c r="C189" s="297" t="s">
        <v>1062</v>
      </c>
      <c r="D189" s="292"/>
      <c r="E189" s="292"/>
      <c r="F189" s="311" t="s">
        <v>971</v>
      </c>
      <c r="G189" s="292"/>
      <c r="H189" s="292" t="s">
        <v>1063</v>
      </c>
      <c r="I189" s="292" t="s">
        <v>1005</v>
      </c>
      <c r="J189" s="292"/>
      <c r="K189" s="333"/>
    </row>
    <row r="190" spans="2:11" ht="15" customHeight="1">
      <c r="B190" s="312"/>
      <c r="C190" s="297" t="s">
        <v>1064</v>
      </c>
      <c r="D190" s="292"/>
      <c r="E190" s="292"/>
      <c r="F190" s="311" t="s">
        <v>971</v>
      </c>
      <c r="G190" s="292"/>
      <c r="H190" s="292" t="s">
        <v>1065</v>
      </c>
      <c r="I190" s="292" t="s">
        <v>1005</v>
      </c>
      <c r="J190" s="292"/>
      <c r="K190" s="333"/>
    </row>
    <row r="191" spans="2:11" ht="15" customHeight="1">
      <c r="B191" s="312"/>
      <c r="C191" s="297" t="s">
        <v>1066</v>
      </c>
      <c r="D191" s="292"/>
      <c r="E191" s="292"/>
      <c r="F191" s="311" t="s">
        <v>977</v>
      </c>
      <c r="G191" s="292"/>
      <c r="H191" s="292" t="s">
        <v>1067</v>
      </c>
      <c r="I191" s="292" t="s">
        <v>1005</v>
      </c>
      <c r="J191" s="292"/>
      <c r="K191" s="333"/>
    </row>
    <row r="192" spans="2:11" ht="15" customHeight="1">
      <c r="B192" s="339"/>
      <c r="C192" s="347"/>
      <c r="D192" s="321"/>
      <c r="E192" s="321"/>
      <c r="F192" s="321"/>
      <c r="G192" s="321"/>
      <c r="H192" s="321"/>
      <c r="I192" s="321"/>
      <c r="J192" s="321"/>
      <c r="K192" s="340"/>
    </row>
    <row r="193" spans="2:11" ht="18.75" customHeight="1">
      <c r="B193" s="288"/>
      <c r="C193" s="292"/>
      <c r="D193" s="292"/>
      <c r="E193" s="292"/>
      <c r="F193" s="311"/>
      <c r="G193" s="292"/>
      <c r="H193" s="292"/>
      <c r="I193" s="292"/>
      <c r="J193" s="292"/>
      <c r="K193" s="288"/>
    </row>
    <row r="194" spans="2:11" ht="18.75" customHeight="1">
      <c r="B194" s="288"/>
      <c r="C194" s="292"/>
      <c r="D194" s="292"/>
      <c r="E194" s="292"/>
      <c r="F194" s="311"/>
      <c r="G194" s="292"/>
      <c r="H194" s="292"/>
      <c r="I194" s="292"/>
      <c r="J194" s="292"/>
      <c r="K194" s="288"/>
    </row>
    <row r="195" spans="2:11" ht="18.75" customHeight="1">
      <c r="B195" s="298"/>
      <c r="C195" s="298"/>
      <c r="D195" s="298"/>
      <c r="E195" s="298"/>
      <c r="F195" s="298"/>
      <c r="G195" s="298"/>
      <c r="H195" s="298"/>
      <c r="I195" s="298"/>
      <c r="J195" s="298"/>
      <c r="K195" s="298"/>
    </row>
    <row r="196" spans="2:11">
      <c r="B196" s="280"/>
      <c r="C196" s="281"/>
      <c r="D196" s="281"/>
      <c r="E196" s="281"/>
      <c r="F196" s="281"/>
      <c r="G196" s="281"/>
      <c r="H196" s="281"/>
      <c r="I196" s="281"/>
      <c r="J196" s="281"/>
      <c r="K196" s="282"/>
    </row>
    <row r="197" spans="2:11" ht="22.2">
      <c r="B197" s="283"/>
      <c r="C197" s="404" t="s">
        <v>1068</v>
      </c>
      <c r="D197" s="404"/>
      <c r="E197" s="404"/>
      <c r="F197" s="404"/>
      <c r="G197" s="404"/>
      <c r="H197" s="404"/>
      <c r="I197" s="404"/>
      <c r="J197" s="404"/>
      <c r="K197" s="284"/>
    </row>
    <row r="198" spans="2:11" ht="25.5" customHeight="1">
      <c r="B198" s="283"/>
      <c r="C198" s="348" t="s">
        <v>1069</v>
      </c>
      <c r="D198" s="348"/>
      <c r="E198" s="348"/>
      <c r="F198" s="348" t="s">
        <v>1070</v>
      </c>
      <c r="G198" s="349"/>
      <c r="H198" s="409" t="s">
        <v>1071</v>
      </c>
      <c r="I198" s="409"/>
      <c r="J198" s="409"/>
      <c r="K198" s="284"/>
    </row>
    <row r="199" spans="2:11" ht="5.25" customHeight="1">
      <c r="B199" s="312"/>
      <c r="C199" s="309"/>
      <c r="D199" s="309"/>
      <c r="E199" s="309"/>
      <c r="F199" s="309"/>
      <c r="G199" s="292"/>
      <c r="H199" s="309"/>
      <c r="I199" s="309"/>
      <c r="J199" s="309"/>
      <c r="K199" s="333"/>
    </row>
    <row r="200" spans="2:11" ht="15" customHeight="1">
      <c r="B200" s="312"/>
      <c r="C200" s="292" t="s">
        <v>1061</v>
      </c>
      <c r="D200" s="292"/>
      <c r="E200" s="292"/>
      <c r="F200" s="311" t="s">
        <v>47</v>
      </c>
      <c r="G200" s="292"/>
      <c r="H200" s="406" t="s">
        <v>1072</v>
      </c>
      <c r="I200" s="406"/>
      <c r="J200" s="406"/>
      <c r="K200" s="333"/>
    </row>
    <row r="201" spans="2:11" ht="15" customHeight="1">
      <c r="B201" s="312"/>
      <c r="C201" s="318"/>
      <c r="D201" s="292"/>
      <c r="E201" s="292"/>
      <c r="F201" s="311" t="s">
        <v>48</v>
      </c>
      <c r="G201" s="292"/>
      <c r="H201" s="406" t="s">
        <v>1073</v>
      </c>
      <c r="I201" s="406"/>
      <c r="J201" s="406"/>
      <c r="K201" s="333"/>
    </row>
    <row r="202" spans="2:11" ht="15" customHeight="1">
      <c r="B202" s="312"/>
      <c r="C202" s="318"/>
      <c r="D202" s="292"/>
      <c r="E202" s="292"/>
      <c r="F202" s="311" t="s">
        <v>51</v>
      </c>
      <c r="G202" s="292"/>
      <c r="H202" s="406" t="s">
        <v>1074</v>
      </c>
      <c r="I202" s="406"/>
      <c r="J202" s="406"/>
      <c r="K202" s="333"/>
    </row>
    <row r="203" spans="2:11" ht="15" customHeight="1">
      <c r="B203" s="312"/>
      <c r="C203" s="292"/>
      <c r="D203" s="292"/>
      <c r="E203" s="292"/>
      <c r="F203" s="311" t="s">
        <v>49</v>
      </c>
      <c r="G203" s="292"/>
      <c r="H203" s="406" t="s">
        <v>1075</v>
      </c>
      <c r="I203" s="406"/>
      <c r="J203" s="406"/>
      <c r="K203" s="333"/>
    </row>
    <row r="204" spans="2:11" ht="15" customHeight="1">
      <c r="B204" s="312"/>
      <c r="C204" s="292"/>
      <c r="D204" s="292"/>
      <c r="E204" s="292"/>
      <c r="F204" s="311" t="s">
        <v>50</v>
      </c>
      <c r="G204" s="292"/>
      <c r="H204" s="406" t="s">
        <v>1076</v>
      </c>
      <c r="I204" s="406"/>
      <c r="J204" s="406"/>
      <c r="K204" s="333"/>
    </row>
    <row r="205" spans="2:11" ht="15" customHeight="1">
      <c r="B205" s="312"/>
      <c r="C205" s="292"/>
      <c r="D205" s="292"/>
      <c r="E205" s="292"/>
      <c r="F205" s="311"/>
      <c r="G205" s="292"/>
      <c r="H205" s="292"/>
      <c r="I205" s="292"/>
      <c r="J205" s="292"/>
      <c r="K205" s="333"/>
    </row>
    <row r="206" spans="2:11" ht="15" customHeight="1">
      <c r="B206" s="312"/>
      <c r="C206" s="292" t="s">
        <v>1017</v>
      </c>
      <c r="D206" s="292"/>
      <c r="E206" s="292"/>
      <c r="F206" s="311" t="s">
        <v>83</v>
      </c>
      <c r="G206" s="292"/>
      <c r="H206" s="406" t="s">
        <v>1077</v>
      </c>
      <c r="I206" s="406"/>
      <c r="J206" s="406"/>
      <c r="K206" s="333"/>
    </row>
    <row r="207" spans="2:11" ht="15" customHeight="1">
      <c r="B207" s="312"/>
      <c r="C207" s="318"/>
      <c r="D207" s="292"/>
      <c r="E207" s="292"/>
      <c r="F207" s="311" t="s">
        <v>916</v>
      </c>
      <c r="G207" s="292"/>
      <c r="H207" s="406" t="s">
        <v>917</v>
      </c>
      <c r="I207" s="406"/>
      <c r="J207" s="406"/>
      <c r="K207" s="333"/>
    </row>
    <row r="208" spans="2:11" ht="15" customHeight="1">
      <c r="B208" s="312"/>
      <c r="C208" s="292"/>
      <c r="D208" s="292"/>
      <c r="E208" s="292"/>
      <c r="F208" s="311" t="s">
        <v>914</v>
      </c>
      <c r="G208" s="292"/>
      <c r="H208" s="406" t="s">
        <v>1078</v>
      </c>
      <c r="I208" s="406"/>
      <c r="J208" s="406"/>
      <c r="K208" s="333"/>
    </row>
    <row r="209" spans="2:11" ht="15" customHeight="1">
      <c r="B209" s="350"/>
      <c r="C209" s="318"/>
      <c r="D209" s="318"/>
      <c r="E209" s="318"/>
      <c r="F209" s="311" t="s">
        <v>94</v>
      </c>
      <c r="G209" s="297"/>
      <c r="H209" s="410" t="s">
        <v>918</v>
      </c>
      <c r="I209" s="410"/>
      <c r="J209" s="410"/>
      <c r="K209" s="351"/>
    </row>
    <row r="210" spans="2:11" ht="15" customHeight="1">
      <c r="B210" s="350"/>
      <c r="C210" s="318"/>
      <c r="D210" s="318"/>
      <c r="E210" s="318"/>
      <c r="F210" s="311" t="s">
        <v>798</v>
      </c>
      <c r="G210" s="297"/>
      <c r="H210" s="410" t="s">
        <v>855</v>
      </c>
      <c r="I210" s="410"/>
      <c r="J210" s="410"/>
      <c r="K210" s="351"/>
    </row>
    <row r="211" spans="2:11" ht="15" customHeight="1">
      <c r="B211" s="350"/>
      <c r="C211" s="318"/>
      <c r="D211" s="318"/>
      <c r="E211" s="318"/>
      <c r="F211" s="352"/>
      <c r="G211" s="297"/>
      <c r="H211" s="353"/>
      <c r="I211" s="353"/>
      <c r="J211" s="353"/>
      <c r="K211" s="351"/>
    </row>
    <row r="212" spans="2:11" ht="15" customHeight="1">
      <c r="B212" s="350"/>
      <c r="C212" s="292" t="s">
        <v>1041</v>
      </c>
      <c r="D212" s="318"/>
      <c r="E212" s="318"/>
      <c r="F212" s="311">
        <v>1</v>
      </c>
      <c r="G212" s="297"/>
      <c r="H212" s="410" t="s">
        <v>1079</v>
      </c>
      <c r="I212" s="410"/>
      <c r="J212" s="410"/>
      <c r="K212" s="351"/>
    </row>
    <row r="213" spans="2:11" ht="15" customHeight="1">
      <c r="B213" s="350"/>
      <c r="C213" s="318"/>
      <c r="D213" s="318"/>
      <c r="E213" s="318"/>
      <c r="F213" s="311">
        <v>2</v>
      </c>
      <c r="G213" s="297"/>
      <c r="H213" s="410" t="s">
        <v>1080</v>
      </c>
      <c r="I213" s="410"/>
      <c r="J213" s="410"/>
      <c r="K213" s="351"/>
    </row>
    <row r="214" spans="2:11" ht="15" customHeight="1">
      <c r="B214" s="350"/>
      <c r="C214" s="318"/>
      <c r="D214" s="318"/>
      <c r="E214" s="318"/>
      <c r="F214" s="311">
        <v>3</v>
      </c>
      <c r="G214" s="297"/>
      <c r="H214" s="410" t="s">
        <v>1081</v>
      </c>
      <c r="I214" s="410"/>
      <c r="J214" s="410"/>
      <c r="K214" s="351"/>
    </row>
    <row r="215" spans="2:11" ht="15" customHeight="1">
      <c r="B215" s="350"/>
      <c r="C215" s="318"/>
      <c r="D215" s="318"/>
      <c r="E215" s="318"/>
      <c r="F215" s="311">
        <v>4</v>
      </c>
      <c r="G215" s="297"/>
      <c r="H215" s="410" t="s">
        <v>1082</v>
      </c>
      <c r="I215" s="410"/>
      <c r="J215" s="410"/>
      <c r="K215" s="351"/>
    </row>
    <row r="216" spans="2:11" ht="12.75" customHeight="1">
      <c r="B216" s="354"/>
      <c r="C216" s="355"/>
      <c r="D216" s="355"/>
      <c r="E216" s="355"/>
      <c r="F216" s="355"/>
      <c r="G216" s="355"/>
      <c r="H216" s="355"/>
      <c r="I216" s="355"/>
      <c r="J216" s="355"/>
      <c r="K216" s="356"/>
    </row>
  </sheetData>
  <sheetProtection algorithmName="SHA-512" hashValue="O9RqK8iWjT7eAu3ab/meojNQdQFtPKJpLozEi7nC5ck3Wp7o99sU/JCBR2SjDJfh/OSR3pxYmn5S6F0DR2ogvw==" saltValue="lx44aQyID/6Z7Z1Fgmzg/Q=="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1. - SO 01 Plavební komora</vt:lpstr>
      <vt:lpstr>2. - SO 02  POV</vt:lpstr>
      <vt:lpstr>3 - SO 03  Odvoz vytěžené...</vt:lpstr>
      <vt:lpstr>VON.01 - Soupis prací - V...</vt:lpstr>
      <vt:lpstr>Pokyny pro vyplnění</vt:lpstr>
      <vt:lpstr>'1. - SO 01 Plavební komora'!Názvy_tisku</vt:lpstr>
      <vt:lpstr>'2. - SO 02  POV'!Názvy_tisku</vt:lpstr>
      <vt:lpstr>'3 - SO 03  Odvoz vytěžené...'!Názvy_tisku</vt:lpstr>
      <vt:lpstr>'Rekapitulace stavby'!Názvy_tisku</vt:lpstr>
      <vt:lpstr>'VON.01 - Soupis prací - V...'!Názvy_tisku</vt:lpstr>
      <vt:lpstr>'1. - SO 01 Plavební komora'!Oblast_tisku</vt:lpstr>
      <vt:lpstr>'2. - SO 02  POV'!Oblast_tisku</vt:lpstr>
      <vt:lpstr>'3 - SO 03  Odvoz vytěžené...'!Oblast_tisku</vt:lpstr>
      <vt:lpstr>'Pokyny pro vyplnění'!Oblast_tisku</vt:lpstr>
      <vt:lpstr>'Rekapitulace stavby'!Oblast_tisku</vt:lpstr>
      <vt:lpstr>'VON.01 - Soupis prací - V...'!Oblast_tisku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Eva Morkesová</dc:creator>
  <cp:lastModifiedBy>Ing. Eva Morkesová</cp:lastModifiedBy>
  <dcterms:created xsi:type="dcterms:W3CDTF">2017-05-17T11:25:48Z</dcterms:created>
  <dcterms:modified xsi:type="dcterms:W3CDTF">2017-05-17T11:29:08Z</dcterms:modified>
</cp:coreProperties>
</file>