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bookViews>
    <workbookView xWindow="0" yWindow="0" windowWidth="17730" windowHeight="13260" activeTab="0"/>
  </bookViews>
  <sheets>
    <sheet name="Rekapitulace stavby" sheetId="1" r:id="rId1"/>
    <sheet name="SO99_R04_VRN_Doubr - Doub..." sheetId="2" r:id="rId2"/>
    <sheet name="01.1 - R04 - Doubravka - ..." sheetId="3" r:id="rId3"/>
    <sheet name="01.2_R05_s_1474_15 - Doub..." sheetId="4" r:id="rId4"/>
    <sheet name="Pokyny pro vyplnění" sheetId="5" r:id="rId5"/>
  </sheets>
  <definedNames>
    <definedName name="_xlnm._FilterDatabase" localSheetId="2" hidden="1">'01.1 - R04 - Doubravka - ...'!$C$79:$K$135</definedName>
    <definedName name="_xlnm._FilterDatabase" localSheetId="3" hidden="1">'01.2_R05_s_1474_15 - Doub...'!$C$81:$K$235</definedName>
    <definedName name="_xlnm._FilterDatabase" localSheetId="1" hidden="1">'SO99_R04_VRN_Doubr - Doub...'!$C$81:$K$107</definedName>
    <definedName name="_xlnm.Print_Area" localSheetId="2">'01.1 - R04 - Doubravka - ...'!$C$4:$J$36,'01.1 - R04 - Doubravka - ...'!$C$42:$J$61,'01.1 - R04 - Doubravka - ...'!$C$67:$K$135</definedName>
    <definedName name="_xlnm.Print_Area" localSheetId="3">'01.2_R05_s_1474_15 - Doub...'!$C$4:$J$36,'01.2_R05_s_1474_15 - Doub...'!$C$42:$J$63,'01.2_R05_s_1474_15 - Doub...'!$C$69:$K$235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1">'SO99_R04_VRN_Doubr - Doub...'!$C$4:$J$36,'SO99_R04_VRN_Doubr - Doub...'!$C$42:$J$63,'SO99_R04_VRN_Doubr - Doub...'!$C$69:$K$107</definedName>
    <definedName name="_xlnm.Print_Titles" localSheetId="0">'Rekapitulace stavby'!$49:$49</definedName>
    <definedName name="_xlnm.Print_Titles" localSheetId="1">'SO99_R04_VRN_Doubr - Doub...'!$81:$81</definedName>
    <definedName name="_xlnm.Print_Titles" localSheetId="2">'01.1 - R04 - Doubravka - ...'!$79:$79</definedName>
    <definedName name="_xlnm.Print_Titles" localSheetId="3">'01.2_R05_s_1474_15 - Doub...'!$81:$81</definedName>
  </definedNames>
  <calcPr calcId="162913"/>
</workbook>
</file>

<file path=xl/sharedStrings.xml><?xml version="1.0" encoding="utf-8"?>
<sst xmlns="http://schemas.openxmlformats.org/spreadsheetml/2006/main" count="3495" uniqueCount="696">
  <si>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</si>
  <si>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</si>
  <si>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</si>
  <si>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</si>
  <si>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</si>
  <si>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</si>
  <si>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</si>
  <si>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{c2430b3a-36ee-4bbb-a4e2-f462a425a0f1}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</si>
  <si>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</si>
  <si>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</si>
  <si>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</si>
  <si>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</si>
  <si>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</si>
  <si>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</si>
  <si>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</si>
  <si>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</si>
  <si>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Povodi-01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</si>
  <si>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</si>
  <si>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</si>
  <si>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Doubravka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</si>
  <si>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</si>
  <si>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</si>
  <si>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</si>
  <si>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</si>
  <si>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</si>
  <si>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</si>
  <si>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</si>
  <si>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</si>
  <si>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24.09.2016</t>
  </si>
  <si>
    <t>10</t>
  </si>
  <si>
    <t>100</t>
  </si>
  <si>
    <t>Zadavatel:</t>
  </si>
  <si>
    <t>IČ:</t>
  </si>
  <si>
    <t>Povodí Moravy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</si>
  <si>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</si>
  <si>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</si>
  <si>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</si>
  <si>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</si>
  <si>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</si>
  <si>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</si>
  <si>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</si>
  <si>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</si>
  <si>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</si>
  <si>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</si>
  <si>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</si>
  <si>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</si>
  <si>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</si>
  <si>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</si>
  <si>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</si>
  <si>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</si>
  <si>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</si>
  <si>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</si>
  <si>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</si>
  <si>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</si>
  <si>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</si>
  <si>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</si>
  <si>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</si>
  <si>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</si>
  <si>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</si>
  <si>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</si>
  <si>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</si>
  <si>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</si>
  <si>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</si>
  <si>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</si>
  <si>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</si>
  <si>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</si>
  <si>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</si>
  <si>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</si>
  <si>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</si>
  <si>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</si>
  <si>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</si>
  <si>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</si>
  <si>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</si>
  <si>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</si>
  <si>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</si>
  <si>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</si>
  <si>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</si>
  <si>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</si>
  <si>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</si>
  <si>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SO99_R04_VRN_Doubr</t>
  </si>
  <si>
    <t>STA</t>
  </si>
  <si>
    <t>{3536e95c-6842-4960-9c5f-5390411736b3}</t>
  </si>
  <si>
    <t>2</t>
  </si>
  <si>
    <t>01.1 - R04</t>
  </si>
  <si>
    <t>Doubravka - oprava</t>
  </si>
  <si>
    <t>{0b8ab47d-88b8-4889-bbee-36115d6c0ec1}</t>
  </si>
  <si>
    <t>01.2_R05_s_1474_15</t>
  </si>
  <si>
    <t>Doubravka - investice</t>
  </si>
  <si>
    <t>{dbdd5451-370d-4e03-a291-420fa0bd9310}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</si>
  <si>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</si>
  <si>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</si>
  <si>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</si>
  <si>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</si>
  <si>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</si>
  <si>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</si>
  <si>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</si>
  <si>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SO99_R04_VRN_Doubr - Doubravka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</si>
  <si>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</si>
  <si>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</si>
  <si>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</si>
  <si>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</si>
  <si>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</si>
  <si>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</si>
  <si>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</si>
  <si>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</si>
  <si>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</si>
  <si>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</si>
  <si>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</si>
  <si>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</si>
  <si>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</si>
  <si>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</si>
  <si>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</si>
  <si>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</si>
  <si>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</si>
  <si>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</si>
  <si>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</si>
  <si>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</si>
  <si>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</si>
  <si>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</si>
  <si>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</si>
  <si>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</si>
  <si>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</si>
  <si>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</si>
  <si>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</si>
  <si>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</si>
  <si>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</si>
  <si>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</si>
  <si>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VRN</t>
  </si>
  <si>
    <t>Vedlejší rozpočtové náklady</t>
  </si>
  <si>
    <t>5</t>
  </si>
  <si>
    <t>VRN1</t>
  </si>
  <si>
    <t>Průzkumné, geodetické a projektové práce</t>
  </si>
  <si>
    <t>K</t>
  </si>
  <si>
    <t>012103000</t>
  </si>
  <si>
    <t>Průzkumné, geodetické a projektové práce geodetické práce před výstavbou</t>
  </si>
  <si>
    <t>…</t>
  </si>
  <si>
    <t>CS ÚRS 2017 01</t>
  </si>
  <si>
    <t>1024</t>
  </si>
  <si>
    <t>445558429</t>
  </si>
  <si>
    <t>010001000</t>
  </si>
  <si>
    <t>Základní rozdělení průvodních činností a nákladů průzkumné, geodetické a projektové práce</t>
  </si>
  <si>
    <t>1555327253</t>
  </si>
  <si>
    <t>VV</t>
  </si>
  <si>
    <t>3</t>
  </si>
  <si>
    <t>PC334</t>
  </si>
  <si>
    <t>Geodetické zaměření skutečného stavu</t>
  </si>
  <si>
    <t>kpl</t>
  </si>
  <si>
    <t>4</t>
  </si>
  <si>
    <t>-667324320</t>
  </si>
  <si>
    <t>PC335</t>
  </si>
  <si>
    <t>Dokumentace skutečného provedení</t>
  </si>
  <si>
    <t>-1056793345</t>
  </si>
  <si>
    <t>VRN3</t>
  </si>
  <si>
    <t>Zařízení staveniště</t>
  </si>
  <si>
    <t>6</t>
  </si>
  <si>
    <t>031203000</t>
  </si>
  <si>
    <t>Zařízení staveniště související (přípravné) práce terénní úpravy pro zařízení staveniště</t>
  </si>
  <si>
    <t>CS ÚRS 2016 01</t>
  </si>
  <si>
    <t>82681763</t>
  </si>
  <si>
    <t>7</t>
  </si>
  <si>
    <t>033002000</t>
  </si>
  <si>
    <t>Hlavní tituly průvodních činností a nákladů zařízení staveniště připojení na inženýrské sítě</t>
  </si>
  <si>
    <t>720016951</t>
  </si>
  <si>
    <t>8</t>
  </si>
  <si>
    <t>032002000</t>
  </si>
  <si>
    <t>Hlavní tituly průvodních činností a nákladů zařízení staveniště vybavení staveniště</t>
  </si>
  <si>
    <t>74737237</t>
  </si>
  <si>
    <t>034203000</t>
  </si>
  <si>
    <t>Zařízení staveniště zabezpečení staveniště oplocení staveniště</t>
  </si>
  <si>
    <t>-1972676176</t>
  </si>
  <si>
    <t>039103000</t>
  </si>
  <si>
    <t>Zařízení staveniště zrušení zařízení staveniště rozebrání, bourání a odvoz</t>
  </si>
  <si>
    <t>1149086184</t>
  </si>
  <si>
    <t>11</t>
  </si>
  <si>
    <t>039203000</t>
  </si>
  <si>
    <t>Zařízení staveniště zrušení zařízení staveniště úprava terénu</t>
  </si>
  <si>
    <t>-1501206828</t>
  </si>
  <si>
    <t>VRN5</t>
  </si>
  <si>
    <t>Finanční náklady</t>
  </si>
  <si>
    <t>13</t>
  </si>
  <si>
    <t>034403000</t>
  </si>
  <si>
    <t>Zařízení staveniště zabezpečení staveniště dopravní značení na staveništi</t>
  </si>
  <si>
    <t>2015768953</t>
  </si>
  <si>
    <t>14</t>
  </si>
  <si>
    <t>PC320</t>
  </si>
  <si>
    <t>Slovení ryb</t>
  </si>
  <si>
    <t>-70168887</t>
  </si>
  <si>
    <t>PC322</t>
  </si>
  <si>
    <t>Čištění komunikací</t>
  </si>
  <si>
    <t>623412194</t>
  </si>
  <si>
    <t>16</t>
  </si>
  <si>
    <t>035103001</t>
  </si>
  <si>
    <t>Zařízení staveniště pronájem ploch</t>
  </si>
  <si>
    <t>1591221049</t>
  </si>
  <si>
    <t>17</t>
  </si>
  <si>
    <t>051103000</t>
  </si>
  <si>
    <t>Finanční náklady pojistné pojištění proti vlivu vyšší moci</t>
  </si>
  <si>
    <t>245329636</t>
  </si>
  <si>
    <t>18</t>
  </si>
  <si>
    <t>011103000</t>
  </si>
  <si>
    <t>Průzkumné, geodetické a projektové práce průzkumné práce geotechnický průzkum bez rozlišení</t>
  </si>
  <si>
    <t>-450642835</t>
  </si>
  <si>
    <t>"Rozbod směsného vzorku zeminy ovážené na skládku" 1</t>
  </si>
  <si>
    <t>F01</t>
  </si>
  <si>
    <t>Čištění otevřených koryt vodotečí - nánosy</t>
  </si>
  <si>
    <t>m3</t>
  </si>
  <si>
    <t>1547</t>
  </si>
  <si>
    <t>F03</t>
  </si>
  <si>
    <t>Odstranění křovin a stromů</t>
  </si>
  <si>
    <t>m2</t>
  </si>
  <si>
    <t>30</t>
  </si>
  <si>
    <t>F04</t>
  </si>
  <si>
    <t>Kácení stromů listnatých D kmene do 300 mm</t>
  </si>
  <si>
    <t>kus</t>
  </si>
  <si>
    <t>45</t>
  </si>
  <si>
    <t>F05</t>
  </si>
  <si>
    <t>Vodorovné přemístění do 10000 m výkopku</t>
  </si>
  <si>
    <t>1644,5</t>
  </si>
  <si>
    <t>F06</t>
  </si>
  <si>
    <t>Založení trávníku</t>
  </si>
  <si>
    <t>5459</t>
  </si>
  <si>
    <t>01.1 - R04 - Doubravka - oprava</t>
  </si>
  <si>
    <t xml:space="preserve"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
</t>
  </si>
  <si>
    <t xml:space="preserve">    1 - Zemní práce</t>
  </si>
  <si>
    <t xml:space="preserve">    998 - Přesun hmot</t>
  </si>
  <si>
    <t>Zemní práce</t>
  </si>
  <si>
    <t>111201101</t>
  </si>
  <si>
    <t>Odstranění křovin a stromů s odstraněním kořenů průměru kmene do 100 mm do sklonu terénu 1 : 5, při celkové ploše do 1 000 m2</t>
  </si>
  <si>
    <t>1335137028</t>
  </si>
  <si>
    <t>"viz. Situace stavby C.5"</t>
  </si>
  <si>
    <t>Součet</t>
  </si>
  <si>
    <t>111201401</t>
  </si>
  <si>
    <t>Spálení odstraněných křovin a stromů na hromadách průměru kmene do 100 mm pro jakoukoliv plochu</t>
  </si>
  <si>
    <t>417402332</t>
  </si>
  <si>
    <t>112101101</t>
  </si>
  <si>
    <t>Kácení stromů s odřezáním kmene a s odvětvením listnatých, průměru kmene přes 100 do 300 mm</t>
  </si>
  <si>
    <t>-840867811</t>
  </si>
  <si>
    <t>112201101</t>
  </si>
  <si>
    <t>Odstranění pařezů s jejich vykopáním, vytrháním nebo odstřelením, s přesekáním kořenů průměru přes 100 do 300 mm</t>
  </si>
  <si>
    <t>470686339</t>
  </si>
  <si>
    <t>162301421</t>
  </si>
  <si>
    <t>Vodorovné přemístění větví, kmenů nebo pařezů s naložením, složením a dopravou do 5000 m pařezů kmenů, průměru přes 100 do 300 mm</t>
  </si>
  <si>
    <t>1375512680</t>
  </si>
  <si>
    <t>PC102</t>
  </si>
  <si>
    <t>Poplatek za uložení na skládku SUEZ Němčice</t>
  </si>
  <si>
    <t>t</t>
  </si>
  <si>
    <t>-1724963101</t>
  </si>
  <si>
    <t>45*0,423</t>
  </si>
  <si>
    <t>115101201</t>
  </si>
  <si>
    <t>Čerpání vody na dopravní výšku do 10 m s uvažovaným průměrným přítokem do 500 l/min</t>
  </si>
  <si>
    <t>hod</t>
  </si>
  <si>
    <t>487156931</t>
  </si>
  <si>
    <t>115101301</t>
  </si>
  <si>
    <t>Pohotovost záložní čerpací soupravy pro dopravní výšku do 10 m s uvažovaným průměrným přítokem do 500 l/min</t>
  </si>
  <si>
    <t>den</t>
  </si>
  <si>
    <t>-559043395</t>
  </si>
  <si>
    <t>131103102</t>
  </si>
  <si>
    <t>Hloubení zapažených i nezapažených jam ručním nebo pneumatickým nářadím s urovnáním dna do předepsaného profilu a spádu v horninách tř. 1 a 2 nesoudržných</t>
  </si>
  <si>
    <t>1816376035</t>
  </si>
  <si>
    <t>"odstranění nánosů pod mostem km 0,512 - 0,542 - 30m "30*5,2*0,5</t>
  </si>
  <si>
    <t>"odstranění nánosů na  začátku zatrubnění u mostu km 1,163"10*3,9*0,5</t>
  </si>
  <si>
    <t>129203101.R</t>
  </si>
  <si>
    <t>Čištění otevřených koryt vodotečí s přehozením rozpojeného nánosu do 3 m nebo s naložením na dopravní prostředek při šířce původního dna do 5m a hloubce koryta do 2,5 m v hornině tř. 3</t>
  </si>
  <si>
    <t>-561328982</t>
  </si>
  <si>
    <t>"viz. výkr. D3.1 až D3.3 - Příčné řezy a D.7 - Výkaz kubatur"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</si>
  <si>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</si>
  <si>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</si>
  <si>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-577224995</t>
  </si>
  <si>
    <t>97,500"ruční výkop pod mosty"</t>
  </si>
  <si>
    <t>12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</si>
  <si>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</si>
  <si>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</si>
  <si>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-133935569</t>
  </si>
  <si>
    <t>F05*(33,0-10,0 "km")</t>
  </si>
  <si>
    <t>M</t>
  </si>
  <si>
    <t>PC01</t>
  </si>
  <si>
    <t>Poplatek za uložení nánosů z koryta na skládku</t>
  </si>
  <si>
    <t>-1865831396</t>
  </si>
  <si>
    <t>F05*1,770</t>
  </si>
  <si>
    <t>182101101</t>
  </si>
  <si>
    <t>Svahování trvalých svahů do projektovaných profilů s potřebným přemístěním výkopku při svahování v zářezech v hornině tř. 1 až 4</t>
  </si>
  <si>
    <t>-153590870</t>
  </si>
  <si>
    <t>4580</t>
  </si>
  <si>
    <t>F02</t>
  </si>
  <si>
    <t>181301101</t>
  </si>
  <si>
    <t>Rozprostření a urovnání ornice v rovině nebo ve svahu sklonu do 1:5 při souvislé ploše do 500 m2, tl. vrstvy do 100 mm</t>
  </si>
  <si>
    <t>1506274621</t>
  </si>
  <si>
    <t xml:space="preserve">5459"Rozprostřění ornice" </t>
  </si>
  <si>
    <t>181451312</t>
  </si>
  <si>
    <t>Založení trávníku strojně výsevem včetně utažení na ploše na svahu přes 1:5 do 1:2</t>
  </si>
  <si>
    <t>1159109574</t>
  </si>
  <si>
    <t>005724740</t>
  </si>
  <si>
    <t>Osiva pícnin směsi travní balení obvykle 25 kg technická - svahová (10 kg)</t>
  </si>
  <si>
    <t>kg</t>
  </si>
  <si>
    <t>85951319</t>
  </si>
  <si>
    <t>F06*0,01 "kg/m2"</t>
  </si>
  <si>
    <t>998</t>
  </si>
  <si>
    <t>Přesun hmot</t>
  </si>
  <si>
    <t>998332011</t>
  </si>
  <si>
    <t>Přesun hmot pro úpravy vodních toků a kanály, hráze rybníků apod. dopravní vzdálenost do 500 m</t>
  </si>
  <si>
    <t>502275526</t>
  </si>
  <si>
    <t>F7</t>
  </si>
  <si>
    <t xml:space="preserve">Zemní hrázky </t>
  </si>
  <si>
    <t>231</t>
  </si>
  <si>
    <t>F8</t>
  </si>
  <si>
    <t xml:space="preserve">Uložení sypaniny z hornin soudržných do násypů </t>
  </si>
  <si>
    <t>867,25</t>
  </si>
  <si>
    <t>F_mezisoucet</t>
  </si>
  <si>
    <t>mezisoučet</t>
  </si>
  <si>
    <t>1087</t>
  </si>
  <si>
    <t>F111</t>
  </si>
  <si>
    <t>plochy_oseti</t>
  </si>
  <si>
    <t>7,5</t>
  </si>
  <si>
    <t>F113</t>
  </si>
  <si>
    <t>286</t>
  </si>
  <si>
    <t>f114</t>
  </si>
  <si>
    <t>rozprostření ornice v rámci investic</t>
  </si>
  <si>
    <t>01.2_R05_s_1474_15 - Doubravka - investice</t>
  </si>
  <si>
    <t xml:space="preserve">    3 - Svislé a kompletní konstrukce</t>
  </si>
  <si>
    <t xml:space="preserve">    4 - Vodorovné konstrukce</t>
  </si>
  <si>
    <t>1711061435</t>
  </si>
  <si>
    <t>115101202</t>
  </si>
  <si>
    <t>Čerpání vody na dopravní výšku do 10 m s uvažovaným průměrným přítokem přes 500 do 1 000 l/min</t>
  </si>
  <si>
    <t>-315806166</t>
  </si>
  <si>
    <t>1888305562</t>
  </si>
  <si>
    <t>115101303</t>
  </si>
  <si>
    <t>Pohotovost záložní čerpací soupravy pro dopravní výšku do 10 m s uvažovaným průměrným přítokem přes 1 000 do 2 000 l/min</t>
  </si>
  <si>
    <t>-1847990907</t>
  </si>
  <si>
    <t>171103101</t>
  </si>
  <si>
    <t>Zemní hrázky přívodních a odpadních melioračních kanálů zhutňované po vrstvách tloušťky 200 mm, s přemístěním sypaniny do 20 m nebo s jejím přehozením do 3 m z hornin tř. 1 až 4</t>
  </si>
  <si>
    <t>-328531596</t>
  </si>
  <si>
    <t>"viz. výkr. D.7 - Výkaz kubatur"</t>
  </si>
  <si>
    <t>21 "ks" * 11,0 "m3"   "provizorní hrázka pro převádění průtoků cca a´ 100 m/ks"</t>
  </si>
  <si>
    <t>124103101</t>
  </si>
  <si>
    <t>Vykopávky pro koryta vodotečí s přehozením výkopku na vzdálenost do 3 m nebo s naložením na dopravní prostředek v horninách tř. 1 a 2 do 1 000 m3</t>
  </si>
  <si>
    <t>-324817325</t>
  </si>
  <si>
    <t>124203102</t>
  </si>
  <si>
    <t>Vykopávky pro koryta vodotečí s přehozením výkopku na vzdálenost do 3 m nebo s naložením na dopravní prostředek v hornině tř. 3 přes 1 000 do 5 000 m3</t>
  </si>
  <si>
    <t>2121896428</t>
  </si>
  <si>
    <t>"viz. výkr. D.3.1 až D3.3 a D.7 - Výkaz kubatur"</t>
  </si>
  <si>
    <t>8,3"výkop pro spádový stupeň"</t>
  </si>
  <si>
    <t>79,2"výkopy pro stabilizační prahy"</t>
  </si>
  <si>
    <t>29,67"výkop u 1474_15"</t>
  </si>
  <si>
    <t>1027"výkopy v korytě"</t>
  </si>
  <si>
    <t>F1</t>
  </si>
  <si>
    <t>129203101</t>
  </si>
  <si>
    <t>461233627</t>
  </si>
  <si>
    <t>8,50   "spádový stupeň - viz. výkr. č. C.5.1 až C.5.3"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</si>
  <si>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</si>
  <si>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</si>
  <si>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-1598108109</t>
  </si>
  <si>
    <t>"viz. výkr. ,D.7 - Výkaz kubatur"</t>
  </si>
  <si>
    <t>F7   "provizorní zemní hrázky"</t>
  </si>
  <si>
    <t>856  "hutněný násyp - viz oprava"</t>
  </si>
  <si>
    <t>Mezisoučet</t>
  </si>
  <si>
    <t>2* F_mezisoucet "tam a zpět"</t>
  </si>
  <si>
    <t>167101102</t>
  </si>
  <si>
    <t>Nakládání, skládání a překládání neulehlého výkopku nebo sypaniny nakládání, množství přes 100 m3, z hornin tř. 1 až 4</t>
  </si>
  <si>
    <t>8826175</t>
  </si>
  <si>
    <t>231"materiál provizorních hrázek"</t>
  </si>
  <si>
    <t>162301101_a</t>
  </si>
  <si>
    <t>-291128003</t>
  </si>
  <si>
    <t>11   "provizorní zemní hrázky"</t>
  </si>
  <si>
    <t>1027  "vytěžená zemina - investice"</t>
  </si>
  <si>
    <t>8,3+8,5"výkop pro spádový stupeň"</t>
  </si>
  <si>
    <t>79,2"výkop pro stabilizační prahy"</t>
  </si>
  <si>
    <t>8"degradované zdivo - odvoz na skládku"</t>
  </si>
  <si>
    <t>-856  "hutněný násyp - viz oprava"</t>
  </si>
  <si>
    <t>-1702896654</t>
  </si>
  <si>
    <t>F113*(33,0-10,0 "km")</t>
  </si>
  <si>
    <t>-455069322</t>
  </si>
  <si>
    <t>f113*1,770</t>
  </si>
  <si>
    <t>171101102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</si>
  <si>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96 % PS</t>
  </si>
  <si>
    <t>1972662427</t>
  </si>
  <si>
    <t>856  "zemina do koryta"</t>
  </si>
  <si>
    <t>11,25  "spádový stupeň - viz. výkr. č. C.5.1 až C.5.3"</t>
  </si>
  <si>
    <t>1797363345</t>
  </si>
  <si>
    <t>1290 "svahování bermy"</t>
  </si>
  <si>
    <t>7,50  "spádový stupeň - viz. výkr. č. C.5"</t>
  </si>
  <si>
    <t>F6</t>
  </si>
  <si>
    <t>572290504</t>
  </si>
  <si>
    <t xml:space="preserve">7,5"Rozprostřění ornice u spádového stupně" </t>
  </si>
  <si>
    <t>1723215291</t>
  </si>
  <si>
    <t xml:space="preserve">f114 </t>
  </si>
  <si>
    <t>-930068958</t>
  </si>
  <si>
    <t>f111*0,01 "kg/m2"</t>
  </si>
  <si>
    <t>36</t>
  </si>
  <si>
    <t>183151113</t>
  </si>
  <si>
    <t>Hloubení jam pro výsadbu dřevin strojně v rovině nebo ve svahu do 1:5, objem přes 0,30 do 0,50 m3</t>
  </si>
  <si>
    <t>198416855</t>
  </si>
  <si>
    <t>8"pro náhradní výsadbu"</t>
  </si>
  <si>
    <t>37</t>
  </si>
  <si>
    <t>184102116</t>
  </si>
  <si>
    <t>Výsadba dřeviny s balem do předem vyhloubené jamky se zalitím v rovině nebo na svahu do 1:5, při průměru balu přes 600 do 800 mm</t>
  </si>
  <si>
    <t>-590390934</t>
  </si>
  <si>
    <t>38</t>
  </si>
  <si>
    <t>026R_504150</t>
  </si>
  <si>
    <t>Olše lepkavá /Alnus glutinosa/ 250 - 300 cm, ZB</t>
  </si>
  <si>
    <t>-1027796359</t>
  </si>
  <si>
    <t>39</t>
  </si>
  <si>
    <t>026R_504820</t>
  </si>
  <si>
    <t>Vrba jíva (Salix caprea) 300 - 350 cm, ZB</t>
  </si>
  <si>
    <t>-1814992591</t>
  </si>
  <si>
    <t>40</t>
  </si>
  <si>
    <t>026R_02650</t>
  </si>
  <si>
    <t>383820602</t>
  </si>
  <si>
    <t>Svislé a kompletní konstrukce</t>
  </si>
  <si>
    <t>19</t>
  </si>
  <si>
    <t>321311115</t>
  </si>
  <si>
    <t>Konstrukce z betonu vodních staveb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</si>
  <si>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582684895</t>
  </si>
  <si>
    <t>"viz. výkr. č. C.5.1 až C.5.3"</t>
  </si>
  <si>
    <t>0,85  "sanace nátrže km 0,003"</t>
  </si>
  <si>
    <t>1,40  "spádový stupeň"</t>
  </si>
  <si>
    <t>14 "sanace pravobřežní kaverny"</t>
  </si>
  <si>
    <t>20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</si>
  <si>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</si>
  <si>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</si>
  <si>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1549680935</t>
  </si>
  <si>
    <t>"sanace nátrže km 0,003"1*2</t>
  </si>
  <si>
    <t>"sanace provobřežní kaverny"28*1,5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</si>
  <si>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</si>
  <si>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</si>
  <si>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2018536254</t>
  </si>
  <si>
    <t>22</t>
  </si>
  <si>
    <t>PC101</t>
  </si>
  <si>
    <t>Navázání opevnění na stávající zdivo mostu</t>
  </si>
  <si>
    <t>1797604852</t>
  </si>
  <si>
    <t>Vodorovné konstrukce</t>
  </si>
  <si>
    <t>23</t>
  </si>
  <si>
    <t>451311511</t>
  </si>
  <si>
    <t>Podklad z prostého betonu pod dlažbu pro prostředí s mrazovými cykly, ve vrstvě tl. do 100 mm</t>
  </si>
  <si>
    <t>-1034552967</t>
  </si>
  <si>
    <t>19,0   "sanace nátrže km 0,003"</t>
  </si>
  <si>
    <t>35,0*2/3  "spádový stupeň"</t>
  </si>
  <si>
    <t>10,0*1/3  "doplnění dlažby u mostu km 1,060"</t>
  </si>
  <si>
    <t>12,0*1/3  "doplnění dlažby u mostu km 1,100"</t>
  </si>
  <si>
    <t>14,0*1/3  "doplnění dlažby u mostu km 1,145"</t>
  </si>
  <si>
    <t>7,0*1/3  "doplnění dlažby u mostu km 1,270"</t>
  </si>
  <si>
    <t>7,0*1/3  "doplnění dlažby u mostu km 1,931"</t>
  </si>
  <si>
    <t>24</t>
  </si>
  <si>
    <t>465513227</t>
  </si>
  <si>
    <t>Dlažba z lomového kamene lomařsky upraveného na cementovou maltu, s vyspárováním cementovou maltou, tl. kamene 250 mm</t>
  </si>
  <si>
    <t>-1623325236</t>
  </si>
  <si>
    <t>"viz. výkr. č. C.5.1 až C.5.3 a D.7 - Výkaz výměr"</t>
  </si>
  <si>
    <t>35,0*2/3  "spádový stupeň km 0,712"</t>
  </si>
  <si>
    <t>25</t>
  </si>
  <si>
    <t>465513217</t>
  </si>
  <si>
    <t>Oprava dlažeb z lomového kamene lomařsky upraveného pro dlažbu o ploše opravovaných míst do 20 m2 jednotlivě na cementovou maltu, s vyspárováním cementovou maltou, tl. kamene 250 mm</t>
  </si>
  <si>
    <t>546517314</t>
  </si>
  <si>
    <t>"viz. výkr. č. D.7 - Výkaz výměr"</t>
  </si>
  <si>
    <t>10,0*1/3  "dlažba u mostu km 1,060 - doplnění"</t>
  </si>
  <si>
    <t>12,0*1/3  "dlažba u mostu km 1,100 - doplnění"</t>
  </si>
  <si>
    <t>14,0*1/3  "dlažba u mostu km 1,145 - doplnění"</t>
  </si>
  <si>
    <t>7,0*1/3  "dlažba u mostu km 1,270 - doplnění"</t>
  </si>
  <si>
    <t>7,0*1/3  "dlažba u mostu km 1,931 - doplnění"</t>
  </si>
  <si>
    <t>26</t>
  </si>
  <si>
    <t>461211711</t>
  </si>
  <si>
    <t>Patka z lomového kamene lomařsky upraveného pro dlažbu zděná na sucho bez výplně spár</t>
  </si>
  <si>
    <t>483454839</t>
  </si>
  <si>
    <t>37,84"patka u 1474/15"</t>
  </si>
  <si>
    <t>892"kamenná patka - z rovnaniny"</t>
  </si>
  <si>
    <t>27</t>
  </si>
  <si>
    <t>462512270</t>
  </si>
  <si>
    <t>Zához z lomového kamene neupraveného záhozového s proštěrkováním z terénu, hmotnosti jednotlivých kamenů do 200 kg</t>
  </si>
  <si>
    <t>2037325790</t>
  </si>
  <si>
    <t>79,2"stabilizační pasy"</t>
  </si>
  <si>
    <t>18"zához spádového stupně"</t>
  </si>
  <si>
    <t>"viz. D.6 - Výkaz výměr"</t>
  </si>
  <si>
    <t>343"záhozová patka"</t>
  </si>
  <si>
    <t>F112</t>
  </si>
  <si>
    <t>28</t>
  </si>
  <si>
    <t>462519002</t>
  </si>
  <si>
    <t>Zához z lomového kamene neupraveného záhozového Příplatek k cenám za urovnání viditelných ploch záhozu z kamene, hmotnosti jednotlivých kamenů do 200 kg</t>
  </si>
  <si>
    <t>937932779</t>
  </si>
  <si>
    <t>79,2/0,8"urovnání líce stabilizačních pasů"</t>
  </si>
  <si>
    <t>442,86"urovnání líce záhozových patek"</t>
  </si>
  <si>
    <t>18"urovnání líce u spádového stupně"</t>
  </si>
  <si>
    <t>29</t>
  </si>
  <si>
    <t>463212111</t>
  </si>
  <si>
    <t>Rovnanina z lomového kamene upraveného, tříděného jakékoliv tloušťky rovnaniny s vyklínováním spár a dutin úlomky kamene</t>
  </si>
  <si>
    <t>2099925900</t>
  </si>
  <si>
    <t>201"opevnění břehu u zaůstění bezejmenné vodoteče"</t>
  </si>
  <si>
    <t>464511111</t>
  </si>
  <si>
    <t>Pohoz dna nebo svahů jakékoliv tloušťky z lomového kamene neupraveného tříděného z terénu</t>
  </si>
  <si>
    <t>-778226104</t>
  </si>
  <si>
    <t>"viz. výkr. č. D.6- Výkaz výměr"</t>
  </si>
  <si>
    <t>414*1/2"pohoz dna"</t>
  </si>
  <si>
    <t>"viz. výkr. č. D.6 - Výkaz výměr"</t>
  </si>
  <si>
    <t>4,5*10*0,80*0,30   "zavazovací kamenný práh - 10 ks"</t>
  </si>
  <si>
    <t>80,3"lože pro rovnaninu tl. 0,1m"</t>
  </si>
  <si>
    <t>15,4"pohoz u 1474_15"</t>
  </si>
  <si>
    <t>31</t>
  </si>
  <si>
    <t>467510111</t>
  </si>
  <si>
    <t>Balvanitý skluz z lomového kamene pro balvanité skluzy kamene hmotnosti jednotlivě přes 300 do 3000 kg s proštěrkováním tl. vrstvy 700 až 1200 mm</t>
  </si>
  <si>
    <t>-2113262351</t>
  </si>
  <si>
    <t>32</t>
  </si>
  <si>
    <t>120901113</t>
  </si>
  <si>
    <t>Bourání konstrukcí v odkopávkách a prokopávkách, korytech vodotečí, melioračních kanálech - ručně s přemístěním suti na hromady na vzdálenost do 20 m nebo s naložením na dopravní prostředek ze zdiva kamenného, pro jakýkoliv druh kamene na maltu cementovou</t>
  </si>
  <si>
    <t>-1710462234</t>
  </si>
  <si>
    <t>2,0 "m2" * 0,25 "m"   "most km 1,060"</t>
  </si>
  <si>
    <t>4,0 "m2" * 0,25 "m"   "most km 1,100"</t>
  </si>
  <si>
    <t>4,0 "m2" * 0,25 "m"   "most km 1,145"</t>
  </si>
  <si>
    <t>4,0 "m2" * 0,25 "m"   "most km 1,270"</t>
  </si>
  <si>
    <t>1,0 "m2" * 0,25 "m"   "most km 1,931"</t>
  </si>
  <si>
    <t>33</t>
  </si>
  <si>
    <t>120901121</t>
  </si>
  <si>
    <t>Bourání konstrukcí v odkopávkách a prokopávkách, korytech vodotečí, melioračních kanálech - ručně s přemístěním suti na hromady na vzdálenost do 20 m nebo s naložením na dopravní prostředek z betonu prostého neprokládaného</t>
  </si>
  <si>
    <t>-1048370676</t>
  </si>
  <si>
    <t>8"vybourání degradovaných částí pravobřežní zdi"</t>
  </si>
  <si>
    <t>34</t>
  </si>
  <si>
    <t>-134326047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</si>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</sst>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8"/>
      <color rgb="FF000000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0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38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  <c r="BC2" s="389"/>
      <c r="BD2" s="389"/>
      <c r="BE2" s="389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4" t="s">
        <v>16</v>
      </c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29"/>
      <c r="AQ5" s="31"/>
      <c r="BE5" s="352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6" t="s">
        <v>19</v>
      </c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29"/>
      <c r="AQ6" s="31"/>
      <c r="BE6" s="353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353"/>
      <c r="BS7" s="24" t="s">
        <v>24</v>
      </c>
    </row>
    <row r="8" spans="2:71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353"/>
      <c r="BS8" s="24" t="s">
        <v>29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3"/>
      <c r="BS9" s="24" t="s">
        <v>30</v>
      </c>
    </row>
    <row r="10" spans="2:71" ht="14.45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22</v>
      </c>
      <c r="AO10" s="29"/>
      <c r="AP10" s="29"/>
      <c r="AQ10" s="31"/>
      <c r="BE10" s="353"/>
      <c r="BS10" s="24" t="s">
        <v>20</v>
      </c>
    </row>
    <row r="11" spans="2:71" ht="18.4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34</v>
      </c>
      <c r="AL11" s="29"/>
      <c r="AM11" s="29"/>
      <c r="AN11" s="35" t="s">
        <v>22</v>
      </c>
      <c r="AO11" s="29"/>
      <c r="AP11" s="29"/>
      <c r="AQ11" s="31"/>
      <c r="BE11" s="353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3"/>
      <c r="BS12" s="24" t="s">
        <v>20</v>
      </c>
    </row>
    <row r="13" spans="2:71" ht="14.45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39" t="s">
        <v>36</v>
      </c>
      <c r="AO13" s="29"/>
      <c r="AP13" s="29"/>
      <c r="AQ13" s="31"/>
      <c r="BE13" s="353"/>
      <c r="BS13" s="24" t="s">
        <v>20</v>
      </c>
    </row>
    <row r="14" spans="2:71" ht="13.5">
      <c r="B14" s="28"/>
      <c r="C14" s="29"/>
      <c r="D14" s="29"/>
      <c r="E14" s="357" t="s">
        <v>36</v>
      </c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7" t="s">
        <v>34</v>
      </c>
      <c r="AL14" s="29"/>
      <c r="AM14" s="29"/>
      <c r="AN14" s="39" t="s">
        <v>36</v>
      </c>
      <c r="AO14" s="29"/>
      <c r="AP14" s="29"/>
      <c r="AQ14" s="31"/>
      <c r="BE14" s="353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3"/>
      <c r="BS15" s="24" t="s">
        <v>6</v>
      </c>
    </row>
    <row r="16" spans="2:71" ht="14.45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22</v>
      </c>
      <c r="AO16" s="29"/>
      <c r="AP16" s="29"/>
      <c r="AQ16" s="31"/>
      <c r="BE16" s="353"/>
      <c r="BS16" s="24" t="s">
        <v>6</v>
      </c>
    </row>
    <row r="17" spans="2:71" ht="18.4" customHeight="1">
      <c r="B17" s="28"/>
      <c r="C17" s="29"/>
      <c r="D17" s="29"/>
      <c r="E17" s="35" t="s">
        <v>26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34</v>
      </c>
      <c r="AL17" s="29"/>
      <c r="AM17" s="29"/>
      <c r="AN17" s="35" t="s">
        <v>22</v>
      </c>
      <c r="AO17" s="29"/>
      <c r="AP17" s="29"/>
      <c r="AQ17" s="31"/>
      <c r="BE17" s="353"/>
      <c r="BS17" s="24" t="s">
        <v>38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3"/>
      <c r="BS18" s="24" t="s">
        <v>8</v>
      </c>
    </row>
    <row r="19" spans="2:71" ht="14.45" customHeight="1">
      <c r="B19" s="28"/>
      <c r="C19" s="29"/>
      <c r="D19" s="37" t="s">
        <v>39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3"/>
      <c r="BS19" s="24" t="s">
        <v>8</v>
      </c>
    </row>
    <row r="20" spans="2:71" ht="22.5" customHeight="1">
      <c r="B20" s="28"/>
      <c r="C20" s="29"/>
      <c r="D20" s="29"/>
      <c r="E20" s="359" t="s">
        <v>22</v>
      </c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29"/>
      <c r="AP20" s="29"/>
      <c r="AQ20" s="31"/>
      <c r="BE20" s="353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3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53"/>
    </row>
    <row r="23" spans="2:57" s="1" customFormat="1" ht="25.9" customHeight="1">
      <c r="B23" s="41"/>
      <c r="C23" s="42"/>
      <c r="D23" s="43" t="s">
        <v>40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0">
        <f>ROUND(AG51,2)</f>
        <v>0</v>
      </c>
      <c r="AL23" s="361"/>
      <c r="AM23" s="361"/>
      <c r="AN23" s="361"/>
      <c r="AO23" s="361"/>
      <c r="AP23" s="42"/>
      <c r="AQ23" s="45"/>
      <c r="BE23" s="353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3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62" t="s">
        <v>41</v>
      </c>
      <c r="M25" s="362"/>
      <c r="N25" s="362"/>
      <c r="O25" s="362"/>
      <c r="P25" s="42"/>
      <c r="Q25" s="42"/>
      <c r="R25" s="42"/>
      <c r="S25" s="42"/>
      <c r="T25" s="42"/>
      <c r="U25" s="42"/>
      <c r="V25" s="42"/>
      <c r="W25" s="362" t="s">
        <v>42</v>
      </c>
      <c r="X25" s="362"/>
      <c r="Y25" s="362"/>
      <c r="Z25" s="362"/>
      <c r="AA25" s="362"/>
      <c r="AB25" s="362"/>
      <c r="AC25" s="362"/>
      <c r="AD25" s="362"/>
      <c r="AE25" s="362"/>
      <c r="AF25" s="42"/>
      <c r="AG25" s="42"/>
      <c r="AH25" s="42"/>
      <c r="AI25" s="42"/>
      <c r="AJ25" s="42"/>
      <c r="AK25" s="362" t="s">
        <v>43</v>
      </c>
      <c r="AL25" s="362"/>
      <c r="AM25" s="362"/>
      <c r="AN25" s="362"/>
      <c r="AO25" s="362"/>
      <c r="AP25" s="42"/>
      <c r="AQ25" s="45"/>
      <c r="BE25" s="353"/>
    </row>
    <row r="26" spans="2:57" s="2" customFormat="1" ht="14.45" customHeight="1">
      <c r="B26" s="47"/>
      <c r="C26" s="48"/>
      <c r="D26" s="49" t="s">
        <v>44</v>
      </c>
      <c r="E26" s="48"/>
      <c r="F26" s="49" t="s">
        <v>45</v>
      </c>
      <c r="G26" s="48"/>
      <c r="H26" s="48"/>
      <c r="I26" s="48"/>
      <c r="J26" s="48"/>
      <c r="K26" s="48"/>
      <c r="L26" s="363">
        <v>0.21</v>
      </c>
      <c r="M26" s="364"/>
      <c r="N26" s="364"/>
      <c r="O26" s="364"/>
      <c r="P26" s="48"/>
      <c r="Q26" s="48"/>
      <c r="R26" s="48"/>
      <c r="S26" s="48"/>
      <c r="T26" s="48"/>
      <c r="U26" s="48"/>
      <c r="V26" s="48"/>
      <c r="W26" s="365">
        <f>ROUND(AZ51,2)</f>
        <v>0</v>
      </c>
      <c r="X26" s="364"/>
      <c r="Y26" s="364"/>
      <c r="Z26" s="364"/>
      <c r="AA26" s="364"/>
      <c r="AB26" s="364"/>
      <c r="AC26" s="364"/>
      <c r="AD26" s="364"/>
      <c r="AE26" s="364"/>
      <c r="AF26" s="48"/>
      <c r="AG26" s="48"/>
      <c r="AH26" s="48"/>
      <c r="AI26" s="48"/>
      <c r="AJ26" s="48"/>
      <c r="AK26" s="365">
        <f>ROUND(AV51,2)</f>
        <v>0</v>
      </c>
      <c r="AL26" s="364"/>
      <c r="AM26" s="364"/>
      <c r="AN26" s="364"/>
      <c r="AO26" s="364"/>
      <c r="AP26" s="48"/>
      <c r="AQ26" s="50"/>
      <c r="BE26" s="353"/>
    </row>
    <row r="27" spans="2:57" s="2" customFormat="1" ht="14.45" customHeight="1">
      <c r="B27" s="47"/>
      <c r="C27" s="48"/>
      <c r="D27" s="48"/>
      <c r="E27" s="48"/>
      <c r="F27" s="49" t="s">
        <v>46</v>
      </c>
      <c r="G27" s="48"/>
      <c r="H27" s="48"/>
      <c r="I27" s="48"/>
      <c r="J27" s="48"/>
      <c r="K27" s="48"/>
      <c r="L27" s="363">
        <v>0.15</v>
      </c>
      <c r="M27" s="364"/>
      <c r="N27" s="364"/>
      <c r="O27" s="364"/>
      <c r="P27" s="48"/>
      <c r="Q27" s="48"/>
      <c r="R27" s="48"/>
      <c r="S27" s="48"/>
      <c r="T27" s="48"/>
      <c r="U27" s="48"/>
      <c r="V27" s="48"/>
      <c r="W27" s="365">
        <f>ROUND(BA51,2)</f>
        <v>0</v>
      </c>
      <c r="X27" s="364"/>
      <c r="Y27" s="364"/>
      <c r="Z27" s="364"/>
      <c r="AA27" s="364"/>
      <c r="AB27" s="364"/>
      <c r="AC27" s="364"/>
      <c r="AD27" s="364"/>
      <c r="AE27" s="364"/>
      <c r="AF27" s="48"/>
      <c r="AG27" s="48"/>
      <c r="AH27" s="48"/>
      <c r="AI27" s="48"/>
      <c r="AJ27" s="48"/>
      <c r="AK27" s="365">
        <f>ROUND(AW51,2)</f>
        <v>0</v>
      </c>
      <c r="AL27" s="364"/>
      <c r="AM27" s="364"/>
      <c r="AN27" s="364"/>
      <c r="AO27" s="364"/>
      <c r="AP27" s="48"/>
      <c r="AQ27" s="50"/>
      <c r="BE27" s="353"/>
    </row>
    <row r="28" spans="2:57" s="2" customFormat="1" ht="14.45" customHeight="1" hidden="1">
      <c r="B28" s="47"/>
      <c r="C28" s="48"/>
      <c r="D28" s="48"/>
      <c r="E28" s="48"/>
      <c r="F28" s="49" t="s">
        <v>47</v>
      </c>
      <c r="G28" s="48"/>
      <c r="H28" s="48"/>
      <c r="I28" s="48"/>
      <c r="J28" s="48"/>
      <c r="K28" s="48"/>
      <c r="L28" s="363">
        <v>0.21</v>
      </c>
      <c r="M28" s="364"/>
      <c r="N28" s="364"/>
      <c r="O28" s="364"/>
      <c r="P28" s="48"/>
      <c r="Q28" s="48"/>
      <c r="R28" s="48"/>
      <c r="S28" s="48"/>
      <c r="T28" s="48"/>
      <c r="U28" s="48"/>
      <c r="V28" s="48"/>
      <c r="W28" s="365">
        <f>ROUND(BB51,2)</f>
        <v>0</v>
      </c>
      <c r="X28" s="364"/>
      <c r="Y28" s="364"/>
      <c r="Z28" s="364"/>
      <c r="AA28" s="364"/>
      <c r="AB28" s="364"/>
      <c r="AC28" s="364"/>
      <c r="AD28" s="364"/>
      <c r="AE28" s="364"/>
      <c r="AF28" s="48"/>
      <c r="AG28" s="48"/>
      <c r="AH28" s="48"/>
      <c r="AI28" s="48"/>
      <c r="AJ28" s="48"/>
      <c r="AK28" s="365">
        <v>0</v>
      </c>
      <c r="AL28" s="364"/>
      <c r="AM28" s="364"/>
      <c r="AN28" s="364"/>
      <c r="AO28" s="364"/>
      <c r="AP28" s="48"/>
      <c r="AQ28" s="50"/>
      <c r="BE28" s="353"/>
    </row>
    <row r="29" spans="2:57" s="2" customFormat="1" ht="14.45" customHeight="1" hidden="1">
      <c r="B29" s="47"/>
      <c r="C29" s="48"/>
      <c r="D29" s="48"/>
      <c r="E29" s="48"/>
      <c r="F29" s="49" t="s">
        <v>48</v>
      </c>
      <c r="G29" s="48"/>
      <c r="H29" s="48"/>
      <c r="I29" s="48"/>
      <c r="J29" s="48"/>
      <c r="K29" s="48"/>
      <c r="L29" s="363">
        <v>0.15</v>
      </c>
      <c r="M29" s="364"/>
      <c r="N29" s="364"/>
      <c r="O29" s="364"/>
      <c r="P29" s="48"/>
      <c r="Q29" s="48"/>
      <c r="R29" s="48"/>
      <c r="S29" s="48"/>
      <c r="T29" s="48"/>
      <c r="U29" s="48"/>
      <c r="V29" s="48"/>
      <c r="W29" s="365">
        <f>ROUND(BC51,2)</f>
        <v>0</v>
      </c>
      <c r="X29" s="364"/>
      <c r="Y29" s="364"/>
      <c r="Z29" s="364"/>
      <c r="AA29" s="364"/>
      <c r="AB29" s="364"/>
      <c r="AC29" s="364"/>
      <c r="AD29" s="364"/>
      <c r="AE29" s="364"/>
      <c r="AF29" s="48"/>
      <c r="AG29" s="48"/>
      <c r="AH29" s="48"/>
      <c r="AI29" s="48"/>
      <c r="AJ29" s="48"/>
      <c r="AK29" s="365">
        <v>0</v>
      </c>
      <c r="AL29" s="364"/>
      <c r="AM29" s="364"/>
      <c r="AN29" s="364"/>
      <c r="AO29" s="364"/>
      <c r="AP29" s="48"/>
      <c r="AQ29" s="50"/>
      <c r="BE29" s="353"/>
    </row>
    <row r="30" spans="2:57" s="2" customFormat="1" ht="14.45" customHeight="1" hidden="1">
      <c r="B30" s="47"/>
      <c r="C30" s="48"/>
      <c r="D30" s="48"/>
      <c r="E30" s="48"/>
      <c r="F30" s="49" t="s">
        <v>49</v>
      </c>
      <c r="G30" s="48"/>
      <c r="H30" s="48"/>
      <c r="I30" s="48"/>
      <c r="J30" s="48"/>
      <c r="K30" s="48"/>
      <c r="L30" s="363">
        <v>0</v>
      </c>
      <c r="M30" s="364"/>
      <c r="N30" s="364"/>
      <c r="O30" s="364"/>
      <c r="P30" s="48"/>
      <c r="Q30" s="48"/>
      <c r="R30" s="48"/>
      <c r="S30" s="48"/>
      <c r="T30" s="48"/>
      <c r="U30" s="48"/>
      <c r="V30" s="48"/>
      <c r="W30" s="365">
        <f>ROUND(BD51,2)</f>
        <v>0</v>
      </c>
      <c r="X30" s="364"/>
      <c r="Y30" s="364"/>
      <c r="Z30" s="364"/>
      <c r="AA30" s="364"/>
      <c r="AB30" s="364"/>
      <c r="AC30" s="364"/>
      <c r="AD30" s="364"/>
      <c r="AE30" s="364"/>
      <c r="AF30" s="48"/>
      <c r="AG30" s="48"/>
      <c r="AH30" s="48"/>
      <c r="AI30" s="48"/>
      <c r="AJ30" s="48"/>
      <c r="AK30" s="365">
        <v>0</v>
      </c>
      <c r="AL30" s="364"/>
      <c r="AM30" s="364"/>
      <c r="AN30" s="364"/>
      <c r="AO30" s="364"/>
      <c r="AP30" s="48"/>
      <c r="AQ30" s="50"/>
      <c r="BE30" s="353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3"/>
    </row>
    <row r="32" spans="2:57" s="1" customFormat="1" ht="25.9" customHeight="1">
      <c r="B32" s="41"/>
      <c r="C32" s="51"/>
      <c r="D32" s="52" t="s">
        <v>50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51</v>
      </c>
      <c r="U32" s="53"/>
      <c r="V32" s="53"/>
      <c r="W32" s="53"/>
      <c r="X32" s="366" t="s">
        <v>52</v>
      </c>
      <c r="Y32" s="367"/>
      <c r="Z32" s="367"/>
      <c r="AA32" s="367"/>
      <c r="AB32" s="367"/>
      <c r="AC32" s="53"/>
      <c r="AD32" s="53"/>
      <c r="AE32" s="53"/>
      <c r="AF32" s="53"/>
      <c r="AG32" s="53"/>
      <c r="AH32" s="53"/>
      <c r="AI32" s="53"/>
      <c r="AJ32" s="53"/>
      <c r="AK32" s="368">
        <f>SUM(AK23:AK30)</f>
        <v>0</v>
      </c>
      <c r="AL32" s="367"/>
      <c r="AM32" s="367"/>
      <c r="AN32" s="367"/>
      <c r="AO32" s="369"/>
      <c r="AP32" s="51"/>
      <c r="AQ32" s="55"/>
      <c r="BE32" s="353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53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Povodi-01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0" t="str">
        <f>K6</f>
        <v>Doubravka</v>
      </c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371"/>
      <c r="AN42" s="371"/>
      <c r="AO42" s="371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 xml:space="preserve"> 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372" t="str">
        <f>IF(AN8="","",AN8)</f>
        <v>24.09.2016</v>
      </c>
      <c r="AN44" s="372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31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Povodí Moravy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37</v>
      </c>
      <c r="AJ46" s="63"/>
      <c r="AK46" s="63"/>
      <c r="AL46" s="63"/>
      <c r="AM46" s="373" t="str">
        <f>IF(E17="","",E17)</f>
        <v xml:space="preserve"> </v>
      </c>
      <c r="AN46" s="373"/>
      <c r="AO46" s="373"/>
      <c r="AP46" s="373"/>
      <c r="AQ46" s="63"/>
      <c r="AR46" s="61"/>
      <c r="AS46" s="374" t="s">
        <v>54</v>
      </c>
      <c r="AT46" s="375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35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6"/>
      <c r="AT47" s="377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8"/>
      <c r="AT48" s="379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80" t="s">
        <v>55</v>
      </c>
      <c r="D49" s="381"/>
      <c r="E49" s="381"/>
      <c r="F49" s="381"/>
      <c r="G49" s="381"/>
      <c r="H49" s="79"/>
      <c r="I49" s="382" t="s">
        <v>56</v>
      </c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3" t="s">
        <v>57</v>
      </c>
      <c r="AH49" s="381"/>
      <c r="AI49" s="381"/>
      <c r="AJ49" s="381"/>
      <c r="AK49" s="381"/>
      <c r="AL49" s="381"/>
      <c r="AM49" s="381"/>
      <c r="AN49" s="382" t="s">
        <v>58</v>
      </c>
      <c r="AO49" s="381"/>
      <c r="AP49" s="381"/>
      <c r="AQ49" s="80" t="s">
        <v>59</v>
      </c>
      <c r="AR49" s="61"/>
      <c r="AS49" s="81" t="s">
        <v>60</v>
      </c>
      <c r="AT49" s="82" t="s">
        <v>61</v>
      </c>
      <c r="AU49" s="82" t="s">
        <v>62</v>
      </c>
      <c r="AV49" s="82" t="s">
        <v>63</v>
      </c>
      <c r="AW49" s="82" t="s">
        <v>64</v>
      </c>
      <c r="AX49" s="82" t="s">
        <v>65</v>
      </c>
      <c r="AY49" s="82" t="s">
        <v>66</v>
      </c>
      <c r="AZ49" s="82" t="s">
        <v>67</v>
      </c>
      <c r="BA49" s="82" t="s">
        <v>68</v>
      </c>
      <c r="BB49" s="82" t="s">
        <v>69</v>
      </c>
      <c r="BC49" s="82" t="s">
        <v>70</v>
      </c>
      <c r="BD49" s="83" t="s">
        <v>71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72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7">
        <f>ROUND(SUM(AG52:AG54),2)</f>
        <v>0</v>
      </c>
      <c r="AH51" s="387"/>
      <c r="AI51" s="387"/>
      <c r="AJ51" s="387"/>
      <c r="AK51" s="387"/>
      <c r="AL51" s="387"/>
      <c r="AM51" s="387"/>
      <c r="AN51" s="388">
        <f>SUM(AG51,AT51)</f>
        <v>0</v>
      </c>
      <c r="AO51" s="388"/>
      <c r="AP51" s="388"/>
      <c r="AQ51" s="89" t="s">
        <v>22</v>
      </c>
      <c r="AR51" s="71"/>
      <c r="AS51" s="90">
        <f>ROUND(SUM(AS52:AS54),2)</f>
        <v>0</v>
      </c>
      <c r="AT51" s="91">
        <f>ROUND(SUM(AV51:AW51),2)</f>
        <v>0</v>
      </c>
      <c r="AU51" s="92">
        <f>ROUND(SUM(AU52:AU54),5)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ROUND(SUM(AZ52:AZ54),2)</f>
        <v>0</v>
      </c>
      <c r="BA51" s="91">
        <f>ROUND(SUM(BA52:BA54),2)</f>
        <v>0</v>
      </c>
      <c r="BB51" s="91">
        <f>ROUND(SUM(BB52:BB54),2)</f>
        <v>0</v>
      </c>
      <c r="BC51" s="91">
        <f>ROUND(SUM(BC52:BC54),2)</f>
        <v>0</v>
      </c>
      <c r="BD51" s="93">
        <f>ROUND(SUM(BD52:BD54),2)</f>
        <v>0</v>
      </c>
      <c r="BS51" s="94" t="s">
        <v>73</v>
      </c>
      <c r="BT51" s="94" t="s">
        <v>74</v>
      </c>
      <c r="BU51" s="95" t="s">
        <v>75</v>
      </c>
      <c r="BV51" s="94" t="s">
        <v>76</v>
      </c>
      <c r="BW51" s="94" t="s">
        <v>7</v>
      </c>
      <c r="BX51" s="94" t="s">
        <v>77</v>
      </c>
      <c r="CL51" s="94" t="s">
        <v>22</v>
      </c>
    </row>
    <row r="52" spans="1:91" s="5" customFormat="1" ht="53.25" customHeight="1">
      <c r="A52" s="96" t="s">
        <v>78</v>
      </c>
      <c r="B52" s="97"/>
      <c r="C52" s="98"/>
      <c r="D52" s="386" t="s">
        <v>79</v>
      </c>
      <c r="E52" s="386"/>
      <c r="F52" s="386"/>
      <c r="G52" s="386"/>
      <c r="H52" s="386"/>
      <c r="I52" s="99"/>
      <c r="J52" s="386" t="s">
        <v>19</v>
      </c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4">
        <f>'SO99_R04_VRN_Doubr - Doub...'!J27</f>
        <v>0</v>
      </c>
      <c r="AH52" s="385"/>
      <c r="AI52" s="385"/>
      <c r="AJ52" s="385"/>
      <c r="AK52" s="385"/>
      <c r="AL52" s="385"/>
      <c r="AM52" s="385"/>
      <c r="AN52" s="384">
        <f>SUM(AG52,AT52)</f>
        <v>0</v>
      </c>
      <c r="AO52" s="385"/>
      <c r="AP52" s="385"/>
      <c r="AQ52" s="100" t="s">
        <v>80</v>
      </c>
      <c r="AR52" s="101"/>
      <c r="AS52" s="102">
        <v>0</v>
      </c>
      <c r="AT52" s="103">
        <f>ROUND(SUM(AV52:AW52),2)</f>
        <v>0</v>
      </c>
      <c r="AU52" s="104">
        <f>'SO99_R04_VRN_Doubr - Doub...'!P82</f>
        <v>0</v>
      </c>
      <c r="AV52" s="103">
        <f>'SO99_R04_VRN_Doubr - Doub...'!J30</f>
        <v>0</v>
      </c>
      <c r="AW52" s="103">
        <f>'SO99_R04_VRN_Doubr - Doub...'!J31</f>
        <v>0</v>
      </c>
      <c r="AX52" s="103">
        <f>'SO99_R04_VRN_Doubr - Doub...'!J32</f>
        <v>0</v>
      </c>
      <c r="AY52" s="103">
        <f>'SO99_R04_VRN_Doubr - Doub...'!J33</f>
        <v>0</v>
      </c>
      <c r="AZ52" s="103">
        <f>'SO99_R04_VRN_Doubr - Doub...'!F30</f>
        <v>0</v>
      </c>
      <c r="BA52" s="103">
        <f>'SO99_R04_VRN_Doubr - Doub...'!F31</f>
        <v>0</v>
      </c>
      <c r="BB52" s="103">
        <f>'SO99_R04_VRN_Doubr - Doub...'!F32</f>
        <v>0</v>
      </c>
      <c r="BC52" s="103">
        <f>'SO99_R04_VRN_Doubr - Doub...'!F33</f>
        <v>0</v>
      </c>
      <c r="BD52" s="105">
        <f>'SO99_R04_VRN_Doubr - Doub...'!F34</f>
        <v>0</v>
      </c>
      <c r="BT52" s="106" t="s">
        <v>24</v>
      </c>
      <c r="BV52" s="106" t="s">
        <v>76</v>
      </c>
      <c r="BW52" s="106" t="s">
        <v>81</v>
      </c>
      <c r="BX52" s="106" t="s">
        <v>7</v>
      </c>
      <c r="CL52" s="106" t="s">
        <v>22</v>
      </c>
      <c r="CM52" s="106" t="s">
        <v>82</v>
      </c>
    </row>
    <row r="53" spans="1:91" s="5" customFormat="1" ht="37.5" customHeight="1">
      <c r="A53" s="96" t="s">
        <v>78</v>
      </c>
      <c r="B53" s="97"/>
      <c r="C53" s="98"/>
      <c r="D53" s="386" t="s">
        <v>83</v>
      </c>
      <c r="E53" s="386"/>
      <c r="F53" s="386"/>
      <c r="G53" s="386"/>
      <c r="H53" s="386"/>
      <c r="I53" s="99"/>
      <c r="J53" s="386" t="s">
        <v>84</v>
      </c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4">
        <f>'01.1 - R04 - Doubravka - ...'!J27</f>
        <v>0</v>
      </c>
      <c r="AH53" s="385"/>
      <c r="AI53" s="385"/>
      <c r="AJ53" s="385"/>
      <c r="AK53" s="385"/>
      <c r="AL53" s="385"/>
      <c r="AM53" s="385"/>
      <c r="AN53" s="384">
        <f>SUM(AG53,AT53)</f>
        <v>0</v>
      </c>
      <c r="AO53" s="385"/>
      <c r="AP53" s="385"/>
      <c r="AQ53" s="100" t="s">
        <v>80</v>
      </c>
      <c r="AR53" s="101"/>
      <c r="AS53" s="102">
        <v>0</v>
      </c>
      <c r="AT53" s="103">
        <f>ROUND(SUM(AV53:AW53),2)</f>
        <v>0</v>
      </c>
      <c r="AU53" s="104">
        <f>'01.1 - R04 - Doubravka - ...'!P80</f>
        <v>0</v>
      </c>
      <c r="AV53" s="103">
        <f>'01.1 - R04 - Doubravka - ...'!J30</f>
        <v>0</v>
      </c>
      <c r="AW53" s="103">
        <f>'01.1 - R04 - Doubravka - ...'!J31</f>
        <v>0</v>
      </c>
      <c r="AX53" s="103">
        <f>'01.1 - R04 - Doubravka - ...'!J32</f>
        <v>0</v>
      </c>
      <c r="AY53" s="103">
        <f>'01.1 - R04 - Doubravka - ...'!J33</f>
        <v>0</v>
      </c>
      <c r="AZ53" s="103">
        <f>'01.1 - R04 - Doubravka - ...'!F30</f>
        <v>0</v>
      </c>
      <c r="BA53" s="103">
        <f>'01.1 - R04 - Doubravka - ...'!F31</f>
        <v>0</v>
      </c>
      <c r="BB53" s="103">
        <f>'01.1 - R04 - Doubravka - ...'!F32</f>
        <v>0</v>
      </c>
      <c r="BC53" s="103">
        <f>'01.1 - R04 - Doubravka - ...'!F33</f>
        <v>0</v>
      </c>
      <c r="BD53" s="105">
        <f>'01.1 - R04 - Doubravka - ...'!F34</f>
        <v>0</v>
      </c>
      <c r="BT53" s="106" t="s">
        <v>24</v>
      </c>
      <c r="BV53" s="106" t="s">
        <v>76</v>
      </c>
      <c r="BW53" s="106" t="s">
        <v>85</v>
      </c>
      <c r="BX53" s="106" t="s">
        <v>7</v>
      </c>
      <c r="CL53" s="106" t="s">
        <v>22</v>
      </c>
      <c r="CM53" s="106" t="s">
        <v>82</v>
      </c>
    </row>
    <row r="54" spans="1:91" s="5" customFormat="1" ht="53.25" customHeight="1">
      <c r="A54" s="96" t="s">
        <v>78</v>
      </c>
      <c r="B54" s="97"/>
      <c r="C54" s="98"/>
      <c r="D54" s="386" t="s">
        <v>86</v>
      </c>
      <c r="E54" s="386"/>
      <c r="F54" s="386"/>
      <c r="G54" s="386"/>
      <c r="H54" s="386"/>
      <c r="I54" s="99"/>
      <c r="J54" s="386" t="s">
        <v>87</v>
      </c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4">
        <f>'01.2_R05_s_1474_15 - Doub...'!J27</f>
        <v>0</v>
      </c>
      <c r="AH54" s="385"/>
      <c r="AI54" s="385"/>
      <c r="AJ54" s="385"/>
      <c r="AK54" s="385"/>
      <c r="AL54" s="385"/>
      <c r="AM54" s="385"/>
      <c r="AN54" s="384">
        <f>SUM(AG54,AT54)</f>
        <v>0</v>
      </c>
      <c r="AO54" s="385"/>
      <c r="AP54" s="385"/>
      <c r="AQ54" s="100" t="s">
        <v>80</v>
      </c>
      <c r="AR54" s="101"/>
      <c r="AS54" s="107">
        <v>0</v>
      </c>
      <c r="AT54" s="108">
        <f>ROUND(SUM(AV54:AW54),2)</f>
        <v>0</v>
      </c>
      <c r="AU54" s="109">
        <f>'01.2_R05_s_1474_15 - Doub...'!P82</f>
        <v>0</v>
      </c>
      <c r="AV54" s="108">
        <f>'01.2_R05_s_1474_15 - Doub...'!J30</f>
        <v>0</v>
      </c>
      <c r="AW54" s="108">
        <f>'01.2_R05_s_1474_15 - Doub...'!J31</f>
        <v>0</v>
      </c>
      <c r="AX54" s="108">
        <f>'01.2_R05_s_1474_15 - Doub...'!J32</f>
        <v>0</v>
      </c>
      <c r="AY54" s="108">
        <f>'01.2_R05_s_1474_15 - Doub...'!J33</f>
        <v>0</v>
      </c>
      <c r="AZ54" s="108">
        <f>'01.2_R05_s_1474_15 - Doub...'!F30</f>
        <v>0</v>
      </c>
      <c r="BA54" s="108">
        <f>'01.2_R05_s_1474_15 - Doub...'!F31</f>
        <v>0</v>
      </c>
      <c r="BB54" s="108">
        <f>'01.2_R05_s_1474_15 - Doub...'!F32</f>
        <v>0</v>
      </c>
      <c r="BC54" s="108">
        <f>'01.2_R05_s_1474_15 - Doub...'!F33</f>
        <v>0</v>
      </c>
      <c r="BD54" s="110">
        <f>'01.2_R05_s_1474_15 - Doub...'!F34</f>
        <v>0</v>
      </c>
      <c r="BT54" s="106" t="s">
        <v>24</v>
      </c>
      <c r="BV54" s="106" t="s">
        <v>76</v>
      </c>
      <c r="BW54" s="106" t="s">
        <v>88</v>
      </c>
      <c r="BX54" s="106" t="s">
        <v>7</v>
      </c>
      <c r="CL54" s="106" t="s">
        <v>22</v>
      </c>
      <c r="CM54" s="106" t="s">
        <v>82</v>
      </c>
    </row>
    <row r="55" spans="2:44" s="1" customFormat="1" ht="30" customHeight="1">
      <c r="B55" s="41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1"/>
    </row>
    <row r="56" spans="2:44" s="1" customFormat="1" ht="6.95" customHeight="1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61"/>
    </row>
  </sheetData>
  <sheetProtection algorithmName="SHA-512" hashValue="QgcZS0bIVSfVeBnDZXkjp2E1OrqLM8eC62WoSvgPrCrzjSlUvbhHEqjH7aHboAKf9p/7uAnXndTUDm9pYWSF9A==" saltValue="eaqL+4rd4AO8JAo5mbCVhA==" spinCount="100000" sheet="1" objects="1" scenarios="1" formatCells="0" formatColumns="0" formatRows="0" sort="0" autoFilter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99_R04_VRN_Doubr - Doub...'!C2" display="/"/>
    <hyperlink ref="A53" location="'01.1 - R04 - Doubravka - ...'!C2" display="/"/>
    <hyperlink ref="A54" location="'01.2_R05_s_1474_15 - Doub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89</v>
      </c>
      <c r="G1" s="397" t="s">
        <v>90</v>
      </c>
      <c r="H1" s="397"/>
      <c r="I1" s="115"/>
      <c r="J1" s="114" t="s">
        <v>91</v>
      </c>
      <c r="K1" s="113" t="s">
        <v>92</v>
      </c>
      <c r="L1" s="114" t="s">
        <v>93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AT2" s="24" t="s">
        <v>81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2:46" ht="36.95" customHeight="1">
      <c r="B4" s="28"/>
      <c r="C4" s="29"/>
      <c r="D4" s="30" t="s">
        <v>94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0" t="str">
        <f>'Rekapitulace stavby'!K6</f>
        <v>Doubravka</v>
      </c>
      <c r="F7" s="391"/>
      <c r="G7" s="391"/>
      <c r="H7" s="391"/>
      <c r="I7" s="117"/>
      <c r="J7" s="29"/>
      <c r="K7" s="31"/>
    </row>
    <row r="8" spans="2:11" s="1" customFormat="1" ht="13.5">
      <c r="B8" s="41"/>
      <c r="C8" s="42"/>
      <c r="D8" s="37" t="s">
        <v>95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2" t="s">
        <v>96</v>
      </c>
      <c r="F9" s="393"/>
      <c r="G9" s="393"/>
      <c r="H9" s="393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24.09.2016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19" t="s">
        <v>34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39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59" t="s">
        <v>22</v>
      </c>
      <c r="F24" s="359"/>
      <c r="G24" s="359"/>
      <c r="H24" s="359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40</v>
      </c>
      <c r="E27" s="42"/>
      <c r="F27" s="42"/>
      <c r="G27" s="42"/>
      <c r="H27" s="42"/>
      <c r="I27" s="118"/>
      <c r="J27" s="128">
        <f>ROUND(J82,2)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29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0">
        <f>ROUND(SUM(BE82:BE107),2)</f>
        <v>0</v>
      </c>
      <c r="G30" s="42"/>
      <c r="H30" s="42"/>
      <c r="I30" s="131">
        <v>0.21</v>
      </c>
      <c r="J30" s="130">
        <f>ROUND(ROUND((SUM(BE82:BE107)),2)*I30,2)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0">
        <f>ROUND(SUM(BF82:BF107),2)</f>
        <v>0</v>
      </c>
      <c r="G31" s="42"/>
      <c r="H31" s="42"/>
      <c r="I31" s="131">
        <v>0.15</v>
      </c>
      <c r="J31" s="130">
        <f>ROUND(ROUND((SUM(BF82:BF107)),2)*I31,2)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47</v>
      </c>
      <c r="F32" s="130">
        <f>ROUND(SUM(BG82:BG107),2)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48</v>
      </c>
      <c r="F33" s="130">
        <f>ROUND(SUM(BH82:BH107),2)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</v>
      </c>
      <c r="F34" s="130">
        <f>ROUND(SUM(BI82:BI107),2)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50</v>
      </c>
      <c r="E36" s="79"/>
      <c r="F36" s="79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0" t="str">
        <f>E7</f>
        <v>Doubravka</v>
      </c>
      <c r="F45" s="391"/>
      <c r="G45" s="391"/>
      <c r="H45" s="391"/>
      <c r="I45" s="118"/>
      <c r="J45" s="42"/>
      <c r="K45" s="45"/>
    </row>
    <row r="46" spans="2:11" s="1" customFormat="1" ht="14.45" customHeight="1">
      <c r="B46" s="41"/>
      <c r="C46" s="37" t="s">
        <v>95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2" t="str">
        <f>E9</f>
        <v>SO99_R04_VRN_Doubr - Doubravka</v>
      </c>
      <c r="F47" s="393"/>
      <c r="G47" s="393"/>
      <c r="H47" s="393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19" t="s">
        <v>27</v>
      </c>
      <c r="J49" s="120" t="str">
        <f>IF(J12="","",J12)</f>
        <v>24.09.2016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31</v>
      </c>
      <c r="D51" s="42"/>
      <c r="E51" s="42"/>
      <c r="F51" s="35" t="str">
        <f>E15</f>
        <v>Povodí Moravy</v>
      </c>
      <c r="G51" s="42"/>
      <c r="H51" s="42"/>
      <c r="I51" s="119" t="s">
        <v>37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98</v>
      </c>
      <c r="D54" s="132"/>
      <c r="E54" s="132"/>
      <c r="F54" s="132"/>
      <c r="G54" s="132"/>
      <c r="H54" s="132"/>
      <c r="I54" s="145"/>
      <c r="J54" s="146" t="s">
        <v>99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100</v>
      </c>
      <c r="D56" s="42"/>
      <c r="E56" s="42"/>
      <c r="F56" s="42"/>
      <c r="G56" s="42"/>
      <c r="H56" s="42"/>
      <c r="I56" s="118"/>
      <c r="J56" s="128">
        <f>J82</f>
        <v>0</v>
      </c>
      <c r="K56" s="45"/>
      <c r="AU56" s="24" t="s">
        <v>101</v>
      </c>
    </row>
    <row r="57" spans="2:11" s="7" customFormat="1" ht="24.95" customHeight="1">
      <c r="B57" s="149"/>
      <c r="C57" s="150"/>
      <c r="D57" s="151" t="s">
        <v>102</v>
      </c>
      <c r="E57" s="152"/>
      <c r="F57" s="152"/>
      <c r="G57" s="152"/>
      <c r="H57" s="152"/>
      <c r="I57" s="153"/>
      <c r="J57" s="154">
        <f>J83</f>
        <v>0</v>
      </c>
      <c r="K57" s="155"/>
    </row>
    <row r="58" spans="2:11" s="8" customFormat="1" ht="19.9" customHeight="1">
      <c r="B58" s="156"/>
      <c r="C58" s="157"/>
      <c r="D58" s="158" t="s">
        <v>103</v>
      </c>
      <c r="E58" s="159"/>
      <c r="F58" s="159"/>
      <c r="G58" s="159"/>
      <c r="H58" s="159"/>
      <c r="I58" s="160"/>
      <c r="J58" s="161">
        <f>J84</f>
        <v>0</v>
      </c>
      <c r="K58" s="162"/>
    </row>
    <row r="59" spans="2:11" s="7" customFormat="1" ht="24.95" customHeight="1">
      <c r="B59" s="149"/>
      <c r="C59" s="150"/>
      <c r="D59" s="151" t="s">
        <v>104</v>
      </c>
      <c r="E59" s="152"/>
      <c r="F59" s="152"/>
      <c r="G59" s="152"/>
      <c r="H59" s="152"/>
      <c r="I59" s="153"/>
      <c r="J59" s="154">
        <f>J85</f>
        <v>0</v>
      </c>
      <c r="K59" s="155"/>
    </row>
    <row r="60" spans="2:11" s="8" customFormat="1" ht="19.9" customHeight="1">
      <c r="B60" s="156"/>
      <c r="C60" s="157"/>
      <c r="D60" s="158" t="s">
        <v>105</v>
      </c>
      <c r="E60" s="159"/>
      <c r="F60" s="159"/>
      <c r="G60" s="159"/>
      <c r="H60" s="159"/>
      <c r="I60" s="160"/>
      <c r="J60" s="161">
        <f>J86</f>
        <v>0</v>
      </c>
      <c r="K60" s="162"/>
    </row>
    <row r="61" spans="2:11" s="8" customFormat="1" ht="19.9" customHeight="1">
      <c r="B61" s="156"/>
      <c r="C61" s="157"/>
      <c r="D61" s="158" t="s">
        <v>106</v>
      </c>
      <c r="E61" s="159"/>
      <c r="F61" s="159"/>
      <c r="G61" s="159"/>
      <c r="H61" s="159"/>
      <c r="I61" s="160"/>
      <c r="J61" s="161">
        <f>J92</f>
        <v>0</v>
      </c>
      <c r="K61" s="162"/>
    </row>
    <row r="62" spans="2:11" s="8" customFormat="1" ht="19.9" customHeight="1">
      <c r="B62" s="156"/>
      <c r="C62" s="157"/>
      <c r="D62" s="158" t="s">
        <v>107</v>
      </c>
      <c r="E62" s="159"/>
      <c r="F62" s="159"/>
      <c r="G62" s="159"/>
      <c r="H62" s="159"/>
      <c r="I62" s="160"/>
      <c r="J62" s="161">
        <f>J99</f>
        <v>0</v>
      </c>
      <c r="K62" s="162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18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2"/>
      <c r="J68" s="60"/>
      <c r="K68" s="60"/>
      <c r="L68" s="61"/>
    </row>
    <row r="69" spans="2:12" s="1" customFormat="1" ht="36.95" customHeight="1">
      <c r="B69" s="41"/>
      <c r="C69" s="62" t="s">
        <v>108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22.5" customHeight="1">
      <c r="B72" s="41"/>
      <c r="C72" s="63"/>
      <c r="D72" s="63"/>
      <c r="E72" s="394" t="str">
        <f>E7</f>
        <v>Doubravka</v>
      </c>
      <c r="F72" s="395"/>
      <c r="G72" s="395"/>
      <c r="H72" s="395"/>
      <c r="I72" s="163"/>
      <c r="J72" s="63"/>
      <c r="K72" s="63"/>
      <c r="L72" s="61"/>
    </row>
    <row r="73" spans="2:12" s="1" customFormat="1" ht="14.45" customHeight="1">
      <c r="B73" s="41"/>
      <c r="C73" s="65" t="s">
        <v>95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23.25" customHeight="1">
      <c r="B74" s="41"/>
      <c r="C74" s="63"/>
      <c r="D74" s="63"/>
      <c r="E74" s="370" t="str">
        <f>E9</f>
        <v>SO99_R04_VRN_Doubr - Doubravka</v>
      </c>
      <c r="F74" s="396"/>
      <c r="G74" s="396"/>
      <c r="H74" s="396"/>
      <c r="I74" s="163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8" customHeight="1">
      <c r="B76" s="41"/>
      <c r="C76" s="65" t="s">
        <v>25</v>
      </c>
      <c r="D76" s="63"/>
      <c r="E76" s="63"/>
      <c r="F76" s="164" t="str">
        <f>F12</f>
        <v xml:space="preserve"> </v>
      </c>
      <c r="G76" s="63"/>
      <c r="H76" s="63"/>
      <c r="I76" s="165" t="s">
        <v>27</v>
      </c>
      <c r="J76" s="73" t="str">
        <f>IF(J12="","",J12)</f>
        <v>24.09.2016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3.5">
      <c r="B78" s="41"/>
      <c r="C78" s="65" t="s">
        <v>31</v>
      </c>
      <c r="D78" s="63"/>
      <c r="E78" s="63"/>
      <c r="F78" s="164" t="str">
        <f>E15</f>
        <v>Povodí Moravy</v>
      </c>
      <c r="G78" s="63"/>
      <c r="H78" s="63"/>
      <c r="I78" s="165" t="s">
        <v>37</v>
      </c>
      <c r="J78" s="164" t="str">
        <f>E21</f>
        <v xml:space="preserve"> </v>
      </c>
      <c r="K78" s="63"/>
      <c r="L78" s="61"/>
    </row>
    <row r="79" spans="2:12" s="1" customFormat="1" ht="14.45" customHeight="1">
      <c r="B79" s="41"/>
      <c r="C79" s="65" t="s">
        <v>35</v>
      </c>
      <c r="D79" s="63"/>
      <c r="E79" s="63"/>
      <c r="F79" s="164" t="str">
        <f>IF(E18="","",E18)</f>
        <v/>
      </c>
      <c r="G79" s="63"/>
      <c r="H79" s="63"/>
      <c r="I79" s="163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20" s="9" customFormat="1" ht="29.25" customHeight="1">
      <c r="B81" s="166"/>
      <c r="C81" s="167" t="s">
        <v>109</v>
      </c>
      <c r="D81" s="168" t="s">
        <v>59</v>
      </c>
      <c r="E81" s="168" t="s">
        <v>55</v>
      </c>
      <c r="F81" s="168" t="s">
        <v>110</v>
      </c>
      <c r="G81" s="168" t="s">
        <v>111</v>
      </c>
      <c r="H81" s="168" t="s">
        <v>112</v>
      </c>
      <c r="I81" s="169" t="s">
        <v>113</v>
      </c>
      <c r="J81" s="168" t="s">
        <v>99</v>
      </c>
      <c r="K81" s="170" t="s">
        <v>114</v>
      </c>
      <c r="L81" s="171"/>
      <c r="M81" s="81" t="s">
        <v>115</v>
      </c>
      <c r="N81" s="82" t="s">
        <v>44</v>
      </c>
      <c r="O81" s="82" t="s">
        <v>116</v>
      </c>
      <c r="P81" s="82" t="s">
        <v>117</v>
      </c>
      <c r="Q81" s="82" t="s">
        <v>118</v>
      </c>
      <c r="R81" s="82" t="s">
        <v>119</v>
      </c>
      <c r="S81" s="82" t="s">
        <v>120</v>
      </c>
      <c r="T81" s="83" t="s">
        <v>121</v>
      </c>
    </row>
    <row r="82" spans="2:63" s="1" customFormat="1" ht="29.25" customHeight="1">
      <c r="B82" s="41"/>
      <c r="C82" s="87" t="s">
        <v>100</v>
      </c>
      <c r="D82" s="63"/>
      <c r="E82" s="63"/>
      <c r="F82" s="63"/>
      <c r="G82" s="63"/>
      <c r="H82" s="63"/>
      <c r="I82" s="163"/>
      <c r="J82" s="172">
        <f>BK82</f>
        <v>0</v>
      </c>
      <c r="K82" s="63"/>
      <c r="L82" s="61"/>
      <c r="M82" s="84"/>
      <c r="N82" s="85"/>
      <c r="O82" s="85"/>
      <c r="P82" s="173">
        <f>P83+P85</f>
        <v>0</v>
      </c>
      <c r="Q82" s="85"/>
      <c r="R82" s="173">
        <f>R83+R85</f>
        <v>0</v>
      </c>
      <c r="S82" s="85"/>
      <c r="T82" s="174">
        <f>T83+T85</f>
        <v>0</v>
      </c>
      <c r="AT82" s="24" t="s">
        <v>73</v>
      </c>
      <c r="AU82" s="24" t="s">
        <v>101</v>
      </c>
      <c r="BK82" s="175">
        <f>BK83+BK85</f>
        <v>0</v>
      </c>
    </row>
    <row r="83" spans="2:63" s="10" customFormat="1" ht="37.35" customHeight="1">
      <c r="B83" s="176"/>
      <c r="C83" s="177"/>
      <c r="D83" s="178" t="s">
        <v>73</v>
      </c>
      <c r="E83" s="179" t="s">
        <v>122</v>
      </c>
      <c r="F83" s="179" t="s">
        <v>123</v>
      </c>
      <c r="G83" s="177"/>
      <c r="H83" s="177"/>
      <c r="I83" s="180"/>
      <c r="J83" s="181">
        <f>BK83</f>
        <v>0</v>
      </c>
      <c r="K83" s="177"/>
      <c r="L83" s="182"/>
      <c r="M83" s="183"/>
      <c r="N83" s="184"/>
      <c r="O83" s="184"/>
      <c r="P83" s="185">
        <f>P84</f>
        <v>0</v>
      </c>
      <c r="Q83" s="184"/>
      <c r="R83" s="185">
        <f>R84</f>
        <v>0</v>
      </c>
      <c r="S83" s="184"/>
      <c r="T83" s="186">
        <f>T84</f>
        <v>0</v>
      </c>
      <c r="AR83" s="187" t="s">
        <v>24</v>
      </c>
      <c r="AT83" s="188" t="s">
        <v>73</v>
      </c>
      <c r="AU83" s="188" t="s">
        <v>74</v>
      </c>
      <c r="AY83" s="187" t="s">
        <v>124</v>
      </c>
      <c r="BK83" s="189">
        <f>BK84</f>
        <v>0</v>
      </c>
    </row>
    <row r="84" spans="2:63" s="10" customFormat="1" ht="19.9" customHeight="1">
      <c r="B84" s="176"/>
      <c r="C84" s="177"/>
      <c r="D84" s="178" t="s">
        <v>73</v>
      </c>
      <c r="E84" s="190" t="s">
        <v>125</v>
      </c>
      <c r="F84" s="190" t="s">
        <v>126</v>
      </c>
      <c r="G84" s="177"/>
      <c r="H84" s="177"/>
      <c r="I84" s="180"/>
      <c r="J84" s="191">
        <f>BK84</f>
        <v>0</v>
      </c>
      <c r="K84" s="177"/>
      <c r="L84" s="182"/>
      <c r="M84" s="183"/>
      <c r="N84" s="184"/>
      <c r="O84" s="184"/>
      <c r="P84" s="185">
        <v>0</v>
      </c>
      <c r="Q84" s="184"/>
      <c r="R84" s="185">
        <v>0</v>
      </c>
      <c r="S84" s="184"/>
      <c r="T84" s="186">
        <v>0</v>
      </c>
      <c r="AR84" s="187" t="s">
        <v>24</v>
      </c>
      <c r="AT84" s="188" t="s">
        <v>73</v>
      </c>
      <c r="AU84" s="188" t="s">
        <v>24</v>
      </c>
      <c r="AY84" s="187" t="s">
        <v>124</v>
      </c>
      <c r="BK84" s="189">
        <v>0</v>
      </c>
    </row>
    <row r="85" spans="2:63" s="10" customFormat="1" ht="24.95" customHeight="1">
      <c r="B85" s="176"/>
      <c r="C85" s="177"/>
      <c r="D85" s="178" t="s">
        <v>73</v>
      </c>
      <c r="E85" s="179" t="s">
        <v>127</v>
      </c>
      <c r="F85" s="179" t="s">
        <v>128</v>
      </c>
      <c r="G85" s="177"/>
      <c r="H85" s="177"/>
      <c r="I85" s="180"/>
      <c r="J85" s="181">
        <f>BK85</f>
        <v>0</v>
      </c>
      <c r="K85" s="177"/>
      <c r="L85" s="182"/>
      <c r="M85" s="183"/>
      <c r="N85" s="184"/>
      <c r="O85" s="184"/>
      <c r="P85" s="185">
        <f>P86+P92+P99</f>
        <v>0</v>
      </c>
      <c r="Q85" s="184"/>
      <c r="R85" s="185">
        <f>R86+R92+R99</f>
        <v>0</v>
      </c>
      <c r="S85" s="184"/>
      <c r="T85" s="186">
        <f>T86+T92+T99</f>
        <v>0</v>
      </c>
      <c r="AR85" s="187" t="s">
        <v>129</v>
      </c>
      <c r="AT85" s="188" t="s">
        <v>73</v>
      </c>
      <c r="AU85" s="188" t="s">
        <v>74</v>
      </c>
      <c r="AY85" s="187" t="s">
        <v>124</v>
      </c>
      <c r="BK85" s="189">
        <f>BK86+BK92+BK99</f>
        <v>0</v>
      </c>
    </row>
    <row r="86" spans="2:63" s="10" customFormat="1" ht="19.9" customHeight="1">
      <c r="B86" s="176"/>
      <c r="C86" s="177"/>
      <c r="D86" s="192" t="s">
        <v>73</v>
      </c>
      <c r="E86" s="193" t="s">
        <v>130</v>
      </c>
      <c r="F86" s="193" t="s">
        <v>131</v>
      </c>
      <c r="G86" s="177"/>
      <c r="H86" s="177"/>
      <c r="I86" s="180"/>
      <c r="J86" s="194">
        <f>BK86</f>
        <v>0</v>
      </c>
      <c r="K86" s="177"/>
      <c r="L86" s="182"/>
      <c r="M86" s="183"/>
      <c r="N86" s="184"/>
      <c r="O86" s="184"/>
      <c r="P86" s="185">
        <f>SUM(P87:P91)</f>
        <v>0</v>
      </c>
      <c r="Q86" s="184"/>
      <c r="R86" s="185">
        <f>SUM(R87:R91)</f>
        <v>0</v>
      </c>
      <c r="S86" s="184"/>
      <c r="T86" s="186">
        <f>SUM(T87:T91)</f>
        <v>0</v>
      </c>
      <c r="AR86" s="187" t="s">
        <v>129</v>
      </c>
      <c r="AT86" s="188" t="s">
        <v>73</v>
      </c>
      <c r="AU86" s="188" t="s">
        <v>24</v>
      </c>
      <c r="AY86" s="187" t="s">
        <v>124</v>
      </c>
      <c r="BK86" s="189">
        <f>SUM(BK87:BK91)</f>
        <v>0</v>
      </c>
    </row>
    <row r="87" spans="2:65" s="1" customFormat="1" ht="22.5" customHeight="1">
      <c r="B87" s="41"/>
      <c r="C87" s="195" t="s">
        <v>24</v>
      </c>
      <c r="D87" s="195" t="s">
        <v>132</v>
      </c>
      <c r="E87" s="196" t="s">
        <v>133</v>
      </c>
      <c r="F87" s="197" t="s">
        <v>134</v>
      </c>
      <c r="G87" s="198" t="s">
        <v>135</v>
      </c>
      <c r="H87" s="199">
        <v>1</v>
      </c>
      <c r="I87" s="200"/>
      <c r="J87" s="201">
        <f>ROUND(I87*H87,2)</f>
        <v>0</v>
      </c>
      <c r="K87" s="197" t="s">
        <v>136</v>
      </c>
      <c r="L87" s="61"/>
      <c r="M87" s="202" t="s">
        <v>22</v>
      </c>
      <c r="N87" s="203" t="s">
        <v>45</v>
      </c>
      <c r="O87" s="42"/>
      <c r="P87" s="204">
        <f>O87*H87</f>
        <v>0</v>
      </c>
      <c r="Q87" s="204">
        <v>0</v>
      </c>
      <c r="R87" s="204">
        <f>Q87*H87</f>
        <v>0</v>
      </c>
      <c r="S87" s="204">
        <v>0</v>
      </c>
      <c r="T87" s="205">
        <f>S87*H87</f>
        <v>0</v>
      </c>
      <c r="AR87" s="24" t="s">
        <v>137</v>
      </c>
      <c r="AT87" s="24" t="s">
        <v>132</v>
      </c>
      <c r="AU87" s="24" t="s">
        <v>82</v>
      </c>
      <c r="AY87" s="24" t="s">
        <v>124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24" t="s">
        <v>24</v>
      </c>
      <c r="BK87" s="206">
        <f>ROUND(I87*H87,2)</f>
        <v>0</v>
      </c>
      <c r="BL87" s="24" t="s">
        <v>137</v>
      </c>
      <c r="BM87" s="24" t="s">
        <v>138</v>
      </c>
    </row>
    <row r="88" spans="2:65" s="1" customFormat="1" ht="31.5" customHeight="1">
      <c r="B88" s="41"/>
      <c r="C88" s="195" t="s">
        <v>82</v>
      </c>
      <c r="D88" s="195" t="s">
        <v>132</v>
      </c>
      <c r="E88" s="196" t="s">
        <v>139</v>
      </c>
      <c r="F88" s="197" t="s">
        <v>140</v>
      </c>
      <c r="G88" s="198" t="s">
        <v>135</v>
      </c>
      <c r="H88" s="199">
        <v>1</v>
      </c>
      <c r="I88" s="200"/>
      <c r="J88" s="201">
        <f>ROUND(I88*H88,2)</f>
        <v>0</v>
      </c>
      <c r="K88" s="197" t="s">
        <v>136</v>
      </c>
      <c r="L88" s="61"/>
      <c r="M88" s="202" t="s">
        <v>22</v>
      </c>
      <c r="N88" s="203" t="s">
        <v>45</v>
      </c>
      <c r="O88" s="42"/>
      <c r="P88" s="204">
        <f>O88*H88</f>
        <v>0</v>
      </c>
      <c r="Q88" s="204">
        <v>0</v>
      </c>
      <c r="R88" s="204">
        <f>Q88*H88</f>
        <v>0</v>
      </c>
      <c r="S88" s="204">
        <v>0</v>
      </c>
      <c r="T88" s="205">
        <f>S88*H88</f>
        <v>0</v>
      </c>
      <c r="AR88" s="24" t="s">
        <v>137</v>
      </c>
      <c r="AT88" s="24" t="s">
        <v>132</v>
      </c>
      <c r="AU88" s="24" t="s">
        <v>82</v>
      </c>
      <c r="AY88" s="24" t="s">
        <v>124</v>
      </c>
      <c r="BE88" s="206">
        <f>IF(N88="základní",J88,0)</f>
        <v>0</v>
      </c>
      <c r="BF88" s="206">
        <f>IF(N88="snížená",J88,0)</f>
        <v>0</v>
      </c>
      <c r="BG88" s="206">
        <f>IF(N88="zákl. přenesená",J88,0)</f>
        <v>0</v>
      </c>
      <c r="BH88" s="206">
        <f>IF(N88="sníž. přenesená",J88,0)</f>
        <v>0</v>
      </c>
      <c r="BI88" s="206">
        <f>IF(N88="nulová",J88,0)</f>
        <v>0</v>
      </c>
      <c r="BJ88" s="24" t="s">
        <v>24</v>
      </c>
      <c r="BK88" s="206">
        <f>ROUND(I88*H88,2)</f>
        <v>0</v>
      </c>
      <c r="BL88" s="24" t="s">
        <v>137</v>
      </c>
      <c r="BM88" s="24" t="s">
        <v>141</v>
      </c>
    </row>
    <row r="89" spans="2:51" s="11" customFormat="1" ht="13.5">
      <c r="B89" s="207"/>
      <c r="C89" s="208"/>
      <c r="D89" s="209" t="s">
        <v>142</v>
      </c>
      <c r="E89" s="210" t="s">
        <v>22</v>
      </c>
      <c r="F89" s="211" t="s">
        <v>24</v>
      </c>
      <c r="G89" s="208"/>
      <c r="H89" s="212">
        <v>1</v>
      </c>
      <c r="I89" s="213"/>
      <c r="J89" s="208"/>
      <c r="K89" s="208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142</v>
      </c>
      <c r="AU89" s="218" t="s">
        <v>82</v>
      </c>
      <c r="AV89" s="11" t="s">
        <v>82</v>
      </c>
      <c r="AW89" s="11" t="s">
        <v>38</v>
      </c>
      <c r="AX89" s="11" t="s">
        <v>24</v>
      </c>
      <c r="AY89" s="218" t="s">
        <v>124</v>
      </c>
    </row>
    <row r="90" spans="2:65" s="1" customFormat="1" ht="22.5" customHeight="1">
      <c r="B90" s="41"/>
      <c r="C90" s="195" t="s">
        <v>143</v>
      </c>
      <c r="D90" s="195" t="s">
        <v>132</v>
      </c>
      <c r="E90" s="196" t="s">
        <v>144</v>
      </c>
      <c r="F90" s="197" t="s">
        <v>145</v>
      </c>
      <c r="G90" s="198" t="s">
        <v>146</v>
      </c>
      <c r="H90" s="199">
        <v>1</v>
      </c>
      <c r="I90" s="200"/>
      <c r="J90" s="201">
        <f>ROUND(I90*H90,2)</f>
        <v>0</v>
      </c>
      <c r="K90" s="197" t="s">
        <v>22</v>
      </c>
      <c r="L90" s="61"/>
      <c r="M90" s="202" t="s">
        <v>22</v>
      </c>
      <c r="N90" s="203" t="s">
        <v>45</v>
      </c>
      <c r="O90" s="42"/>
      <c r="P90" s="204">
        <f>O90*H90</f>
        <v>0</v>
      </c>
      <c r="Q90" s="204">
        <v>0</v>
      </c>
      <c r="R90" s="204">
        <f>Q90*H90</f>
        <v>0</v>
      </c>
      <c r="S90" s="204">
        <v>0</v>
      </c>
      <c r="T90" s="205">
        <f>S90*H90</f>
        <v>0</v>
      </c>
      <c r="AR90" s="24" t="s">
        <v>147</v>
      </c>
      <c r="AT90" s="24" t="s">
        <v>132</v>
      </c>
      <c r="AU90" s="24" t="s">
        <v>82</v>
      </c>
      <c r="AY90" s="24" t="s">
        <v>124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24" t="s">
        <v>24</v>
      </c>
      <c r="BK90" s="206">
        <f>ROUND(I90*H90,2)</f>
        <v>0</v>
      </c>
      <c r="BL90" s="24" t="s">
        <v>147</v>
      </c>
      <c r="BM90" s="24" t="s">
        <v>148</v>
      </c>
    </row>
    <row r="91" spans="2:65" s="1" customFormat="1" ht="22.5" customHeight="1">
      <c r="B91" s="41"/>
      <c r="C91" s="195" t="s">
        <v>147</v>
      </c>
      <c r="D91" s="195" t="s">
        <v>132</v>
      </c>
      <c r="E91" s="196" t="s">
        <v>149</v>
      </c>
      <c r="F91" s="197" t="s">
        <v>150</v>
      </c>
      <c r="G91" s="198" t="s">
        <v>146</v>
      </c>
      <c r="H91" s="199">
        <v>1</v>
      </c>
      <c r="I91" s="200"/>
      <c r="J91" s="201">
        <f>ROUND(I91*H91,2)</f>
        <v>0</v>
      </c>
      <c r="K91" s="197" t="s">
        <v>22</v>
      </c>
      <c r="L91" s="61"/>
      <c r="M91" s="202" t="s">
        <v>22</v>
      </c>
      <c r="N91" s="203" t="s">
        <v>45</v>
      </c>
      <c r="O91" s="42"/>
      <c r="P91" s="204">
        <f>O91*H91</f>
        <v>0</v>
      </c>
      <c r="Q91" s="204">
        <v>0</v>
      </c>
      <c r="R91" s="204">
        <f>Q91*H91</f>
        <v>0</v>
      </c>
      <c r="S91" s="204">
        <v>0</v>
      </c>
      <c r="T91" s="205">
        <f>S91*H91</f>
        <v>0</v>
      </c>
      <c r="AR91" s="24" t="s">
        <v>147</v>
      </c>
      <c r="AT91" s="24" t="s">
        <v>132</v>
      </c>
      <c r="AU91" s="24" t="s">
        <v>82</v>
      </c>
      <c r="AY91" s="24" t="s">
        <v>124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24" t="s">
        <v>24</v>
      </c>
      <c r="BK91" s="206">
        <f>ROUND(I91*H91,2)</f>
        <v>0</v>
      </c>
      <c r="BL91" s="24" t="s">
        <v>147</v>
      </c>
      <c r="BM91" s="24" t="s">
        <v>151</v>
      </c>
    </row>
    <row r="92" spans="2:63" s="10" customFormat="1" ht="29.85" customHeight="1">
      <c r="B92" s="176"/>
      <c r="C92" s="177"/>
      <c r="D92" s="192" t="s">
        <v>73</v>
      </c>
      <c r="E92" s="193" t="s">
        <v>152</v>
      </c>
      <c r="F92" s="193" t="s">
        <v>153</v>
      </c>
      <c r="G92" s="177"/>
      <c r="H92" s="177"/>
      <c r="I92" s="180"/>
      <c r="J92" s="194">
        <f>BK92</f>
        <v>0</v>
      </c>
      <c r="K92" s="177"/>
      <c r="L92" s="182"/>
      <c r="M92" s="183"/>
      <c r="N92" s="184"/>
      <c r="O92" s="184"/>
      <c r="P92" s="185">
        <f>SUM(P93:P98)</f>
        <v>0</v>
      </c>
      <c r="Q92" s="184"/>
      <c r="R92" s="185">
        <f>SUM(R93:R98)</f>
        <v>0</v>
      </c>
      <c r="S92" s="184"/>
      <c r="T92" s="186">
        <f>SUM(T93:T98)</f>
        <v>0</v>
      </c>
      <c r="AR92" s="187" t="s">
        <v>129</v>
      </c>
      <c r="AT92" s="188" t="s">
        <v>73</v>
      </c>
      <c r="AU92" s="188" t="s">
        <v>24</v>
      </c>
      <c r="AY92" s="187" t="s">
        <v>124</v>
      </c>
      <c r="BK92" s="189">
        <f>SUM(BK93:BK98)</f>
        <v>0</v>
      </c>
    </row>
    <row r="93" spans="2:65" s="1" customFormat="1" ht="22.5" customHeight="1">
      <c r="B93" s="41"/>
      <c r="C93" s="195" t="s">
        <v>154</v>
      </c>
      <c r="D93" s="195" t="s">
        <v>132</v>
      </c>
      <c r="E93" s="196" t="s">
        <v>155</v>
      </c>
      <c r="F93" s="197" t="s">
        <v>156</v>
      </c>
      <c r="G93" s="198" t="s">
        <v>146</v>
      </c>
      <c r="H93" s="199">
        <v>1</v>
      </c>
      <c r="I93" s="200"/>
      <c r="J93" s="201">
        <f aca="true" t="shared" si="0" ref="J93:J98">ROUND(I93*H93,2)</f>
        <v>0</v>
      </c>
      <c r="K93" s="197" t="s">
        <v>157</v>
      </c>
      <c r="L93" s="61"/>
      <c r="M93" s="202" t="s">
        <v>22</v>
      </c>
      <c r="N93" s="203" t="s">
        <v>45</v>
      </c>
      <c r="O93" s="42"/>
      <c r="P93" s="204">
        <f aca="true" t="shared" si="1" ref="P93:P98">O93*H93</f>
        <v>0</v>
      </c>
      <c r="Q93" s="204">
        <v>0</v>
      </c>
      <c r="R93" s="204">
        <f aca="true" t="shared" si="2" ref="R93:R98">Q93*H93</f>
        <v>0</v>
      </c>
      <c r="S93" s="204">
        <v>0</v>
      </c>
      <c r="T93" s="205">
        <f aca="true" t="shared" si="3" ref="T93:T98">S93*H93</f>
        <v>0</v>
      </c>
      <c r="AR93" s="24" t="s">
        <v>137</v>
      </c>
      <c r="AT93" s="24" t="s">
        <v>132</v>
      </c>
      <c r="AU93" s="24" t="s">
        <v>82</v>
      </c>
      <c r="AY93" s="24" t="s">
        <v>124</v>
      </c>
      <c r="BE93" s="206">
        <f aca="true" t="shared" si="4" ref="BE93:BE98">IF(N93="základní",J93,0)</f>
        <v>0</v>
      </c>
      <c r="BF93" s="206">
        <f aca="true" t="shared" si="5" ref="BF93:BF98">IF(N93="snížená",J93,0)</f>
        <v>0</v>
      </c>
      <c r="BG93" s="206">
        <f aca="true" t="shared" si="6" ref="BG93:BG98">IF(N93="zákl. přenesená",J93,0)</f>
        <v>0</v>
      </c>
      <c r="BH93" s="206">
        <f aca="true" t="shared" si="7" ref="BH93:BH98">IF(N93="sníž. přenesená",J93,0)</f>
        <v>0</v>
      </c>
      <c r="BI93" s="206">
        <f aca="true" t="shared" si="8" ref="BI93:BI98">IF(N93="nulová",J93,0)</f>
        <v>0</v>
      </c>
      <c r="BJ93" s="24" t="s">
        <v>24</v>
      </c>
      <c r="BK93" s="206">
        <f aca="true" t="shared" si="9" ref="BK93:BK98">ROUND(I93*H93,2)</f>
        <v>0</v>
      </c>
      <c r="BL93" s="24" t="s">
        <v>137</v>
      </c>
      <c r="BM93" s="24" t="s">
        <v>158</v>
      </c>
    </row>
    <row r="94" spans="2:65" s="1" customFormat="1" ht="31.5" customHeight="1">
      <c r="B94" s="41"/>
      <c r="C94" s="195" t="s">
        <v>159</v>
      </c>
      <c r="D94" s="195" t="s">
        <v>132</v>
      </c>
      <c r="E94" s="196" t="s">
        <v>160</v>
      </c>
      <c r="F94" s="197" t="s">
        <v>161</v>
      </c>
      <c r="G94" s="198" t="s">
        <v>135</v>
      </c>
      <c r="H94" s="199">
        <v>1</v>
      </c>
      <c r="I94" s="200"/>
      <c r="J94" s="201">
        <f t="shared" si="0"/>
        <v>0</v>
      </c>
      <c r="K94" s="197" t="s">
        <v>136</v>
      </c>
      <c r="L94" s="61"/>
      <c r="M94" s="202" t="s">
        <v>22</v>
      </c>
      <c r="N94" s="203" t="s">
        <v>45</v>
      </c>
      <c r="O94" s="42"/>
      <c r="P94" s="204">
        <f t="shared" si="1"/>
        <v>0</v>
      </c>
      <c r="Q94" s="204">
        <v>0</v>
      </c>
      <c r="R94" s="204">
        <f t="shared" si="2"/>
        <v>0</v>
      </c>
      <c r="S94" s="204">
        <v>0</v>
      </c>
      <c r="T94" s="205">
        <f t="shared" si="3"/>
        <v>0</v>
      </c>
      <c r="AR94" s="24" t="s">
        <v>137</v>
      </c>
      <c r="AT94" s="24" t="s">
        <v>132</v>
      </c>
      <c r="AU94" s="24" t="s">
        <v>82</v>
      </c>
      <c r="AY94" s="24" t="s">
        <v>124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24" t="s">
        <v>24</v>
      </c>
      <c r="BK94" s="206">
        <f t="shared" si="9"/>
        <v>0</v>
      </c>
      <c r="BL94" s="24" t="s">
        <v>137</v>
      </c>
      <c r="BM94" s="24" t="s">
        <v>162</v>
      </c>
    </row>
    <row r="95" spans="2:65" s="1" customFormat="1" ht="22.5" customHeight="1">
      <c r="B95" s="41"/>
      <c r="C95" s="195" t="s">
        <v>163</v>
      </c>
      <c r="D95" s="195" t="s">
        <v>132</v>
      </c>
      <c r="E95" s="196" t="s">
        <v>164</v>
      </c>
      <c r="F95" s="197" t="s">
        <v>165</v>
      </c>
      <c r="G95" s="198" t="s">
        <v>135</v>
      </c>
      <c r="H95" s="199">
        <v>1</v>
      </c>
      <c r="I95" s="200"/>
      <c r="J95" s="201">
        <f t="shared" si="0"/>
        <v>0</v>
      </c>
      <c r="K95" s="197" t="s">
        <v>136</v>
      </c>
      <c r="L95" s="61"/>
      <c r="M95" s="202" t="s">
        <v>22</v>
      </c>
      <c r="N95" s="203" t="s">
        <v>45</v>
      </c>
      <c r="O95" s="42"/>
      <c r="P95" s="204">
        <f t="shared" si="1"/>
        <v>0</v>
      </c>
      <c r="Q95" s="204">
        <v>0</v>
      </c>
      <c r="R95" s="204">
        <f t="shared" si="2"/>
        <v>0</v>
      </c>
      <c r="S95" s="204">
        <v>0</v>
      </c>
      <c r="T95" s="205">
        <f t="shared" si="3"/>
        <v>0</v>
      </c>
      <c r="AR95" s="24" t="s">
        <v>137</v>
      </c>
      <c r="AT95" s="24" t="s">
        <v>132</v>
      </c>
      <c r="AU95" s="24" t="s">
        <v>82</v>
      </c>
      <c r="AY95" s="24" t="s">
        <v>124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24" t="s">
        <v>24</v>
      </c>
      <c r="BK95" s="206">
        <f t="shared" si="9"/>
        <v>0</v>
      </c>
      <c r="BL95" s="24" t="s">
        <v>137</v>
      </c>
      <c r="BM95" s="24" t="s">
        <v>166</v>
      </c>
    </row>
    <row r="96" spans="2:65" s="1" customFormat="1" ht="22.5" customHeight="1">
      <c r="B96" s="41"/>
      <c r="C96" s="195" t="s">
        <v>125</v>
      </c>
      <c r="D96" s="195" t="s">
        <v>132</v>
      </c>
      <c r="E96" s="196" t="s">
        <v>167</v>
      </c>
      <c r="F96" s="197" t="s">
        <v>168</v>
      </c>
      <c r="G96" s="198" t="s">
        <v>146</v>
      </c>
      <c r="H96" s="199">
        <v>1</v>
      </c>
      <c r="I96" s="200"/>
      <c r="J96" s="201">
        <f t="shared" si="0"/>
        <v>0</v>
      </c>
      <c r="K96" s="197" t="s">
        <v>157</v>
      </c>
      <c r="L96" s="61"/>
      <c r="M96" s="202" t="s">
        <v>22</v>
      </c>
      <c r="N96" s="203" t="s">
        <v>45</v>
      </c>
      <c r="O96" s="42"/>
      <c r="P96" s="204">
        <f t="shared" si="1"/>
        <v>0</v>
      </c>
      <c r="Q96" s="204">
        <v>0</v>
      </c>
      <c r="R96" s="204">
        <f t="shared" si="2"/>
        <v>0</v>
      </c>
      <c r="S96" s="204">
        <v>0</v>
      </c>
      <c r="T96" s="205">
        <f t="shared" si="3"/>
        <v>0</v>
      </c>
      <c r="AR96" s="24" t="s">
        <v>137</v>
      </c>
      <c r="AT96" s="24" t="s">
        <v>132</v>
      </c>
      <c r="AU96" s="24" t="s">
        <v>82</v>
      </c>
      <c r="AY96" s="24" t="s">
        <v>124</v>
      </c>
      <c r="BE96" s="206">
        <f t="shared" si="4"/>
        <v>0</v>
      </c>
      <c r="BF96" s="206">
        <f t="shared" si="5"/>
        <v>0</v>
      </c>
      <c r="BG96" s="206">
        <f t="shared" si="6"/>
        <v>0</v>
      </c>
      <c r="BH96" s="206">
        <f t="shared" si="7"/>
        <v>0</v>
      </c>
      <c r="BI96" s="206">
        <f t="shared" si="8"/>
        <v>0</v>
      </c>
      <c r="BJ96" s="24" t="s">
        <v>24</v>
      </c>
      <c r="BK96" s="206">
        <f t="shared" si="9"/>
        <v>0</v>
      </c>
      <c r="BL96" s="24" t="s">
        <v>137</v>
      </c>
      <c r="BM96" s="24" t="s">
        <v>169</v>
      </c>
    </row>
    <row r="97" spans="2:65" s="1" customFormat="1" ht="22.5" customHeight="1">
      <c r="B97" s="41"/>
      <c r="C97" s="195" t="s">
        <v>29</v>
      </c>
      <c r="D97" s="195" t="s">
        <v>132</v>
      </c>
      <c r="E97" s="196" t="s">
        <v>170</v>
      </c>
      <c r="F97" s="197" t="s">
        <v>171</v>
      </c>
      <c r="G97" s="198" t="s">
        <v>146</v>
      </c>
      <c r="H97" s="199">
        <v>1</v>
      </c>
      <c r="I97" s="200"/>
      <c r="J97" s="201">
        <f t="shared" si="0"/>
        <v>0</v>
      </c>
      <c r="K97" s="197" t="s">
        <v>157</v>
      </c>
      <c r="L97" s="61"/>
      <c r="M97" s="202" t="s">
        <v>22</v>
      </c>
      <c r="N97" s="203" t="s">
        <v>45</v>
      </c>
      <c r="O97" s="42"/>
      <c r="P97" s="204">
        <f t="shared" si="1"/>
        <v>0</v>
      </c>
      <c r="Q97" s="204">
        <v>0</v>
      </c>
      <c r="R97" s="204">
        <f t="shared" si="2"/>
        <v>0</v>
      </c>
      <c r="S97" s="204">
        <v>0</v>
      </c>
      <c r="T97" s="205">
        <f t="shared" si="3"/>
        <v>0</v>
      </c>
      <c r="AR97" s="24" t="s">
        <v>137</v>
      </c>
      <c r="AT97" s="24" t="s">
        <v>132</v>
      </c>
      <c r="AU97" s="24" t="s">
        <v>82</v>
      </c>
      <c r="AY97" s="24" t="s">
        <v>124</v>
      </c>
      <c r="BE97" s="206">
        <f t="shared" si="4"/>
        <v>0</v>
      </c>
      <c r="BF97" s="206">
        <f t="shared" si="5"/>
        <v>0</v>
      </c>
      <c r="BG97" s="206">
        <f t="shared" si="6"/>
        <v>0</v>
      </c>
      <c r="BH97" s="206">
        <f t="shared" si="7"/>
        <v>0</v>
      </c>
      <c r="BI97" s="206">
        <f t="shared" si="8"/>
        <v>0</v>
      </c>
      <c r="BJ97" s="24" t="s">
        <v>24</v>
      </c>
      <c r="BK97" s="206">
        <f t="shared" si="9"/>
        <v>0</v>
      </c>
      <c r="BL97" s="24" t="s">
        <v>137</v>
      </c>
      <c r="BM97" s="24" t="s">
        <v>172</v>
      </c>
    </row>
    <row r="98" spans="2:65" s="1" customFormat="1" ht="22.5" customHeight="1">
      <c r="B98" s="41"/>
      <c r="C98" s="195" t="s">
        <v>173</v>
      </c>
      <c r="D98" s="195" t="s">
        <v>132</v>
      </c>
      <c r="E98" s="196" t="s">
        <v>174</v>
      </c>
      <c r="F98" s="197" t="s">
        <v>175</v>
      </c>
      <c r="G98" s="198" t="s">
        <v>146</v>
      </c>
      <c r="H98" s="199">
        <v>1</v>
      </c>
      <c r="I98" s="200"/>
      <c r="J98" s="201">
        <f t="shared" si="0"/>
        <v>0</v>
      </c>
      <c r="K98" s="197" t="s">
        <v>157</v>
      </c>
      <c r="L98" s="61"/>
      <c r="M98" s="202" t="s">
        <v>22</v>
      </c>
      <c r="N98" s="203" t="s">
        <v>45</v>
      </c>
      <c r="O98" s="42"/>
      <c r="P98" s="204">
        <f t="shared" si="1"/>
        <v>0</v>
      </c>
      <c r="Q98" s="204">
        <v>0</v>
      </c>
      <c r="R98" s="204">
        <f t="shared" si="2"/>
        <v>0</v>
      </c>
      <c r="S98" s="204">
        <v>0</v>
      </c>
      <c r="T98" s="205">
        <f t="shared" si="3"/>
        <v>0</v>
      </c>
      <c r="AR98" s="24" t="s">
        <v>137</v>
      </c>
      <c r="AT98" s="24" t="s">
        <v>132</v>
      </c>
      <c r="AU98" s="24" t="s">
        <v>82</v>
      </c>
      <c r="AY98" s="24" t="s">
        <v>124</v>
      </c>
      <c r="BE98" s="206">
        <f t="shared" si="4"/>
        <v>0</v>
      </c>
      <c r="BF98" s="206">
        <f t="shared" si="5"/>
        <v>0</v>
      </c>
      <c r="BG98" s="206">
        <f t="shared" si="6"/>
        <v>0</v>
      </c>
      <c r="BH98" s="206">
        <f t="shared" si="7"/>
        <v>0</v>
      </c>
      <c r="BI98" s="206">
        <f t="shared" si="8"/>
        <v>0</v>
      </c>
      <c r="BJ98" s="24" t="s">
        <v>24</v>
      </c>
      <c r="BK98" s="206">
        <f t="shared" si="9"/>
        <v>0</v>
      </c>
      <c r="BL98" s="24" t="s">
        <v>137</v>
      </c>
      <c r="BM98" s="24" t="s">
        <v>176</v>
      </c>
    </row>
    <row r="99" spans="2:63" s="10" customFormat="1" ht="29.85" customHeight="1">
      <c r="B99" s="176"/>
      <c r="C99" s="177"/>
      <c r="D99" s="192" t="s">
        <v>73</v>
      </c>
      <c r="E99" s="193" t="s">
        <v>177</v>
      </c>
      <c r="F99" s="193" t="s">
        <v>178</v>
      </c>
      <c r="G99" s="177"/>
      <c r="H99" s="177"/>
      <c r="I99" s="180"/>
      <c r="J99" s="194">
        <f>BK99</f>
        <v>0</v>
      </c>
      <c r="K99" s="177"/>
      <c r="L99" s="182"/>
      <c r="M99" s="183"/>
      <c r="N99" s="184"/>
      <c r="O99" s="184"/>
      <c r="P99" s="185">
        <f>SUM(P100:P107)</f>
        <v>0</v>
      </c>
      <c r="Q99" s="184"/>
      <c r="R99" s="185">
        <f>SUM(R100:R107)</f>
        <v>0</v>
      </c>
      <c r="S99" s="184"/>
      <c r="T99" s="186">
        <f>SUM(T100:T107)</f>
        <v>0</v>
      </c>
      <c r="AR99" s="187" t="s">
        <v>129</v>
      </c>
      <c r="AT99" s="188" t="s">
        <v>73</v>
      </c>
      <c r="AU99" s="188" t="s">
        <v>24</v>
      </c>
      <c r="AY99" s="187" t="s">
        <v>124</v>
      </c>
      <c r="BK99" s="189">
        <f>SUM(BK100:BK107)</f>
        <v>0</v>
      </c>
    </row>
    <row r="100" spans="2:65" s="1" customFormat="1" ht="22.5" customHeight="1">
      <c r="B100" s="41"/>
      <c r="C100" s="195" t="s">
        <v>179</v>
      </c>
      <c r="D100" s="195" t="s">
        <v>132</v>
      </c>
      <c r="E100" s="196" t="s">
        <v>180</v>
      </c>
      <c r="F100" s="197" t="s">
        <v>181</v>
      </c>
      <c r="G100" s="198" t="s">
        <v>146</v>
      </c>
      <c r="H100" s="199">
        <v>1</v>
      </c>
      <c r="I100" s="200"/>
      <c r="J100" s="201">
        <f>ROUND(I100*H100,2)</f>
        <v>0</v>
      </c>
      <c r="K100" s="197" t="s">
        <v>157</v>
      </c>
      <c r="L100" s="61"/>
      <c r="M100" s="202" t="s">
        <v>22</v>
      </c>
      <c r="N100" s="203" t="s">
        <v>45</v>
      </c>
      <c r="O100" s="42"/>
      <c r="P100" s="204">
        <f>O100*H100</f>
        <v>0</v>
      </c>
      <c r="Q100" s="204">
        <v>0</v>
      </c>
      <c r="R100" s="204">
        <f>Q100*H100</f>
        <v>0</v>
      </c>
      <c r="S100" s="204">
        <v>0</v>
      </c>
      <c r="T100" s="205">
        <f>S100*H100</f>
        <v>0</v>
      </c>
      <c r="AR100" s="24" t="s">
        <v>137</v>
      </c>
      <c r="AT100" s="24" t="s">
        <v>132</v>
      </c>
      <c r="AU100" s="24" t="s">
        <v>82</v>
      </c>
      <c r="AY100" s="24" t="s">
        <v>124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24" t="s">
        <v>24</v>
      </c>
      <c r="BK100" s="206">
        <f>ROUND(I100*H100,2)</f>
        <v>0</v>
      </c>
      <c r="BL100" s="24" t="s">
        <v>137</v>
      </c>
      <c r="BM100" s="24" t="s">
        <v>182</v>
      </c>
    </row>
    <row r="101" spans="2:65" s="1" customFormat="1" ht="22.5" customHeight="1">
      <c r="B101" s="41"/>
      <c r="C101" s="195" t="s">
        <v>183</v>
      </c>
      <c r="D101" s="195" t="s">
        <v>132</v>
      </c>
      <c r="E101" s="196" t="s">
        <v>184</v>
      </c>
      <c r="F101" s="197" t="s">
        <v>185</v>
      </c>
      <c r="G101" s="198" t="s">
        <v>146</v>
      </c>
      <c r="H101" s="199">
        <v>1</v>
      </c>
      <c r="I101" s="200"/>
      <c r="J101" s="201">
        <f>ROUND(I101*H101,2)</f>
        <v>0</v>
      </c>
      <c r="K101" s="197" t="s">
        <v>22</v>
      </c>
      <c r="L101" s="61"/>
      <c r="M101" s="202" t="s">
        <v>22</v>
      </c>
      <c r="N101" s="203" t="s">
        <v>45</v>
      </c>
      <c r="O101" s="42"/>
      <c r="P101" s="204">
        <f>O101*H101</f>
        <v>0</v>
      </c>
      <c r="Q101" s="204">
        <v>0</v>
      </c>
      <c r="R101" s="204">
        <f>Q101*H101</f>
        <v>0</v>
      </c>
      <c r="S101" s="204">
        <v>0</v>
      </c>
      <c r="T101" s="205">
        <f>S101*H101</f>
        <v>0</v>
      </c>
      <c r="AR101" s="24" t="s">
        <v>147</v>
      </c>
      <c r="AT101" s="24" t="s">
        <v>132</v>
      </c>
      <c r="AU101" s="24" t="s">
        <v>82</v>
      </c>
      <c r="AY101" s="24" t="s">
        <v>124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24" t="s">
        <v>24</v>
      </c>
      <c r="BK101" s="206">
        <f>ROUND(I101*H101,2)</f>
        <v>0</v>
      </c>
      <c r="BL101" s="24" t="s">
        <v>147</v>
      </c>
      <c r="BM101" s="24" t="s">
        <v>186</v>
      </c>
    </row>
    <row r="102" spans="2:65" s="1" customFormat="1" ht="22.5" customHeight="1">
      <c r="B102" s="41"/>
      <c r="C102" s="195" t="s">
        <v>10</v>
      </c>
      <c r="D102" s="195" t="s">
        <v>132</v>
      </c>
      <c r="E102" s="196" t="s">
        <v>187</v>
      </c>
      <c r="F102" s="197" t="s">
        <v>188</v>
      </c>
      <c r="G102" s="198" t="s">
        <v>146</v>
      </c>
      <c r="H102" s="199">
        <v>1</v>
      </c>
      <c r="I102" s="200"/>
      <c r="J102" s="201">
        <f>ROUND(I102*H102,2)</f>
        <v>0</v>
      </c>
      <c r="K102" s="197" t="s">
        <v>22</v>
      </c>
      <c r="L102" s="61"/>
      <c r="M102" s="202" t="s">
        <v>22</v>
      </c>
      <c r="N102" s="203" t="s">
        <v>45</v>
      </c>
      <c r="O102" s="42"/>
      <c r="P102" s="204">
        <f>O102*H102</f>
        <v>0</v>
      </c>
      <c r="Q102" s="204">
        <v>0</v>
      </c>
      <c r="R102" s="204">
        <f>Q102*H102</f>
        <v>0</v>
      </c>
      <c r="S102" s="204">
        <v>0</v>
      </c>
      <c r="T102" s="205">
        <f>S102*H102</f>
        <v>0</v>
      </c>
      <c r="AR102" s="24" t="s">
        <v>147</v>
      </c>
      <c r="AT102" s="24" t="s">
        <v>132</v>
      </c>
      <c r="AU102" s="24" t="s">
        <v>82</v>
      </c>
      <c r="AY102" s="24" t="s">
        <v>124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24" t="s">
        <v>24</v>
      </c>
      <c r="BK102" s="206">
        <f>ROUND(I102*H102,2)</f>
        <v>0</v>
      </c>
      <c r="BL102" s="24" t="s">
        <v>147</v>
      </c>
      <c r="BM102" s="24" t="s">
        <v>189</v>
      </c>
    </row>
    <row r="103" spans="2:65" s="1" customFormat="1" ht="22.5" customHeight="1">
      <c r="B103" s="41"/>
      <c r="C103" s="195" t="s">
        <v>190</v>
      </c>
      <c r="D103" s="195" t="s">
        <v>132</v>
      </c>
      <c r="E103" s="196" t="s">
        <v>191</v>
      </c>
      <c r="F103" s="197" t="s">
        <v>192</v>
      </c>
      <c r="G103" s="198" t="s">
        <v>146</v>
      </c>
      <c r="H103" s="199">
        <v>1</v>
      </c>
      <c r="I103" s="200"/>
      <c r="J103" s="201">
        <f>ROUND(I103*H103,2)</f>
        <v>0</v>
      </c>
      <c r="K103" s="197" t="s">
        <v>157</v>
      </c>
      <c r="L103" s="61"/>
      <c r="M103" s="202" t="s">
        <v>22</v>
      </c>
      <c r="N103" s="203" t="s">
        <v>45</v>
      </c>
      <c r="O103" s="42"/>
      <c r="P103" s="204">
        <f>O103*H103</f>
        <v>0</v>
      </c>
      <c r="Q103" s="204">
        <v>0</v>
      </c>
      <c r="R103" s="204">
        <f>Q103*H103</f>
        <v>0</v>
      </c>
      <c r="S103" s="204">
        <v>0</v>
      </c>
      <c r="T103" s="205">
        <f>S103*H103</f>
        <v>0</v>
      </c>
      <c r="AR103" s="24" t="s">
        <v>137</v>
      </c>
      <c r="AT103" s="24" t="s">
        <v>132</v>
      </c>
      <c r="AU103" s="24" t="s">
        <v>82</v>
      </c>
      <c r="AY103" s="24" t="s">
        <v>124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24" t="s">
        <v>24</v>
      </c>
      <c r="BK103" s="206">
        <f>ROUND(I103*H103,2)</f>
        <v>0</v>
      </c>
      <c r="BL103" s="24" t="s">
        <v>137</v>
      </c>
      <c r="BM103" s="24" t="s">
        <v>193</v>
      </c>
    </row>
    <row r="104" spans="2:51" s="11" customFormat="1" ht="13.5">
      <c r="B104" s="207"/>
      <c r="C104" s="208"/>
      <c r="D104" s="209" t="s">
        <v>142</v>
      </c>
      <c r="E104" s="210" t="s">
        <v>22</v>
      </c>
      <c r="F104" s="211" t="s">
        <v>24</v>
      </c>
      <c r="G104" s="208"/>
      <c r="H104" s="212">
        <v>1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142</v>
      </c>
      <c r="AU104" s="218" t="s">
        <v>82</v>
      </c>
      <c r="AV104" s="11" t="s">
        <v>82</v>
      </c>
      <c r="AW104" s="11" t="s">
        <v>38</v>
      </c>
      <c r="AX104" s="11" t="s">
        <v>24</v>
      </c>
      <c r="AY104" s="218" t="s">
        <v>124</v>
      </c>
    </row>
    <row r="105" spans="2:65" s="1" customFormat="1" ht="22.5" customHeight="1">
      <c r="B105" s="41"/>
      <c r="C105" s="195" t="s">
        <v>194</v>
      </c>
      <c r="D105" s="195" t="s">
        <v>132</v>
      </c>
      <c r="E105" s="196" t="s">
        <v>195</v>
      </c>
      <c r="F105" s="197" t="s">
        <v>196</v>
      </c>
      <c r="G105" s="198" t="s">
        <v>135</v>
      </c>
      <c r="H105" s="199">
        <v>1</v>
      </c>
      <c r="I105" s="200"/>
      <c r="J105" s="201">
        <f>ROUND(I105*H105,2)</f>
        <v>0</v>
      </c>
      <c r="K105" s="197" t="s">
        <v>136</v>
      </c>
      <c r="L105" s="61"/>
      <c r="M105" s="202" t="s">
        <v>22</v>
      </c>
      <c r="N105" s="203" t="s">
        <v>45</v>
      </c>
      <c r="O105" s="42"/>
      <c r="P105" s="204">
        <f>O105*H105</f>
        <v>0</v>
      </c>
      <c r="Q105" s="204">
        <v>0</v>
      </c>
      <c r="R105" s="204">
        <f>Q105*H105</f>
        <v>0</v>
      </c>
      <c r="S105" s="204">
        <v>0</v>
      </c>
      <c r="T105" s="205">
        <f>S105*H105</f>
        <v>0</v>
      </c>
      <c r="AR105" s="24" t="s">
        <v>137</v>
      </c>
      <c r="AT105" s="24" t="s">
        <v>132</v>
      </c>
      <c r="AU105" s="24" t="s">
        <v>82</v>
      </c>
      <c r="AY105" s="24" t="s">
        <v>124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24" t="s">
        <v>24</v>
      </c>
      <c r="BK105" s="206">
        <f>ROUND(I105*H105,2)</f>
        <v>0</v>
      </c>
      <c r="BL105" s="24" t="s">
        <v>137</v>
      </c>
      <c r="BM105" s="24" t="s">
        <v>197</v>
      </c>
    </row>
    <row r="106" spans="2:65" s="1" customFormat="1" ht="31.5" customHeight="1">
      <c r="B106" s="41"/>
      <c r="C106" s="195" t="s">
        <v>198</v>
      </c>
      <c r="D106" s="195" t="s">
        <v>132</v>
      </c>
      <c r="E106" s="196" t="s">
        <v>199</v>
      </c>
      <c r="F106" s="197" t="s">
        <v>200</v>
      </c>
      <c r="G106" s="198" t="s">
        <v>135</v>
      </c>
      <c r="H106" s="199">
        <v>1</v>
      </c>
      <c r="I106" s="200"/>
      <c r="J106" s="201">
        <f>ROUND(I106*H106,2)</f>
        <v>0</v>
      </c>
      <c r="K106" s="197" t="s">
        <v>136</v>
      </c>
      <c r="L106" s="61"/>
      <c r="M106" s="202" t="s">
        <v>22</v>
      </c>
      <c r="N106" s="203" t="s">
        <v>45</v>
      </c>
      <c r="O106" s="42"/>
      <c r="P106" s="204">
        <f>O106*H106</f>
        <v>0</v>
      </c>
      <c r="Q106" s="204">
        <v>0</v>
      </c>
      <c r="R106" s="204">
        <f>Q106*H106</f>
        <v>0</v>
      </c>
      <c r="S106" s="204">
        <v>0</v>
      </c>
      <c r="T106" s="205">
        <f>S106*H106</f>
        <v>0</v>
      </c>
      <c r="AR106" s="24" t="s">
        <v>137</v>
      </c>
      <c r="AT106" s="24" t="s">
        <v>132</v>
      </c>
      <c r="AU106" s="24" t="s">
        <v>82</v>
      </c>
      <c r="AY106" s="24" t="s">
        <v>124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24" t="s">
        <v>24</v>
      </c>
      <c r="BK106" s="206">
        <f>ROUND(I106*H106,2)</f>
        <v>0</v>
      </c>
      <c r="BL106" s="24" t="s">
        <v>137</v>
      </c>
      <c r="BM106" s="24" t="s">
        <v>201</v>
      </c>
    </row>
    <row r="107" spans="2:51" s="11" customFormat="1" ht="13.5">
      <c r="B107" s="207"/>
      <c r="C107" s="208"/>
      <c r="D107" s="219" t="s">
        <v>142</v>
      </c>
      <c r="E107" s="220" t="s">
        <v>22</v>
      </c>
      <c r="F107" s="221" t="s">
        <v>202</v>
      </c>
      <c r="G107" s="208"/>
      <c r="H107" s="222">
        <v>1</v>
      </c>
      <c r="I107" s="213"/>
      <c r="J107" s="208"/>
      <c r="K107" s="208"/>
      <c r="L107" s="214"/>
      <c r="M107" s="223"/>
      <c r="N107" s="224"/>
      <c r="O107" s="224"/>
      <c r="P107" s="224"/>
      <c r="Q107" s="224"/>
      <c r="R107" s="224"/>
      <c r="S107" s="224"/>
      <c r="T107" s="225"/>
      <c r="AT107" s="218" t="s">
        <v>142</v>
      </c>
      <c r="AU107" s="218" t="s">
        <v>82</v>
      </c>
      <c r="AV107" s="11" t="s">
        <v>82</v>
      </c>
      <c r="AW107" s="11" t="s">
        <v>38</v>
      </c>
      <c r="AX107" s="11" t="s">
        <v>24</v>
      </c>
      <c r="AY107" s="218" t="s">
        <v>124</v>
      </c>
    </row>
    <row r="108" spans="2:12" s="1" customFormat="1" ht="6.95" customHeight="1">
      <c r="B108" s="56"/>
      <c r="C108" s="57"/>
      <c r="D108" s="57"/>
      <c r="E108" s="57"/>
      <c r="F108" s="57"/>
      <c r="G108" s="57"/>
      <c r="H108" s="57"/>
      <c r="I108" s="139"/>
      <c r="J108" s="57"/>
      <c r="K108" s="57"/>
      <c r="L108" s="61"/>
    </row>
  </sheetData>
  <sheetProtection algorithmName="SHA-512" hashValue="f4ZzeIBvavlnimwekwJj7pJEzvXWeCHHCcrKmuzEHLCZJNT/YTSc7/ck0T7GwBlUJYpsUDSchAiSxkghrWne8w==" saltValue="B+PG3SAXDEq4O49iYb2KXA==" spinCount="100000" sheet="1" objects="1" scenarios="1" formatCells="0" formatColumns="0" formatRows="0" sort="0" autoFilter="0"/>
  <autoFilter ref="C81:K107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89</v>
      </c>
      <c r="G1" s="397" t="s">
        <v>90</v>
      </c>
      <c r="H1" s="397"/>
      <c r="I1" s="115"/>
      <c r="J1" s="114" t="s">
        <v>91</v>
      </c>
      <c r="K1" s="113" t="s">
        <v>92</v>
      </c>
      <c r="L1" s="114" t="s">
        <v>93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AT2" s="24" t="s">
        <v>85</v>
      </c>
      <c r="AZ2" s="226" t="s">
        <v>203</v>
      </c>
      <c r="BA2" s="226" t="s">
        <v>204</v>
      </c>
      <c r="BB2" s="226" t="s">
        <v>205</v>
      </c>
      <c r="BC2" s="226" t="s">
        <v>206</v>
      </c>
      <c r="BD2" s="226" t="s">
        <v>82</v>
      </c>
    </row>
    <row r="3" spans="2:5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  <c r="AZ3" s="226" t="s">
        <v>207</v>
      </c>
      <c r="BA3" s="226" t="s">
        <v>208</v>
      </c>
      <c r="BB3" s="226" t="s">
        <v>209</v>
      </c>
      <c r="BC3" s="226" t="s">
        <v>210</v>
      </c>
      <c r="BD3" s="226" t="s">
        <v>82</v>
      </c>
    </row>
    <row r="4" spans="2:56" ht="36.95" customHeight="1">
      <c r="B4" s="28"/>
      <c r="C4" s="29"/>
      <c r="D4" s="30" t="s">
        <v>94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  <c r="AZ4" s="226" t="s">
        <v>211</v>
      </c>
      <c r="BA4" s="226" t="s">
        <v>212</v>
      </c>
      <c r="BB4" s="226" t="s">
        <v>213</v>
      </c>
      <c r="BC4" s="226" t="s">
        <v>214</v>
      </c>
      <c r="BD4" s="226" t="s">
        <v>82</v>
      </c>
    </row>
    <row r="5" spans="2:56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  <c r="AZ5" s="226" t="s">
        <v>215</v>
      </c>
      <c r="BA5" s="226" t="s">
        <v>216</v>
      </c>
      <c r="BB5" s="226" t="s">
        <v>205</v>
      </c>
      <c r="BC5" s="226" t="s">
        <v>217</v>
      </c>
      <c r="BD5" s="226" t="s">
        <v>82</v>
      </c>
    </row>
    <row r="6" spans="2:56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  <c r="AZ6" s="226" t="s">
        <v>218</v>
      </c>
      <c r="BA6" s="226" t="s">
        <v>219</v>
      </c>
      <c r="BB6" s="226" t="s">
        <v>209</v>
      </c>
      <c r="BC6" s="226" t="s">
        <v>220</v>
      </c>
      <c r="BD6" s="226" t="s">
        <v>82</v>
      </c>
    </row>
    <row r="7" spans="2:11" ht="22.5" customHeight="1">
      <c r="B7" s="28"/>
      <c r="C7" s="29"/>
      <c r="D7" s="29"/>
      <c r="E7" s="390" t="str">
        <f>'Rekapitulace stavby'!K6</f>
        <v>Doubravka</v>
      </c>
      <c r="F7" s="391"/>
      <c r="G7" s="391"/>
      <c r="H7" s="391"/>
      <c r="I7" s="117"/>
      <c r="J7" s="29"/>
      <c r="K7" s="31"/>
    </row>
    <row r="8" spans="2:11" s="1" customFormat="1" ht="13.5">
      <c r="B8" s="41"/>
      <c r="C8" s="42"/>
      <c r="D8" s="37" t="s">
        <v>95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2" t="s">
        <v>221</v>
      </c>
      <c r="F9" s="393"/>
      <c r="G9" s="393"/>
      <c r="H9" s="393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24.09.2016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19" t="s">
        <v>34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39</v>
      </c>
      <c r="E23" s="42"/>
      <c r="F23" s="42"/>
      <c r="G23" s="42"/>
      <c r="H23" s="42"/>
      <c r="I23" s="118"/>
      <c r="J23" s="42"/>
      <c r="K23" s="45"/>
    </row>
    <row r="24" spans="2:11" s="6" customFormat="1" ht="91.5" customHeight="1">
      <c r="B24" s="121"/>
      <c r="C24" s="122"/>
      <c r="D24" s="122"/>
      <c r="E24" s="359" t="s">
        <v>222</v>
      </c>
      <c r="F24" s="359"/>
      <c r="G24" s="359"/>
      <c r="H24" s="359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40</v>
      </c>
      <c r="E27" s="42"/>
      <c r="F27" s="42"/>
      <c r="G27" s="42"/>
      <c r="H27" s="42"/>
      <c r="I27" s="118"/>
      <c r="J27" s="128">
        <f>ROUND(J80,2)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29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0">
        <f>ROUND(SUM(BE80:BE135),2)</f>
        <v>0</v>
      </c>
      <c r="G30" s="42"/>
      <c r="H30" s="42"/>
      <c r="I30" s="131">
        <v>0.21</v>
      </c>
      <c r="J30" s="130">
        <f>ROUND(ROUND((SUM(BE80:BE135)),2)*I30,2)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0">
        <f>ROUND(SUM(BF80:BF135),2)</f>
        <v>0</v>
      </c>
      <c r="G31" s="42"/>
      <c r="H31" s="42"/>
      <c r="I31" s="131">
        <v>0.15</v>
      </c>
      <c r="J31" s="130">
        <f>ROUND(ROUND((SUM(BF80:BF135)),2)*I31,2)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47</v>
      </c>
      <c r="F32" s="130">
        <f>ROUND(SUM(BG80:BG135),2)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48</v>
      </c>
      <c r="F33" s="130">
        <f>ROUND(SUM(BH80:BH135),2)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</v>
      </c>
      <c r="F34" s="130">
        <f>ROUND(SUM(BI80:BI135),2)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50</v>
      </c>
      <c r="E36" s="79"/>
      <c r="F36" s="79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0" t="str">
        <f>E7</f>
        <v>Doubravka</v>
      </c>
      <c r="F45" s="391"/>
      <c r="G45" s="391"/>
      <c r="H45" s="391"/>
      <c r="I45" s="118"/>
      <c r="J45" s="42"/>
      <c r="K45" s="45"/>
    </row>
    <row r="46" spans="2:11" s="1" customFormat="1" ht="14.45" customHeight="1">
      <c r="B46" s="41"/>
      <c r="C46" s="37" t="s">
        <v>95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2" t="str">
        <f>E9</f>
        <v>01.1 - R04 - Doubravka - oprava</v>
      </c>
      <c r="F47" s="393"/>
      <c r="G47" s="393"/>
      <c r="H47" s="393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19" t="s">
        <v>27</v>
      </c>
      <c r="J49" s="120" t="str">
        <f>IF(J12="","",J12)</f>
        <v>24.09.2016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31</v>
      </c>
      <c r="D51" s="42"/>
      <c r="E51" s="42"/>
      <c r="F51" s="35" t="str">
        <f>E15</f>
        <v>Povodí Moravy</v>
      </c>
      <c r="G51" s="42"/>
      <c r="H51" s="42"/>
      <c r="I51" s="119" t="s">
        <v>37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98</v>
      </c>
      <c r="D54" s="132"/>
      <c r="E54" s="132"/>
      <c r="F54" s="132"/>
      <c r="G54" s="132"/>
      <c r="H54" s="132"/>
      <c r="I54" s="145"/>
      <c r="J54" s="146" t="s">
        <v>99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100</v>
      </c>
      <c r="D56" s="42"/>
      <c r="E56" s="42"/>
      <c r="F56" s="42"/>
      <c r="G56" s="42"/>
      <c r="H56" s="42"/>
      <c r="I56" s="118"/>
      <c r="J56" s="128">
        <f>J80</f>
        <v>0</v>
      </c>
      <c r="K56" s="45"/>
      <c r="AU56" s="24" t="s">
        <v>101</v>
      </c>
    </row>
    <row r="57" spans="2:11" s="7" customFormat="1" ht="24.95" customHeight="1">
      <c r="B57" s="149"/>
      <c r="C57" s="150"/>
      <c r="D57" s="151" t="s">
        <v>102</v>
      </c>
      <c r="E57" s="152"/>
      <c r="F57" s="152"/>
      <c r="G57" s="152"/>
      <c r="H57" s="152"/>
      <c r="I57" s="153"/>
      <c r="J57" s="154">
        <f>J81</f>
        <v>0</v>
      </c>
      <c r="K57" s="155"/>
    </row>
    <row r="58" spans="2:11" s="8" customFormat="1" ht="19.9" customHeight="1">
      <c r="B58" s="156"/>
      <c r="C58" s="157"/>
      <c r="D58" s="158" t="s">
        <v>223</v>
      </c>
      <c r="E58" s="159"/>
      <c r="F58" s="159"/>
      <c r="G58" s="159"/>
      <c r="H58" s="159"/>
      <c r="I58" s="160"/>
      <c r="J58" s="161">
        <f>J82</f>
        <v>0</v>
      </c>
      <c r="K58" s="162"/>
    </row>
    <row r="59" spans="2:11" s="8" customFormat="1" ht="19.9" customHeight="1">
      <c r="B59" s="156"/>
      <c r="C59" s="157"/>
      <c r="D59" s="158" t="s">
        <v>103</v>
      </c>
      <c r="E59" s="159"/>
      <c r="F59" s="159"/>
      <c r="G59" s="159"/>
      <c r="H59" s="159"/>
      <c r="I59" s="160"/>
      <c r="J59" s="161">
        <f>J133</f>
        <v>0</v>
      </c>
      <c r="K59" s="162"/>
    </row>
    <row r="60" spans="2:11" s="8" customFormat="1" ht="19.9" customHeight="1">
      <c r="B60" s="156"/>
      <c r="C60" s="157"/>
      <c r="D60" s="158" t="s">
        <v>224</v>
      </c>
      <c r="E60" s="159"/>
      <c r="F60" s="159"/>
      <c r="G60" s="159"/>
      <c r="H60" s="159"/>
      <c r="I60" s="160"/>
      <c r="J60" s="161">
        <f>J134</f>
        <v>0</v>
      </c>
      <c r="K60" s="162"/>
    </row>
    <row r="61" spans="2:11" s="1" customFormat="1" ht="21.75" customHeight="1">
      <c r="B61" s="41"/>
      <c r="C61" s="42"/>
      <c r="D61" s="42"/>
      <c r="E61" s="42"/>
      <c r="F61" s="42"/>
      <c r="G61" s="42"/>
      <c r="H61" s="42"/>
      <c r="I61" s="118"/>
      <c r="J61" s="42"/>
      <c r="K61" s="45"/>
    </row>
    <row r="62" spans="2:11" s="1" customFormat="1" ht="6.95" customHeight="1">
      <c r="B62" s="56"/>
      <c r="C62" s="57"/>
      <c r="D62" s="57"/>
      <c r="E62" s="57"/>
      <c r="F62" s="57"/>
      <c r="G62" s="57"/>
      <c r="H62" s="57"/>
      <c r="I62" s="139"/>
      <c r="J62" s="57"/>
      <c r="K62" s="58"/>
    </row>
    <row r="66" spans="2:12" s="1" customFormat="1" ht="6.95" customHeight="1">
      <c r="B66" s="59"/>
      <c r="C66" s="60"/>
      <c r="D66" s="60"/>
      <c r="E66" s="60"/>
      <c r="F66" s="60"/>
      <c r="G66" s="60"/>
      <c r="H66" s="60"/>
      <c r="I66" s="142"/>
      <c r="J66" s="60"/>
      <c r="K66" s="60"/>
      <c r="L66" s="61"/>
    </row>
    <row r="67" spans="2:12" s="1" customFormat="1" ht="36.95" customHeight="1">
      <c r="B67" s="41"/>
      <c r="C67" s="62" t="s">
        <v>108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6.95" customHeight="1">
      <c r="B68" s="41"/>
      <c r="C68" s="63"/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14.45" customHeight="1">
      <c r="B69" s="41"/>
      <c r="C69" s="65" t="s">
        <v>18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22.5" customHeight="1">
      <c r="B70" s="41"/>
      <c r="C70" s="63"/>
      <c r="D70" s="63"/>
      <c r="E70" s="394" t="str">
        <f>E7</f>
        <v>Doubravka</v>
      </c>
      <c r="F70" s="395"/>
      <c r="G70" s="395"/>
      <c r="H70" s="395"/>
      <c r="I70" s="163"/>
      <c r="J70" s="63"/>
      <c r="K70" s="63"/>
      <c r="L70" s="61"/>
    </row>
    <row r="71" spans="2:12" s="1" customFormat="1" ht="14.45" customHeight="1">
      <c r="B71" s="41"/>
      <c r="C71" s="65" t="s">
        <v>95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23.25" customHeight="1">
      <c r="B72" s="41"/>
      <c r="C72" s="63"/>
      <c r="D72" s="63"/>
      <c r="E72" s="370" t="str">
        <f>E9</f>
        <v>01.1 - R04 - Doubravka - oprava</v>
      </c>
      <c r="F72" s="396"/>
      <c r="G72" s="396"/>
      <c r="H72" s="396"/>
      <c r="I72" s="163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8" customHeight="1">
      <c r="B74" s="41"/>
      <c r="C74" s="65" t="s">
        <v>25</v>
      </c>
      <c r="D74" s="63"/>
      <c r="E74" s="63"/>
      <c r="F74" s="164" t="str">
        <f>F12</f>
        <v xml:space="preserve"> </v>
      </c>
      <c r="G74" s="63"/>
      <c r="H74" s="63"/>
      <c r="I74" s="165" t="s">
        <v>27</v>
      </c>
      <c r="J74" s="73" t="str">
        <f>IF(J12="","",J12)</f>
        <v>24.09.2016</v>
      </c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3.5">
      <c r="B76" s="41"/>
      <c r="C76" s="65" t="s">
        <v>31</v>
      </c>
      <c r="D76" s="63"/>
      <c r="E76" s="63"/>
      <c r="F76" s="164" t="str">
        <f>E15</f>
        <v>Povodí Moravy</v>
      </c>
      <c r="G76" s="63"/>
      <c r="H76" s="63"/>
      <c r="I76" s="165" t="s">
        <v>37</v>
      </c>
      <c r="J76" s="164" t="str">
        <f>E21</f>
        <v xml:space="preserve"> </v>
      </c>
      <c r="K76" s="63"/>
      <c r="L76" s="61"/>
    </row>
    <row r="77" spans="2:12" s="1" customFormat="1" ht="14.45" customHeight="1">
      <c r="B77" s="41"/>
      <c r="C77" s="65" t="s">
        <v>35</v>
      </c>
      <c r="D77" s="63"/>
      <c r="E77" s="63"/>
      <c r="F77" s="164" t="str">
        <f>IF(E18="","",E18)</f>
        <v/>
      </c>
      <c r="G77" s="63"/>
      <c r="H77" s="63"/>
      <c r="I77" s="163"/>
      <c r="J77" s="63"/>
      <c r="K77" s="63"/>
      <c r="L77" s="61"/>
    </row>
    <row r="78" spans="2:12" s="1" customFormat="1" ht="10.3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20" s="9" customFormat="1" ht="29.25" customHeight="1">
      <c r="B79" s="166"/>
      <c r="C79" s="167" t="s">
        <v>109</v>
      </c>
      <c r="D79" s="168" t="s">
        <v>59</v>
      </c>
      <c r="E79" s="168" t="s">
        <v>55</v>
      </c>
      <c r="F79" s="168" t="s">
        <v>110</v>
      </c>
      <c r="G79" s="168" t="s">
        <v>111</v>
      </c>
      <c r="H79" s="168" t="s">
        <v>112</v>
      </c>
      <c r="I79" s="169" t="s">
        <v>113</v>
      </c>
      <c r="J79" s="168" t="s">
        <v>99</v>
      </c>
      <c r="K79" s="170" t="s">
        <v>114</v>
      </c>
      <c r="L79" s="171"/>
      <c r="M79" s="81" t="s">
        <v>115</v>
      </c>
      <c r="N79" s="82" t="s">
        <v>44</v>
      </c>
      <c r="O79" s="82" t="s">
        <v>116</v>
      </c>
      <c r="P79" s="82" t="s">
        <v>117</v>
      </c>
      <c r="Q79" s="82" t="s">
        <v>118</v>
      </c>
      <c r="R79" s="82" t="s">
        <v>119</v>
      </c>
      <c r="S79" s="82" t="s">
        <v>120</v>
      </c>
      <c r="T79" s="83" t="s">
        <v>121</v>
      </c>
    </row>
    <row r="80" spans="2:63" s="1" customFormat="1" ht="29.25" customHeight="1">
      <c r="B80" s="41"/>
      <c r="C80" s="87" t="s">
        <v>100</v>
      </c>
      <c r="D80" s="63"/>
      <c r="E80" s="63"/>
      <c r="F80" s="63"/>
      <c r="G80" s="63"/>
      <c r="H80" s="63"/>
      <c r="I80" s="163"/>
      <c r="J80" s="172">
        <f>BK80</f>
        <v>0</v>
      </c>
      <c r="K80" s="63"/>
      <c r="L80" s="61"/>
      <c r="M80" s="84"/>
      <c r="N80" s="85"/>
      <c r="O80" s="85"/>
      <c r="P80" s="173">
        <f>P81</f>
        <v>0</v>
      </c>
      <c r="Q80" s="85"/>
      <c r="R80" s="173">
        <f>R81</f>
        <v>0.06359000000000001</v>
      </c>
      <c r="S80" s="85"/>
      <c r="T80" s="174">
        <f>T81</f>
        <v>0</v>
      </c>
      <c r="AT80" s="24" t="s">
        <v>73</v>
      </c>
      <c r="AU80" s="24" t="s">
        <v>101</v>
      </c>
      <c r="BK80" s="175">
        <f>BK81</f>
        <v>0</v>
      </c>
    </row>
    <row r="81" spans="2:63" s="10" customFormat="1" ht="37.35" customHeight="1">
      <c r="B81" s="176"/>
      <c r="C81" s="177"/>
      <c r="D81" s="178" t="s">
        <v>73</v>
      </c>
      <c r="E81" s="179" t="s">
        <v>122</v>
      </c>
      <c r="F81" s="179" t="s">
        <v>123</v>
      </c>
      <c r="G81" s="177"/>
      <c r="H81" s="177"/>
      <c r="I81" s="180"/>
      <c r="J81" s="181">
        <f>BK81</f>
        <v>0</v>
      </c>
      <c r="K81" s="177"/>
      <c r="L81" s="182"/>
      <c r="M81" s="183"/>
      <c r="N81" s="184"/>
      <c r="O81" s="184"/>
      <c r="P81" s="185">
        <f>P82+P133+P134</f>
        <v>0</v>
      </c>
      <c r="Q81" s="184"/>
      <c r="R81" s="185">
        <f>R82+R133+R134</f>
        <v>0.06359000000000001</v>
      </c>
      <c r="S81" s="184"/>
      <c r="T81" s="186">
        <f>T82+T133+T134</f>
        <v>0</v>
      </c>
      <c r="AR81" s="187" t="s">
        <v>24</v>
      </c>
      <c r="AT81" s="188" t="s">
        <v>73</v>
      </c>
      <c r="AU81" s="188" t="s">
        <v>74</v>
      </c>
      <c r="AY81" s="187" t="s">
        <v>124</v>
      </c>
      <c r="BK81" s="189">
        <f>BK82+BK133+BK134</f>
        <v>0</v>
      </c>
    </row>
    <row r="82" spans="2:63" s="10" customFormat="1" ht="19.9" customHeight="1">
      <c r="B82" s="176"/>
      <c r="C82" s="177"/>
      <c r="D82" s="192" t="s">
        <v>73</v>
      </c>
      <c r="E82" s="193" t="s">
        <v>24</v>
      </c>
      <c r="F82" s="193" t="s">
        <v>225</v>
      </c>
      <c r="G82" s="177"/>
      <c r="H82" s="177"/>
      <c r="I82" s="180"/>
      <c r="J82" s="194">
        <f>BK82</f>
        <v>0</v>
      </c>
      <c r="K82" s="177"/>
      <c r="L82" s="182"/>
      <c r="M82" s="183"/>
      <c r="N82" s="184"/>
      <c r="O82" s="184"/>
      <c r="P82" s="185">
        <f>SUM(P83:P132)</f>
        <v>0</v>
      </c>
      <c r="Q82" s="184"/>
      <c r="R82" s="185">
        <f>SUM(R83:R132)</f>
        <v>0.06359000000000001</v>
      </c>
      <c r="S82" s="184"/>
      <c r="T82" s="186">
        <f>SUM(T83:T132)</f>
        <v>0</v>
      </c>
      <c r="AR82" s="187" t="s">
        <v>24</v>
      </c>
      <c r="AT82" s="188" t="s">
        <v>73</v>
      </c>
      <c r="AU82" s="188" t="s">
        <v>24</v>
      </c>
      <c r="AY82" s="187" t="s">
        <v>124</v>
      </c>
      <c r="BK82" s="189">
        <f>SUM(BK83:BK132)</f>
        <v>0</v>
      </c>
    </row>
    <row r="83" spans="2:65" s="1" customFormat="1" ht="31.5" customHeight="1">
      <c r="B83" s="41"/>
      <c r="C83" s="195" t="s">
        <v>24</v>
      </c>
      <c r="D83" s="195" t="s">
        <v>132</v>
      </c>
      <c r="E83" s="196" t="s">
        <v>226</v>
      </c>
      <c r="F83" s="197" t="s">
        <v>227</v>
      </c>
      <c r="G83" s="198" t="s">
        <v>209</v>
      </c>
      <c r="H83" s="199">
        <v>30</v>
      </c>
      <c r="I83" s="200"/>
      <c r="J83" s="201">
        <f>ROUND(I83*H83,2)</f>
        <v>0</v>
      </c>
      <c r="K83" s="197" t="s">
        <v>157</v>
      </c>
      <c r="L83" s="61"/>
      <c r="M83" s="202" t="s">
        <v>22</v>
      </c>
      <c r="N83" s="203" t="s">
        <v>45</v>
      </c>
      <c r="O83" s="42"/>
      <c r="P83" s="204">
        <f>O83*H83</f>
        <v>0</v>
      </c>
      <c r="Q83" s="204">
        <v>0</v>
      </c>
      <c r="R83" s="204">
        <f>Q83*H83</f>
        <v>0</v>
      </c>
      <c r="S83" s="204">
        <v>0</v>
      </c>
      <c r="T83" s="205">
        <f>S83*H83</f>
        <v>0</v>
      </c>
      <c r="AR83" s="24" t="s">
        <v>147</v>
      </c>
      <c r="AT83" s="24" t="s">
        <v>132</v>
      </c>
      <c r="AU83" s="24" t="s">
        <v>82</v>
      </c>
      <c r="AY83" s="24" t="s">
        <v>124</v>
      </c>
      <c r="BE83" s="206">
        <f>IF(N83="základní",J83,0)</f>
        <v>0</v>
      </c>
      <c r="BF83" s="206">
        <f>IF(N83="snížená",J83,0)</f>
        <v>0</v>
      </c>
      <c r="BG83" s="206">
        <f>IF(N83="zákl. přenesená",J83,0)</f>
        <v>0</v>
      </c>
      <c r="BH83" s="206">
        <f>IF(N83="sníž. přenesená",J83,0)</f>
        <v>0</v>
      </c>
      <c r="BI83" s="206">
        <f>IF(N83="nulová",J83,0)</f>
        <v>0</v>
      </c>
      <c r="BJ83" s="24" t="s">
        <v>24</v>
      </c>
      <c r="BK83" s="206">
        <f>ROUND(I83*H83,2)</f>
        <v>0</v>
      </c>
      <c r="BL83" s="24" t="s">
        <v>147</v>
      </c>
      <c r="BM83" s="24" t="s">
        <v>228</v>
      </c>
    </row>
    <row r="84" spans="2:51" s="12" customFormat="1" ht="13.5">
      <c r="B84" s="227"/>
      <c r="C84" s="228"/>
      <c r="D84" s="219" t="s">
        <v>142</v>
      </c>
      <c r="E84" s="229" t="s">
        <v>22</v>
      </c>
      <c r="F84" s="230" t="s">
        <v>229</v>
      </c>
      <c r="G84" s="228"/>
      <c r="H84" s="231" t="s">
        <v>22</v>
      </c>
      <c r="I84" s="232"/>
      <c r="J84" s="228"/>
      <c r="K84" s="228"/>
      <c r="L84" s="233"/>
      <c r="M84" s="234"/>
      <c r="N84" s="235"/>
      <c r="O84" s="235"/>
      <c r="P84" s="235"/>
      <c r="Q84" s="235"/>
      <c r="R84" s="235"/>
      <c r="S84" s="235"/>
      <c r="T84" s="236"/>
      <c r="AT84" s="237" t="s">
        <v>142</v>
      </c>
      <c r="AU84" s="237" t="s">
        <v>82</v>
      </c>
      <c r="AV84" s="12" t="s">
        <v>24</v>
      </c>
      <c r="AW84" s="12" t="s">
        <v>38</v>
      </c>
      <c r="AX84" s="12" t="s">
        <v>74</v>
      </c>
      <c r="AY84" s="237" t="s">
        <v>124</v>
      </c>
    </row>
    <row r="85" spans="2:51" s="11" customFormat="1" ht="13.5">
      <c r="B85" s="207"/>
      <c r="C85" s="208"/>
      <c r="D85" s="219" t="s">
        <v>142</v>
      </c>
      <c r="E85" s="220" t="s">
        <v>22</v>
      </c>
      <c r="F85" s="221" t="s">
        <v>210</v>
      </c>
      <c r="G85" s="208"/>
      <c r="H85" s="222">
        <v>30</v>
      </c>
      <c r="I85" s="213"/>
      <c r="J85" s="208"/>
      <c r="K85" s="208"/>
      <c r="L85" s="214"/>
      <c r="M85" s="215"/>
      <c r="N85" s="216"/>
      <c r="O85" s="216"/>
      <c r="P85" s="216"/>
      <c r="Q85" s="216"/>
      <c r="R85" s="216"/>
      <c r="S85" s="216"/>
      <c r="T85" s="217"/>
      <c r="AT85" s="218" t="s">
        <v>142</v>
      </c>
      <c r="AU85" s="218" t="s">
        <v>82</v>
      </c>
      <c r="AV85" s="11" t="s">
        <v>82</v>
      </c>
      <c r="AW85" s="11" t="s">
        <v>38</v>
      </c>
      <c r="AX85" s="11" t="s">
        <v>74</v>
      </c>
      <c r="AY85" s="218" t="s">
        <v>124</v>
      </c>
    </row>
    <row r="86" spans="2:51" s="13" customFormat="1" ht="13.5">
      <c r="B86" s="238"/>
      <c r="C86" s="239"/>
      <c r="D86" s="209" t="s">
        <v>142</v>
      </c>
      <c r="E86" s="240" t="s">
        <v>207</v>
      </c>
      <c r="F86" s="241" t="s">
        <v>230</v>
      </c>
      <c r="G86" s="239"/>
      <c r="H86" s="242">
        <v>30</v>
      </c>
      <c r="I86" s="243"/>
      <c r="J86" s="239"/>
      <c r="K86" s="239"/>
      <c r="L86" s="244"/>
      <c r="M86" s="245"/>
      <c r="N86" s="246"/>
      <c r="O86" s="246"/>
      <c r="P86" s="246"/>
      <c r="Q86" s="246"/>
      <c r="R86" s="246"/>
      <c r="S86" s="246"/>
      <c r="T86" s="247"/>
      <c r="AT86" s="248" t="s">
        <v>142</v>
      </c>
      <c r="AU86" s="248" t="s">
        <v>82</v>
      </c>
      <c r="AV86" s="13" t="s">
        <v>147</v>
      </c>
      <c r="AW86" s="13" t="s">
        <v>38</v>
      </c>
      <c r="AX86" s="13" t="s">
        <v>24</v>
      </c>
      <c r="AY86" s="248" t="s">
        <v>124</v>
      </c>
    </row>
    <row r="87" spans="2:65" s="1" customFormat="1" ht="31.5" customHeight="1">
      <c r="B87" s="41"/>
      <c r="C87" s="195" t="s">
        <v>82</v>
      </c>
      <c r="D87" s="195" t="s">
        <v>132</v>
      </c>
      <c r="E87" s="196" t="s">
        <v>231</v>
      </c>
      <c r="F87" s="197" t="s">
        <v>232</v>
      </c>
      <c r="G87" s="198" t="s">
        <v>209</v>
      </c>
      <c r="H87" s="199">
        <v>30</v>
      </c>
      <c r="I87" s="200"/>
      <c r="J87" s="201">
        <f>ROUND(I87*H87,2)</f>
        <v>0</v>
      </c>
      <c r="K87" s="197" t="s">
        <v>157</v>
      </c>
      <c r="L87" s="61"/>
      <c r="M87" s="202" t="s">
        <v>22</v>
      </c>
      <c r="N87" s="203" t="s">
        <v>45</v>
      </c>
      <c r="O87" s="42"/>
      <c r="P87" s="204">
        <f>O87*H87</f>
        <v>0</v>
      </c>
      <c r="Q87" s="204">
        <v>0.00018</v>
      </c>
      <c r="R87" s="204">
        <f>Q87*H87</f>
        <v>0.0054</v>
      </c>
      <c r="S87" s="204">
        <v>0</v>
      </c>
      <c r="T87" s="205">
        <f>S87*H87</f>
        <v>0</v>
      </c>
      <c r="AR87" s="24" t="s">
        <v>147</v>
      </c>
      <c r="AT87" s="24" t="s">
        <v>132</v>
      </c>
      <c r="AU87" s="24" t="s">
        <v>82</v>
      </c>
      <c r="AY87" s="24" t="s">
        <v>124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24" t="s">
        <v>24</v>
      </c>
      <c r="BK87" s="206">
        <f>ROUND(I87*H87,2)</f>
        <v>0</v>
      </c>
      <c r="BL87" s="24" t="s">
        <v>147</v>
      </c>
      <c r="BM87" s="24" t="s">
        <v>233</v>
      </c>
    </row>
    <row r="88" spans="2:51" s="12" customFormat="1" ht="13.5">
      <c r="B88" s="227"/>
      <c r="C88" s="228"/>
      <c r="D88" s="219" t="s">
        <v>142</v>
      </c>
      <c r="E88" s="229" t="s">
        <v>22</v>
      </c>
      <c r="F88" s="230" t="s">
        <v>229</v>
      </c>
      <c r="G88" s="228"/>
      <c r="H88" s="231" t="s">
        <v>22</v>
      </c>
      <c r="I88" s="232"/>
      <c r="J88" s="228"/>
      <c r="K88" s="228"/>
      <c r="L88" s="233"/>
      <c r="M88" s="234"/>
      <c r="N88" s="235"/>
      <c r="O88" s="235"/>
      <c r="P88" s="235"/>
      <c r="Q88" s="235"/>
      <c r="R88" s="235"/>
      <c r="S88" s="235"/>
      <c r="T88" s="236"/>
      <c r="AT88" s="237" t="s">
        <v>142</v>
      </c>
      <c r="AU88" s="237" t="s">
        <v>82</v>
      </c>
      <c r="AV88" s="12" t="s">
        <v>24</v>
      </c>
      <c r="AW88" s="12" t="s">
        <v>38</v>
      </c>
      <c r="AX88" s="12" t="s">
        <v>74</v>
      </c>
      <c r="AY88" s="237" t="s">
        <v>124</v>
      </c>
    </row>
    <row r="89" spans="2:51" s="11" customFormat="1" ht="13.5">
      <c r="B89" s="207"/>
      <c r="C89" s="208"/>
      <c r="D89" s="209" t="s">
        <v>142</v>
      </c>
      <c r="E89" s="210" t="s">
        <v>22</v>
      </c>
      <c r="F89" s="211" t="s">
        <v>207</v>
      </c>
      <c r="G89" s="208"/>
      <c r="H89" s="212">
        <v>30</v>
      </c>
      <c r="I89" s="213"/>
      <c r="J89" s="208"/>
      <c r="K89" s="208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142</v>
      </c>
      <c r="AU89" s="218" t="s">
        <v>82</v>
      </c>
      <c r="AV89" s="11" t="s">
        <v>82</v>
      </c>
      <c r="AW89" s="11" t="s">
        <v>38</v>
      </c>
      <c r="AX89" s="11" t="s">
        <v>24</v>
      </c>
      <c r="AY89" s="218" t="s">
        <v>124</v>
      </c>
    </row>
    <row r="90" spans="2:65" s="1" customFormat="1" ht="31.5" customHeight="1">
      <c r="B90" s="41"/>
      <c r="C90" s="195" t="s">
        <v>143</v>
      </c>
      <c r="D90" s="195" t="s">
        <v>132</v>
      </c>
      <c r="E90" s="196" t="s">
        <v>234</v>
      </c>
      <c r="F90" s="197" t="s">
        <v>235</v>
      </c>
      <c r="G90" s="198" t="s">
        <v>213</v>
      </c>
      <c r="H90" s="199">
        <v>45</v>
      </c>
      <c r="I90" s="200"/>
      <c r="J90" s="201">
        <f>ROUND(I90*H90,2)</f>
        <v>0</v>
      </c>
      <c r="K90" s="197" t="s">
        <v>157</v>
      </c>
      <c r="L90" s="61"/>
      <c r="M90" s="202" t="s">
        <v>22</v>
      </c>
      <c r="N90" s="203" t="s">
        <v>45</v>
      </c>
      <c r="O90" s="42"/>
      <c r="P90" s="204">
        <f>O90*H90</f>
        <v>0</v>
      </c>
      <c r="Q90" s="204">
        <v>0</v>
      </c>
      <c r="R90" s="204">
        <f>Q90*H90</f>
        <v>0</v>
      </c>
      <c r="S90" s="204">
        <v>0</v>
      </c>
      <c r="T90" s="205">
        <f>S90*H90</f>
        <v>0</v>
      </c>
      <c r="AR90" s="24" t="s">
        <v>147</v>
      </c>
      <c r="AT90" s="24" t="s">
        <v>132</v>
      </c>
      <c r="AU90" s="24" t="s">
        <v>82</v>
      </c>
      <c r="AY90" s="24" t="s">
        <v>124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24" t="s">
        <v>24</v>
      </c>
      <c r="BK90" s="206">
        <f>ROUND(I90*H90,2)</f>
        <v>0</v>
      </c>
      <c r="BL90" s="24" t="s">
        <v>147</v>
      </c>
      <c r="BM90" s="24" t="s">
        <v>236</v>
      </c>
    </row>
    <row r="91" spans="2:51" s="12" customFormat="1" ht="13.5">
      <c r="B91" s="227"/>
      <c r="C91" s="228"/>
      <c r="D91" s="219" t="s">
        <v>142</v>
      </c>
      <c r="E91" s="229" t="s">
        <v>22</v>
      </c>
      <c r="F91" s="230" t="s">
        <v>229</v>
      </c>
      <c r="G91" s="228"/>
      <c r="H91" s="231" t="s">
        <v>22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AT91" s="237" t="s">
        <v>142</v>
      </c>
      <c r="AU91" s="237" t="s">
        <v>82</v>
      </c>
      <c r="AV91" s="12" t="s">
        <v>24</v>
      </c>
      <c r="AW91" s="12" t="s">
        <v>38</v>
      </c>
      <c r="AX91" s="12" t="s">
        <v>74</v>
      </c>
      <c r="AY91" s="237" t="s">
        <v>124</v>
      </c>
    </row>
    <row r="92" spans="2:51" s="11" customFormat="1" ht="13.5">
      <c r="B92" s="207"/>
      <c r="C92" s="208"/>
      <c r="D92" s="209" t="s">
        <v>142</v>
      </c>
      <c r="E92" s="210" t="s">
        <v>211</v>
      </c>
      <c r="F92" s="211" t="s">
        <v>214</v>
      </c>
      <c r="G92" s="208"/>
      <c r="H92" s="212">
        <v>45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142</v>
      </c>
      <c r="AU92" s="218" t="s">
        <v>82</v>
      </c>
      <c r="AV92" s="11" t="s">
        <v>82</v>
      </c>
      <c r="AW92" s="11" t="s">
        <v>38</v>
      </c>
      <c r="AX92" s="11" t="s">
        <v>24</v>
      </c>
      <c r="AY92" s="218" t="s">
        <v>124</v>
      </c>
    </row>
    <row r="93" spans="2:65" s="1" customFormat="1" ht="31.5" customHeight="1">
      <c r="B93" s="41"/>
      <c r="C93" s="195" t="s">
        <v>147</v>
      </c>
      <c r="D93" s="195" t="s">
        <v>132</v>
      </c>
      <c r="E93" s="196" t="s">
        <v>237</v>
      </c>
      <c r="F93" s="197" t="s">
        <v>238</v>
      </c>
      <c r="G93" s="198" t="s">
        <v>213</v>
      </c>
      <c r="H93" s="199">
        <v>45</v>
      </c>
      <c r="I93" s="200"/>
      <c r="J93" s="201">
        <f>ROUND(I93*H93,2)</f>
        <v>0</v>
      </c>
      <c r="K93" s="197" t="s">
        <v>157</v>
      </c>
      <c r="L93" s="61"/>
      <c r="M93" s="202" t="s">
        <v>22</v>
      </c>
      <c r="N93" s="203" t="s">
        <v>45</v>
      </c>
      <c r="O93" s="42"/>
      <c r="P93" s="204">
        <f>O93*H93</f>
        <v>0</v>
      </c>
      <c r="Q93" s="204">
        <v>8E-05</v>
      </c>
      <c r="R93" s="204">
        <f>Q93*H93</f>
        <v>0.0036000000000000003</v>
      </c>
      <c r="S93" s="204">
        <v>0</v>
      </c>
      <c r="T93" s="205">
        <f>S93*H93</f>
        <v>0</v>
      </c>
      <c r="AR93" s="24" t="s">
        <v>147</v>
      </c>
      <c r="AT93" s="24" t="s">
        <v>132</v>
      </c>
      <c r="AU93" s="24" t="s">
        <v>82</v>
      </c>
      <c r="AY93" s="24" t="s">
        <v>124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24" t="s">
        <v>24</v>
      </c>
      <c r="BK93" s="206">
        <f>ROUND(I93*H93,2)</f>
        <v>0</v>
      </c>
      <c r="BL93" s="24" t="s">
        <v>147</v>
      </c>
      <c r="BM93" s="24" t="s">
        <v>239</v>
      </c>
    </row>
    <row r="94" spans="2:51" s="11" customFormat="1" ht="13.5">
      <c r="B94" s="207"/>
      <c r="C94" s="208"/>
      <c r="D94" s="209" t="s">
        <v>142</v>
      </c>
      <c r="E94" s="210" t="s">
        <v>22</v>
      </c>
      <c r="F94" s="211" t="s">
        <v>211</v>
      </c>
      <c r="G94" s="208"/>
      <c r="H94" s="212">
        <v>45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142</v>
      </c>
      <c r="AU94" s="218" t="s">
        <v>82</v>
      </c>
      <c r="AV94" s="11" t="s">
        <v>82</v>
      </c>
      <c r="AW94" s="11" t="s">
        <v>38</v>
      </c>
      <c r="AX94" s="11" t="s">
        <v>24</v>
      </c>
      <c r="AY94" s="218" t="s">
        <v>124</v>
      </c>
    </row>
    <row r="95" spans="2:65" s="1" customFormat="1" ht="31.5" customHeight="1">
      <c r="B95" s="41"/>
      <c r="C95" s="195" t="s">
        <v>129</v>
      </c>
      <c r="D95" s="195" t="s">
        <v>132</v>
      </c>
      <c r="E95" s="196" t="s">
        <v>240</v>
      </c>
      <c r="F95" s="197" t="s">
        <v>241</v>
      </c>
      <c r="G95" s="198" t="s">
        <v>213</v>
      </c>
      <c r="H95" s="199">
        <v>45</v>
      </c>
      <c r="I95" s="200"/>
      <c r="J95" s="201">
        <f>ROUND(I95*H95,2)</f>
        <v>0</v>
      </c>
      <c r="K95" s="197" t="s">
        <v>136</v>
      </c>
      <c r="L95" s="61"/>
      <c r="M95" s="202" t="s">
        <v>22</v>
      </c>
      <c r="N95" s="203" t="s">
        <v>45</v>
      </c>
      <c r="O95" s="42"/>
      <c r="P95" s="204">
        <f>O95*H95</f>
        <v>0</v>
      </c>
      <c r="Q95" s="204">
        <v>0</v>
      </c>
      <c r="R95" s="204">
        <f>Q95*H95</f>
        <v>0</v>
      </c>
      <c r="S95" s="204">
        <v>0</v>
      </c>
      <c r="T95" s="205">
        <f>S95*H95</f>
        <v>0</v>
      </c>
      <c r="AR95" s="24" t="s">
        <v>147</v>
      </c>
      <c r="AT95" s="24" t="s">
        <v>132</v>
      </c>
      <c r="AU95" s="24" t="s">
        <v>82</v>
      </c>
      <c r="AY95" s="24" t="s">
        <v>124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24" t="s">
        <v>24</v>
      </c>
      <c r="BK95" s="206">
        <f>ROUND(I95*H95,2)</f>
        <v>0</v>
      </c>
      <c r="BL95" s="24" t="s">
        <v>147</v>
      </c>
      <c r="BM95" s="24" t="s">
        <v>242</v>
      </c>
    </row>
    <row r="96" spans="2:65" s="1" customFormat="1" ht="22.5" customHeight="1">
      <c r="B96" s="41"/>
      <c r="C96" s="195" t="s">
        <v>154</v>
      </c>
      <c r="D96" s="195" t="s">
        <v>132</v>
      </c>
      <c r="E96" s="196" t="s">
        <v>243</v>
      </c>
      <c r="F96" s="197" t="s">
        <v>244</v>
      </c>
      <c r="G96" s="198" t="s">
        <v>245</v>
      </c>
      <c r="H96" s="199">
        <v>19.035</v>
      </c>
      <c r="I96" s="200"/>
      <c r="J96" s="201">
        <f>ROUND(I96*H96,2)</f>
        <v>0</v>
      </c>
      <c r="K96" s="197" t="s">
        <v>22</v>
      </c>
      <c r="L96" s="61"/>
      <c r="M96" s="202" t="s">
        <v>22</v>
      </c>
      <c r="N96" s="203" t="s">
        <v>45</v>
      </c>
      <c r="O96" s="42"/>
      <c r="P96" s="204">
        <f>O96*H96</f>
        <v>0</v>
      </c>
      <c r="Q96" s="204">
        <v>0</v>
      </c>
      <c r="R96" s="204">
        <f>Q96*H96</f>
        <v>0</v>
      </c>
      <c r="S96" s="204">
        <v>0</v>
      </c>
      <c r="T96" s="205">
        <f>S96*H96</f>
        <v>0</v>
      </c>
      <c r="AR96" s="24" t="s">
        <v>147</v>
      </c>
      <c r="AT96" s="24" t="s">
        <v>132</v>
      </c>
      <c r="AU96" s="24" t="s">
        <v>82</v>
      </c>
      <c r="AY96" s="24" t="s">
        <v>124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24" t="s">
        <v>24</v>
      </c>
      <c r="BK96" s="206">
        <f>ROUND(I96*H96,2)</f>
        <v>0</v>
      </c>
      <c r="BL96" s="24" t="s">
        <v>147</v>
      </c>
      <c r="BM96" s="24" t="s">
        <v>246</v>
      </c>
    </row>
    <row r="97" spans="2:51" s="11" customFormat="1" ht="13.5">
      <c r="B97" s="207"/>
      <c r="C97" s="208"/>
      <c r="D97" s="219" t="s">
        <v>142</v>
      </c>
      <c r="E97" s="220" t="s">
        <v>22</v>
      </c>
      <c r="F97" s="221" t="s">
        <v>247</v>
      </c>
      <c r="G97" s="208"/>
      <c r="H97" s="222">
        <v>19.035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142</v>
      </c>
      <c r="AU97" s="218" t="s">
        <v>82</v>
      </c>
      <c r="AV97" s="11" t="s">
        <v>82</v>
      </c>
      <c r="AW97" s="11" t="s">
        <v>38</v>
      </c>
      <c r="AX97" s="11" t="s">
        <v>74</v>
      </c>
      <c r="AY97" s="218" t="s">
        <v>124</v>
      </c>
    </row>
    <row r="98" spans="2:51" s="11" customFormat="1" ht="13.5">
      <c r="B98" s="207"/>
      <c r="C98" s="208"/>
      <c r="D98" s="219" t="s">
        <v>142</v>
      </c>
      <c r="E98" s="220" t="s">
        <v>22</v>
      </c>
      <c r="F98" s="221" t="s">
        <v>22</v>
      </c>
      <c r="G98" s="208"/>
      <c r="H98" s="222">
        <v>0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142</v>
      </c>
      <c r="AU98" s="218" t="s">
        <v>82</v>
      </c>
      <c r="AV98" s="11" t="s">
        <v>82</v>
      </c>
      <c r="AW98" s="11" t="s">
        <v>38</v>
      </c>
      <c r="AX98" s="11" t="s">
        <v>74</v>
      </c>
      <c r="AY98" s="218" t="s">
        <v>124</v>
      </c>
    </row>
    <row r="99" spans="2:51" s="11" customFormat="1" ht="13.5">
      <c r="B99" s="207"/>
      <c r="C99" s="208"/>
      <c r="D99" s="219" t="s">
        <v>142</v>
      </c>
      <c r="E99" s="220" t="s">
        <v>22</v>
      </c>
      <c r="F99" s="221" t="s">
        <v>22</v>
      </c>
      <c r="G99" s="208"/>
      <c r="H99" s="222">
        <v>0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142</v>
      </c>
      <c r="AU99" s="218" t="s">
        <v>82</v>
      </c>
      <c r="AV99" s="11" t="s">
        <v>82</v>
      </c>
      <c r="AW99" s="11" t="s">
        <v>38</v>
      </c>
      <c r="AX99" s="11" t="s">
        <v>74</v>
      </c>
      <c r="AY99" s="218" t="s">
        <v>124</v>
      </c>
    </row>
    <row r="100" spans="2:51" s="13" customFormat="1" ht="13.5">
      <c r="B100" s="238"/>
      <c r="C100" s="239"/>
      <c r="D100" s="209" t="s">
        <v>142</v>
      </c>
      <c r="E100" s="240" t="s">
        <v>22</v>
      </c>
      <c r="F100" s="241" t="s">
        <v>230</v>
      </c>
      <c r="G100" s="239"/>
      <c r="H100" s="242">
        <v>19.035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AT100" s="248" t="s">
        <v>142</v>
      </c>
      <c r="AU100" s="248" t="s">
        <v>82</v>
      </c>
      <c r="AV100" s="13" t="s">
        <v>147</v>
      </c>
      <c r="AW100" s="13" t="s">
        <v>38</v>
      </c>
      <c r="AX100" s="13" t="s">
        <v>24</v>
      </c>
      <c r="AY100" s="248" t="s">
        <v>124</v>
      </c>
    </row>
    <row r="101" spans="2:65" s="1" customFormat="1" ht="31.5" customHeight="1">
      <c r="B101" s="41"/>
      <c r="C101" s="195" t="s">
        <v>159</v>
      </c>
      <c r="D101" s="195" t="s">
        <v>132</v>
      </c>
      <c r="E101" s="196" t="s">
        <v>248</v>
      </c>
      <c r="F101" s="197" t="s">
        <v>249</v>
      </c>
      <c r="G101" s="198" t="s">
        <v>250</v>
      </c>
      <c r="H101" s="199">
        <v>600</v>
      </c>
      <c r="I101" s="200"/>
      <c r="J101" s="201">
        <f>ROUND(I101*H101,2)</f>
        <v>0</v>
      </c>
      <c r="K101" s="197" t="s">
        <v>157</v>
      </c>
      <c r="L101" s="61"/>
      <c r="M101" s="202" t="s">
        <v>22</v>
      </c>
      <c r="N101" s="203" t="s">
        <v>45</v>
      </c>
      <c r="O101" s="42"/>
      <c r="P101" s="204">
        <f>O101*H101</f>
        <v>0</v>
      </c>
      <c r="Q101" s="204">
        <v>0</v>
      </c>
      <c r="R101" s="204">
        <f>Q101*H101</f>
        <v>0</v>
      </c>
      <c r="S101" s="204">
        <v>0</v>
      </c>
      <c r="T101" s="205">
        <f>S101*H101</f>
        <v>0</v>
      </c>
      <c r="AR101" s="24" t="s">
        <v>147</v>
      </c>
      <c r="AT101" s="24" t="s">
        <v>132</v>
      </c>
      <c r="AU101" s="24" t="s">
        <v>82</v>
      </c>
      <c r="AY101" s="24" t="s">
        <v>124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24" t="s">
        <v>24</v>
      </c>
      <c r="BK101" s="206">
        <f>ROUND(I101*H101,2)</f>
        <v>0</v>
      </c>
      <c r="BL101" s="24" t="s">
        <v>147</v>
      </c>
      <c r="BM101" s="24" t="s">
        <v>251</v>
      </c>
    </row>
    <row r="102" spans="2:65" s="1" customFormat="1" ht="31.5" customHeight="1">
      <c r="B102" s="41"/>
      <c r="C102" s="195" t="s">
        <v>163</v>
      </c>
      <c r="D102" s="195" t="s">
        <v>132</v>
      </c>
      <c r="E102" s="196" t="s">
        <v>252</v>
      </c>
      <c r="F102" s="197" t="s">
        <v>253</v>
      </c>
      <c r="G102" s="198" t="s">
        <v>254</v>
      </c>
      <c r="H102" s="199">
        <v>40</v>
      </c>
      <c r="I102" s="200"/>
      <c r="J102" s="201">
        <f>ROUND(I102*H102,2)</f>
        <v>0</v>
      </c>
      <c r="K102" s="197" t="s">
        <v>157</v>
      </c>
      <c r="L102" s="61"/>
      <c r="M102" s="202" t="s">
        <v>22</v>
      </c>
      <c r="N102" s="203" t="s">
        <v>45</v>
      </c>
      <c r="O102" s="42"/>
      <c r="P102" s="204">
        <f>O102*H102</f>
        <v>0</v>
      </c>
      <c r="Q102" s="204">
        <v>0</v>
      </c>
      <c r="R102" s="204">
        <f>Q102*H102</f>
        <v>0</v>
      </c>
      <c r="S102" s="204">
        <v>0</v>
      </c>
      <c r="T102" s="205">
        <f>S102*H102</f>
        <v>0</v>
      </c>
      <c r="AR102" s="24" t="s">
        <v>147</v>
      </c>
      <c r="AT102" s="24" t="s">
        <v>132</v>
      </c>
      <c r="AU102" s="24" t="s">
        <v>82</v>
      </c>
      <c r="AY102" s="24" t="s">
        <v>124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24" t="s">
        <v>24</v>
      </c>
      <c r="BK102" s="206">
        <f>ROUND(I102*H102,2)</f>
        <v>0</v>
      </c>
      <c r="BL102" s="24" t="s">
        <v>147</v>
      </c>
      <c r="BM102" s="24" t="s">
        <v>255</v>
      </c>
    </row>
    <row r="103" spans="2:65" s="1" customFormat="1" ht="31.5" customHeight="1">
      <c r="B103" s="41"/>
      <c r="C103" s="195" t="s">
        <v>125</v>
      </c>
      <c r="D103" s="195" t="s">
        <v>132</v>
      </c>
      <c r="E103" s="196" t="s">
        <v>256</v>
      </c>
      <c r="F103" s="197" t="s">
        <v>257</v>
      </c>
      <c r="G103" s="198" t="s">
        <v>205</v>
      </c>
      <c r="H103" s="199">
        <v>97.5</v>
      </c>
      <c r="I103" s="200"/>
      <c r="J103" s="201">
        <f>ROUND(I103*H103,2)</f>
        <v>0</v>
      </c>
      <c r="K103" s="197" t="s">
        <v>136</v>
      </c>
      <c r="L103" s="61"/>
      <c r="M103" s="202" t="s">
        <v>22</v>
      </c>
      <c r="N103" s="203" t="s">
        <v>45</v>
      </c>
      <c r="O103" s="42"/>
      <c r="P103" s="204">
        <f>O103*H103</f>
        <v>0</v>
      </c>
      <c r="Q103" s="204">
        <v>0</v>
      </c>
      <c r="R103" s="204">
        <f>Q103*H103</f>
        <v>0</v>
      </c>
      <c r="S103" s="204">
        <v>0</v>
      </c>
      <c r="T103" s="205">
        <f>S103*H103</f>
        <v>0</v>
      </c>
      <c r="AR103" s="24" t="s">
        <v>147</v>
      </c>
      <c r="AT103" s="24" t="s">
        <v>132</v>
      </c>
      <c r="AU103" s="24" t="s">
        <v>82</v>
      </c>
      <c r="AY103" s="24" t="s">
        <v>124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24" t="s">
        <v>24</v>
      </c>
      <c r="BK103" s="206">
        <f>ROUND(I103*H103,2)</f>
        <v>0</v>
      </c>
      <c r="BL103" s="24" t="s">
        <v>147</v>
      </c>
      <c r="BM103" s="24" t="s">
        <v>258</v>
      </c>
    </row>
    <row r="104" spans="2:51" s="11" customFormat="1" ht="13.5">
      <c r="B104" s="207"/>
      <c r="C104" s="208"/>
      <c r="D104" s="219" t="s">
        <v>142</v>
      </c>
      <c r="E104" s="220" t="s">
        <v>22</v>
      </c>
      <c r="F104" s="221" t="s">
        <v>259</v>
      </c>
      <c r="G104" s="208"/>
      <c r="H104" s="222">
        <v>78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142</v>
      </c>
      <c r="AU104" s="218" t="s">
        <v>82</v>
      </c>
      <c r="AV104" s="11" t="s">
        <v>82</v>
      </c>
      <c r="AW104" s="11" t="s">
        <v>38</v>
      </c>
      <c r="AX104" s="11" t="s">
        <v>74</v>
      </c>
      <c r="AY104" s="218" t="s">
        <v>124</v>
      </c>
    </row>
    <row r="105" spans="2:51" s="11" customFormat="1" ht="13.5">
      <c r="B105" s="207"/>
      <c r="C105" s="208"/>
      <c r="D105" s="219" t="s">
        <v>142</v>
      </c>
      <c r="E105" s="220" t="s">
        <v>22</v>
      </c>
      <c r="F105" s="221" t="s">
        <v>260</v>
      </c>
      <c r="G105" s="208"/>
      <c r="H105" s="222">
        <v>19.5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142</v>
      </c>
      <c r="AU105" s="218" t="s">
        <v>82</v>
      </c>
      <c r="AV105" s="11" t="s">
        <v>82</v>
      </c>
      <c r="AW105" s="11" t="s">
        <v>38</v>
      </c>
      <c r="AX105" s="11" t="s">
        <v>74</v>
      </c>
      <c r="AY105" s="218" t="s">
        <v>124</v>
      </c>
    </row>
    <row r="106" spans="2:51" s="13" customFormat="1" ht="13.5">
      <c r="B106" s="238"/>
      <c r="C106" s="239"/>
      <c r="D106" s="209" t="s">
        <v>142</v>
      </c>
      <c r="E106" s="240" t="s">
        <v>22</v>
      </c>
      <c r="F106" s="241" t="s">
        <v>230</v>
      </c>
      <c r="G106" s="239"/>
      <c r="H106" s="242">
        <v>97.5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AT106" s="248" t="s">
        <v>142</v>
      </c>
      <c r="AU106" s="248" t="s">
        <v>82</v>
      </c>
      <c r="AV106" s="13" t="s">
        <v>147</v>
      </c>
      <c r="AW106" s="13" t="s">
        <v>38</v>
      </c>
      <c r="AX106" s="13" t="s">
        <v>24</v>
      </c>
      <c r="AY106" s="248" t="s">
        <v>124</v>
      </c>
    </row>
    <row r="107" spans="2:65" s="1" customFormat="1" ht="44.25" customHeight="1">
      <c r="B107" s="41"/>
      <c r="C107" s="195" t="s">
        <v>29</v>
      </c>
      <c r="D107" s="195" t="s">
        <v>132</v>
      </c>
      <c r="E107" s="196" t="s">
        <v>261</v>
      </c>
      <c r="F107" s="197" t="s">
        <v>262</v>
      </c>
      <c r="G107" s="198" t="s">
        <v>205</v>
      </c>
      <c r="H107" s="199">
        <v>1547</v>
      </c>
      <c r="I107" s="200"/>
      <c r="J107" s="201">
        <f>ROUND(I107*H107,2)</f>
        <v>0</v>
      </c>
      <c r="K107" s="197" t="s">
        <v>22</v>
      </c>
      <c r="L107" s="61"/>
      <c r="M107" s="202" t="s">
        <v>22</v>
      </c>
      <c r="N107" s="203" t="s">
        <v>45</v>
      </c>
      <c r="O107" s="42"/>
      <c r="P107" s="204">
        <f>O107*H107</f>
        <v>0</v>
      </c>
      <c r="Q107" s="204">
        <v>0</v>
      </c>
      <c r="R107" s="204">
        <f>Q107*H107</f>
        <v>0</v>
      </c>
      <c r="S107" s="204">
        <v>0</v>
      </c>
      <c r="T107" s="205">
        <f>S107*H107</f>
        <v>0</v>
      </c>
      <c r="AR107" s="24" t="s">
        <v>147</v>
      </c>
      <c r="AT107" s="24" t="s">
        <v>132</v>
      </c>
      <c r="AU107" s="24" t="s">
        <v>82</v>
      </c>
      <c r="AY107" s="24" t="s">
        <v>124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24" t="s">
        <v>24</v>
      </c>
      <c r="BK107" s="206">
        <f>ROUND(I107*H107,2)</f>
        <v>0</v>
      </c>
      <c r="BL107" s="24" t="s">
        <v>147</v>
      </c>
      <c r="BM107" s="24" t="s">
        <v>263</v>
      </c>
    </row>
    <row r="108" spans="2:51" s="12" customFormat="1" ht="13.5">
      <c r="B108" s="227"/>
      <c r="C108" s="228"/>
      <c r="D108" s="219" t="s">
        <v>142</v>
      </c>
      <c r="E108" s="229" t="s">
        <v>22</v>
      </c>
      <c r="F108" s="230" t="s">
        <v>264</v>
      </c>
      <c r="G108" s="228"/>
      <c r="H108" s="231" t="s">
        <v>22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142</v>
      </c>
      <c r="AU108" s="237" t="s">
        <v>82</v>
      </c>
      <c r="AV108" s="12" t="s">
        <v>24</v>
      </c>
      <c r="AW108" s="12" t="s">
        <v>38</v>
      </c>
      <c r="AX108" s="12" t="s">
        <v>74</v>
      </c>
      <c r="AY108" s="237" t="s">
        <v>124</v>
      </c>
    </row>
    <row r="109" spans="2:51" s="11" customFormat="1" ht="13.5">
      <c r="B109" s="207"/>
      <c r="C109" s="208"/>
      <c r="D109" s="219" t="s">
        <v>142</v>
      </c>
      <c r="E109" s="220" t="s">
        <v>22</v>
      </c>
      <c r="F109" s="221" t="s">
        <v>206</v>
      </c>
      <c r="G109" s="208"/>
      <c r="H109" s="222">
        <v>1547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142</v>
      </c>
      <c r="AU109" s="218" t="s">
        <v>82</v>
      </c>
      <c r="AV109" s="11" t="s">
        <v>82</v>
      </c>
      <c r="AW109" s="11" t="s">
        <v>38</v>
      </c>
      <c r="AX109" s="11" t="s">
        <v>74</v>
      </c>
      <c r="AY109" s="218" t="s">
        <v>124</v>
      </c>
    </row>
    <row r="110" spans="2:51" s="13" customFormat="1" ht="13.5">
      <c r="B110" s="238"/>
      <c r="C110" s="239"/>
      <c r="D110" s="209" t="s">
        <v>142</v>
      </c>
      <c r="E110" s="240" t="s">
        <v>203</v>
      </c>
      <c r="F110" s="241" t="s">
        <v>230</v>
      </c>
      <c r="G110" s="239"/>
      <c r="H110" s="242">
        <v>1547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AT110" s="248" t="s">
        <v>142</v>
      </c>
      <c r="AU110" s="248" t="s">
        <v>82</v>
      </c>
      <c r="AV110" s="13" t="s">
        <v>147</v>
      </c>
      <c r="AW110" s="13" t="s">
        <v>38</v>
      </c>
      <c r="AX110" s="13" t="s">
        <v>24</v>
      </c>
      <c r="AY110" s="248" t="s">
        <v>124</v>
      </c>
    </row>
    <row r="111" spans="2:65" s="1" customFormat="1" ht="44.25" customHeight="1">
      <c r="B111" s="41"/>
      <c r="C111" s="195" t="s">
        <v>173</v>
      </c>
      <c r="D111" s="195" t="s">
        <v>132</v>
      </c>
      <c r="E111" s="196" t="s">
        <v>265</v>
      </c>
      <c r="F111" s="197" t="s">
        <v>266</v>
      </c>
      <c r="G111" s="198" t="s">
        <v>205</v>
      </c>
      <c r="H111" s="199">
        <v>1644.5</v>
      </c>
      <c r="I111" s="200"/>
      <c r="J111" s="201">
        <f>ROUND(I111*H111,2)</f>
        <v>0</v>
      </c>
      <c r="K111" s="197" t="s">
        <v>157</v>
      </c>
      <c r="L111" s="61"/>
      <c r="M111" s="202" t="s">
        <v>22</v>
      </c>
      <c r="N111" s="203" t="s">
        <v>45</v>
      </c>
      <c r="O111" s="42"/>
      <c r="P111" s="204">
        <f>O111*H111</f>
        <v>0</v>
      </c>
      <c r="Q111" s="204">
        <v>0</v>
      </c>
      <c r="R111" s="204">
        <f>Q111*H111</f>
        <v>0</v>
      </c>
      <c r="S111" s="204">
        <v>0</v>
      </c>
      <c r="T111" s="205">
        <f>S111*H111</f>
        <v>0</v>
      </c>
      <c r="AR111" s="24" t="s">
        <v>147</v>
      </c>
      <c r="AT111" s="24" t="s">
        <v>132</v>
      </c>
      <c r="AU111" s="24" t="s">
        <v>82</v>
      </c>
      <c r="AY111" s="24" t="s">
        <v>124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24" t="s">
        <v>24</v>
      </c>
      <c r="BK111" s="206">
        <f>ROUND(I111*H111,2)</f>
        <v>0</v>
      </c>
      <c r="BL111" s="24" t="s">
        <v>147</v>
      </c>
      <c r="BM111" s="24" t="s">
        <v>267</v>
      </c>
    </row>
    <row r="112" spans="2:51" s="12" customFormat="1" ht="13.5">
      <c r="B112" s="227"/>
      <c r="C112" s="228"/>
      <c r="D112" s="219" t="s">
        <v>142</v>
      </c>
      <c r="E112" s="229" t="s">
        <v>22</v>
      </c>
      <c r="F112" s="230" t="s">
        <v>264</v>
      </c>
      <c r="G112" s="228"/>
      <c r="H112" s="231" t="s">
        <v>22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AT112" s="237" t="s">
        <v>142</v>
      </c>
      <c r="AU112" s="237" t="s">
        <v>82</v>
      </c>
      <c r="AV112" s="12" t="s">
        <v>24</v>
      </c>
      <c r="AW112" s="12" t="s">
        <v>38</v>
      </c>
      <c r="AX112" s="12" t="s">
        <v>74</v>
      </c>
      <c r="AY112" s="237" t="s">
        <v>124</v>
      </c>
    </row>
    <row r="113" spans="2:51" s="11" customFormat="1" ht="13.5">
      <c r="B113" s="207"/>
      <c r="C113" s="208"/>
      <c r="D113" s="219" t="s">
        <v>142</v>
      </c>
      <c r="E113" s="220" t="s">
        <v>22</v>
      </c>
      <c r="F113" s="221" t="s">
        <v>203</v>
      </c>
      <c r="G113" s="208"/>
      <c r="H113" s="222">
        <v>1547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142</v>
      </c>
      <c r="AU113" s="218" t="s">
        <v>82</v>
      </c>
      <c r="AV113" s="11" t="s">
        <v>82</v>
      </c>
      <c r="AW113" s="11" t="s">
        <v>38</v>
      </c>
      <c r="AX113" s="11" t="s">
        <v>74</v>
      </c>
      <c r="AY113" s="218" t="s">
        <v>124</v>
      </c>
    </row>
    <row r="114" spans="2:51" s="11" customFormat="1" ht="13.5">
      <c r="B114" s="207"/>
      <c r="C114" s="208"/>
      <c r="D114" s="219" t="s">
        <v>142</v>
      </c>
      <c r="E114" s="220" t="s">
        <v>22</v>
      </c>
      <c r="F114" s="221" t="s">
        <v>22</v>
      </c>
      <c r="G114" s="208"/>
      <c r="H114" s="222">
        <v>0</v>
      </c>
      <c r="I114" s="213"/>
      <c r="J114" s="208"/>
      <c r="K114" s="208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142</v>
      </c>
      <c r="AU114" s="218" t="s">
        <v>82</v>
      </c>
      <c r="AV114" s="11" t="s">
        <v>82</v>
      </c>
      <c r="AW114" s="11" t="s">
        <v>6</v>
      </c>
      <c r="AX114" s="11" t="s">
        <v>74</v>
      </c>
      <c r="AY114" s="218" t="s">
        <v>124</v>
      </c>
    </row>
    <row r="115" spans="2:51" s="11" customFormat="1" ht="13.5">
      <c r="B115" s="207"/>
      <c r="C115" s="208"/>
      <c r="D115" s="219" t="s">
        <v>142</v>
      </c>
      <c r="E115" s="220" t="s">
        <v>22</v>
      </c>
      <c r="F115" s="221" t="s">
        <v>268</v>
      </c>
      <c r="G115" s="208"/>
      <c r="H115" s="222">
        <v>97.5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142</v>
      </c>
      <c r="AU115" s="218" t="s">
        <v>82</v>
      </c>
      <c r="AV115" s="11" t="s">
        <v>82</v>
      </c>
      <c r="AW115" s="11" t="s">
        <v>38</v>
      </c>
      <c r="AX115" s="11" t="s">
        <v>74</v>
      </c>
      <c r="AY115" s="218" t="s">
        <v>124</v>
      </c>
    </row>
    <row r="116" spans="2:51" s="11" customFormat="1" ht="13.5">
      <c r="B116" s="207"/>
      <c r="C116" s="208"/>
      <c r="D116" s="219" t="s">
        <v>142</v>
      </c>
      <c r="E116" s="220" t="s">
        <v>22</v>
      </c>
      <c r="F116" s="221" t="s">
        <v>22</v>
      </c>
      <c r="G116" s="208"/>
      <c r="H116" s="222">
        <v>0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142</v>
      </c>
      <c r="AU116" s="218" t="s">
        <v>82</v>
      </c>
      <c r="AV116" s="11" t="s">
        <v>82</v>
      </c>
      <c r="AW116" s="11" t="s">
        <v>6</v>
      </c>
      <c r="AX116" s="11" t="s">
        <v>74</v>
      </c>
      <c r="AY116" s="218" t="s">
        <v>124</v>
      </c>
    </row>
    <row r="117" spans="2:51" s="13" customFormat="1" ht="13.5">
      <c r="B117" s="238"/>
      <c r="C117" s="239"/>
      <c r="D117" s="209" t="s">
        <v>142</v>
      </c>
      <c r="E117" s="240" t="s">
        <v>215</v>
      </c>
      <c r="F117" s="241" t="s">
        <v>230</v>
      </c>
      <c r="G117" s="239"/>
      <c r="H117" s="242">
        <v>1644.5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AT117" s="248" t="s">
        <v>142</v>
      </c>
      <c r="AU117" s="248" t="s">
        <v>82</v>
      </c>
      <c r="AV117" s="13" t="s">
        <v>147</v>
      </c>
      <c r="AW117" s="13" t="s">
        <v>38</v>
      </c>
      <c r="AX117" s="13" t="s">
        <v>24</v>
      </c>
      <c r="AY117" s="248" t="s">
        <v>124</v>
      </c>
    </row>
    <row r="118" spans="2:65" s="1" customFormat="1" ht="44.25" customHeight="1">
      <c r="B118" s="41"/>
      <c r="C118" s="195" t="s">
        <v>269</v>
      </c>
      <c r="D118" s="195" t="s">
        <v>132</v>
      </c>
      <c r="E118" s="196" t="s">
        <v>270</v>
      </c>
      <c r="F118" s="197" t="s">
        <v>271</v>
      </c>
      <c r="G118" s="198" t="s">
        <v>205</v>
      </c>
      <c r="H118" s="199">
        <v>37823.5</v>
      </c>
      <c r="I118" s="200"/>
      <c r="J118" s="201">
        <f>ROUND(I118*H118,2)</f>
        <v>0</v>
      </c>
      <c r="K118" s="197" t="s">
        <v>157</v>
      </c>
      <c r="L118" s="61"/>
      <c r="M118" s="202" t="s">
        <v>22</v>
      </c>
      <c r="N118" s="203" t="s">
        <v>45</v>
      </c>
      <c r="O118" s="42"/>
      <c r="P118" s="204">
        <f>O118*H118</f>
        <v>0</v>
      </c>
      <c r="Q118" s="204">
        <v>0</v>
      </c>
      <c r="R118" s="204">
        <f>Q118*H118</f>
        <v>0</v>
      </c>
      <c r="S118" s="204">
        <v>0</v>
      </c>
      <c r="T118" s="205">
        <f>S118*H118</f>
        <v>0</v>
      </c>
      <c r="AR118" s="24" t="s">
        <v>147</v>
      </c>
      <c r="AT118" s="24" t="s">
        <v>132</v>
      </c>
      <c r="AU118" s="24" t="s">
        <v>82</v>
      </c>
      <c r="AY118" s="24" t="s">
        <v>124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24" t="s">
        <v>24</v>
      </c>
      <c r="BK118" s="206">
        <f>ROUND(I118*H118,2)</f>
        <v>0</v>
      </c>
      <c r="BL118" s="24" t="s">
        <v>147</v>
      </c>
      <c r="BM118" s="24" t="s">
        <v>272</v>
      </c>
    </row>
    <row r="119" spans="2:51" s="11" customFormat="1" ht="13.5">
      <c r="B119" s="207"/>
      <c r="C119" s="208"/>
      <c r="D119" s="209" t="s">
        <v>142</v>
      </c>
      <c r="E119" s="210" t="s">
        <v>22</v>
      </c>
      <c r="F119" s="211" t="s">
        <v>273</v>
      </c>
      <c r="G119" s="208"/>
      <c r="H119" s="212">
        <v>37823.5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142</v>
      </c>
      <c r="AU119" s="218" t="s">
        <v>82</v>
      </c>
      <c r="AV119" s="11" t="s">
        <v>82</v>
      </c>
      <c r="AW119" s="11" t="s">
        <v>38</v>
      </c>
      <c r="AX119" s="11" t="s">
        <v>24</v>
      </c>
      <c r="AY119" s="218" t="s">
        <v>124</v>
      </c>
    </row>
    <row r="120" spans="2:65" s="1" customFormat="1" ht="22.5" customHeight="1">
      <c r="B120" s="41"/>
      <c r="C120" s="249" t="s">
        <v>179</v>
      </c>
      <c r="D120" s="249" t="s">
        <v>274</v>
      </c>
      <c r="E120" s="250" t="s">
        <v>275</v>
      </c>
      <c r="F120" s="251" t="s">
        <v>276</v>
      </c>
      <c r="G120" s="252" t="s">
        <v>245</v>
      </c>
      <c r="H120" s="253">
        <v>2910.765</v>
      </c>
      <c r="I120" s="254"/>
      <c r="J120" s="255">
        <f>ROUND(I120*H120,2)</f>
        <v>0</v>
      </c>
      <c r="K120" s="251" t="s">
        <v>22</v>
      </c>
      <c r="L120" s="256"/>
      <c r="M120" s="257" t="s">
        <v>22</v>
      </c>
      <c r="N120" s="258" t="s">
        <v>45</v>
      </c>
      <c r="O120" s="42"/>
      <c r="P120" s="204">
        <f>O120*H120</f>
        <v>0</v>
      </c>
      <c r="Q120" s="204">
        <v>0</v>
      </c>
      <c r="R120" s="204">
        <f>Q120*H120</f>
        <v>0</v>
      </c>
      <c r="S120" s="204">
        <v>0</v>
      </c>
      <c r="T120" s="205">
        <f>S120*H120</f>
        <v>0</v>
      </c>
      <c r="AR120" s="24" t="s">
        <v>163</v>
      </c>
      <c r="AT120" s="24" t="s">
        <v>274</v>
      </c>
      <c r="AU120" s="24" t="s">
        <v>82</v>
      </c>
      <c r="AY120" s="24" t="s">
        <v>124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24" t="s">
        <v>24</v>
      </c>
      <c r="BK120" s="206">
        <f>ROUND(I120*H120,2)</f>
        <v>0</v>
      </c>
      <c r="BL120" s="24" t="s">
        <v>147</v>
      </c>
      <c r="BM120" s="24" t="s">
        <v>277</v>
      </c>
    </row>
    <row r="121" spans="2:51" s="11" customFormat="1" ht="13.5">
      <c r="B121" s="207"/>
      <c r="C121" s="208"/>
      <c r="D121" s="209" t="s">
        <v>142</v>
      </c>
      <c r="E121" s="210" t="s">
        <v>22</v>
      </c>
      <c r="F121" s="211" t="s">
        <v>278</v>
      </c>
      <c r="G121" s="208"/>
      <c r="H121" s="212">
        <v>2910.765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142</v>
      </c>
      <c r="AU121" s="218" t="s">
        <v>82</v>
      </c>
      <c r="AV121" s="11" t="s">
        <v>82</v>
      </c>
      <c r="AW121" s="11" t="s">
        <v>38</v>
      </c>
      <c r="AX121" s="11" t="s">
        <v>24</v>
      </c>
      <c r="AY121" s="218" t="s">
        <v>124</v>
      </c>
    </row>
    <row r="122" spans="2:65" s="1" customFormat="1" ht="31.5" customHeight="1">
      <c r="B122" s="41"/>
      <c r="C122" s="195" t="s">
        <v>183</v>
      </c>
      <c r="D122" s="195" t="s">
        <v>132</v>
      </c>
      <c r="E122" s="196" t="s">
        <v>279</v>
      </c>
      <c r="F122" s="197" t="s">
        <v>280</v>
      </c>
      <c r="G122" s="198" t="s">
        <v>209</v>
      </c>
      <c r="H122" s="199">
        <v>4580</v>
      </c>
      <c r="I122" s="200"/>
      <c r="J122" s="201">
        <f>ROUND(I122*H122,2)</f>
        <v>0</v>
      </c>
      <c r="K122" s="197" t="s">
        <v>157</v>
      </c>
      <c r="L122" s="61"/>
      <c r="M122" s="202" t="s">
        <v>22</v>
      </c>
      <c r="N122" s="203" t="s">
        <v>45</v>
      </c>
      <c r="O122" s="42"/>
      <c r="P122" s="204">
        <f>O122*H122</f>
        <v>0</v>
      </c>
      <c r="Q122" s="204">
        <v>0</v>
      </c>
      <c r="R122" s="204">
        <f>Q122*H122</f>
        <v>0</v>
      </c>
      <c r="S122" s="204">
        <v>0</v>
      </c>
      <c r="T122" s="205">
        <f>S122*H122</f>
        <v>0</v>
      </c>
      <c r="AR122" s="24" t="s">
        <v>147</v>
      </c>
      <c r="AT122" s="24" t="s">
        <v>132</v>
      </c>
      <c r="AU122" s="24" t="s">
        <v>82</v>
      </c>
      <c r="AY122" s="24" t="s">
        <v>124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24" t="s">
        <v>24</v>
      </c>
      <c r="BK122" s="206">
        <f>ROUND(I122*H122,2)</f>
        <v>0</v>
      </c>
      <c r="BL122" s="24" t="s">
        <v>147</v>
      </c>
      <c r="BM122" s="24" t="s">
        <v>281</v>
      </c>
    </row>
    <row r="123" spans="2:51" s="12" customFormat="1" ht="13.5">
      <c r="B123" s="227"/>
      <c r="C123" s="228"/>
      <c r="D123" s="219" t="s">
        <v>142</v>
      </c>
      <c r="E123" s="229" t="s">
        <v>22</v>
      </c>
      <c r="F123" s="230" t="s">
        <v>264</v>
      </c>
      <c r="G123" s="228"/>
      <c r="H123" s="231" t="s">
        <v>22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AT123" s="237" t="s">
        <v>142</v>
      </c>
      <c r="AU123" s="237" t="s">
        <v>82</v>
      </c>
      <c r="AV123" s="12" t="s">
        <v>24</v>
      </c>
      <c r="AW123" s="12" t="s">
        <v>38</v>
      </c>
      <c r="AX123" s="12" t="s">
        <v>74</v>
      </c>
      <c r="AY123" s="237" t="s">
        <v>124</v>
      </c>
    </row>
    <row r="124" spans="2:51" s="11" customFormat="1" ht="13.5">
      <c r="B124" s="207"/>
      <c r="C124" s="208"/>
      <c r="D124" s="219" t="s">
        <v>142</v>
      </c>
      <c r="E124" s="220" t="s">
        <v>22</v>
      </c>
      <c r="F124" s="221" t="s">
        <v>282</v>
      </c>
      <c r="G124" s="208"/>
      <c r="H124" s="222">
        <v>4580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142</v>
      </c>
      <c r="AU124" s="218" t="s">
        <v>82</v>
      </c>
      <c r="AV124" s="11" t="s">
        <v>82</v>
      </c>
      <c r="AW124" s="11" t="s">
        <v>38</v>
      </c>
      <c r="AX124" s="11" t="s">
        <v>74</v>
      </c>
      <c r="AY124" s="218" t="s">
        <v>124</v>
      </c>
    </row>
    <row r="125" spans="2:51" s="13" customFormat="1" ht="13.5">
      <c r="B125" s="238"/>
      <c r="C125" s="239"/>
      <c r="D125" s="209" t="s">
        <v>142</v>
      </c>
      <c r="E125" s="240" t="s">
        <v>283</v>
      </c>
      <c r="F125" s="241" t="s">
        <v>230</v>
      </c>
      <c r="G125" s="239"/>
      <c r="H125" s="242">
        <v>4580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AT125" s="248" t="s">
        <v>142</v>
      </c>
      <c r="AU125" s="248" t="s">
        <v>82</v>
      </c>
      <c r="AV125" s="13" t="s">
        <v>147</v>
      </c>
      <c r="AW125" s="13" t="s">
        <v>38</v>
      </c>
      <c r="AX125" s="13" t="s">
        <v>24</v>
      </c>
      <c r="AY125" s="248" t="s">
        <v>124</v>
      </c>
    </row>
    <row r="126" spans="2:65" s="1" customFormat="1" ht="31.5" customHeight="1">
      <c r="B126" s="41"/>
      <c r="C126" s="195" t="s">
        <v>10</v>
      </c>
      <c r="D126" s="195" t="s">
        <v>132</v>
      </c>
      <c r="E126" s="196" t="s">
        <v>284</v>
      </c>
      <c r="F126" s="197" t="s">
        <v>285</v>
      </c>
      <c r="G126" s="198" t="s">
        <v>209</v>
      </c>
      <c r="H126" s="199">
        <v>5459</v>
      </c>
      <c r="I126" s="200"/>
      <c r="J126" s="201">
        <f>ROUND(I126*H126,2)</f>
        <v>0</v>
      </c>
      <c r="K126" s="197" t="s">
        <v>136</v>
      </c>
      <c r="L126" s="61"/>
      <c r="M126" s="202" t="s">
        <v>22</v>
      </c>
      <c r="N126" s="203" t="s">
        <v>45</v>
      </c>
      <c r="O126" s="42"/>
      <c r="P126" s="204">
        <f>O126*H126</f>
        <v>0</v>
      </c>
      <c r="Q126" s="204">
        <v>0</v>
      </c>
      <c r="R126" s="204">
        <f>Q126*H126</f>
        <v>0</v>
      </c>
      <c r="S126" s="204">
        <v>0</v>
      </c>
      <c r="T126" s="205">
        <f>S126*H126</f>
        <v>0</v>
      </c>
      <c r="AR126" s="24" t="s">
        <v>147</v>
      </c>
      <c r="AT126" s="24" t="s">
        <v>132</v>
      </c>
      <c r="AU126" s="24" t="s">
        <v>82</v>
      </c>
      <c r="AY126" s="24" t="s">
        <v>124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24" t="s">
        <v>24</v>
      </c>
      <c r="BK126" s="206">
        <f>ROUND(I126*H126,2)</f>
        <v>0</v>
      </c>
      <c r="BL126" s="24" t="s">
        <v>147</v>
      </c>
      <c r="BM126" s="24" t="s">
        <v>286</v>
      </c>
    </row>
    <row r="127" spans="2:51" s="11" customFormat="1" ht="13.5">
      <c r="B127" s="207"/>
      <c r="C127" s="208"/>
      <c r="D127" s="209" t="s">
        <v>142</v>
      </c>
      <c r="E127" s="210" t="s">
        <v>22</v>
      </c>
      <c r="F127" s="211" t="s">
        <v>287</v>
      </c>
      <c r="G127" s="208"/>
      <c r="H127" s="212">
        <v>5459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142</v>
      </c>
      <c r="AU127" s="218" t="s">
        <v>82</v>
      </c>
      <c r="AV127" s="11" t="s">
        <v>82</v>
      </c>
      <c r="AW127" s="11" t="s">
        <v>38</v>
      </c>
      <c r="AX127" s="11" t="s">
        <v>24</v>
      </c>
      <c r="AY127" s="218" t="s">
        <v>124</v>
      </c>
    </row>
    <row r="128" spans="2:65" s="1" customFormat="1" ht="22.5" customHeight="1">
      <c r="B128" s="41"/>
      <c r="C128" s="195" t="s">
        <v>190</v>
      </c>
      <c r="D128" s="195" t="s">
        <v>132</v>
      </c>
      <c r="E128" s="196" t="s">
        <v>288</v>
      </c>
      <c r="F128" s="197" t="s">
        <v>289</v>
      </c>
      <c r="G128" s="198" t="s">
        <v>209</v>
      </c>
      <c r="H128" s="199">
        <v>5459</v>
      </c>
      <c r="I128" s="200"/>
      <c r="J128" s="201">
        <f>ROUND(I128*H128,2)</f>
        <v>0</v>
      </c>
      <c r="K128" s="197" t="s">
        <v>157</v>
      </c>
      <c r="L128" s="61"/>
      <c r="M128" s="202" t="s">
        <v>22</v>
      </c>
      <c r="N128" s="203" t="s">
        <v>45</v>
      </c>
      <c r="O128" s="42"/>
      <c r="P128" s="204">
        <f>O128*H128</f>
        <v>0</v>
      </c>
      <c r="Q128" s="204">
        <v>0</v>
      </c>
      <c r="R128" s="204">
        <f>Q128*H128</f>
        <v>0</v>
      </c>
      <c r="S128" s="204">
        <v>0</v>
      </c>
      <c r="T128" s="205">
        <f>S128*H128</f>
        <v>0</v>
      </c>
      <c r="AR128" s="24" t="s">
        <v>147</v>
      </c>
      <c r="AT128" s="24" t="s">
        <v>132</v>
      </c>
      <c r="AU128" s="24" t="s">
        <v>82</v>
      </c>
      <c r="AY128" s="24" t="s">
        <v>124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24" t="s">
        <v>24</v>
      </c>
      <c r="BK128" s="206">
        <f>ROUND(I128*H128,2)</f>
        <v>0</v>
      </c>
      <c r="BL128" s="24" t="s">
        <v>147</v>
      </c>
      <c r="BM128" s="24" t="s">
        <v>290</v>
      </c>
    </row>
    <row r="129" spans="2:51" s="12" customFormat="1" ht="13.5">
      <c r="B129" s="227"/>
      <c r="C129" s="228"/>
      <c r="D129" s="219" t="s">
        <v>142</v>
      </c>
      <c r="E129" s="229" t="s">
        <v>22</v>
      </c>
      <c r="F129" s="230" t="s">
        <v>264</v>
      </c>
      <c r="G129" s="228"/>
      <c r="H129" s="231" t="s">
        <v>22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142</v>
      </c>
      <c r="AU129" s="237" t="s">
        <v>82</v>
      </c>
      <c r="AV129" s="12" t="s">
        <v>24</v>
      </c>
      <c r="AW129" s="12" t="s">
        <v>38</v>
      </c>
      <c r="AX129" s="12" t="s">
        <v>74</v>
      </c>
      <c r="AY129" s="237" t="s">
        <v>124</v>
      </c>
    </row>
    <row r="130" spans="2:51" s="11" customFormat="1" ht="13.5">
      <c r="B130" s="207"/>
      <c r="C130" s="208"/>
      <c r="D130" s="209" t="s">
        <v>142</v>
      </c>
      <c r="E130" s="210" t="s">
        <v>218</v>
      </c>
      <c r="F130" s="211" t="s">
        <v>220</v>
      </c>
      <c r="G130" s="208"/>
      <c r="H130" s="212">
        <v>5459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142</v>
      </c>
      <c r="AU130" s="218" t="s">
        <v>82</v>
      </c>
      <c r="AV130" s="11" t="s">
        <v>82</v>
      </c>
      <c r="AW130" s="11" t="s">
        <v>38</v>
      </c>
      <c r="AX130" s="11" t="s">
        <v>24</v>
      </c>
      <c r="AY130" s="218" t="s">
        <v>124</v>
      </c>
    </row>
    <row r="131" spans="2:65" s="1" customFormat="1" ht="22.5" customHeight="1">
      <c r="B131" s="41"/>
      <c r="C131" s="249" t="s">
        <v>194</v>
      </c>
      <c r="D131" s="249" t="s">
        <v>274</v>
      </c>
      <c r="E131" s="250" t="s">
        <v>291</v>
      </c>
      <c r="F131" s="251" t="s">
        <v>292</v>
      </c>
      <c r="G131" s="252" t="s">
        <v>293</v>
      </c>
      <c r="H131" s="253">
        <v>54.59</v>
      </c>
      <c r="I131" s="254"/>
      <c r="J131" s="255">
        <f>ROUND(I131*H131,2)</f>
        <v>0</v>
      </c>
      <c r="K131" s="251" t="s">
        <v>157</v>
      </c>
      <c r="L131" s="256"/>
      <c r="M131" s="257" t="s">
        <v>22</v>
      </c>
      <c r="N131" s="258" t="s">
        <v>45</v>
      </c>
      <c r="O131" s="42"/>
      <c r="P131" s="204">
        <f>O131*H131</f>
        <v>0</v>
      </c>
      <c r="Q131" s="204">
        <v>0.001</v>
      </c>
      <c r="R131" s="204">
        <f>Q131*H131</f>
        <v>0.05459000000000001</v>
      </c>
      <c r="S131" s="204">
        <v>0</v>
      </c>
      <c r="T131" s="205">
        <f>S131*H131</f>
        <v>0</v>
      </c>
      <c r="AR131" s="24" t="s">
        <v>163</v>
      </c>
      <c r="AT131" s="24" t="s">
        <v>274</v>
      </c>
      <c r="AU131" s="24" t="s">
        <v>82</v>
      </c>
      <c r="AY131" s="24" t="s">
        <v>124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24" t="s">
        <v>24</v>
      </c>
      <c r="BK131" s="206">
        <f>ROUND(I131*H131,2)</f>
        <v>0</v>
      </c>
      <c r="BL131" s="24" t="s">
        <v>147</v>
      </c>
      <c r="BM131" s="24" t="s">
        <v>294</v>
      </c>
    </row>
    <row r="132" spans="2:51" s="11" customFormat="1" ht="13.5">
      <c r="B132" s="207"/>
      <c r="C132" s="208"/>
      <c r="D132" s="219" t="s">
        <v>142</v>
      </c>
      <c r="E132" s="220" t="s">
        <v>22</v>
      </c>
      <c r="F132" s="221" t="s">
        <v>295</v>
      </c>
      <c r="G132" s="208"/>
      <c r="H132" s="222">
        <v>54.59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142</v>
      </c>
      <c r="AU132" s="218" t="s">
        <v>82</v>
      </c>
      <c r="AV132" s="11" t="s">
        <v>82</v>
      </c>
      <c r="AW132" s="11" t="s">
        <v>38</v>
      </c>
      <c r="AX132" s="11" t="s">
        <v>24</v>
      </c>
      <c r="AY132" s="218" t="s">
        <v>124</v>
      </c>
    </row>
    <row r="133" spans="2:63" s="10" customFormat="1" ht="29.85" customHeight="1">
      <c r="B133" s="176"/>
      <c r="C133" s="177"/>
      <c r="D133" s="178" t="s">
        <v>73</v>
      </c>
      <c r="E133" s="190" t="s">
        <v>125</v>
      </c>
      <c r="F133" s="190" t="s">
        <v>126</v>
      </c>
      <c r="G133" s="177"/>
      <c r="H133" s="177"/>
      <c r="I133" s="180"/>
      <c r="J133" s="191">
        <f>BK133</f>
        <v>0</v>
      </c>
      <c r="K133" s="177"/>
      <c r="L133" s="182"/>
      <c r="M133" s="183"/>
      <c r="N133" s="184"/>
      <c r="O133" s="184"/>
      <c r="P133" s="185">
        <v>0</v>
      </c>
      <c r="Q133" s="184"/>
      <c r="R133" s="185">
        <v>0</v>
      </c>
      <c r="S133" s="184"/>
      <c r="T133" s="186">
        <v>0</v>
      </c>
      <c r="AR133" s="187" t="s">
        <v>24</v>
      </c>
      <c r="AT133" s="188" t="s">
        <v>73</v>
      </c>
      <c r="AU133" s="188" t="s">
        <v>24</v>
      </c>
      <c r="AY133" s="187" t="s">
        <v>124</v>
      </c>
      <c r="BK133" s="189">
        <v>0</v>
      </c>
    </row>
    <row r="134" spans="2:63" s="10" customFormat="1" ht="19.9" customHeight="1">
      <c r="B134" s="176"/>
      <c r="C134" s="177"/>
      <c r="D134" s="192" t="s">
        <v>73</v>
      </c>
      <c r="E134" s="193" t="s">
        <v>296</v>
      </c>
      <c r="F134" s="193" t="s">
        <v>297</v>
      </c>
      <c r="G134" s="177"/>
      <c r="H134" s="177"/>
      <c r="I134" s="180"/>
      <c r="J134" s="194">
        <f>BK134</f>
        <v>0</v>
      </c>
      <c r="K134" s="177"/>
      <c r="L134" s="182"/>
      <c r="M134" s="183"/>
      <c r="N134" s="184"/>
      <c r="O134" s="184"/>
      <c r="P134" s="185">
        <f>P135</f>
        <v>0</v>
      </c>
      <c r="Q134" s="184"/>
      <c r="R134" s="185">
        <f>R135</f>
        <v>0</v>
      </c>
      <c r="S134" s="184"/>
      <c r="T134" s="186">
        <f>T135</f>
        <v>0</v>
      </c>
      <c r="AR134" s="187" t="s">
        <v>24</v>
      </c>
      <c r="AT134" s="188" t="s">
        <v>73</v>
      </c>
      <c r="AU134" s="188" t="s">
        <v>24</v>
      </c>
      <c r="AY134" s="187" t="s">
        <v>124</v>
      </c>
      <c r="BK134" s="189">
        <f>BK135</f>
        <v>0</v>
      </c>
    </row>
    <row r="135" spans="2:65" s="1" customFormat="1" ht="31.5" customHeight="1">
      <c r="B135" s="41"/>
      <c r="C135" s="195" t="s">
        <v>198</v>
      </c>
      <c r="D135" s="195" t="s">
        <v>132</v>
      </c>
      <c r="E135" s="196" t="s">
        <v>298</v>
      </c>
      <c r="F135" s="197" t="s">
        <v>299</v>
      </c>
      <c r="G135" s="198" t="s">
        <v>245</v>
      </c>
      <c r="H135" s="199">
        <v>0.064</v>
      </c>
      <c r="I135" s="200"/>
      <c r="J135" s="201">
        <f>ROUND(I135*H135,2)</f>
        <v>0</v>
      </c>
      <c r="K135" s="197" t="s">
        <v>157</v>
      </c>
      <c r="L135" s="61"/>
      <c r="M135" s="202" t="s">
        <v>22</v>
      </c>
      <c r="N135" s="259" t="s">
        <v>45</v>
      </c>
      <c r="O135" s="260"/>
      <c r="P135" s="261">
        <f>O135*H135</f>
        <v>0</v>
      </c>
      <c r="Q135" s="261">
        <v>0</v>
      </c>
      <c r="R135" s="261">
        <f>Q135*H135</f>
        <v>0</v>
      </c>
      <c r="S135" s="261">
        <v>0</v>
      </c>
      <c r="T135" s="262">
        <f>S135*H135</f>
        <v>0</v>
      </c>
      <c r="AR135" s="24" t="s">
        <v>147</v>
      </c>
      <c r="AT135" s="24" t="s">
        <v>132</v>
      </c>
      <c r="AU135" s="24" t="s">
        <v>82</v>
      </c>
      <c r="AY135" s="24" t="s">
        <v>124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24" t="s">
        <v>24</v>
      </c>
      <c r="BK135" s="206">
        <f>ROUND(I135*H135,2)</f>
        <v>0</v>
      </c>
      <c r="BL135" s="24" t="s">
        <v>147</v>
      </c>
      <c r="BM135" s="24" t="s">
        <v>300</v>
      </c>
    </row>
    <row r="136" spans="2:12" s="1" customFormat="1" ht="6.95" customHeight="1">
      <c r="B136" s="56"/>
      <c r="C136" s="57"/>
      <c r="D136" s="57"/>
      <c r="E136" s="57"/>
      <c r="F136" s="57"/>
      <c r="G136" s="57"/>
      <c r="H136" s="57"/>
      <c r="I136" s="139"/>
      <c r="J136" s="57"/>
      <c r="K136" s="57"/>
      <c r="L136" s="61"/>
    </row>
  </sheetData>
  <sheetProtection algorithmName="SHA-512" hashValue="b4jajw4vF140GVreBtFDGYGqTXZSAx98ugGet2rFaFJnDjkYiHFC5P1ZBwcj2FLL0bMTJ98ADV4IfNAuqfu00w==" saltValue="tATsGP/JFxpwxa3PQPa/kw==" spinCount="100000" sheet="1" objects="1" scenarios="1" formatCells="0" formatColumns="0" formatRows="0" sort="0" autoFilter="0"/>
  <autoFilter ref="C79:K135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89</v>
      </c>
      <c r="G1" s="397" t="s">
        <v>90</v>
      </c>
      <c r="H1" s="397"/>
      <c r="I1" s="115"/>
      <c r="J1" s="114" t="s">
        <v>91</v>
      </c>
      <c r="K1" s="113" t="s">
        <v>92</v>
      </c>
      <c r="L1" s="114" t="s">
        <v>93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AT2" s="24" t="s">
        <v>88</v>
      </c>
      <c r="AZ2" s="226" t="s">
        <v>301</v>
      </c>
      <c r="BA2" s="226" t="s">
        <v>302</v>
      </c>
      <c r="BB2" s="226" t="s">
        <v>205</v>
      </c>
      <c r="BC2" s="226" t="s">
        <v>303</v>
      </c>
      <c r="BD2" s="226" t="s">
        <v>82</v>
      </c>
    </row>
    <row r="3" spans="2:5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  <c r="AZ3" s="226" t="s">
        <v>304</v>
      </c>
      <c r="BA3" s="226" t="s">
        <v>305</v>
      </c>
      <c r="BB3" s="226" t="s">
        <v>205</v>
      </c>
      <c r="BC3" s="226" t="s">
        <v>306</v>
      </c>
      <c r="BD3" s="226" t="s">
        <v>82</v>
      </c>
    </row>
    <row r="4" spans="2:56" ht="36.95" customHeight="1">
      <c r="B4" s="28"/>
      <c r="C4" s="29"/>
      <c r="D4" s="30" t="s">
        <v>94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  <c r="AZ4" s="226" t="s">
        <v>307</v>
      </c>
      <c r="BA4" s="226" t="s">
        <v>308</v>
      </c>
      <c r="BB4" s="226" t="s">
        <v>22</v>
      </c>
      <c r="BC4" s="226" t="s">
        <v>309</v>
      </c>
      <c r="BD4" s="226" t="s">
        <v>82</v>
      </c>
    </row>
    <row r="5" spans="2:56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  <c r="AZ5" s="226" t="s">
        <v>310</v>
      </c>
      <c r="BA5" s="226" t="s">
        <v>311</v>
      </c>
      <c r="BB5" s="226" t="s">
        <v>22</v>
      </c>
      <c r="BC5" s="226" t="s">
        <v>312</v>
      </c>
      <c r="BD5" s="226" t="s">
        <v>82</v>
      </c>
    </row>
    <row r="6" spans="2:56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  <c r="AZ6" s="226" t="s">
        <v>313</v>
      </c>
      <c r="BA6" s="226" t="s">
        <v>22</v>
      </c>
      <c r="BB6" s="226" t="s">
        <v>22</v>
      </c>
      <c r="BC6" s="226" t="s">
        <v>314</v>
      </c>
      <c r="BD6" s="226" t="s">
        <v>82</v>
      </c>
    </row>
    <row r="7" spans="2:56" ht="22.5" customHeight="1">
      <c r="B7" s="28"/>
      <c r="C7" s="29"/>
      <c r="D7" s="29"/>
      <c r="E7" s="390" t="str">
        <f>'Rekapitulace stavby'!K6</f>
        <v>Doubravka</v>
      </c>
      <c r="F7" s="391"/>
      <c r="G7" s="391"/>
      <c r="H7" s="391"/>
      <c r="I7" s="117"/>
      <c r="J7" s="29"/>
      <c r="K7" s="31"/>
      <c r="AZ7" s="226" t="s">
        <v>315</v>
      </c>
      <c r="BA7" s="226" t="s">
        <v>316</v>
      </c>
      <c r="BB7" s="226" t="s">
        <v>22</v>
      </c>
      <c r="BC7" s="226" t="s">
        <v>312</v>
      </c>
      <c r="BD7" s="226" t="s">
        <v>82</v>
      </c>
    </row>
    <row r="8" spans="2:11" s="1" customFormat="1" ht="13.5">
      <c r="B8" s="41"/>
      <c r="C8" s="42"/>
      <c r="D8" s="37" t="s">
        <v>95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2" t="s">
        <v>317</v>
      </c>
      <c r="F9" s="393"/>
      <c r="G9" s="393"/>
      <c r="H9" s="393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24.09.2016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19" t="s">
        <v>34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39</v>
      </c>
      <c r="E23" s="42"/>
      <c r="F23" s="42"/>
      <c r="G23" s="42"/>
      <c r="H23" s="42"/>
      <c r="I23" s="118"/>
      <c r="J23" s="42"/>
      <c r="K23" s="45"/>
    </row>
    <row r="24" spans="2:11" s="6" customFormat="1" ht="91.5" customHeight="1">
      <c r="B24" s="121"/>
      <c r="C24" s="122"/>
      <c r="D24" s="122"/>
      <c r="E24" s="359" t="s">
        <v>222</v>
      </c>
      <c r="F24" s="359"/>
      <c r="G24" s="359"/>
      <c r="H24" s="359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40</v>
      </c>
      <c r="E27" s="42"/>
      <c r="F27" s="42"/>
      <c r="G27" s="42"/>
      <c r="H27" s="42"/>
      <c r="I27" s="118"/>
      <c r="J27" s="128">
        <f>ROUND(J82,2)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29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0">
        <f>ROUND(SUM(BE82:BE235),2)</f>
        <v>0</v>
      </c>
      <c r="G30" s="42"/>
      <c r="H30" s="42"/>
      <c r="I30" s="131">
        <v>0.21</v>
      </c>
      <c r="J30" s="130">
        <f>ROUND(ROUND((SUM(BE82:BE235)),2)*I30,2)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0">
        <f>ROUND(SUM(BF82:BF235),2)</f>
        <v>0</v>
      </c>
      <c r="G31" s="42"/>
      <c r="H31" s="42"/>
      <c r="I31" s="131">
        <v>0.15</v>
      </c>
      <c r="J31" s="130">
        <f>ROUND(ROUND((SUM(BF82:BF235)),2)*I31,2)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47</v>
      </c>
      <c r="F32" s="130">
        <f>ROUND(SUM(BG82:BG235),2)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48</v>
      </c>
      <c r="F33" s="130">
        <f>ROUND(SUM(BH82:BH235),2)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</v>
      </c>
      <c r="F34" s="130">
        <f>ROUND(SUM(BI82:BI235),2)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50</v>
      </c>
      <c r="E36" s="79"/>
      <c r="F36" s="79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0" t="str">
        <f>E7</f>
        <v>Doubravka</v>
      </c>
      <c r="F45" s="391"/>
      <c r="G45" s="391"/>
      <c r="H45" s="391"/>
      <c r="I45" s="118"/>
      <c r="J45" s="42"/>
      <c r="K45" s="45"/>
    </row>
    <row r="46" spans="2:11" s="1" customFormat="1" ht="14.45" customHeight="1">
      <c r="B46" s="41"/>
      <c r="C46" s="37" t="s">
        <v>95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2" t="str">
        <f>E9</f>
        <v>01.2_R05_s_1474_15 - Doubravka - investice</v>
      </c>
      <c r="F47" s="393"/>
      <c r="G47" s="393"/>
      <c r="H47" s="393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19" t="s">
        <v>27</v>
      </c>
      <c r="J49" s="120" t="str">
        <f>IF(J12="","",J12)</f>
        <v>24.09.2016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31</v>
      </c>
      <c r="D51" s="42"/>
      <c r="E51" s="42"/>
      <c r="F51" s="35" t="str">
        <f>E15</f>
        <v>Povodí Moravy</v>
      </c>
      <c r="G51" s="42"/>
      <c r="H51" s="42"/>
      <c r="I51" s="119" t="s">
        <v>37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98</v>
      </c>
      <c r="D54" s="132"/>
      <c r="E54" s="132"/>
      <c r="F54" s="132"/>
      <c r="G54" s="132"/>
      <c r="H54" s="132"/>
      <c r="I54" s="145"/>
      <c r="J54" s="146" t="s">
        <v>99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100</v>
      </c>
      <c r="D56" s="42"/>
      <c r="E56" s="42"/>
      <c r="F56" s="42"/>
      <c r="G56" s="42"/>
      <c r="H56" s="42"/>
      <c r="I56" s="118"/>
      <c r="J56" s="128">
        <f>J82</f>
        <v>0</v>
      </c>
      <c r="K56" s="45"/>
      <c r="AU56" s="24" t="s">
        <v>101</v>
      </c>
    </row>
    <row r="57" spans="2:11" s="7" customFormat="1" ht="24.95" customHeight="1">
      <c r="B57" s="149"/>
      <c r="C57" s="150"/>
      <c r="D57" s="151" t="s">
        <v>102</v>
      </c>
      <c r="E57" s="152"/>
      <c r="F57" s="152"/>
      <c r="G57" s="152"/>
      <c r="H57" s="152"/>
      <c r="I57" s="153"/>
      <c r="J57" s="154">
        <f>J83</f>
        <v>0</v>
      </c>
      <c r="K57" s="155"/>
    </row>
    <row r="58" spans="2:11" s="8" customFormat="1" ht="19.9" customHeight="1">
      <c r="B58" s="156"/>
      <c r="C58" s="157"/>
      <c r="D58" s="158" t="s">
        <v>223</v>
      </c>
      <c r="E58" s="159"/>
      <c r="F58" s="159"/>
      <c r="G58" s="159"/>
      <c r="H58" s="159"/>
      <c r="I58" s="160"/>
      <c r="J58" s="161">
        <f>J84</f>
        <v>0</v>
      </c>
      <c r="K58" s="162"/>
    </row>
    <row r="59" spans="2:11" s="8" customFormat="1" ht="19.9" customHeight="1">
      <c r="B59" s="156"/>
      <c r="C59" s="157"/>
      <c r="D59" s="158" t="s">
        <v>318</v>
      </c>
      <c r="E59" s="159"/>
      <c r="F59" s="159"/>
      <c r="G59" s="159"/>
      <c r="H59" s="159"/>
      <c r="I59" s="160"/>
      <c r="J59" s="161">
        <f>J155</f>
        <v>0</v>
      </c>
      <c r="K59" s="162"/>
    </row>
    <row r="60" spans="2:11" s="8" customFormat="1" ht="19.9" customHeight="1">
      <c r="B60" s="156"/>
      <c r="C60" s="157"/>
      <c r="D60" s="158" t="s">
        <v>319</v>
      </c>
      <c r="E60" s="159"/>
      <c r="F60" s="159"/>
      <c r="G60" s="159"/>
      <c r="H60" s="159"/>
      <c r="I60" s="160"/>
      <c r="J60" s="161">
        <f>J171</f>
        <v>0</v>
      </c>
      <c r="K60" s="162"/>
    </row>
    <row r="61" spans="2:11" s="8" customFormat="1" ht="19.9" customHeight="1">
      <c r="B61" s="156"/>
      <c r="C61" s="157"/>
      <c r="D61" s="158" t="s">
        <v>103</v>
      </c>
      <c r="E61" s="159"/>
      <c r="F61" s="159"/>
      <c r="G61" s="159"/>
      <c r="H61" s="159"/>
      <c r="I61" s="160"/>
      <c r="J61" s="161">
        <f>J223</f>
        <v>0</v>
      </c>
      <c r="K61" s="162"/>
    </row>
    <row r="62" spans="2:11" s="8" customFormat="1" ht="19.9" customHeight="1">
      <c r="B62" s="156"/>
      <c r="C62" s="157"/>
      <c r="D62" s="158" t="s">
        <v>224</v>
      </c>
      <c r="E62" s="159"/>
      <c r="F62" s="159"/>
      <c r="G62" s="159"/>
      <c r="H62" s="159"/>
      <c r="I62" s="160"/>
      <c r="J62" s="161">
        <f>J234</f>
        <v>0</v>
      </c>
      <c r="K62" s="162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18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2"/>
      <c r="J68" s="60"/>
      <c r="K68" s="60"/>
      <c r="L68" s="61"/>
    </row>
    <row r="69" spans="2:12" s="1" customFormat="1" ht="36.95" customHeight="1">
      <c r="B69" s="41"/>
      <c r="C69" s="62" t="s">
        <v>108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22.5" customHeight="1">
      <c r="B72" s="41"/>
      <c r="C72" s="63"/>
      <c r="D72" s="63"/>
      <c r="E72" s="394" t="str">
        <f>E7</f>
        <v>Doubravka</v>
      </c>
      <c r="F72" s="395"/>
      <c r="G72" s="395"/>
      <c r="H72" s="395"/>
      <c r="I72" s="163"/>
      <c r="J72" s="63"/>
      <c r="K72" s="63"/>
      <c r="L72" s="61"/>
    </row>
    <row r="73" spans="2:12" s="1" customFormat="1" ht="14.45" customHeight="1">
      <c r="B73" s="41"/>
      <c r="C73" s="65" t="s">
        <v>95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23.25" customHeight="1">
      <c r="B74" s="41"/>
      <c r="C74" s="63"/>
      <c r="D74" s="63"/>
      <c r="E74" s="370" t="str">
        <f>E9</f>
        <v>01.2_R05_s_1474_15 - Doubravka - investice</v>
      </c>
      <c r="F74" s="396"/>
      <c r="G74" s="396"/>
      <c r="H74" s="396"/>
      <c r="I74" s="163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8" customHeight="1">
      <c r="B76" s="41"/>
      <c r="C76" s="65" t="s">
        <v>25</v>
      </c>
      <c r="D76" s="63"/>
      <c r="E76" s="63"/>
      <c r="F76" s="164" t="str">
        <f>F12</f>
        <v xml:space="preserve"> </v>
      </c>
      <c r="G76" s="63"/>
      <c r="H76" s="63"/>
      <c r="I76" s="165" t="s">
        <v>27</v>
      </c>
      <c r="J76" s="73" t="str">
        <f>IF(J12="","",J12)</f>
        <v>24.09.2016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3.5">
      <c r="B78" s="41"/>
      <c r="C78" s="65" t="s">
        <v>31</v>
      </c>
      <c r="D78" s="63"/>
      <c r="E78" s="63"/>
      <c r="F78" s="164" t="str">
        <f>E15</f>
        <v>Povodí Moravy</v>
      </c>
      <c r="G78" s="63"/>
      <c r="H78" s="63"/>
      <c r="I78" s="165" t="s">
        <v>37</v>
      </c>
      <c r="J78" s="164" t="str">
        <f>E21</f>
        <v xml:space="preserve"> </v>
      </c>
      <c r="K78" s="63"/>
      <c r="L78" s="61"/>
    </row>
    <row r="79" spans="2:12" s="1" customFormat="1" ht="14.45" customHeight="1">
      <c r="B79" s="41"/>
      <c r="C79" s="65" t="s">
        <v>35</v>
      </c>
      <c r="D79" s="63"/>
      <c r="E79" s="63"/>
      <c r="F79" s="164" t="str">
        <f>IF(E18="","",E18)</f>
        <v/>
      </c>
      <c r="G79" s="63"/>
      <c r="H79" s="63"/>
      <c r="I79" s="163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20" s="9" customFormat="1" ht="29.25" customHeight="1">
      <c r="B81" s="166"/>
      <c r="C81" s="167" t="s">
        <v>109</v>
      </c>
      <c r="D81" s="168" t="s">
        <v>59</v>
      </c>
      <c r="E81" s="168" t="s">
        <v>55</v>
      </c>
      <c r="F81" s="168" t="s">
        <v>110</v>
      </c>
      <c r="G81" s="168" t="s">
        <v>111</v>
      </c>
      <c r="H81" s="168" t="s">
        <v>112</v>
      </c>
      <c r="I81" s="169" t="s">
        <v>113</v>
      </c>
      <c r="J81" s="168" t="s">
        <v>99</v>
      </c>
      <c r="K81" s="170" t="s">
        <v>114</v>
      </c>
      <c r="L81" s="171"/>
      <c r="M81" s="81" t="s">
        <v>115</v>
      </c>
      <c r="N81" s="82" t="s">
        <v>44</v>
      </c>
      <c r="O81" s="82" t="s">
        <v>116</v>
      </c>
      <c r="P81" s="82" t="s">
        <v>117</v>
      </c>
      <c r="Q81" s="82" t="s">
        <v>118</v>
      </c>
      <c r="R81" s="82" t="s">
        <v>119</v>
      </c>
      <c r="S81" s="82" t="s">
        <v>120</v>
      </c>
      <c r="T81" s="83" t="s">
        <v>121</v>
      </c>
    </row>
    <row r="82" spans="2:63" s="1" customFormat="1" ht="29.25" customHeight="1">
      <c r="B82" s="41"/>
      <c r="C82" s="87" t="s">
        <v>100</v>
      </c>
      <c r="D82" s="63"/>
      <c r="E82" s="63"/>
      <c r="F82" s="63"/>
      <c r="G82" s="63"/>
      <c r="H82" s="63"/>
      <c r="I82" s="163"/>
      <c r="J82" s="172">
        <f>BK82</f>
        <v>0</v>
      </c>
      <c r="K82" s="63"/>
      <c r="L82" s="61"/>
      <c r="M82" s="84"/>
      <c r="N82" s="85"/>
      <c r="O82" s="85"/>
      <c r="P82" s="173">
        <f>P83</f>
        <v>0</v>
      </c>
      <c r="Q82" s="85"/>
      <c r="R82" s="173">
        <f>R83</f>
        <v>4005.1066756699997</v>
      </c>
      <c r="S82" s="85"/>
      <c r="T82" s="174">
        <f>T83</f>
        <v>0</v>
      </c>
      <c r="AT82" s="24" t="s">
        <v>73</v>
      </c>
      <c r="AU82" s="24" t="s">
        <v>101</v>
      </c>
      <c r="BK82" s="175">
        <f>BK83</f>
        <v>0</v>
      </c>
    </row>
    <row r="83" spans="2:63" s="10" customFormat="1" ht="37.35" customHeight="1">
      <c r="B83" s="176"/>
      <c r="C83" s="177"/>
      <c r="D83" s="178" t="s">
        <v>73</v>
      </c>
      <c r="E83" s="179" t="s">
        <v>122</v>
      </c>
      <c r="F83" s="179" t="s">
        <v>123</v>
      </c>
      <c r="G83" s="177"/>
      <c r="H83" s="177"/>
      <c r="I83" s="180"/>
      <c r="J83" s="181">
        <f>BK83</f>
        <v>0</v>
      </c>
      <c r="K83" s="177"/>
      <c r="L83" s="182"/>
      <c r="M83" s="183"/>
      <c r="N83" s="184"/>
      <c r="O83" s="184"/>
      <c r="P83" s="185">
        <f>P84+P155+P171+P223+P234</f>
        <v>0</v>
      </c>
      <c r="Q83" s="184"/>
      <c r="R83" s="185">
        <f>R84+R155+R171+R223+R234</f>
        <v>4005.1066756699997</v>
      </c>
      <c r="S83" s="184"/>
      <c r="T83" s="186">
        <f>T84+T155+T171+T223+T234</f>
        <v>0</v>
      </c>
      <c r="AR83" s="187" t="s">
        <v>24</v>
      </c>
      <c r="AT83" s="188" t="s">
        <v>73</v>
      </c>
      <c r="AU83" s="188" t="s">
        <v>74</v>
      </c>
      <c r="AY83" s="187" t="s">
        <v>124</v>
      </c>
      <c r="BK83" s="189">
        <f>BK84+BK155+BK171+BK223+BK234</f>
        <v>0</v>
      </c>
    </row>
    <row r="84" spans="2:63" s="10" customFormat="1" ht="19.9" customHeight="1">
      <c r="B84" s="176"/>
      <c r="C84" s="177"/>
      <c r="D84" s="192" t="s">
        <v>73</v>
      </c>
      <c r="E84" s="193" t="s">
        <v>24</v>
      </c>
      <c r="F84" s="193" t="s">
        <v>225</v>
      </c>
      <c r="G84" s="177"/>
      <c r="H84" s="177"/>
      <c r="I84" s="180"/>
      <c r="J84" s="194">
        <f>BK84</f>
        <v>0</v>
      </c>
      <c r="K84" s="177"/>
      <c r="L84" s="182"/>
      <c r="M84" s="183"/>
      <c r="N84" s="184"/>
      <c r="O84" s="184"/>
      <c r="P84" s="185">
        <f>SUM(P85:P154)</f>
        <v>0</v>
      </c>
      <c r="Q84" s="184"/>
      <c r="R84" s="185">
        <f>SUM(R85:R154)</f>
        <v>0.504075</v>
      </c>
      <c r="S84" s="184"/>
      <c r="T84" s="186">
        <f>SUM(T85:T154)</f>
        <v>0</v>
      </c>
      <c r="AR84" s="187" t="s">
        <v>24</v>
      </c>
      <c r="AT84" s="188" t="s">
        <v>73</v>
      </c>
      <c r="AU84" s="188" t="s">
        <v>24</v>
      </c>
      <c r="AY84" s="187" t="s">
        <v>124</v>
      </c>
      <c r="BK84" s="189">
        <f>SUM(BK85:BK154)</f>
        <v>0</v>
      </c>
    </row>
    <row r="85" spans="2:65" s="1" customFormat="1" ht="31.5" customHeight="1">
      <c r="B85" s="41"/>
      <c r="C85" s="195" t="s">
        <v>24</v>
      </c>
      <c r="D85" s="195" t="s">
        <v>132</v>
      </c>
      <c r="E85" s="196" t="s">
        <v>248</v>
      </c>
      <c r="F85" s="197" t="s">
        <v>249</v>
      </c>
      <c r="G85" s="198" t="s">
        <v>250</v>
      </c>
      <c r="H85" s="199">
        <v>700</v>
      </c>
      <c r="I85" s="200"/>
      <c r="J85" s="201">
        <f>ROUND(I85*H85,2)</f>
        <v>0</v>
      </c>
      <c r="K85" s="197" t="s">
        <v>157</v>
      </c>
      <c r="L85" s="61"/>
      <c r="M85" s="202" t="s">
        <v>22</v>
      </c>
      <c r="N85" s="203" t="s">
        <v>45</v>
      </c>
      <c r="O85" s="42"/>
      <c r="P85" s="204">
        <f>O85*H85</f>
        <v>0</v>
      </c>
      <c r="Q85" s="204">
        <v>0</v>
      </c>
      <c r="R85" s="204">
        <f>Q85*H85</f>
        <v>0</v>
      </c>
      <c r="S85" s="204">
        <v>0</v>
      </c>
      <c r="T85" s="205">
        <f>S85*H85</f>
        <v>0</v>
      </c>
      <c r="AR85" s="24" t="s">
        <v>147</v>
      </c>
      <c r="AT85" s="24" t="s">
        <v>132</v>
      </c>
      <c r="AU85" s="24" t="s">
        <v>82</v>
      </c>
      <c r="AY85" s="24" t="s">
        <v>124</v>
      </c>
      <c r="BE85" s="206">
        <f>IF(N85="základní",J85,0)</f>
        <v>0</v>
      </c>
      <c r="BF85" s="206">
        <f>IF(N85="snížená",J85,0)</f>
        <v>0</v>
      </c>
      <c r="BG85" s="206">
        <f>IF(N85="zákl. přenesená",J85,0)</f>
        <v>0</v>
      </c>
      <c r="BH85" s="206">
        <f>IF(N85="sníž. přenesená",J85,0)</f>
        <v>0</v>
      </c>
      <c r="BI85" s="206">
        <f>IF(N85="nulová",J85,0)</f>
        <v>0</v>
      </c>
      <c r="BJ85" s="24" t="s">
        <v>24</v>
      </c>
      <c r="BK85" s="206">
        <f>ROUND(I85*H85,2)</f>
        <v>0</v>
      </c>
      <c r="BL85" s="24" t="s">
        <v>147</v>
      </c>
      <c r="BM85" s="24" t="s">
        <v>320</v>
      </c>
    </row>
    <row r="86" spans="2:65" s="1" customFormat="1" ht="31.5" customHeight="1">
      <c r="B86" s="41"/>
      <c r="C86" s="195" t="s">
        <v>82</v>
      </c>
      <c r="D86" s="195" t="s">
        <v>132</v>
      </c>
      <c r="E86" s="196" t="s">
        <v>321</v>
      </c>
      <c r="F86" s="197" t="s">
        <v>322</v>
      </c>
      <c r="G86" s="198" t="s">
        <v>250</v>
      </c>
      <c r="H86" s="199">
        <v>2000</v>
      </c>
      <c r="I86" s="200"/>
      <c r="J86" s="201">
        <f>ROUND(I86*H86,2)</f>
        <v>0</v>
      </c>
      <c r="K86" s="197" t="s">
        <v>157</v>
      </c>
      <c r="L86" s="61"/>
      <c r="M86" s="202" t="s">
        <v>22</v>
      </c>
      <c r="N86" s="203" t="s">
        <v>45</v>
      </c>
      <c r="O86" s="42"/>
      <c r="P86" s="204">
        <f>O86*H86</f>
        <v>0</v>
      </c>
      <c r="Q86" s="204">
        <v>0</v>
      </c>
      <c r="R86" s="204">
        <f>Q86*H86</f>
        <v>0</v>
      </c>
      <c r="S86" s="204">
        <v>0</v>
      </c>
      <c r="T86" s="205">
        <f>S86*H86</f>
        <v>0</v>
      </c>
      <c r="AR86" s="24" t="s">
        <v>147</v>
      </c>
      <c r="AT86" s="24" t="s">
        <v>132</v>
      </c>
      <c r="AU86" s="24" t="s">
        <v>82</v>
      </c>
      <c r="AY86" s="24" t="s">
        <v>124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24" t="s">
        <v>24</v>
      </c>
      <c r="BK86" s="206">
        <f>ROUND(I86*H86,2)</f>
        <v>0</v>
      </c>
      <c r="BL86" s="24" t="s">
        <v>147</v>
      </c>
      <c r="BM86" s="24" t="s">
        <v>323</v>
      </c>
    </row>
    <row r="87" spans="2:65" s="1" customFormat="1" ht="31.5" customHeight="1">
      <c r="B87" s="41"/>
      <c r="C87" s="195" t="s">
        <v>143</v>
      </c>
      <c r="D87" s="195" t="s">
        <v>132</v>
      </c>
      <c r="E87" s="196" t="s">
        <v>252</v>
      </c>
      <c r="F87" s="197" t="s">
        <v>253</v>
      </c>
      <c r="G87" s="198" t="s">
        <v>254</v>
      </c>
      <c r="H87" s="199">
        <v>100</v>
      </c>
      <c r="I87" s="200"/>
      <c r="J87" s="201">
        <f>ROUND(I87*H87,2)</f>
        <v>0</v>
      </c>
      <c r="K87" s="197" t="s">
        <v>157</v>
      </c>
      <c r="L87" s="61"/>
      <c r="M87" s="202" t="s">
        <v>22</v>
      </c>
      <c r="N87" s="203" t="s">
        <v>45</v>
      </c>
      <c r="O87" s="42"/>
      <c r="P87" s="204">
        <f>O87*H87</f>
        <v>0</v>
      </c>
      <c r="Q87" s="204">
        <v>0</v>
      </c>
      <c r="R87" s="204">
        <f>Q87*H87</f>
        <v>0</v>
      </c>
      <c r="S87" s="204">
        <v>0</v>
      </c>
      <c r="T87" s="205">
        <f>S87*H87</f>
        <v>0</v>
      </c>
      <c r="AR87" s="24" t="s">
        <v>147</v>
      </c>
      <c r="AT87" s="24" t="s">
        <v>132</v>
      </c>
      <c r="AU87" s="24" t="s">
        <v>82</v>
      </c>
      <c r="AY87" s="24" t="s">
        <v>124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24" t="s">
        <v>24</v>
      </c>
      <c r="BK87" s="206">
        <f>ROUND(I87*H87,2)</f>
        <v>0</v>
      </c>
      <c r="BL87" s="24" t="s">
        <v>147</v>
      </c>
      <c r="BM87" s="24" t="s">
        <v>324</v>
      </c>
    </row>
    <row r="88" spans="2:65" s="1" customFormat="1" ht="31.5" customHeight="1">
      <c r="B88" s="41"/>
      <c r="C88" s="195" t="s">
        <v>147</v>
      </c>
      <c r="D88" s="195" t="s">
        <v>132</v>
      </c>
      <c r="E88" s="196" t="s">
        <v>325</v>
      </c>
      <c r="F88" s="197" t="s">
        <v>326</v>
      </c>
      <c r="G88" s="198" t="s">
        <v>254</v>
      </c>
      <c r="H88" s="199">
        <v>100</v>
      </c>
      <c r="I88" s="200"/>
      <c r="J88" s="201">
        <f>ROUND(I88*H88,2)</f>
        <v>0</v>
      </c>
      <c r="K88" s="197" t="s">
        <v>157</v>
      </c>
      <c r="L88" s="61"/>
      <c r="M88" s="202" t="s">
        <v>22</v>
      </c>
      <c r="N88" s="203" t="s">
        <v>45</v>
      </c>
      <c r="O88" s="42"/>
      <c r="P88" s="204">
        <f>O88*H88</f>
        <v>0</v>
      </c>
      <c r="Q88" s="204">
        <v>0</v>
      </c>
      <c r="R88" s="204">
        <f>Q88*H88</f>
        <v>0</v>
      </c>
      <c r="S88" s="204">
        <v>0</v>
      </c>
      <c r="T88" s="205">
        <f>S88*H88</f>
        <v>0</v>
      </c>
      <c r="AR88" s="24" t="s">
        <v>147</v>
      </c>
      <c r="AT88" s="24" t="s">
        <v>132</v>
      </c>
      <c r="AU88" s="24" t="s">
        <v>82</v>
      </c>
      <c r="AY88" s="24" t="s">
        <v>124</v>
      </c>
      <c r="BE88" s="206">
        <f>IF(N88="základní",J88,0)</f>
        <v>0</v>
      </c>
      <c r="BF88" s="206">
        <f>IF(N88="snížená",J88,0)</f>
        <v>0</v>
      </c>
      <c r="BG88" s="206">
        <f>IF(N88="zákl. přenesená",J88,0)</f>
        <v>0</v>
      </c>
      <c r="BH88" s="206">
        <f>IF(N88="sníž. přenesená",J88,0)</f>
        <v>0</v>
      </c>
      <c r="BI88" s="206">
        <f>IF(N88="nulová",J88,0)</f>
        <v>0</v>
      </c>
      <c r="BJ88" s="24" t="s">
        <v>24</v>
      </c>
      <c r="BK88" s="206">
        <f>ROUND(I88*H88,2)</f>
        <v>0</v>
      </c>
      <c r="BL88" s="24" t="s">
        <v>147</v>
      </c>
      <c r="BM88" s="24" t="s">
        <v>327</v>
      </c>
    </row>
    <row r="89" spans="2:65" s="1" customFormat="1" ht="44.25" customHeight="1">
      <c r="B89" s="41"/>
      <c r="C89" s="195" t="s">
        <v>129</v>
      </c>
      <c r="D89" s="195" t="s">
        <v>132</v>
      </c>
      <c r="E89" s="196" t="s">
        <v>328</v>
      </c>
      <c r="F89" s="197" t="s">
        <v>329</v>
      </c>
      <c r="G89" s="198" t="s">
        <v>205</v>
      </c>
      <c r="H89" s="199">
        <v>231</v>
      </c>
      <c r="I89" s="200"/>
      <c r="J89" s="201">
        <f>ROUND(I89*H89,2)</f>
        <v>0</v>
      </c>
      <c r="K89" s="197" t="s">
        <v>157</v>
      </c>
      <c r="L89" s="61"/>
      <c r="M89" s="202" t="s">
        <v>22</v>
      </c>
      <c r="N89" s="203" t="s">
        <v>45</v>
      </c>
      <c r="O89" s="42"/>
      <c r="P89" s="204">
        <f>O89*H89</f>
        <v>0</v>
      </c>
      <c r="Q89" s="204">
        <v>0</v>
      </c>
      <c r="R89" s="204">
        <f>Q89*H89</f>
        <v>0</v>
      </c>
      <c r="S89" s="204">
        <v>0</v>
      </c>
      <c r="T89" s="205">
        <f>S89*H89</f>
        <v>0</v>
      </c>
      <c r="AR89" s="24" t="s">
        <v>147</v>
      </c>
      <c r="AT89" s="24" t="s">
        <v>132</v>
      </c>
      <c r="AU89" s="24" t="s">
        <v>82</v>
      </c>
      <c r="AY89" s="24" t="s">
        <v>124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24" t="s">
        <v>24</v>
      </c>
      <c r="BK89" s="206">
        <f>ROUND(I89*H89,2)</f>
        <v>0</v>
      </c>
      <c r="BL89" s="24" t="s">
        <v>147</v>
      </c>
      <c r="BM89" s="24" t="s">
        <v>330</v>
      </c>
    </row>
    <row r="90" spans="2:51" s="12" customFormat="1" ht="13.5">
      <c r="B90" s="227"/>
      <c r="C90" s="228"/>
      <c r="D90" s="219" t="s">
        <v>142</v>
      </c>
      <c r="E90" s="229" t="s">
        <v>22</v>
      </c>
      <c r="F90" s="230" t="s">
        <v>331</v>
      </c>
      <c r="G90" s="228"/>
      <c r="H90" s="231" t="s">
        <v>22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AT90" s="237" t="s">
        <v>142</v>
      </c>
      <c r="AU90" s="237" t="s">
        <v>82</v>
      </c>
      <c r="AV90" s="12" t="s">
        <v>24</v>
      </c>
      <c r="AW90" s="12" t="s">
        <v>38</v>
      </c>
      <c r="AX90" s="12" t="s">
        <v>74</v>
      </c>
      <c r="AY90" s="237" t="s">
        <v>124</v>
      </c>
    </row>
    <row r="91" spans="2:51" s="11" customFormat="1" ht="13.5">
      <c r="B91" s="207"/>
      <c r="C91" s="208"/>
      <c r="D91" s="219" t="s">
        <v>142</v>
      </c>
      <c r="E91" s="220" t="s">
        <v>22</v>
      </c>
      <c r="F91" s="221" t="s">
        <v>332</v>
      </c>
      <c r="G91" s="208"/>
      <c r="H91" s="222">
        <v>231</v>
      </c>
      <c r="I91" s="213"/>
      <c r="J91" s="208"/>
      <c r="K91" s="208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142</v>
      </c>
      <c r="AU91" s="218" t="s">
        <v>82</v>
      </c>
      <c r="AV91" s="11" t="s">
        <v>82</v>
      </c>
      <c r="AW91" s="11" t="s">
        <v>38</v>
      </c>
      <c r="AX91" s="11" t="s">
        <v>74</v>
      </c>
      <c r="AY91" s="218" t="s">
        <v>124</v>
      </c>
    </row>
    <row r="92" spans="2:51" s="13" customFormat="1" ht="13.5">
      <c r="B92" s="238"/>
      <c r="C92" s="239"/>
      <c r="D92" s="209" t="s">
        <v>142</v>
      </c>
      <c r="E92" s="240" t="s">
        <v>301</v>
      </c>
      <c r="F92" s="241" t="s">
        <v>230</v>
      </c>
      <c r="G92" s="239"/>
      <c r="H92" s="242">
        <v>231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AT92" s="248" t="s">
        <v>142</v>
      </c>
      <c r="AU92" s="248" t="s">
        <v>82</v>
      </c>
      <c r="AV92" s="13" t="s">
        <v>147</v>
      </c>
      <c r="AW92" s="13" t="s">
        <v>38</v>
      </c>
      <c r="AX92" s="13" t="s">
        <v>24</v>
      </c>
      <c r="AY92" s="248" t="s">
        <v>124</v>
      </c>
    </row>
    <row r="93" spans="2:65" s="1" customFormat="1" ht="31.5" customHeight="1">
      <c r="B93" s="41"/>
      <c r="C93" s="195" t="s">
        <v>154</v>
      </c>
      <c r="D93" s="195" t="s">
        <v>132</v>
      </c>
      <c r="E93" s="196" t="s">
        <v>333</v>
      </c>
      <c r="F93" s="197" t="s">
        <v>334</v>
      </c>
      <c r="G93" s="198" t="s">
        <v>205</v>
      </c>
      <c r="H93" s="199">
        <v>231</v>
      </c>
      <c r="I93" s="200"/>
      <c r="J93" s="201">
        <f>ROUND(I93*H93,2)</f>
        <v>0</v>
      </c>
      <c r="K93" s="197" t="s">
        <v>157</v>
      </c>
      <c r="L93" s="61"/>
      <c r="M93" s="202" t="s">
        <v>22</v>
      </c>
      <c r="N93" s="203" t="s">
        <v>45</v>
      </c>
      <c r="O93" s="42"/>
      <c r="P93" s="204">
        <f>O93*H93</f>
        <v>0</v>
      </c>
      <c r="Q93" s="204">
        <v>0</v>
      </c>
      <c r="R93" s="204">
        <f>Q93*H93</f>
        <v>0</v>
      </c>
      <c r="S93" s="204">
        <v>0</v>
      </c>
      <c r="T93" s="205">
        <f>S93*H93</f>
        <v>0</v>
      </c>
      <c r="AR93" s="24" t="s">
        <v>147</v>
      </c>
      <c r="AT93" s="24" t="s">
        <v>132</v>
      </c>
      <c r="AU93" s="24" t="s">
        <v>82</v>
      </c>
      <c r="AY93" s="24" t="s">
        <v>124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24" t="s">
        <v>24</v>
      </c>
      <c r="BK93" s="206">
        <f>ROUND(I93*H93,2)</f>
        <v>0</v>
      </c>
      <c r="BL93" s="24" t="s">
        <v>147</v>
      </c>
      <c r="BM93" s="24" t="s">
        <v>335</v>
      </c>
    </row>
    <row r="94" spans="2:51" s="12" customFormat="1" ht="13.5">
      <c r="B94" s="227"/>
      <c r="C94" s="228"/>
      <c r="D94" s="219" t="s">
        <v>142</v>
      </c>
      <c r="E94" s="229" t="s">
        <v>22</v>
      </c>
      <c r="F94" s="230" t="s">
        <v>331</v>
      </c>
      <c r="G94" s="228"/>
      <c r="H94" s="231" t="s">
        <v>22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AT94" s="237" t="s">
        <v>142</v>
      </c>
      <c r="AU94" s="237" t="s">
        <v>82</v>
      </c>
      <c r="AV94" s="12" t="s">
        <v>24</v>
      </c>
      <c r="AW94" s="12" t="s">
        <v>38</v>
      </c>
      <c r="AX94" s="12" t="s">
        <v>74</v>
      </c>
      <c r="AY94" s="237" t="s">
        <v>124</v>
      </c>
    </row>
    <row r="95" spans="2:51" s="11" customFormat="1" ht="13.5">
      <c r="B95" s="207"/>
      <c r="C95" s="208"/>
      <c r="D95" s="209" t="s">
        <v>142</v>
      </c>
      <c r="E95" s="210" t="s">
        <v>22</v>
      </c>
      <c r="F95" s="211" t="s">
        <v>301</v>
      </c>
      <c r="G95" s="208"/>
      <c r="H95" s="212">
        <v>231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142</v>
      </c>
      <c r="AU95" s="218" t="s">
        <v>82</v>
      </c>
      <c r="AV95" s="11" t="s">
        <v>82</v>
      </c>
      <c r="AW95" s="11" t="s">
        <v>38</v>
      </c>
      <c r="AX95" s="11" t="s">
        <v>24</v>
      </c>
      <c r="AY95" s="218" t="s">
        <v>124</v>
      </c>
    </row>
    <row r="96" spans="2:65" s="1" customFormat="1" ht="31.5" customHeight="1">
      <c r="B96" s="41"/>
      <c r="C96" s="195" t="s">
        <v>159</v>
      </c>
      <c r="D96" s="195" t="s">
        <v>132</v>
      </c>
      <c r="E96" s="196" t="s">
        <v>336</v>
      </c>
      <c r="F96" s="197" t="s">
        <v>337</v>
      </c>
      <c r="G96" s="198" t="s">
        <v>205</v>
      </c>
      <c r="H96" s="199">
        <v>1144.17</v>
      </c>
      <c r="I96" s="200"/>
      <c r="J96" s="201">
        <f>ROUND(I96*H96,2)</f>
        <v>0</v>
      </c>
      <c r="K96" s="197" t="s">
        <v>157</v>
      </c>
      <c r="L96" s="61"/>
      <c r="M96" s="202" t="s">
        <v>22</v>
      </c>
      <c r="N96" s="203" t="s">
        <v>45</v>
      </c>
      <c r="O96" s="42"/>
      <c r="P96" s="204">
        <f>O96*H96</f>
        <v>0</v>
      </c>
      <c r="Q96" s="204">
        <v>0</v>
      </c>
      <c r="R96" s="204">
        <f>Q96*H96</f>
        <v>0</v>
      </c>
      <c r="S96" s="204">
        <v>0</v>
      </c>
      <c r="T96" s="205">
        <f>S96*H96</f>
        <v>0</v>
      </c>
      <c r="AR96" s="24" t="s">
        <v>147</v>
      </c>
      <c r="AT96" s="24" t="s">
        <v>132</v>
      </c>
      <c r="AU96" s="24" t="s">
        <v>82</v>
      </c>
      <c r="AY96" s="24" t="s">
        <v>124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24" t="s">
        <v>24</v>
      </c>
      <c r="BK96" s="206">
        <f>ROUND(I96*H96,2)</f>
        <v>0</v>
      </c>
      <c r="BL96" s="24" t="s">
        <v>147</v>
      </c>
      <c r="BM96" s="24" t="s">
        <v>338</v>
      </c>
    </row>
    <row r="97" spans="2:51" s="12" customFormat="1" ht="13.5">
      <c r="B97" s="227"/>
      <c r="C97" s="228"/>
      <c r="D97" s="219" t="s">
        <v>142</v>
      </c>
      <c r="E97" s="229" t="s">
        <v>22</v>
      </c>
      <c r="F97" s="230" t="s">
        <v>339</v>
      </c>
      <c r="G97" s="228"/>
      <c r="H97" s="231" t="s">
        <v>22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AT97" s="237" t="s">
        <v>142</v>
      </c>
      <c r="AU97" s="237" t="s">
        <v>82</v>
      </c>
      <c r="AV97" s="12" t="s">
        <v>24</v>
      </c>
      <c r="AW97" s="12" t="s">
        <v>38</v>
      </c>
      <c r="AX97" s="12" t="s">
        <v>74</v>
      </c>
      <c r="AY97" s="237" t="s">
        <v>124</v>
      </c>
    </row>
    <row r="98" spans="2:51" s="11" customFormat="1" ht="13.5">
      <c r="B98" s="207"/>
      <c r="C98" s="208"/>
      <c r="D98" s="219" t="s">
        <v>142</v>
      </c>
      <c r="E98" s="220" t="s">
        <v>22</v>
      </c>
      <c r="F98" s="221" t="s">
        <v>340</v>
      </c>
      <c r="G98" s="208"/>
      <c r="H98" s="222">
        <v>8.3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142</v>
      </c>
      <c r="AU98" s="218" t="s">
        <v>82</v>
      </c>
      <c r="AV98" s="11" t="s">
        <v>82</v>
      </c>
      <c r="AW98" s="11" t="s">
        <v>38</v>
      </c>
      <c r="AX98" s="11" t="s">
        <v>74</v>
      </c>
      <c r="AY98" s="218" t="s">
        <v>124</v>
      </c>
    </row>
    <row r="99" spans="2:51" s="11" customFormat="1" ht="13.5">
      <c r="B99" s="207"/>
      <c r="C99" s="208"/>
      <c r="D99" s="219" t="s">
        <v>142</v>
      </c>
      <c r="E99" s="220" t="s">
        <v>22</v>
      </c>
      <c r="F99" s="221" t="s">
        <v>341</v>
      </c>
      <c r="G99" s="208"/>
      <c r="H99" s="222">
        <v>79.2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142</v>
      </c>
      <c r="AU99" s="218" t="s">
        <v>82</v>
      </c>
      <c r="AV99" s="11" t="s">
        <v>82</v>
      </c>
      <c r="AW99" s="11" t="s">
        <v>38</v>
      </c>
      <c r="AX99" s="11" t="s">
        <v>74</v>
      </c>
      <c r="AY99" s="218" t="s">
        <v>124</v>
      </c>
    </row>
    <row r="100" spans="2:51" s="11" customFormat="1" ht="13.5">
      <c r="B100" s="207"/>
      <c r="C100" s="208"/>
      <c r="D100" s="219" t="s">
        <v>142</v>
      </c>
      <c r="E100" s="220" t="s">
        <v>22</v>
      </c>
      <c r="F100" s="221" t="s">
        <v>342</v>
      </c>
      <c r="G100" s="208"/>
      <c r="H100" s="222">
        <v>29.67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142</v>
      </c>
      <c r="AU100" s="218" t="s">
        <v>82</v>
      </c>
      <c r="AV100" s="11" t="s">
        <v>82</v>
      </c>
      <c r="AW100" s="11" t="s">
        <v>38</v>
      </c>
      <c r="AX100" s="11" t="s">
        <v>74</v>
      </c>
      <c r="AY100" s="218" t="s">
        <v>124</v>
      </c>
    </row>
    <row r="101" spans="2:51" s="11" customFormat="1" ht="13.5">
      <c r="B101" s="207"/>
      <c r="C101" s="208"/>
      <c r="D101" s="219" t="s">
        <v>142</v>
      </c>
      <c r="E101" s="220" t="s">
        <v>22</v>
      </c>
      <c r="F101" s="221" t="s">
        <v>343</v>
      </c>
      <c r="G101" s="208"/>
      <c r="H101" s="222">
        <v>1027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142</v>
      </c>
      <c r="AU101" s="218" t="s">
        <v>82</v>
      </c>
      <c r="AV101" s="11" t="s">
        <v>82</v>
      </c>
      <c r="AW101" s="11" t="s">
        <v>38</v>
      </c>
      <c r="AX101" s="11" t="s">
        <v>74</v>
      </c>
      <c r="AY101" s="218" t="s">
        <v>124</v>
      </c>
    </row>
    <row r="102" spans="2:51" s="13" customFormat="1" ht="13.5">
      <c r="B102" s="238"/>
      <c r="C102" s="239"/>
      <c r="D102" s="209" t="s">
        <v>142</v>
      </c>
      <c r="E102" s="240" t="s">
        <v>344</v>
      </c>
      <c r="F102" s="241" t="s">
        <v>230</v>
      </c>
      <c r="G102" s="239"/>
      <c r="H102" s="242">
        <v>1144.17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AT102" s="248" t="s">
        <v>142</v>
      </c>
      <c r="AU102" s="248" t="s">
        <v>82</v>
      </c>
      <c r="AV102" s="13" t="s">
        <v>147</v>
      </c>
      <c r="AW102" s="13" t="s">
        <v>38</v>
      </c>
      <c r="AX102" s="13" t="s">
        <v>24</v>
      </c>
      <c r="AY102" s="248" t="s">
        <v>124</v>
      </c>
    </row>
    <row r="103" spans="2:65" s="1" customFormat="1" ht="44.25" customHeight="1">
      <c r="B103" s="41"/>
      <c r="C103" s="195" t="s">
        <v>163</v>
      </c>
      <c r="D103" s="195" t="s">
        <v>132</v>
      </c>
      <c r="E103" s="196" t="s">
        <v>345</v>
      </c>
      <c r="F103" s="197" t="s">
        <v>262</v>
      </c>
      <c r="G103" s="198" t="s">
        <v>205</v>
      </c>
      <c r="H103" s="199">
        <v>8.5</v>
      </c>
      <c r="I103" s="200"/>
      <c r="J103" s="201">
        <f>ROUND(I103*H103,2)</f>
        <v>0</v>
      </c>
      <c r="K103" s="197" t="s">
        <v>157</v>
      </c>
      <c r="L103" s="61"/>
      <c r="M103" s="202" t="s">
        <v>22</v>
      </c>
      <c r="N103" s="203" t="s">
        <v>45</v>
      </c>
      <c r="O103" s="42"/>
      <c r="P103" s="204">
        <f>O103*H103</f>
        <v>0</v>
      </c>
      <c r="Q103" s="204">
        <v>0</v>
      </c>
      <c r="R103" s="204">
        <f>Q103*H103</f>
        <v>0</v>
      </c>
      <c r="S103" s="204">
        <v>0</v>
      </c>
      <c r="T103" s="205">
        <f>S103*H103</f>
        <v>0</v>
      </c>
      <c r="AR103" s="24" t="s">
        <v>147</v>
      </c>
      <c r="AT103" s="24" t="s">
        <v>132</v>
      </c>
      <c r="AU103" s="24" t="s">
        <v>82</v>
      </c>
      <c r="AY103" s="24" t="s">
        <v>124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24" t="s">
        <v>24</v>
      </c>
      <c r="BK103" s="206">
        <f>ROUND(I103*H103,2)</f>
        <v>0</v>
      </c>
      <c r="BL103" s="24" t="s">
        <v>147</v>
      </c>
      <c r="BM103" s="24" t="s">
        <v>346</v>
      </c>
    </row>
    <row r="104" spans="2:51" s="11" customFormat="1" ht="13.5">
      <c r="B104" s="207"/>
      <c r="C104" s="208"/>
      <c r="D104" s="209" t="s">
        <v>142</v>
      </c>
      <c r="E104" s="210" t="s">
        <v>22</v>
      </c>
      <c r="F104" s="211" t="s">
        <v>347</v>
      </c>
      <c r="G104" s="208"/>
      <c r="H104" s="212">
        <v>8.5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142</v>
      </c>
      <c r="AU104" s="218" t="s">
        <v>82</v>
      </c>
      <c r="AV104" s="11" t="s">
        <v>82</v>
      </c>
      <c r="AW104" s="11" t="s">
        <v>38</v>
      </c>
      <c r="AX104" s="11" t="s">
        <v>24</v>
      </c>
      <c r="AY104" s="218" t="s">
        <v>124</v>
      </c>
    </row>
    <row r="105" spans="2:65" s="1" customFormat="1" ht="44.25" customHeight="1">
      <c r="B105" s="41"/>
      <c r="C105" s="195" t="s">
        <v>125</v>
      </c>
      <c r="D105" s="195" t="s">
        <v>132</v>
      </c>
      <c r="E105" s="196" t="s">
        <v>348</v>
      </c>
      <c r="F105" s="197" t="s">
        <v>349</v>
      </c>
      <c r="G105" s="198" t="s">
        <v>205</v>
      </c>
      <c r="H105" s="199">
        <v>2174</v>
      </c>
      <c r="I105" s="200"/>
      <c r="J105" s="201">
        <f>ROUND(I105*H105,2)</f>
        <v>0</v>
      </c>
      <c r="K105" s="197" t="s">
        <v>22</v>
      </c>
      <c r="L105" s="61"/>
      <c r="M105" s="202" t="s">
        <v>22</v>
      </c>
      <c r="N105" s="203" t="s">
        <v>45</v>
      </c>
      <c r="O105" s="42"/>
      <c r="P105" s="204">
        <f>O105*H105</f>
        <v>0</v>
      </c>
      <c r="Q105" s="204">
        <v>0</v>
      </c>
      <c r="R105" s="204">
        <f>Q105*H105</f>
        <v>0</v>
      </c>
      <c r="S105" s="204">
        <v>0</v>
      </c>
      <c r="T105" s="205">
        <f>S105*H105</f>
        <v>0</v>
      </c>
      <c r="AR105" s="24" t="s">
        <v>147</v>
      </c>
      <c r="AT105" s="24" t="s">
        <v>132</v>
      </c>
      <c r="AU105" s="24" t="s">
        <v>82</v>
      </c>
      <c r="AY105" s="24" t="s">
        <v>124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24" t="s">
        <v>24</v>
      </c>
      <c r="BK105" s="206">
        <f>ROUND(I105*H105,2)</f>
        <v>0</v>
      </c>
      <c r="BL105" s="24" t="s">
        <v>147</v>
      </c>
      <c r="BM105" s="24" t="s">
        <v>350</v>
      </c>
    </row>
    <row r="106" spans="2:51" s="12" customFormat="1" ht="13.5">
      <c r="B106" s="227"/>
      <c r="C106" s="228"/>
      <c r="D106" s="219" t="s">
        <v>142</v>
      </c>
      <c r="E106" s="229" t="s">
        <v>22</v>
      </c>
      <c r="F106" s="230" t="s">
        <v>351</v>
      </c>
      <c r="G106" s="228"/>
      <c r="H106" s="231" t="s">
        <v>22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142</v>
      </c>
      <c r="AU106" s="237" t="s">
        <v>82</v>
      </c>
      <c r="AV106" s="12" t="s">
        <v>24</v>
      </c>
      <c r="AW106" s="12" t="s">
        <v>38</v>
      </c>
      <c r="AX106" s="12" t="s">
        <v>74</v>
      </c>
      <c r="AY106" s="237" t="s">
        <v>124</v>
      </c>
    </row>
    <row r="107" spans="2:51" s="11" customFormat="1" ht="13.5">
      <c r="B107" s="207"/>
      <c r="C107" s="208"/>
      <c r="D107" s="219" t="s">
        <v>142</v>
      </c>
      <c r="E107" s="220" t="s">
        <v>22</v>
      </c>
      <c r="F107" s="221" t="s">
        <v>352</v>
      </c>
      <c r="G107" s="208"/>
      <c r="H107" s="222">
        <v>231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142</v>
      </c>
      <c r="AU107" s="218" t="s">
        <v>82</v>
      </c>
      <c r="AV107" s="11" t="s">
        <v>82</v>
      </c>
      <c r="AW107" s="11" t="s">
        <v>38</v>
      </c>
      <c r="AX107" s="11" t="s">
        <v>74</v>
      </c>
      <c r="AY107" s="218" t="s">
        <v>124</v>
      </c>
    </row>
    <row r="108" spans="2:51" s="12" customFormat="1" ht="13.5">
      <c r="B108" s="227"/>
      <c r="C108" s="228"/>
      <c r="D108" s="219" t="s">
        <v>142</v>
      </c>
      <c r="E108" s="229" t="s">
        <v>22</v>
      </c>
      <c r="F108" s="230" t="s">
        <v>351</v>
      </c>
      <c r="G108" s="228"/>
      <c r="H108" s="231" t="s">
        <v>22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142</v>
      </c>
      <c r="AU108" s="237" t="s">
        <v>82</v>
      </c>
      <c r="AV108" s="12" t="s">
        <v>24</v>
      </c>
      <c r="AW108" s="12" t="s">
        <v>38</v>
      </c>
      <c r="AX108" s="12" t="s">
        <v>74</v>
      </c>
      <c r="AY108" s="237" t="s">
        <v>124</v>
      </c>
    </row>
    <row r="109" spans="2:51" s="11" customFormat="1" ht="13.5">
      <c r="B109" s="207"/>
      <c r="C109" s="208"/>
      <c r="D109" s="219" t="s">
        <v>142</v>
      </c>
      <c r="E109" s="220" t="s">
        <v>22</v>
      </c>
      <c r="F109" s="221" t="s">
        <v>353</v>
      </c>
      <c r="G109" s="208"/>
      <c r="H109" s="222">
        <v>856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142</v>
      </c>
      <c r="AU109" s="218" t="s">
        <v>82</v>
      </c>
      <c r="AV109" s="11" t="s">
        <v>82</v>
      </c>
      <c r="AW109" s="11" t="s">
        <v>38</v>
      </c>
      <c r="AX109" s="11" t="s">
        <v>74</v>
      </c>
      <c r="AY109" s="218" t="s">
        <v>124</v>
      </c>
    </row>
    <row r="110" spans="2:51" s="14" customFormat="1" ht="13.5">
      <c r="B110" s="263"/>
      <c r="C110" s="264"/>
      <c r="D110" s="219" t="s">
        <v>142</v>
      </c>
      <c r="E110" s="265" t="s">
        <v>307</v>
      </c>
      <c r="F110" s="266" t="s">
        <v>354</v>
      </c>
      <c r="G110" s="264"/>
      <c r="H110" s="267">
        <v>1087</v>
      </c>
      <c r="I110" s="268"/>
      <c r="J110" s="264"/>
      <c r="K110" s="264"/>
      <c r="L110" s="269"/>
      <c r="M110" s="270"/>
      <c r="N110" s="271"/>
      <c r="O110" s="271"/>
      <c r="P110" s="271"/>
      <c r="Q110" s="271"/>
      <c r="R110" s="271"/>
      <c r="S110" s="271"/>
      <c r="T110" s="272"/>
      <c r="AT110" s="273" t="s">
        <v>142</v>
      </c>
      <c r="AU110" s="273" t="s">
        <v>82</v>
      </c>
      <c r="AV110" s="14" t="s">
        <v>143</v>
      </c>
      <c r="AW110" s="14" t="s">
        <v>38</v>
      </c>
      <c r="AX110" s="14" t="s">
        <v>74</v>
      </c>
      <c r="AY110" s="273" t="s">
        <v>124</v>
      </c>
    </row>
    <row r="111" spans="2:51" s="11" customFormat="1" ht="13.5">
      <c r="B111" s="207"/>
      <c r="C111" s="208"/>
      <c r="D111" s="209" t="s">
        <v>142</v>
      </c>
      <c r="E111" s="210" t="s">
        <v>22</v>
      </c>
      <c r="F111" s="211" t="s">
        <v>355</v>
      </c>
      <c r="G111" s="208"/>
      <c r="H111" s="212">
        <v>2174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142</v>
      </c>
      <c r="AU111" s="218" t="s">
        <v>82</v>
      </c>
      <c r="AV111" s="11" t="s">
        <v>82</v>
      </c>
      <c r="AW111" s="11" t="s">
        <v>38</v>
      </c>
      <c r="AX111" s="11" t="s">
        <v>24</v>
      </c>
      <c r="AY111" s="218" t="s">
        <v>124</v>
      </c>
    </row>
    <row r="112" spans="2:65" s="1" customFormat="1" ht="31.5" customHeight="1">
      <c r="B112" s="41"/>
      <c r="C112" s="195" t="s">
        <v>29</v>
      </c>
      <c r="D112" s="195" t="s">
        <v>132</v>
      </c>
      <c r="E112" s="196" t="s">
        <v>356</v>
      </c>
      <c r="F112" s="197" t="s">
        <v>357</v>
      </c>
      <c r="G112" s="198" t="s">
        <v>205</v>
      </c>
      <c r="H112" s="199">
        <v>1098.25</v>
      </c>
      <c r="I112" s="200"/>
      <c r="J112" s="201">
        <f>ROUND(I112*H112,2)</f>
        <v>0</v>
      </c>
      <c r="K112" s="197" t="s">
        <v>157</v>
      </c>
      <c r="L112" s="61"/>
      <c r="M112" s="202" t="s">
        <v>22</v>
      </c>
      <c r="N112" s="203" t="s">
        <v>45</v>
      </c>
      <c r="O112" s="42"/>
      <c r="P112" s="204">
        <f>O112*H112</f>
        <v>0</v>
      </c>
      <c r="Q112" s="204">
        <v>0</v>
      </c>
      <c r="R112" s="204">
        <f>Q112*H112</f>
        <v>0</v>
      </c>
      <c r="S112" s="204">
        <v>0</v>
      </c>
      <c r="T112" s="205">
        <f>S112*H112</f>
        <v>0</v>
      </c>
      <c r="AR112" s="24" t="s">
        <v>147</v>
      </c>
      <c r="AT112" s="24" t="s">
        <v>132</v>
      </c>
      <c r="AU112" s="24" t="s">
        <v>82</v>
      </c>
      <c r="AY112" s="24" t="s">
        <v>124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24" t="s">
        <v>24</v>
      </c>
      <c r="BK112" s="206">
        <f>ROUND(I112*H112,2)</f>
        <v>0</v>
      </c>
      <c r="BL112" s="24" t="s">
        <v>147</v>
      </c>
      <c r="BM112" s="24" t="s">
        <v>358</v>
      </c>
    </row>
    <row r="113" spans="2:51" s="11" customFormat="1" ht="13.5">
      <c r="B113" s="207"/>
      <c r="C113" s="208"/>
      <c r="D113" s="219" t="s">
        <v>142</v>
      </c>
      <c r="E113" s="220" t="s">
        <v>22</v>
      </c>
      <c r="F113" s="221" t="s">
        <v>359</v>
      </c>
      <c r="G113" s="208"/>
      <c r="H113" s="222">
        <v>231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142</v>
      </c>
      <c r="AU113" s="218" t="s">
        <v>82</v>
      </c>
      <c r="AV113" s="11" t="s">
        <v>82</v>
      </c>
      <c r="AW113" s="11" t="s">
        <v>38</v>
      </c>
      <c r="AX113" s="11" t="s">
        <v>74</v>
      </c>
      <c r="AY113" s="218" t="s">
        <v>124</v>
      </c>
    </row>
    <row r="114" spans="2:51" s="11" customFormat="1" ht="13.5">
      <c r="B114" s="207"/>
      <c r="C114" s="208"/>
      <c r="D114" s="219" t="s">
        <v>142</v>
      </c>
      <c r="E114" s="220" t="s">
        <v>22</v>
      </c>
      <c r="F114" s="221" t="s">
        <v>304</v>
      </c>
      <c r="G114" s="208"/>
      <c r="H114" s="222">
        <v>867.25</v>
      </c>
      <c r="I114" s="213"/>
      <c r="J114" s="208"/>
      <c r="K114" s="208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142</v>
      </c>
      <c r="AU114" s="218" t="s">
        <v>82</v>
      </c>
      <c r="AV114" s="11" t="s">
        <v>82</v>
      </c>
      <c r="AW114" s="11" t="s">
        <v>38</v>
      </c>
      <c r="AX114" s="11" t="s">
        <v>74</v>
      </c>
      <c r="AY114" s="218" t="s">
        <v>124</v>
      </c>
    </row>
    <row r="115" spans="2:51" s="13" customFormat="1" ht="13.5">
      <c r="B115" s="238"/>
      <c r="C115" s="239"/>
      <c r="D115" s="209" t="s">
        <v>142</v>
      </c>
      <c r="E115" s="240" t="s">
        <v>22</v>
      </c>
      <c r="F115" s="241" t="s">
        <v>230</v>
      </c>
      <c r="G115" s="239"/>
      <c r="H115" s="242">
        <v>1098.25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AT115" s="248" t="s">
        <v>142</v>
      </c>
      <c r="AU115" s="248" t="s">
        <v>82</v>
      </c>
      <c r="AV115" s="13" t="s">
        <v>147</v>
      </c>
      <c r="AW115" s="13" t="s">
        <v>38</v>
      </c>
      <c r="AX115" s="13" t="s">
        <v>24</v>
      </c>
      <c r="AY115" s="248" t="s">
        <v>124</v>
      </c>
    </row>
    <row r="116" spans="2:65" s="1" customFormat="1" ht="44.25" customHeight="1">
      <c r="B116" s="41"/>
      <c r="C116" s="195" t="s">
        <v>173</v>
      </c>
      <c r="D116" s="195" t="s">
        <v>132</v>
      </c>
      <c r="E116" s="196" t="s">
        <v>360</v>
      </c>
      <c r="F116" s="197" t="s">
        <v>349</v>
      </c>
      <c r="G116" s="198" t="s">
        <v>205</v>
      </c>
      <c r="H116" s="199">
        <v>286</v>
      </c>
      <c r="I116" s="200"/>
      <c r="J116" s="201">
        <f>ROUND(I116*H116,2)</f>
        <v>0</v>
      </c>
      <c r="K116" s="197" t="s">
        <v>22</v>
      </c>
      <c r="L116" s="61"/>
      <c r="M116" s="202" t="s">
        <v>22</v>
      </c>
      <c r="N116" s="203" t="s">
        <v>45</v>
      </c>
      <c r="O116" s="42"/>
      <c r="P116" s="204">
        <f>O116*H116</f>
        <v>0</v>
      </c>
      <c r="Q116" s="204">
        <v>0</v>
      </c>
      <c r="R116" s="204">
        <f>Q116*H116</f>
        <v>0</v>
      </c>
      <c r="S116" s="204">
        <v>0</v>
      </c>
      <c r="T116" s="205">
        <f>S116*H116</f>
        <v>0</v>
      </c>
      <c r="AR116" s="24" t="s">
        <v>147</v>
      </c>
      <c r="AT116" s="24" t="s">
        <v>132</v>
      </c>
      <c r="AU116" s="24" t="s">
        <v>82</v>
      </c>
      <c r="AY116" s="24" t="s">
        <v>124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24" t="s">
        <v>24</v>
      </c>
      <c r="BK116" s="206">
        <f>ROUND(I116*H116,2)</f>
        <v>0</v>
      </c>
      <c r="BL116" s="24" t="s">
        <v>147</v>
      </c>
      <c r="BM116" s="24" t="s">
        <v>361</v>
      </c>
    </row>
    <row r="117" spans="2:51" s="12" customFormat="1" ht="13.5">
      <c r="B117" s="227"/>
      <c r="C117" s="228"/>
      <c r="D117" s="219" t="s">
        <v>142</v>
      </c>
      <c r="E117" s="229" t="s">
        <v>22</v>
      </c>
      <c r="F117" s="230" t="s">
        <v>351</v>
      </c>
      <c r="G117" s="228"/>
      <c r="H117" s="231" t="s">
        <v>22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142</v>
      </c>
      <c r="AU117" s="237" t="s">
        <v>82</v>
      </c>
      <c r="AV117" s="12" t="s">
        <v>24</v>
      </c>
      <c r="AW117" s="12" t="s">
        <v>38</v>
      </c>
      <c r="AX117" s="12" t="s">
        <v>74</v>
      </c>
      <c r="AY117" s="237" t="s">
        <v>124</v>
      </c>
    </row>
    <row r="118" spans="2:51" s="11" customFormat="1" ht="13.5">
      <c r="B118" s="207"/>
      <c r="C118" s="208"/>
      <c r="D118" s="219" t="s">
        <v>142</v>
      </c>
      <c r="E118" s="220" t="s">
        <v>22</v>
      </c>
      <c r="F118" s="221" t="s">
        <v>362</v>
      </c>
      <c r="G118" s="208"/>
      <c r="H118" s="222">
        <v>11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142</v>
      </c>
      <c r="AU118" s="218" t="s">
        <v>82</v>
      </c>
      <c r="AV118" s="11" t="s">
        <v>82</v>
      </c>
      <c r="AW118" s="11" t="s">
        <v>38</v>
      </c>
      <c r="AX118" s="11" t="s">
        <v>74</v>
      </c>
      <c r="AY118" s="218" t="s">
        <v>124</v>
      </c>
    </row>
    <row r="119" spans="2:51" s="12" customFormat="1" ht="13.5">
      <c r="B119" s="227"/>
      <c r="C119" s="228"/>
      <c r="D119" s="219" t="s">
        <v>142</v>
      </c>
      <c r="E119" s="229" t="s">
        <v>22</v>
      </c>
      <c r="F119" s="230" t="s">
        <v>351</v>
      </c>
      <c r="G119" s="228"/>
      <c r="H119" s="231" t="s">
        <v>22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142</v>
      </c>
      <c r="AU119" s="237" t="s">
        <v>82</v>
      </c>
      <c r="AV119" s="12" t="s">
        <v>24</v>
      </c>
      <c r="AW119" s="12" t="s">
        <v>38</v>
      </c>
      <c r="AX119" s="12" t="s">
        <v>74</v>
      </c>
      <c r="AY119" s="237" t="s">
        <v>124</v>
      </c>
    </row>
    <row r="120" spans="2:51" s="11" customFormat="1" ht="13.5">
      <c r="B120" s="207"/>
      <c r="C120" s="208"/>
      <c r="D120" s="219" t="s">
        <v>142</v>
      </c>
      <c r="E120" s="220" t="s">
        <v>22</v>
      </c>
      <c r="F120" s="221" t="s">
        <v>363</v>
      </c>
      <c r="G120" s="208"/>
      <c r="H120" s="222">
        <v>1027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142</v>
      </c>
      <c r="AU120" s="218" t="s">
        <v>82</v>
      </c>
      <c r="AV120" s="11" t="s">
        <v>82</v>
      </c>
      <c r="AW120" s="11" t="s">
        <v>38</v>
      </c>
      <c r="AX120" s="11" t="s">
        <v>74</v>
      </c>
      <c r="AY120" s="218" t="s">
        <v>124</v>
      </c>
    </row>
    <row r="121" spans="2:51" s="11" customFormat="1" ht="13.5">
      <c r="B121" s="207"/>
      <c r="C121" s="208"/>
      <c r="D121" s="219" t="s">
        <v>142</v>
      </c>
      <c r="E121" s="220" t="s">
        <v>22</v>
      </c>
      <c r="F121" s="221" t="s">
        <v>364</v>
      </c>
      <c r="G121" s="208"/>
      <c r="H121" s="222">
        <v>16.8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142</v>
      </c>
      <c r="AU121" s="218" t="s">
        <v>82</v>
      </c>
      <c r="AV121" s="11" t="s">
        <v>82</v>
      </c>
      <c r="AW121" s="11" t="s">
        <v>38</v>
      </c>
      <c r="AX121" s="11" t="s">
        <v>74</v>
      </c>
      <c r="AY121" s="218" t="s">
        <v>124</v>
      </c>
    </row>
    <row r="122" spans="2:51" s="11" customFormat="1" ht="13.5">
      <c r="B122" s="207"/>
      <c r="C122" s="208"/>
      <c r="D122" s="219" t="s">
        <v>142</v>
      </c>
      <c r="E122" s="220" t="s">
        <v>22</v>
      </c>
      <c r="F122" s="221" t="s">
        <v>365</v>
      </c>
      <c r="G122" s="208"/>
      <c r="H122" s="222">
        <v>79.2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142</v>
      </c>
      <c r="AU122" s="218" t="s">
        <v>82</v>
      </c>
      <c r="AV122" s="11" t="s">
        <v>82</v>
      </c>
      <c r="AW122" s="11" t="s">
        <v>38</v>
      </c>
      <c r="AX122" s="11" t="s">
        <v>74</v>
      </c>
      <c r="AY122" s="218" t="s">
        <v>124</v>
      </c>
    </row>
    <row r="123" spans="2:51" s="11" customFormat="1" ht="13.5">
      <c r="B123" s="207"/>
      <c r="C123" s="208"/>
      <c r="D123" s="219" t="s">
        <v>142</v>
      </c>
      <c r="E123" s="220" t="s">
        <v>22</v>
      </c>
      <c r="F123" s="221" t="s">
        <v>366</v>
      </c>
      <c r="G123" s="208"/>
      <c r="H123" s="222">
        <v>8</v>
      </c>
      <c r="I123" s="213"/>
      <c r="J123" s="208"/>
      <c r="K123" s="208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142</v>
      </c>
      <c r="AU123" s="218" t="s">
        <v>82</v>
      </c>
      <c r="AV123" s="11" t="s">
        <v>82</v>
      </c>
      <c r="AW123" s="11" t="s">
        <v>38</v>
      </c>
      <c r="AX123" s="11" t="s">
        <v>74</v>
      </c>
      <c r="AY123" s="218" t="s">
        <v>124</v>
      </c>
    </row>
    <row r="124" spans="2:51" s="11" customFormat="1" ht="13.5">
      <c r="B124" s="207"/>
      <c r="C124" s="208"/>
      <c r="D124" s="219" t="s">
        <v>142</v>
      </c>
      <c r="E124" s="220" t="s">
        <v>22</v>
      </c>
      <c r="F124" s="221" t="s">
        <v>367</v>
      </c>
      <c r="G124" s="208"/>
      <c r="H124" s="222">
        <v>-856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142</v>
      </c>
      <c r="AU124" s="218" t="s">
        <v>82</v>
      </c>
      <c r="AV124" s="11" t="s">
        <v>82</v>
      </c>
      <c r="AW124" s="11" t="s">
        <v>38</v>
      </c>
      <c r="AX124" s="11" t="s">
        <v>74</v>
      </c>
      <c r="AY124" s="218" t="s">
        <v>124</v>
      </c>
    </row>
    <row r="125" spans="2:51" s="13" customFormat="1" ht="13.5">
      <c r="B125" s="238"/>
      <c r="C125" s="239"/>
      <c r="D125" s="209" t="s">
        <v>142</v>
      </c>
      <c r="E125" s="240" t="s">
        <v>313</v>
      </c>
      <c r="F125" s="241" t="s">
        <v>230</v>
      </c>
      <c r="G125" s="239"/>
      <c r="H125" s="242">
        <v>286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AT125" s="248" t="s">
        <v>142</v>
      </c>
      <c r="AU125" s="248" t="s">
        <v>82</v>
      </c>
      <c r="AV125" s="13" t="s">
        <v>147</v>
      </c>
      <c r="AW125" s="13" t="s">
        <v>38</v>
      </c>
      <c r="AX125" s="13" t="s">
        <v>24</v>
      </c>
      <c r="AY125" s="248" t="s">
        <v>124</v>
      </c>
    </row>
    <row r="126" spans="2:65" s="1" customFormat="1" ht="44.25" customHeight="1">
      <c r="B126" s="41"/>
      <c r="C126" s="195" t="s">
        <v>269</v>
      </c>
      <c r="D126" s="195" t="s">
        <v>132</v>
      </c>
      <c r="E126" s="196" t="s">
        <v>270</v>
      </c>
      <c r="F126" s="197" t="s">
        <v>271</v>
      </c>
      <c r="G126" s="198" t="s">
        <v>205</v>
      </c>
      <c r="H126" s="199">
        <v>6578</v>
      </c>
      <c r="I126" s="200"/>
      <c r="J126" s="201">
        <f>ROUND(I126*H126,2)</f>
        <v>0</v>
      </c>
      <c r="K126" s="197" t="s">
        <v>157</v>
      </c>
      <c r="L126" s="61"/>
      <c r="M126" s="202" t="s">
        <v>22</v>
      </c>
      <c r="N126" s="203" t="s">
        <v>45</v>
      </c>
      <c r="O126" s="42"/>
      <c r="P126" s="204">
        <f>O126*H126</f>
        <v>0</v>
      </c>
      <c r="Q126" s="204">
        <v>0</v>
      </c>
      <c r="R126" s="204">
        <f>Q126*H126</f>
        <v>0</v>
      </c>
      <c r="S126" s="204">
        <v>0</v>
      </c>
      <c r="T126" s="205">
        <f>S126*H126</f>
        <v>0</v>
      </c>
      <c r="AR126" s="24" t="s">
        <v>147</v>
      </c>
      <c r="AT126" s="24" t="s">
        <v>132</v>
      </c>
      <c r="AU126" s="24" t="s">
        <v>82</v>
      </c>
      <c r="AY126" s="24" t="s">
        <v>124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24" t="s">
        <v>24</v>
      </c>
      <c r="BK126" s="206">
        <f>ROUND(I126*H126,2)</f>
        <v>0</v>
      </c>
      <c r="BL126" s="24" t="s">
        <v>147</v>
      </c>
      <c r="BM126" s="24" t="s">
        <v>368</v>
      </c>
    </row>
    <row r="127" spans="2:51" s="11" customFormat="1" ht="13.5">
      <c r="B127" s="207"/>
      <c r="C127" s="208"/>
      <c r="D127" s="209" t="s">
        <v>142</v>
      </c>
      <c r="E127" s="210" t="s">
        <v>22</v>
      </c>
      <c r="F127" s="211" t="s">
        <v>369</v>
      </c>
      <c r="G127" s="208"/>
      <c r="H127" s="212">
        <v>6578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142</v>
      </c>
      <c r="AU127" s="218" t="s">
        <v>82</v>
      </c>
      <c r="AV127" s="11" t="s">
        <v>82</v>
      </c>
      <c r="AW127" s="11" t="s">
        <v>38</v>
      </c>
      <c r="AX127" s="11" t="s">
        <v>24</v>
      </c>
      <c r="AY127" s="218" t="s">
        <v>124</v>
      </c>
    </row>
    <row r="128" spans="2:65" s="1" customFormat="1" ht="22.5" customHeight="1">
      <c r="B128" s="41"/>
      <c r="C128" s="249" t="s">
        <v>179</v>
      </c>
      <c r="D128" s="249" t="s">
        <v>274</v>
      </c>
      <c r="E128" s="250" t="s">
        <v>275</v>
      </c>
      <c r="F128" s="251" t="s">
        <v>276</v>
      </c>
      <c r="G128" s="252" t="s">
        <v>245</v>
      </c>
      <c r="H128" s="253">
        <v>506.22</v>
      </c>
      <c r="I128" s="254"/>
      <c r="J128" s="255">
        <f>ROUND(I128*H128,2)</f>
        <v>0</v>
      </c>
      <c r="K128" s="251" t="s">
        <v>22</v>
      </c>
      <c r="L128" s="256"/>
      <c r="M128" s="257" t="s">
        <v>22</v>
      </c>
      <c r="N128" s="258" t="s">
        <v>45</v>
      </c>
      <c r="O128" s="42"/>
      <c r="P128" s="204">
        <f>O128*H128</f>
        <v>0</v>
      </c>
      <c r="Q128" s="204">
        <v>0</v>
      </c>
      <c r="R128" s="204">
        <f>Q128*H128</f>
        <v>0</v>
      </c>
      <c r="S128" s="204">
        <v>0</v>
      </c>
      <c r="T128" s="205">
        <f>S128*H128</f>
        <v>0</v>
      </c>
      <c r="AR128" s="24" t="s">
        <v>163</v>
      </c>
      <c r="AT128" s="24" t="s">
        <v>274</v>
      </c>
      <c r="AU128" s="24" t="s">
        <v>82</v>
      </c>
      <c r="AY128" s="24" t="s">
        <v>124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24" t="s">
        <v>24</v>
      </c>
      <c r="BK128" s="206">
        <f>ROUND(I128*H128,2)</f>
        <v>0</v>
      </c>
      <c r="BL128" s="24" t="s">
        <v>147</v>
      </c>
      <c r="BM128" s="24" t="s">
        <v>370</v>
      </c>
    </row>
    <row r="129" spans="2:51" s="11" customFormat="1" ht="13.5">
      <c r="B129" s="207"/>
      <c r="C129" s="208"/>
      <c r="D129" s="209" t="s">
        <v>142</v>
      </c>
      <c r="E129" s="210" t="s">
        <v>22</v>
      </c>
      <c r="F129" s="211" t="s">
        <v>371</v>
      </c>
      <c r="G129" s="208"/>
      <c r="H129" s="212">
        <v>506.22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142</v>
      </c>
      <c r="AU129" s="218" t="s">
        <v>82</v>
      </c>
      <c r="AV129" s="11" t="s">
        <v>82</v>
      </c>
      <c r="AW129" s="11" t="s">
        <v>38</v>
      </c>
      <c r="AX129" s="11" t="s">
        <v>24</v>
      </c>
      <c r="AY129" s="218" t="s">
        <v>124</v>
      </c>
    </row>
    <row r="130" spans="2:65" s="1" customFormat="1" ht="44.25" customHeight="1">
      <c r="B130" s="41"/>
      <c r="C130" s="195" t="s">
        <v>183</v>
      </c>
      <c r="D130" s="195" t="s">
        <v>132</v>
      </c>
      <c r="E130" s="196" t="s">
        <v>372</v>
      </c>
      <c r="F130" s="197" t="s">
        <v>373</v>
      </c>
      <c r="G130" s="198" t="s">
        <v>205</v>
      </c>
      <c r="H130" s="199">
        <v>867.25</v>
      </c>
      <c r="I130" s="200"/>
      <c r="J130" s="201">
        <f>ROUND(I130*H130,2)</f>
        <v>0</v>
      </c>
      <c r="K130" s="197" t="s">
        <v>157</v>
      </c>
      <c r="L130" s="61"/>
      <c r="M130" s="202" t="s">
        <v>22</v>
      </c>
      <c r="N130" s="203" t="s">
        <v>45</v>
      </c>
      <c r="O130" s="42"/>
      <c r="P130" s="204">
        <f>O130*H130</f>
        <v>0</v>
      </c>
      <c r="Q130" s="204">
        <v>0</v>
      </c>
      <c r="R130" s="204">
        <f>Q130*H130</f>
        <v>0</v>
      </c>
      <c r="S130" s="204">
        <v>0</v>
      </c>
      <c r="T130" s="205">
        <f>S130*H130</f>
        <v>0</v>
      </c>
      <c r="AR130" s="24" t="s">
        <v>147</v>
      </c>
      <c r="AT130" s="24" t="s">
        <v>132</v>
      </c>
      <c r="AU130" s="24" t="s">
        <v>82</v>
      </c>
      <c r="AY130" s="24" t="s">
        <v>124</v>
      </c>
      <c r="BE130" s="206">
        <f>IF(N130="základní",J130,0)</f>
        <v>0</v>
      </c>
      <c r="BF130" s="206">
        <f>IF(N130="snížená",J130,0)</f>
        <v>0</v>
      </c>
      <c r="BG130" s="206">
        <f>IF(N130="zákl. přenesená",J130,0)</f>
        <v>0</v>
      </c>
      <c r="BH130" s="206">
        <f>IF(N130="sníž. přenesená",J130,0)</f>
        <v>0</v>
      </c>
      <c r="BI130" s="206">
        <f>IF(N130="nulová",J130,0)</f>
        <v>0</v>
      </c>
      <c r="BJ130" s="24" t="s">
        <v>24</v>
      </c>
      <c r="BK130" s="206">
        <f>ROUND(I130*H130,2)</f>
        <v>0</v>
      </c>
      <c r="BL130" s="24" t="s">
        <v>147</v>
      </c>
      <c r="BM130" s="24" t="s">
        <v>374</v>
      </c>
    </row>
    <row r="131" spans="2:51" s="12" customFormat="1" ht="13.5">
      <c r="B131" s="227"/>
      <c r="C131" s="228"/>
      <c r="D131" s="219" t="s">
        <v>142</v>
      </c>
      <c r="E131" s="229" t="s">
        <v>22</v>
      </c>
      <c r="F131" s="230" t="s">
        <v>339</v>
      </c>
      <c r="G131" s="228"/>
      <c r="H131" s="231" t="s">
        <v>22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142</v>
      </c>
      <c r="AU131" s="237" t="s">
        <v>82</v>
      </c>
      <c r="AV131" s="12" t="s">
        <v>24</v>
      </c>
      <c r="AW131" s="12" t="s">
        <v>38</v>
      </c>
      <c r="AX131" s="12" t="s">
        <v>74</v>
      </c>
      <c r="AY131" s="237" t="s">
        <v>124</v>
      </c>
    </row>
    <row r="132" spans="2:51" s="11" customFormat="1" ht="13.5">
      <c r="B132" s="207"/>
      <c r="C132" s="208"/>
      <c r="D132" s="219" t="s">
        <v>142</v>
      </c>
      <c r="E132" s="220" t="s">
        <v>22</v>
      </c>
      <c r="F132" s="221" t="s">
        <v>375</v>
      </c>
      <c r="G132" s="208"/>
      <c r="H132" s="222">
        <v>856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142</v>
      </c>
      <c r="AU132" s="218" t="s">
        <v>82</v>
      </c>
      <c r="AV132" s="11" t="s">
        <v>82</v>
      </c>
      <c r="AW132" s="11" t="s">
        <v>38</v>
      </c>
      <c r="AX132" s="11" t="s">
        <v>74</v>
      </c>
      <c r="AY132" s="218" t="s">
        <v>124</v>
      </c>
    </row>
    <row r="133" spans="2:51" s="11" customFormat="1" ht="13.5">
      <c r="B133" s="207"/>
      <c r="C133" s="208"/>
      <c r="D133" s="219" t="s">
        <v>142</v>
      </c>
      <c r="E133" s="220" t="s">
        <v>22</v>
      </c>
      <c r="F133" s="221" t="s">
        <v>376</v>
      </c>
      <c r="G133" s="208"/>
      <c r="H133" s="222">
        <v>11.25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142</v>
      </c>
      <c r="AU133" s="218" t="s">
        <v>82</v>
      </c>
      <c r="AV133" s="11" t="s">
        <v>82</v>
      </c>
      <c r="AW133" s="11" t="s">
        <v>38</v>
      </c>
      <c r="AX133" s="11" t="s">
        <v>74</v>
      </c>
      <c r="AY133" s="218" t="s">
        <v>124</v>
      </c>
    </row>
    <row r="134" spans="2:51" s="13" customFormat="1" ht="13.5">
      <c r="B134" s="238"/>
      <c r="C134" s="239"/>
      <c r="D134" s="209" t="s">
        <v>142</v>
      </c>
      <c r="E134" s="240" t="s">
        <v>304</v>
      </c>
      <c r="F134" s="241" t="s">
        <v>230</v>
      </c>
      <c r="G134" s="239"/>
      <c r="H134" s="242">
        <v>867.25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142</v>
      </c>
      <c r="AU134" s="248" t="s">
        <v>82</v>
      </c>
      <c r="AV134" s="13" t="s">
        <v>147</v>
      </c>
      <c r="AW134" s="13" t="s">
        <v>38</v>
      </c>
      <c r="AX134" s="13" t="s">
        <v>24</v>
      </c>
      <c r="AY134" s="248" t="s">
        <v>124</v>
      </c>
    </row>
    <row r="135" spans="2:65" s="1" customFormat="1" ht="31.5" customHeight="1">
      <c r="B135" s="41"/>
      <c r="C135" s="195" t="s">
        <v>10</v>
      </c>
      <c r="D135" s="195" t="s">
        <v>132</v>
      </c>
      <c r="E135" s="196" t="s">
        <v>279</v>
      </c>
      <c r="F135" s="197" t="s">
        <v>280</v>
      </c>
      <c r="G135" s="198" t="s">
        <v>209</v>
      </c>
      <c r="H135" s="199">
        <v>1297.5</v>
      </c>
      <c r="I135" s="200"/>
      <c r="J135" s="201">
        <f>ROUND(I135*H135,2)</f>
        <v>0</v>
      </c>
      <c r="K135" s="197" t="s">
        <v>157</v>
      </c>
      <c r="L135" s="61"/>
      <c r="M135" s="202" t="s">
        <v>22</v>
      </c>
      <c r="N135" s="203" t="s">
        <v>45</v>
      </c>
      <c r="O135" s="42"/>
      <c r="P135" s="204">
        <f>O135*H135</f>
        <v>0</v>
      </c>
      <c r="Q135" s="204">
        <v>0</v>
      </c>
      <c r="R135" s="204">
        <f>Q135*H135</f>
        <v>0</v>
      </c>
      <c r="S135" s="204">
        <v>0</v>
      </c>
      <c r="T135" s="205">
        <f>S135*H135</f>
        <v>0</v>
      </c>
      <c r="AR135" s="24" t="s">
        <v>147</v>
      </c>
      <c r="AT135" s="24" t="s">
        <v>132</v>
      </c>
      <c r="AU135" s="24" t="s">
        <v>82</v>
      </c>
      <c r="AY135" s="24" t="s">
        <v>124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24" t="s">
        <v>24</v>
      </c>
      <c r="BK135" s="206">
        <f>ROUND(I135*H135,2)</f>
        <v>0</v>
      </c>
      <c r="BL135" s="24" t="s">
        <v>147</v>
      </c>
      <c r="BM135" s="24" t="s">
        <v>377</v>
      </c>
    </row>
    <row r="136" spans="2:51" s="12" customFormat="1" ht="13.5">
      <c r="B136" s="227"/>
      <c r="C136" s="228"/>
      <c r="D136" s="219" t="s">
        <v>142</v>
      </c>
      <c r="E136" s="229" t="s">
        <v>22</v>
      </c>
      <c r="F136" s="230" t="s">
        <v>339</v>
      </c>
      <c r="G136" s="228"/>
      <c r="H136" s="231" t="s">
        <v>22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142</v>
      </c>
      <c r="AU136" s="237" t="s">
        <v>82</v>
      </c>
      <c r="AV136" s="12" t="s">
        <v>24</v>
      </c>
      <c r="AW136" s="12" t="s">
        <v>38</v>
      </c>
      <c r="AX136" s="12" t="s">
        <v>74</v>
      </c>
      <c r="AY136" s="237" t="s">
        <v>124</v>
      </c>
    </row>
    <row r="137" spans="2:51" s="11" customFormat="1" ht="13.5">
      <c r="B137" s="207"/>
      <c r="C137" s="208"/>
      <c r="D137" s="219" t="s">
        <v>142</v>
      </c>
      <c r="E137" s="220" t="s">
        <v>22</v>
      </c>
      <c r="F137" s="221" t="s">
        <v>378</v>
      </c>
      <c r="G137" s="208"/>
      <c r="H137" s="222">
        <v>1290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142</v>
      </c>
      <c r="AU137" s="218" t="s">
        <v>82</v>
      </c>
      <c r="AV137" s="11" t="s">
        <v>82</v>
      </c>
      <c r="AW137" s="11" t="s">
        <v>38</v>
      </c>
      <c r="AX137" s="11" t="s">
        <v>74</v>
      </c>
      <c r="AY137" s="218" t="s">
        <v>124</v>
      </c>
    </row>
    <row r="138" spans="2:51" s="11" customFormat="1" ht="13.5">
      <c r="B138" s="207"/>
      <c r="C138" s="208"/>
      <c r="D138" s="219" t="s">
        <v>142</v>
      </c>
      <c r="E138" s="220" t="s">
        <v>22</v>
      </c>
      <c r="F138" s="221" t="s">
        <v>379</v>
      </c>
      <c r="G138" s="208"/>
      <c r="H138" s="222">
        <v>7.5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142</v>
      </c>
      <c r="AU138" s="218" t="s">
        <v>82</v>
      </c>
      <c r="AV138" s="11" t="s">
        <v>82</v>
      </c>
      <c r="AW138" s="11" t="s">
        <v>38</v>
      </c>
      <c r="AX138" s="11" t="s">
        <v>74</v>
      </c>
      <c r="AY138" s="218" t="s">
        <v>124</v>
      </c>
    </row>
    <row r="139" spans="2:51" s="13" customFormat="1" ht="13.5">
      <c r="B139" s="238"/>
      <c r="C139" s="239"/>
      <c r="D139" s="209" t="s">
        <v>142</v>
      </c>
      <c r="E139" s="240" t="s">
        <v>380</v>
      </c>
      <c r="F139" s="241" t="s">
        <v>230</v>
      </c>
      <c r="G139" s="239"/>
      <c r="H139" s="242">
        <v>1297.5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AT139" s="248" t="s">
        <v>142</v>
      </c>
      <c r="AU139" s="248" t="s">
        <v>82</v>
      </c>
      <c r="AV139" s="13" t="s">
        <v>147</v>
      </c>
      <c r="AW139" s="13" t="s">
        <v>38</v>
      </c>
      <c r="AX139" s="13" t="s">
        <v>24</v>
      </c>
      <c r="AY139" s="248" t="s">
        <v>124</v>
      </c>
    </row>
    <row r="140" spans="2:65" s="1" customFormat="1" ht="31.5" customHeight="1">
      <c r="B140" s="41"/>
      <c r="C140" s="195" t="s">
        <v>190</v>
      </c>
      <c r="D140" s="195" t="s">
        <v>132</v>
      </c>
      <c r="E140" s="196" t="s">
        <v>284</v>
      </c>
      <c r="F140" s="197" t="s">
        <v>285</v>
      </c>
      <c r="G140" s="198" t="s">
        <v>209</v>
      </c>
      <c r="H140" s="199">
        <v>7.5</v>
      </c>
      <c r="I140" s="200"/>
      <c r="J140" s="201">
        <f>ROUND(I140*H140,2)</f>
        <v>0</v>
      </c>
      <c r="K140" s="197" t="s">
        <v>136</v>
      </c>
      <c r="L140" s="61"/>
      <c r="M140" s="202" t="s">
        <v>22</v>
      </c>
      <c r="N140" s="203" t="s">
        <v>45</v>
      </c>
      <c r="O140" s="42"/>
      <c r="P140" s="204">
        <f>O140*H140</f>
        <v>0</v>
      </c>
      <c r="Q140" s="204">
        <v>0</v>
      </c>
      <c r="R140" s="204">
        <f>Q140*H140</f>
        <v>0</v>
      </c>
      <c r="S140" s="204">
        <v>0</v>
      </c>
      <c r="T140" s="205">
        <f>S140*H140</f>
        <v>0</v>
      </c>
      <c r="AR140" s="24" t="s">
        <v>147</v>
      </c>
      <c r="AT140" s="24" t="s">
        <v>132</v>
      </c>
      <c r="AU140" s="24" t="s">
        <v>82</v>
      </c>
      <c r="AY140" s="24" t="s">
        <v>124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24" t="s">
        <v>24</v>
      </c>
      <c r="BK140" s="206">
        <f>ROUND(I140*H140,2)</f>
        <v>0</v>
      </c>
      <c r="BL140" s="24" t="s">
        <v>147</v>
      </c>
      <c r="BM140" s="24" t="s">
        <v>381</v>
      </c>
    </row>
    <row r="141" spans="2:51" s="11" customFormat="1" ht="13.5">
      <c r="B141" s="207"/>
      <c r="C141" s="208"/>
      <c r="D141" s="219" t="s">
        <v>142</v>
      </c>
      <c r="E141" s="220" t="s">
        <v>22</v>
      </c>
      <c r="F141" s="221" t="s">
        <v>382</v>
      </c>
      <c r="G141" s="208"/>
      <c r="H141" s="222">
        <v>7.5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142</v>
      </c>
      <c r="AU141" s="218" t="s">
        <v>82</v>
      </c>
      <c r="AV141" s="11" t="s">
        <v>82</v>
      </c>
      <c r="AW141" s="11" t="s">
        <v>38</v>
      </c>
      <c r="AX141" s="11" t="s">
        <v>74</v>
      </c>
      <c r="AY141" s="218" t="s">
        <v>124</v>
      </c>
    </row>
    <row r="142" spans="2:51" s="13" customFormat="1" ht="13.5">
      <c r="B142" s="238"/>
      <c r="C142" s="239"/>
      <c r="D142" s="209" t="s">
        <v>142</v>
      </c>
      <c r="E142" s="240" t="s">
        <v>315</v>
      </c>
      <c r="F142" s="241" t="s">
        <v>230</v>
      </c>
      <c r="G142" s="239"/>
      <c r="H142" s="242">
        <v>7.5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142</v>
      </c>
      <c r="AU142" s="248" t="s">
        <v>82</v>
      </c>
      <c r="AV142" s="13" t="s">
        <v>147</v>
      </c>
      <c r="AW142" s="13" t="s">
        <v>38</v>
      </c>
      <c r="AX142" s="13" t="s">
        <v>24</v>
      </c>
      <c r="AY142" s="248" t="s">
        <v>124</v>
      </c>
    </row>
    <row r="143" spans="2:65" s="1" customFormat="1" ht="22.5" customHeight="1">
      <c r="B143" s="41"/>
      <c r="C143" s="195" t="s">
        <v>194</v>
      </c>
      <c r="D143" s="195" t="s">
        <v>132</v>
      </c>
      <c r="E143" s="196" t="s">
        <v>288</v>
      </c>
      <c r="F143" s="197" t="s">
        <v>289</v>
      </c>
      <c r="G143" s="198" t="s">
        <v>209</v>
      </c>
      <c r="H143" s="199">
        <v>7.5</v>
      </c>
      <c r="I143" s="200"/>
      <c r="J143" s="201">
        <f>ROUND(I143*H143,2)</f>
        <v>0</v>
      </c>
      <c r="K143" s="197" t="s">
        <v>157</v>
      </c>
      <c r="L143" s="61"/>
      <c r="M143" s="202" t="s">
        <v>22</v>
      </c>
      <c r="N143" s="203" t="s">
        <v>45</v>
      </c>
      <c r="O143" s="42"/>
      <c r="P143" s="204">
        <f>O143*H143</f>
        <v>0</v>
      </c>
      <c r="Q143" s="204">
        <v>0</v>
      </c>
      <c r="R143" s="204">
        <f>Q143*H143</f>
        <v>0</v>
      </c>
      <c r="S143" s="204">
        <v>0</v>
      </c>
      <c r="T143" s="205">
        <f>S143*H143</f>
        <v>0</v>
      </c>
      <c r="AR143" s="24" t="s">
        <v>147</v>
      </c>
      <c r="AT143" s="24" t="s">
        <v>132</v>
      </c>
      <c r="AU143" s="24" t="s">
        <v>82</v>
      </c>
      <c r="AY143" s="24" t="s">
        <v>124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24" t="s">
        <v>24</v>
      </c>
      <c r="BK143" s="206">
        <f>ROUND(I143*H143,2)</f>
        <v>0</v>
      </c>
      <c r="BL143" s="24" t="s">
        <v>147</v>
      </c>
      <c r="BM143" s="24" t="s">
        <v>383</v>
      </c>
    </row>
    <row r="144" spans="2:51" s="12" customFormat="1" ht="13.5">
      <c r="B144" s="227"/>
      <c r="C144" s="228"/>
      <c r="D144" s="219" t="s">
        <v>142</v>
      </c>
      <c r="E144" s="229" t="s">
        <v>22</v>
      </c>
      <c r="F144" s="230" t="s">
        <v>339</v>
      </c>
      <c r="G144" s="228"/>
      <c r="H144" s="231" t="s">
        <v>22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142</v>
      </c>
      <c r="AU144" s="237" t="s">
        <v>82</v>
      </c>
      <c r="AV144" s="12" t="s">
        <v>24</v>
      </c>
      <c r="AW144" s="12" t="s">
        <v>38</v>
      </c>
      <c r="AX144" s="12" t="s">
        <v>74</v>
      </c>
      <c r="AY144" s="237" t="s">
        <v>124</v>
      </c>
    </row>
    <row r="145" spans="2:51" s="11" customFormat="1" ht="13.5">
      <c r="B145" s="207"/>
      <c r="C145" s="208"/>
      <c r="D145" s="219" t="s">
        <v>142</v>
      </c>
      <c r="E145" s="220" t="s">
        <v>22</v>
      </c>
      <c r="F145" s="221" t="s">
        <v>384</v>
      </c>
      <c r="G145" s="208"/>
      <c r="H145" s="222">
        <v>7.5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142</v>
      </c>
      <c r="AU145" s="218" t="s">
        <v>82</v>
      </c>
      <c r="AV145" s="11" t="s">
        <v>82</v>
      </c>
      <c r="AW145" s="11" t="s">
        <v>38</v>
      </c>
      <c r="AX145" s="11" t="s">
        <v>74</v>
      </c>
      <c r="AY145" s="218" t="s">
        <v>124</v>
      </c>
    </row>
    <row r="146" spans="2:51" s="13" customFormat="1" ht="13.5">
      <c r="B146" s="238"/>
      <c r="C146" s="239"/>
      <c r="D146" s="209" t="s">
        <v>142</v>
      </c>
      <c r="E146" s="240" t="s">
        <v>310</v>
      </c>
      <c r="F146" s="241" t="s">
        <v>230</v>
      </c>
      <c r="G146" s="239"/>
      <c r="H146" s="242">
        <v>7.5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142</v>
      </c>
      <c r="AU146" s="248" t="s">
        <v>82</v>
      </c>
      <c r="AV146" s="13" t="s">
        <v>147</v>
      </c>
      <c r="AW146" s="13" t="s">
        <v>38</v>
      </c>
      <c r="AX146" s="13" t="s">
        <v>24</v>
      </c>
      <c r="AY146" s="248" t="s">
        <v>124</v>
      </c>
    </row>
    <row r="147" spans="2:65" s="1" customFormat="1" ht="22.5" customHeight="1">
      <c r="B147" s="41"/>
      <c r="C147" s="249" t="s">
        <v>198</v>
      </c>
      <c r="D147" s="249" t="s">
        <v>274</v>
      </c>
      <c r="E147" s="250" t="s">
        <v>291</v>
      </c>
      <c r="F147" s="251" t="s">
        <v>292</v>
      </c>
      <c r="G147" s="252" t="s">
        <v>293</v>
      </c>
      <c r="H147" s="253">
        <v>0.075</v>
      </c>
      <c r="I147" s="254"/>
      <c r="J147" s="255">
        <f>ROUND(I147*H147,2)</f>
        <v>0</v>
      </c>
      <c r="K147" s="251" t="s">
        <v>157</v>
      </c>
      <c r="L147" s="256"/>
      <c r="M147" s="257" t="s">
        <v>22</v>
      </c>
      <c r="N147" s="258" t="s">
        <v>45</v>
      </c>
      <c r="O147" s="42"/>
      <c r="P147" s="204">
        <f>O147*H147</f>
        <v>0</v>
      </c>
      <c r="Q147" s="204">
        <v>0.001</v>
      </c>
      <c r="R147" s="204">
        <f>Q147*H147</f>
        <v>7.5E-05</v>
      </c>
      <c r="S147" s="204">
        <v>0</v>
      </c>
      <c r="T147" s="205">
        <f>S147*H147</f>
        <v>0</v>
      </c>
      <c r="AR147" s="24" t="s">
        <v>163</v>
      </c>
      <c r="AT147" s="24" t="s">
        <v>274</v>
      </c>
      <c r="AU147" s="24" t="s">
        <v>82</v>
      </c>
      <c r="AY147" s="24" t="s">
        <v>124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24" t="s">
        <v>24</v>
      </c>
      <c r="BK147" s="206">
        <f>ROUND(I147*H147,2)</f>
        <v>0</v>
      </c>
      <c r="BL147" s="24" t="s">
        <v>147</v>
      </c>
      <c r="BM147" s="24" t="s">
        <v>385</v>
      </c>
    </row>
    <row r="148" spans="2:51" s="11" customFormat="1" ht="13.5">
      <c r="B148" s="207"/>
      <c r="C148" s="208"/>
      <c r="D148" s="209" t="s">
        <v>142</v>
      </c>
      <c r="E148" s="210" t="s">
        <v>22</v>
      </c>
      <c r="F148" s="211" t="s">
        <v>386</v>
      </c>
      <c r="G148" s="208"/>
      <c r="H148" s="212">
        <v>0.075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142</v>
      </c>
      <c r="AU148" s="218" t="s">
        <v>82</v>
      </c>
      <c r="AV148" s="11" t="s">
        <v>82</v>
      </c>
      <c r="AW148" s="11" t="s">
        <v>38</v>
      </c>
      <c r="AX148" s="11" t="s">
        <v>24</v>
      </c>
      <c r="AY148" s="218" t="s">
        <v>124</v>
      </c>
    </row>
    <row r="149" spans="2:65" s="1" customFormat="1" ht="31.5" customHeight="1">
      <c r="B149" s="41"/>
      <c r="C149" s="195" t="s">
        <v>387</v>
      </c>
      <c r="D149" s="195" t="s">
        <v>132</v>
      </c>
      <c r="E149" s="196" t="s">
        <v>388</v>
      </c>
      <c r="F149" s="197" t="s">
        <v>389</v>
      </c>
      <c r="G149" s="198" t="s">
        <v>213</v>
      </c>
      <c r="H149" s="199">
        <v>8</v>
      </c>
      <c r="I149" s="200"/>
      <c r="J149" s="201">
        <f>ROUND(I149*H149,2)</f>
        <v>0</v>
      </c>
      <c r="K149" s="197" t="s">
        <v>136</v>
      </c>
      <c r="L149" s="61"/>
      <c r="M149" s="202" t="s">
        <v>22</v>
      </c>
      <c r="N149" s="203" t="s">
        <v>45</v>
      </c>
      <c r="O149" s="42"/>
      <c r="P149" s="204">
        <f>O149*H149</f>
        <v>0</v>
      </c>
      <c r="Q149" s="204">
        <v>0</v>
      </c>
      <c r="R149" s="204">
        <f>Q149*H149</f>
        <v>0</v>
      </c>
      <c r="S149" s="204">
        <v>0</v>
      </c>
      <c r="T149" s="205">
        <f>S149*H149</f>
        <v>0</v>
      </c>
      <c r="AR149" s="24" t="s">
        <v>147</v>
      </c>
      <c r="AT149" s="24" t="s">
        <v>132</v>
      </c>
      <c r="AU149" s="24" t="s">
        <v>82</v>
      </c>
      <c r="AY149" s="24" t="s">
        <v>124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24" t="s">
        <v>24</v>
      </c>
      <c r="BK149" s="206">
        <f>ROUND(I149*H149,2)</f>
        <v>0</v>
      </c>
      <c r="BL149" s="24" t="s">
        <v>147</v>
      </c>
      <c r="BM149" s="24" t="s">
        <v>390</v>
      </c>
    </row>
    <row r="150" spans="2:51" s="11" customFormat="1" ht="13.5">
      <c r="B150" s="207"/>
      <c r="C150" s="208"/>
      <c r="D150" s="209" t="s">
        <v>142</v>
      </c>
      <c r="E150" s="210" t="s">
        <v>22</v>
      </c>
      <c r="F150" s="211" t="s">
        <v>391</v>
      </c>
      <c r="G150" s="208"/>
      <c r="H150" s="212">
        <v>8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142</v>
      </c>
      <c r="AU150" s="218" t="s">
        <v>82</v>
      </c>
      <c r="AV150" s="11" t="s">
        <v>82</v>
      </c>
      <c r="AW150" s="11" t="s">
        <v>38</v>
      </c>
      <c r="AX150" s="11" t="s">
        <v>24</v>
      </c>
      <c r="AY150" s="218" t="s">
        <v>124</v>
      </c>
    </row>
    <row r="151" spans="2:65" s="1" customFormat="1" ht="31.5" customHeight="1">
      <c r="B151" s="41"/>
      <c r="C151" s="195" t="s">
        <v>392</v>
      </c>
      <c r="D151" s="195" t="s">
        <v>132</v>
      </c>
      <c r="E151" s="196" t="s">
        <v>393</v>
      </c>
      <c r="F151" s="197" t="s">
        <v>394</v>
      </c>
      <c r="G151" s="198" t="s">
        <v>213</v>
      </c>
      <c r="H151" s="199">
        <v>8</v>
      </c>
      <c r="I151" s="200"/>
      <c r="J151" s="201">
        <f>ROUND(I151*H151,2)</f>
        <v>0</v>
      </c>
      <c r="K151" s="197" t="s">
        <v>136</v>
      </c>
      <c r="L151" s="61"/>
      <c r="M151" s="202" t="s">
        <v>22</v>
      </c>
      <c r="N151" s="203" t="s">
        <v>45</v>
      </c>
      <c r="O151" s="42"/>
      <c r="P151" s="204">
        <f>O151*H151</f>
        <v>0</v>
      </c>
      <c r="Q151" s="204">
        <v>0</v>
      </c>
      <c r="R151" s="204">
        <f>Q151*H151</f>
        <v>0</v>
      </c>
      <c r="S151" s="204">
        <v>0</v>
      </c>
      <c r="T151" s="205">
        <f>S151*H151</f>
        <v>0</v>
      </c>
      <c r="AR151" s="24" t="s">
        <v>147</v>
      </c>
      <c r="AT151" s="24" t="s">
        <v>132</v>
      </c>
      <c r="AU151" s="24" t="s">
        <v>82</v>
      </c>
      <c r="AY151" s="24" t="s">
        <v>124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24" t="s">
        <v>24</v>
      </c>
      <c r="BK151" s="206">
        <f>ROUND(I151*H151,2)</f>
        <v>0</v>
      </c>
      <c r="BL151" s="24" t="s">
        <v>147</v>
      </c>
      <c r="BM151" s="24" t="s">
        <v>395</v>
      </c>
    </row>
    <row r="152" spans="2:65" s="1" customFormat="1" ht="22.5" customHeight="1">
      <c r="B152" s="41"/>
      <c r="C152" s="249" t="s">
        <v>396</v>
      </c>
      <c r="D152" s="249" t="s">
        <v>274</v>
      </c>
      <c r="E152" s="250" t="s">
        <v>397</v>
      </c>
      <c r="F152" s="251" t="s">
        <v>398</v>
      </c>
      <c r="G152" s="252" t="s">
        <v>213</v>
      </c>
      <c r="H152" s="253">
        <v>4</v>
      </c>
      <c r="I152" s="254"/>
      <c r="J152" s="255">
        <f>ROUND(I152*H152,2)</f>
        <v>0</v>
      </c>
      <c r="K152" s="251" t="s">
        <v>22</v>
      </c>
      <c r="L152" s="256"/>
      <c r="M152" s="257" t="s">
        <v>22</v>
      </c>
      <c r="N152" s="258" t="s">
        <v>45</v>
      </c>
      <c r="O152" s="42"/>
      <c r="P152" s="204">
        <f>O152*H152</f>
        <v>0</v>
      </c>
      <c r="Q152" s="204">
        <v>0.063</v>
      </c>
      <c r="R152" s="204">
        <f>Q152*H152</f>
        <v>0.252</v>
      </c>
      <c r="S152" s="204">
        <v>0</v>
      </c>
      <c r="T152" s="205">
        <f>S152*H152</f>
        <v>0</v>
      </c>
      <c r="AR152" s="24" t="s">
        <v>163</v>
      </c>
      <c r="AT152" s="24" t="s">
        <v>274</v>
      </c>
      <c r="AU152" s="24" t="s">
        <v>82</v>
      </c>
      <c r="AY152" s="24" t="s">
        <v>124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24" t="s">
        <v>24</v>
      </c>
      <c r="BK152" s="206">
        <f>ROUND(I152*H152,2)</f>
        <v>0</v>
      </c>
      <c r="BL152" s="24" t="s">
        <v>147</v>
      </c>
      <c r="BM152" s="24" t="s">
        <v>399</v>
      </c>
    </row>
    <row r="153" spans="2:65" s="1" customFormat="1" ht="22.5" customHeight="1">
      <c r="B153" s="41"/>
      <c r="C153" s="249" t="s">
        <v>400</v>
      </c>
      <c r="D153" s="249" t="s">
        <v>274</v>
      </c>
      <c r="E153" s="250" t="s">
        <v>401</v>
      </c>
      <c r="F153" s="251" t="s">
        <v>402</v>
      </c>
      <c r="G153" s="252" t="s">
        <v>213</v>
      </c>
      <c r="H153" s="253">
        <v>3</v>
      </c>
      <c r="I153" s="254"/>
      <c r="J153" s="255">
        <f>ROUND(I153*H153,2)</f>
        <v>0</v>
      </c>
      <c r="K153" s="251" t="s">
        <v>22</v>
      </c>
      <c r="L153" s="256"/>
      <c r="M153" s="257" t="s">
        <v>22</v>
      </c>
      <c r="N153" s="258" t="s">
        <v>45</v>
      </c>
      <c r="O153" s="42"/>
      <c r="P153" s="204">
        <f>O153*H153</f>
        <v>0</v>
      </c>
      <c r="Q153" s="204">
        <v>0.063</v>
      </c>
      <c r="R153" s="204">
        <f>Q153*H153</f>
        <v>0.189</v>
      </c>
      <c r="S153" s="204">
        <v>0</v>
      </c>
      <c r="T153" s="205">
        <f>S153*H153</f>
        <v>0</v>
      </c>
      <c r="AR153" s="24" t="s">
        <v>163</v>
      </c>
      <c r="AT153" s="24" t="s">
        <v>274</v>
      </c>
      <c r="AU153" s="24" t="s">
        <v>82</v>
      </c>
      <c r="AY153" s="24" t="s">
        <v>124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24" t="s">
        <v>24</v>
      </c>
      <c r="BK153" s="206">
        <f>ROUND(I153*H153,2)</f>
        <v>0</v>
      </c>
      <c r="BL153" s="24" t="s">
        <v>147</v>
      </c>
      <c r="BM153" s="24" t="s">
        <v>403</v>
      </c>
    </row>
    <row r="154" spans="2:65" s="1" customFormat="1" ht="22.5" customHeight="1">
      <c r="B154" s="41"/>
      <c r="C154" s="249" t="s">
        <v>404</v>
      </c>
      <c r="D154" s="249" t="s">
        <v>274</v>
      </c>
      <c r="E154" s="250" t="s">
        <v>405</v>
      </c>
      <c r="F154" s="251" t="s">
        <v>398</v>
      </c>
      <c r="G154" s="252" t="s">
        <v>213</v>
      </c>
      <c r="H154" s="253">
        <v>1</v>
      </c>
      <c r="I154" s="254"/>
      <c r="J154" s="255">
        <f>ROUND(I154*H154,2)</f>
        <v>0</v>
      </c>
      <c r="K154" s="251" t="s">
        <v>22</v>
      </c>
      <c r="L154" s="256"/>
      <c r="M154" s="257" t="s">
        <v>22</v>
      </c>
      <c r="N154" s="258" t="s">
        <v>45</v>
      </c>
      <c r="O154" s="42"/>
      <c r="P154" s="204">
        <f>O154*H154</f>
        <v>0</v>
      </c>
      <c r="Q154" s="204">
        <v>0.063</v>
      </c>
      <c r="R154" s="204">
        <f>Q154*H154</f>
        <v>0.063</v>
      </c>
      <c r="S154" s="204">
        <v>0</v>
      </c>
      <c r="T154" s="205">
        <f>S154*H154</f>
        <v>0</v>
      </c>
      <c r="AR154" s="24" t="s">
        <v>163</v>
      </c>
      <c r="AT154" s="24" t="s">
        <v>274</v>
      </c>
      <c r="AU154" s="24" t="s">
        <v>82</v>
      </c>
      <c r="AY154" s="24" t="s">
        <v>124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24" t="s">
        <v>24</v>
      </c>
      <c r="BK154" s="206">
        <f>ROUND(I154*H154,2)</f>
        <v>0</v>
      </c>
      <c r="BL154" s="24" t="s">
        <v>147</v>
      </c>
      <c r="BM154" s="24" t="s">
        <v>406</v>
      </c>
    </row>
    <row r="155" spans="2:63" s="10" customFormat="1" ht="29.85" customHeight="1">
      <c r="B155" s="176"/>
      <c r="C155" s="177"/>
      <c r="D155" s="192" t="s">
        <v>73</v>
      </c>
      <c r="E155" s="193" t="s">
        <v>143</v>
      </c>
      <c r="F155" s="193" t="s">
        <v>407</v>
      </c>
      <c r="G155" s="177"/>
      <c r="H155" s="177"/>
      <c r="I155" s="180"/>
      <c r="J155" s="194">
        <f>BK155</f>
        <v>0</v>
      </c>
      <c r="K155" s="177"/>
      <c r="L155" s="182"/>
      <c r="M155" s="183"/>
      <c r="N155" s="184"/>
      <c r="O155" s="184"/>
      <c r="P155" s="185">
        <f>SUM(P156:P170)</f>
        <v>0</v>
      </c>
      <c r="Q155" s="184"/>
      <c r="R155" s="185">
        <f>SUM(R156:R170)</f>
        <v>0.37444</v>
      </c>
      <c r="S155" s="184"/>
      <c r="T155" s="186">
        <f>SUM(T156:T170)</f>
        <v>0</v>
      </c>
      <c r="AR155" s="187" t="s">
        <v>24</v>
      </c>
      <c r="AT155" s="188" t="s">
        <v>73</v>
      </c>
      <c r="AU155" s="188" t="s">
        <v>24</v>
      </c>
      <c r="AY155" s="187" t="s">
        <v>124</v>
      </c>
      <c r="BK155" s="189">
        <f>SUM(BK156:BK170)</f>
        <v>0</v>
      </c>
    </row>
    <row r="156" spans="2:65" s="1" customFormat="1" ht="57" customHeight="1">
      <c r="B156" s="41"/>
      <c r="C156" s="195" t="s">
        <v>408</v>
      </c>
      <c r="D156" s="195" t="s">
        <v>132</v>
      </c>
      <c r="E156" s="196" t="s">
        <v>409</v>
      </c>
      <c r="F156" s="197" t="s">
        <v>410</v>
      </c>
      <c r="G156" s="198" t="s">
        <v>205</v>
      </c>
      <c r="H156" s="199">
        <v>16.25</v>
      </c>
      <c r="I156" s="200"/>
      <c r="J156" s="201">
        <f>ROUND(I156*H156,2)</f>
        <v>0</v>
      </c>
      <c r="K156" s="197" t="s">
        <v>157</v>
      </c>
      <c r="L156" s="61"/>
      <c r="M156" s="202" t="s">
        <v>22</v>
      </c>
      <c r="N156" s="203" t="s">
        <v>45</v>
      </c>
      <c r="O156" s="42"/>
      <c r="P156" s="204">
        <f>O156*H156</f>
        <v>0</v>
      </c>
      <c r="Q156" s="204">
        <v>0</v>
      </c>
      <c r="R156" s="204">
        <f>Q156*H156</f>
        <v>0</v>
      </c>
      <c r="S156" s="204">
        <v>0</v>
      </c>
      <c r="T156" s="205">
        <f>S156*H156</f>
        <v>0</v>
      </c>
      <c r="AR156" s="24" t="s">
        <v>147</v>
      </c>
      <c r="AT156" s="24" t="s">
        <v>132</v>
      </c>
      <c r="AU156" s="24" t="s">
        <v>82</v>
      </c>
      <c r="AY156" s="24" t="s">
        <v>124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24" t="s">
        <v>24</v>
      </c>
      <c r="BK156" s="206">
        <f>ROUND(I156*H156,2)</f>
        <v>0</v>
      </c>
      <c r="BL156" s="24" t="s">
        <v>147</v>
      </c>
      <c r="BM156" s="24" t="s">
        <v>411</v>
      </c>
    </row>
    <row r="157" spans="2:51" s="12" customFormat="1" ht="13.5">
      <c r="B157" s="227"/>
      <c r="C157" s="228"/>
      <c r="D157" s="219" t="s">
        <v>142</v>
      </c>
      <c r="E157" s="229" t="s">
        <v>22</v>
      </c>
      <c r="F157" s="230" t="s">
        <v>412</v>
      </c>
      <c r="G157" s="228"/>
      <c r="H157" s="231" t="s">
        <v>22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142</v>
      </c>
      <c r="AU157" s="237" t="s">
        <v>82</v>
      </c>
      <c r="AV157" s="12" t="s">
        <v>24</v>
      </c>
      <c r="AW157" s="12" t="s">
        <v>38</v>
      </c>
      <c r="AX157" s="12" t="s">
        <v>74</v>
      </c>
      <c r="AY157" s="237" t="s">
        <v>124</v>
      </c>
    </row>
    <row r="158" spans="2:51" s="11" customFormat="1" ht="13.5">
      <c r="B158" s="207"/>
      <c r="C158" s="208"/>
      <c r="D158" s="219" t="s">
        <v>142</v>
      </c>
      <c r="E158" s="220" t="s">
        <v>22</v>
      </c>
      <c r="F158" s="221" t="s">
        <v>413</v>
      </c>
      <c r="G158" s="208"/>
      <c r="H158" s="222">
        <v>0.85</v>
      </c>
      <c r="I158" s="213"/>
      <c r="J158" s="208"/>
      <c r="K158" s="208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142</v>
      </c>
      <c r="AU158" s="218" t="s">
        <v>82</v>
      </c>
      <c r="AV158" s="11" t="s">
        <v>82</v>
      </c>
      <c r="AW158" s="11" t="s">
        <v>38</v>
      </c>
      <c r="AX158" s="11" t="s">
        <v>74</v>
      </c>
      <c r="AY158" s="218" t="s">
        <v>124</v>
      </c>
    </row>
    <row r="159" spans="2:51" s="11" customFormat="1" ht="13.5">
      <c r="B159" s="207"/>
      <c r="C159" s="208"/>
      <c r="D159" s="219" t="s">
        <v>142</v>
      </c>
      <c r="E159" s="220" t="s">
        <v>22</v>
      </c>
      <c r="F159" s="221" t="s">
        <v>414</v>
      </c>
      <c r="G159" s="208"/>
      <c r="H159" s="222">
        <v>1.4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142</v>
      </c>
      <c r="AU159" s="218" t="s">
        <v>82</v>
      </c>
      <c r="AV159" s="11" t="s">
        <v>82</v>
      </c>
      <c r="AW159" s="11" t="s">
        <v>38</v>
      </c>
      <c r="AX159" s="11" t="s">
        <v>74</v>
      </c>
      <c r="AY159" s="218" t="s">
        <v>124</v>
      </c>
    </row>
    <row r="160" spans="2:51" s="11" customFormat="1" ht="13.5">
      <c r="B160" s="207"/>
      <c r="C160" s="208"/>
      <c r="D160" s="219" t="s">
        <v>142</v>
      </c>
      <c r="E160" s="220" t="s">
        <v>22</v>
      </c>
      <c r="F160" s="221" t="s">
        <v>415</v>
      </c>
      <c r="G160" s="208"/>
      <c r="H160" s="222">
        <v>14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142</v>
      </c>
      <c r="AU160" s="218" t="s">
        <v>82</v>
      </c>
      <c r="AV160" s="11" t="s">
        <v>82</v>
      </c>
      <c r="AW160" s="11" t="s">
        <v>38</v>
      </c>
      <c r="AX160" s="11" t="s">
        <v>74</v>
      </c>
      <c r="AY160" s="218" t="s">
        <v>124</v>
      </c>
    </row>
    <row r="161" spans="2:51" s="13" customFormat="1" ht="13.5">
      <c r="B161" s="238"/>
      <c r="C161" s="239"/>
      <c r="D161" s="209" t="s">
        <v>142</v>
      </c>
      <c r="E161" s="240" t="s">
        <v>22</v>
      </c>
      <c r="F161" s="241" t="s">
        <v>230</v>
      </c>
      <c r="G161" s="239"/>
      <c r="H161" s="242">
        <v>16.25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142</v>
      </c>
      <c r="AU161" s="248" t="s">
        <v>82</v>
      </c>
      <c r="AV161" s="13" t="s">
        <v>147</v>
      </c>
      <c r="AW161" s="13" t="s">
        <v>38</v>
      </c>
      <c r="AX161" s="13" t="s">
        <v>24</v>
      </c>
      <c r="AY161" s="248" t="s">
        <v>124</v>
      </c>
    </row>
    <row r="162" spans="2:65" s="1" customFormat="1" ht="57" customHeight="1">
      <c r="B162" s="41"/>
      <c r="C162" s="195" t="s">
        <v>416</v>
      </c>
      <c r="D162" s="195" t="s">
        <v>132</v>
      </c>
      <c r="E162" s="196" t="s">
        <v>417</v>
      </c>
      <c r="F162" s="197" t="s">
        <v>418</v>
      </c>
      <c r="G162" s="198" t="s">
        <v>209</v>
      </c>
      <c r="H162" s="199">
        <v>44</v>
      </c>
      <c r="I162" s="200"/>
      <c r="J162" s="201">
        <f>ROUND(I162*H162,2)</f>
        <v>0</v>
      </c>
      <c r="K162" s="197" t="s">
        <v>136</v>
      </c>
      <c r="L162" s="61"/>
      <c r="M162" s="202" t="s">
        <v>22</v>
      </c>
      <c r="N162" s="203" t="s">
        <v>45</v>
      </c>
      <c r="O162" s="42"/>
      <c r="P162" s="204">
        <f>O162*H162</f>
        <v>0</v>
      </c>
      <c r="Q162" s="204">
        <v>0.00765</v>
      </c>
      <c r="R162" s="204">
        <f>Q162*H162</f>
        <v>0.3366</v>
      </c>
      <c r="S162" s="204">
        <v>0</v>
      </c>
      <c r="T162" s="205">
        <f>S162*H162</f>
        <v>0</v>
      </c>
      <c r="AR162" s="24" t="s">
        <v>147</v>
      </c>
      <c r="AT162" s="24" t="s">
        <v>132</v>
      </c>
      <c r="AU162" s="24" t="s">
        <v>82</v>
      </c>
      <c r="AY162" s="24" t="s">
        <v>124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24" t="s">
        <v>24</v>
      </c>
      <c r="BK162" s="206">
        <f>ROUND(I162*H162,2)</f>
        <v>0</v>
      </c>
      <c r="BL162" s="24" t="s">
        <v>147</v>
      </c>
      <c r="BM162" s="24" t="s">
        <v>419</v>
      </c>
    </row>
    <row r="163" spans="2:51" s="11" customFormat="1" ht="13.5">
      <c r="B163" s="207"/>
      <c r="C163" s="208"/>
      <c r="D163" s="219" t="s">
        <v>142</v>
      </c>
      <c r="E163" s="220" t="s">
        <v>22</v>
      </c>
      <c r="F163" s="221" t="s">
        <v>420</v>
      </c>
      <c r="G163" s="208"/>
      <c r="H163" s="222">
        <v>2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142</v>
      </c>
      <c r="AU163" s="218" t="s">
        <v>82</v>
      </c>
      <c r="AV163" s="11" t="s">
        <v>82</v>
      </c>
      <c r="AW163" s="11" t="s">
        <v>38</v>
      </c>
      <c r="AX163" s="11" t="s">
        <v>74</v>
      </c>
      <c r="AY163" s="218" t="s">
        <v>124</v>
      </c>
    </row>
    <row r="164" spans="2:51" s="11" customFormat="1" ht="13.5">
      <c r="B164" s="207"/>
      <c r="C164" s="208"/>
      <c r="D164" s="219" t="s">
        <v>142</v>
      </c>
      <c r="E164" s="220" t="s">
        <v>22</v>
      </c>
      <c r="F164" s="221" t="s">
        <v>421</v>
      </c>
      <c r="G164" s="208"/>
      <c r="H164" s="222">
        <v>42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142</v>
      </c>
      <c r="AU164" s="218" t="s">
        <v>82</v>
      </c>
      <c r="AV164" s="11" t="s">
        <v>82</v>
      </c>
      <c r="AW164" s="11" t="s">
        <v>38</v>
      </c>
      <c r="AX164" s="11" t="s">
        <v>74</v>
      </c>
      <c r="AY164" s="218" t="s">
        <v>124</v>
      </c>
    </row>
    <row r="165" spans="2:51" s="13" customFormat="1" ht="13.5">
      <c r="B165" s="238"/>
      <c r="C165" s="239"/>
      <c r="D165" s="209" t="s">
        <v>142</v>
      </c>
      <c r="E165" s="240" t="s">
        <v>22</v>
      </c>
      <c r="F165" s="241" t="s">
        <v>230</v>
      </c>
      <c r="G165" s="239"/>
      <c r="H165" s="242">
        <v>44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142</v>
      </c>
      <c r="AU165" s="248" t="s">
        <v>82</v>
      </c>
      <c r="AV165" s="13" t="s">
        <v>147</v>
      </c>
      <c r="AW165" s="13" t="s">
        <v>38</v>
      </c>
      <c r="AX165" s="13" t="s">
        <v>24</v>
      </c>
      <c r="AY165" s="248" t="s">
        <v>124</v>
      </c>
    </row>
    <row r="166" spans="2:65" s="1" customFormat="1" ht="57" customHeight="1">
      <c r="B166" s="41"/>
      <c r="C166" s="195" t="s">
        <v>9</v>
      </c>
      <c r="D166" s="195" t="s">
        <v>132</v>
      </c>
      <c r="E166" s="196" t="s">
        <v>422</v>
      </c>
      <c r="F166" s="197" t="s">
        <v>423</v>
      </c>
      <c r="G166" s="198" t="s">
        <v>209</v>
      </c>
      <c r="H166" s="199">
        <v>44</v>
      </c>
      <c r="I166" s="200"/>
      <c r="J166" s="201">
        <f>ROUND(I166*H166,2)</f>
        <v>0</v>
      </c>
      <c r="K166" s="197" t="s">
        <v>136</v>
      </c>
      <c r="L166" s="61"/>
      <c r="M166" s="202" t="s">
        <v>22</v>
      </c>
      <c r="N166" s="203" t="s">
        <v>45</v>
      </c>
      <c r="O166" s="42"/>
      <c r="P166" s="204">
        <f>O166*H166</f>
        <v>0</v>
      </c>
      <c r="Q166" s="204">
        <v>0.00086</v>
      </c>
      <c r="R166" s="204">
        <f>Q166*H166</f>
        <v>0.03784</v>
      </c>
      <c r="S166" s="204">
        <v>0</v>
      </c>
      <c r="T166" s="205">
        <f>S166*H166</f>
        <v>0</v>
      </c>
      <c r="AR166" s="24" t="s">
        <v>147</v>
      </c>
      <c r="AT166" s="24" t="s">
        <v>132</v>
      </c>
      <c r="AU166" s="24" t="s">
        <v>82</v>
      </c>
      <c r="AY166" s="24" t="s">
        <v>124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24" t="s">
        <v>24</v>
      </c>
      <c r="BK166" s="206">
        <f>ROUND(I166*H166,2)</f>
        <v>0</v>
      </c>
      <c r="BL166" s="24" t="s">
        <v>147</v>
      </c>
      <c r="BM166" s="24" t="s">
        <v>424</v>
      </c>
    </row>
    <row r="167" spans="2:51" s="11" customFormat="1" ht="13.5">
      <c r="B167" s="207"/>
      <c r="C167" s="208"/>
      <c r="D167" s="219" t="s">
        <v>142</v>
      </c>
      <c r="E167" s="220" t="s">
        <v>22</v>
      </c>
      <c r="F167" s="221" t="s">
        <v>420</v>
      </c>
      <c r="G167" s="208"/>
      <c r="H167" s="222">
        <v>2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142</v>
      </c>
      <c r="AU167" s="218" t="s">
        <v>82</v>
      </c>
      <c r="AV167" s="11" t="s">
        <v>82</v>
      </c>
      <c r="AW167" s="11" t="s">
        <v>38</v>
      </c>
      <c r="AX167" s="11" t="s">
        <v>74</v>
      </c>
      <c r="AY167" s="218" t="s">
        <v>124</v>
      </c>
    </row>
    <row r="168" spans="2:51" s="11" customFormat="1" ht="13.5">
      <c r="B168" s="207"/>
      <c r="C168" s="208"/>
      <c r="D168" s="219" t="s">
        <v>142</v>
      </c>
      <c r="E168" s="220" t="s">
        <v>22</v>
      </c>
      <c r="F168" s="221" t="s">
        <v>421</v>
      </c>
      <c r="G168" s="208"/>
      <c r="H168" s="222">
        <v>42</v>
      </c>
      <c r="I168" s="213"/>
      <c r="J168" s="208"/>
      <c r="K168" s="208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142</v>
      </c>
      <c r="AU168" s="218" t="s">
        <v>82</v>
      </c>
      <c r="AV168" s="11" t="s">
        <v>82</v>
      </c>
      <c r="AW168" s="11" t="s">
        <v>38</v>
      </c>
      <c r="AX168" s="11" t="s">
        <v>74</v>
      </c>
      <c r="AY168" s="218" t="s">
        <v>124</v>
      </c>
    </row>
    <row r="169" spans="2:51" s="13" customFormat="1" ht="13.5">
      <c r="B169" s="238"/>
      <c r="C169" s="239"/>
      <c r="D169" s="209" t="s">
        <v>142</v>
      </c>
      <c r="E169" s="240" t="s">
        <v>22</v>
      </c>
      <c r="F169" s="241" t="s">
        <v>230</v>
      </c>
      <c r="G169" s="239"/>
      <c r="H169" s="242">
        <v>44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142</v>
      </c>
      <c r="AU169" s="248" t="s">
        <v>82</v>
      </c>
      <c r="AV169" s="13" t="s">
        <v>147</v>
      </c>
      <c r="AW169" s="13" t="s">
        <v>38</v>
      </c>
      <c r="AX169" s="13" t="s">
        <v>24</v>
      </c>
      <c r="AY169" s="248" t="s">
        <v>124</v>
      </c>
    </row>
    <row r="170" spans="2:65" s="1" customFormat="1" ht="22.5" customHeight="1">
      <c r="B170" s="41"/>
      <c r="C170" s="195" t="s">
        <v>425</v>
      </c>
      <c r="D170" s="195" t="s">
        <v>132</v>
      </c>
      <c r="E170" s="196" t="s">
        <v>426</v>
      </c>
      <c r="F170" s="197" t="s">
        <v>427</v>
      </c>
      <c r="G170" s="198" t="s">
        <v>146</v>
      </c>
      <c r="H170" s="199">
        <v>1</v>
      </c>
      <c r="I170" s="200"/>
      <c r="J170" s="201">
        <f>ROUND(I170*H170,2)</f>
        <v>0</v>
      </c>
      <c r="K170" s="197" t="s">
        <v>22</v>
      </c>
      <c r="L170" s="61"/>
      <c r="M170" s="202" t="s">
        <v>22</v>
      </c>
      <c r="N170" s="203" t="s">
        <v>45</v>
      </c>
      <c r="O170" s="42"/>
      <c r="P170" s="204">
        <f>O170*H170</f>
        <v>0</v>
      </c>
      <c r="Q170" s="204">
        <v>0</v>
      </c>
      <c r="R170" s="204">
        <f>Q170*H170</f>
        <v>0</v>
      </c>
      <c r="S170" s="204">
        <v>0</v>
      </c>
      <c r="T170" s="205">
        <f>S170*H170</f>
        <v>0</v>
      </c>
      <c r="AR170" s="24" t="s">
        <v>147</v>
      </c>
      <c r="AT170" s="24" t="s">
        <v>132</v>
      </c>
      <c r="AU170" s="24" t="s">
        <v>82</v>
      </c>
      <c r="AY170" s="24" t="s">
        <v>124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24" t="s">
        <v>24</v>
      </c>
      <c r="BK170" s="206">
        <f>ROUND(I170*H170,2)</f>
        <v>0</v>
      </c>
      <c r="BL170" s="24" t="s">
        <v>147</v>
      </c>
      <c r="BM170" s="24" t="s">
        <v>428</v>
      </c>
    </row>
    <row r="171" spans="2:63" s="10" customFormat="1" ht="29.85" customHeight="1">
      <c r="B171" s="176"/>
      <c r="C171" s="177"/>
      <c r="D171" s="192" t="s">
        <v>73</v>
      </c>
      <c r="E171" s="193" t="s">
        <v>147</v>
      </c>
      <c r="F171" s="193" t="s">
        <v>429</v>
      </c>
      <c r="G171" s="177"/>
      <c r="H171" s="177"/>
      <c r="I171" s="180"/>
      <c r="J171" s="194">
        <f>BK171</f>
        <v>0</v>
      </c>
      <c r="K171" s="177"/>
      <c r="L171" s="182"/>
      <c r="M171" s="183"/>
      <c r="N171" s="184"/>
      <c r="O171" s="184"/>
      <c r="P171" s="185">
        <f>SUM(P172:P222)</f>
        <v>0</v>
      </c>
      <c r="Q171" s="184"/>
      <c r="R171" s="185">
        <f>SUM(R172:R222)</f>
        <v>4004.22816067</v>
      </c>
      <c r="S171" s="184"/>
      <c r="T171" s="186">
        <f>SUM(T172:T222)</f>
        <v>0</v>
      </c>
      <c r="AR171" s="187" t="s">
        <v>24</v>
      </c>
      <c r="AT171" s="188" t="s">
        <v>73</v>
      </c>
      <c r="AU171" s="188" t="s">
        <v>24</v>
      </c>
      <c r="AY171" s="187" t="s">
        <v>124</v>
      </c>
      <c r="BK171" s="189">
        <f>SUM(BK172:BK222)</f>
        <v>0</v>
      </c>
    </row>
    <row r="172" spans="2:65" s="1" customFormat="1" ht="31.5" customHeight="1">
      <c r="B172" s="41"/>
      <c r="C172" s="195" t="s">
        <v>430</v>
      </c>
      <c r="D172" s="195" t="s">
        <v>132</v>
      </c>
      <c r="E172" s="196" t="s">
        <v>431</v>
      </c>
      <c r="F172" s="197" t="s">
        <v>432</v>
      </c>
      <c r="G172" s="198" t="s">
        <v>209</v>
      </c>
      <c r="H172" s="199">
        <v>58.999</v>
      </c>
      <c r="I172" s="200"/>
      <c r="J172" s="201">
        <f>ROUND(I172*H172,2)</f>
        <v>0</v>
      </c>
      <c r="K172" s="197" t="s">
        <v>22</v>
      </c>
      <c r="L172" s="61"/>
      <c r="M172" s="202" t="s">
        <v>22</v>
      </c>
      <c r="N172" s="203" t="s">
        <v>45</v>
      </c>
      <c r="O172" s="42"/>
      <c r="P172" s="204">
        <f>O172*H172</f>
        <v>0</v>
      </c>
      <c r="Q172" s="204">
        <v>0</v>
      </c>
      <c r="R172" s="204">
        <f>Q172*H172</f>
        <v>0</v>
      </c>
      <c r="S172" s="204">
        <v>0</v>
      </c>
      <c r="T172" s="205">
        <f>S172*H172</f>
        <v>0</v>
      </c>
      <c r="AR172" s="24" t="s">
        <v>147</v>
      </c>
      <c r="AT172" s="24" t="s">
        <v>132</v>
      </c>
      <c r="AU172" s="24" t="s">
        <v>82</v>
      </c>
      <c r="AY172" s="24" t="s">
        <v>124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24" t="s">
        <v>24</v>
      </c>
      <c r="BK172" s="206">
        <f>ROUND(I172*H172,2)</f>
        <v>0</v>
      </c>
      <c r="BL172" s="24" t="s">
        <v>147</v>
      </c>
      <c r="BM172" s="24" t="s">
        <v>433</v>
      </c>
    </row>
    <row r="173" spans="2:51" s="12" customFormat="1" ht="13.5">
      <c r="B173" s="227"/>
      <c r="C173" s="228"/>
      <c r="D173" s="219" t="s">
        <v>142</v>
      </c>
      <c r="E173" s="229" t="s">
        <v>22</v>
      </c>
      <c r="F173" s="230" t="s">
        <v>412</v>
      </c>
      <c r="G173" s="228"/>
      <c r="H173" s="231" t="s">
        <v>22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142</v>
      </c>
      <c r="AU173" s="237" t="s">
        <v>82</v>
      </c>
      <c r="AV173" s="12" t="s">
        <v>24</v>
      </c>
      <c r="AW173" s="12" t="s">
        <v>38</v>
      </c>
      <c r="AX173" s="12" t="s">
        <v>74</v>
      </c>
      <c r="AY173" s="237" t="s">
        <v>124</v>
      </c>
    </row>
    <row r="174" spans="2:51" s="11" customFormat="1" ht="13.5">
      <c r="B174" s="207"/>
      <c r="C174" s="208"/>
      <c r="D174" s="219" t="s">
        <v>142</v>
      </c>
      <c r="E174" s="220" t="s">
        <v>22</v>
      </c>
      <c r="F174" s="221" t="s">
        <v>434</v>
      </c>
      <c r="G174" s="208"/>
      <c r="H174" s="222">
        <v>19</v>
      </c>
      <c r="I174" s="213"/>
      <c r="J174" s="208"/>
      <c r="K174" s="208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142</v>
      </c>
      <c r="AU174" s="218" t="s">
        <v>82</v>
      </c>
      <c r="AV174" s="11" t="s">
        <v>82</v>
      </c>
      <c r="AW174" s="11" t="s">
        <v>38</v>
      </c>
      <c r="AX174" s="11" t="s">
        <v>74</v>
      </c>
      <c r="AY174" s="218" t="s">
        <v>124</v>
      </c>
    </row>
    <row r="175" spans="2:51" s="11" customFormat="1" ht="13.5">
      <c r="B175" s="207"/>
      <c r="C175" s="208"/>
      <c r="D175" s="219" t="s">
        <v>142</v>
      </c>
      <c r="E175" s="220" t="s">
        <v>22</v>
      </c>
      <c r="F175" s="221" t="s">
        <v>435</v>
      </c>
      <c r="G175" s="208"/>
      <c r="H175" s="222">
        <v>23.333</v>
      </c>
      <c r="I175" s="213"/>
      <c r="J175" s="208"/>
      <c r="K175" s="208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142</v>
      </c>
      <c r="AU175" s="218" t="s">
        <v>82</v>
      </c>
      <c r="AV175" s="11" t="s">
        <v>82</v>
      </c>
      <c r="AW175" s="11" t="s">
        <v>38</v>
      </c>
      <c r="AX175" s="11" t="s">
        <v>74</v>
      </c>
      <c r="AY175" s="218" t="s">
        <v>124</v>
      </c>
    </row>
    <row r="176" spans="2:51" s="11" customFormat="1" ht="13.5">
      <c r="B176" s="207"/>
      <c r="C176" s="208"/>
      <c r="D176" s="219" t="s">
        <v>142</v>
      </c>
      <c r="E176" s="220" t="s">
        <v>22</v>
      </c>
      <c r="F176" s="221" t="s">
        <v>436</v>
      </c>
      <c r="G176" s="208"/>
      <c r="H176" s="222">
        <v>3.333</v>
      </c>
      <c r="I176" s="213"/>
      <c r="J176" s="208"/>
      <c r="K176" s="208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142</v>
      </c>
      <c r="AU176" s="218" t="s">
        <v>82</v>
      </c>
      <c r="AV176" s="11" t="s">
        <v>82</v>
      </c>
      <c r="AW176" s="11" t="s">
        <v>38</v>
      </c>
      <c r="AX176" s="11" t="s">
        <v>74</v>
      </c>
      <c r="AY176" s="218" t="s">
        <v>124</v>
      </c>
    </row>
    <row r="177" spans="2:51" s="11" customFormat="1" ht="13.5">
      <c r="B177" s="207"/>
      <c r="C177" s="208"/>
      <c r="D177" s="219" t="s">
        <v>142</v>
      </c>
      <c r="E177" s="220" t="s">
        <v>22</v>
      </c>
      <c r="F177" s="221" t="s">
        <v>437</v>
      </c>
      <c r="G177" s="208"/>
      <c r="H177" s="222">
        <v>4</v>
      </c>
      <c r="I177" s="213"/>
      <c r="J177" s="208"/>
      <c r="K177" s="208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142</v>
      </c>
      <c r="AU177" s="218" t="s">
        <v>82</v>
      </c>
      <c r="AV177" s="11" t="s">
        <v>82</v>
      </c>
      <c r="AW177" s="11" t="s">
        <v>38</v>
      </c>
      <c r="AX177" s="11" t="s">
        <v>74</v>
      </c>
      <c r="AY177" s="218" t="s">
        <v>124</v>
      </c>
    </row>
    <row r="178" spans="2:51" s="11" customFormat="1" ht="13.5">
      <c r="B178" s="207"/>
      <c r="C178" s="208"/>
      <c r="D178" s="219" t="s">
        <v>142</v>
      </c>
      <c r="E178" s="220" t="s">
        <v>22</v>
      </c>
      <c r="F178" s="221" t="s">
        <v>438</v>
      </c>
      <c r="G178" s="208"/>
      <c r="H178" s="222">
        <v>4.667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142</v>
      </c>
      <c r="AU178" s="218" t="s">
        <v>82</v>
      </c>
      <c r="AV178" s="11" t="s">
        <v>82</v>
      </c>
      <c r="AW178" s="11" t="s">
        <v>38</v>
      </c>
      <c r="AX178" s="11" t="s">
        <v>74</v>
      </c>
      <c r="AY178" s="218" t="s">
        <v>124</v>
      </c>
    </row>
    <row r="179" spans="2:51" s="11" customFormat="1" ht="13.5">
      <c r="B179" s="207"/>
      <c r="C179" s="208"/>
      <c r="D179" s="219" t="s">
        <v>142</v>
      </c>
      <c r="E179" s="220" t="s">
        <v>22</v>
      </c>
      <c r="F179" s="221" t="s">
        <v>439</v>
      </c>
      <c r="G179" s="208"/>
      <c r="H179" s="222">
        <v>2.333</v>
      </c>
      <c r="I179" s="213"/>
      <c r="J179" s="208"/>
      <c r="K179" s="208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142</v>
      </c>
      <c r="AU179" s="218" t="s">
        <v>82</v>
      </c>
      <c r="AV179" s="11" t="s">
        <v>82</v>
      </c>
      <c r="AW179" s="11" t="s">
        <v>38</v>
      </c>
      <c r="AX179" s="11" t="s">
        <v>74</v>
      </c>
      <c r="AY179" s="218" t="s">
        <v>124</v>
      </c>
    </row>
    <row r="180" spans="2:51" s="11" customFormat="1" ht="13.5">
      <c r="B180" s="207"/>
      <c r="C180" s="208"/>
      <c r="D180" s="219" t="s">
        <v>142</v>
      </c>
      <c r="E180" s="220" t="s">
        <v>22</v>
      </c>
      <c r="F180" s="221" t="s">
        <v>440</v>
      </c>
      <c r="G180" s="208"/>
      <c r="H180" s="222">
        <v>2.333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142</v>
      </c>
      <c r="AU180" s="218" t="s">
        <v>82</v>
      </c>
      <c r="AV180" s="11" t="s">
        <v>82</v>
      </c>
      <c r="AW180" s="11" t="s">
        <v>38</v>
      </c>
      <c r="AX180" s="11" t="s">
        <v>74</v>
      </c>
      <c r="AY180" s="218" t="s">
        <v>124</v>
      </c>
    </row>
    <row r="181" spans="2:51" s="13" customFormat="1" ht="13.5">
      <c r="B181" s="238"/>
      <c r="C181" s="239"/>
      <c r="D181" s="209" t="s">
        <v>142</v>
      </c>
      <c r="E181" s="240" t="s">
        <v>22</v>
      </c>
      <c r="F181" s="241" t="s">
        <v>230</v>
      </c>
      <c r="G181" s="239"/>
      <c r="H181" s="242">
        <v>58.999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142</v>
      </c>
      <c r="AU181" s="248" t="s">
        <v>82</v>
      </c>
      <c r="AV181" s="13" t="s">
        <v>147</v>
      </c>
      <c r="AW181" s="13" t="s">
        <v>38</v>
      </c>
      <c r="AX181" s="13" t="s">
        <v>24</v>
      </c>
      <c r="AY181" s="248" t="s">
        <v>124</v>
      </c>
    </row>
    <row r="182" spans="2:65" s="1" customFormat="1" ht="31.5" customHeight="1">
      <c r="B182" s="41"/>
      <c r="C182" s="195" t="s">
        <v>441</v>
      </c>
      <c r="D182" s="195" t="s">
        <v>132</v>
      </c>
      <c r="E182" s="196" t="s">
        <v>442</v>
      </c>
      <c r="F182" s="197" t="s">
        <v>443</v>
      </c>
      <c r="G182" s="198" t="s">
        <v>209</v>
      </c>
      <c r="H182" s="199">
        <v>42.333</v>
      </c>
      <c r="I182" s="200"/>
      <c r="J182" s="201">
        <f>ROUND(I182*H182,2)</f>
        <v>0</v>
      </c>
      <c r="K182" s="197" t="s">
        <v>157</v>
      </c>
      <c r="L182" s="61"/>
      <c r="M182" s="202" t="s">
        <v>22</v>
      </c>
      <c r="N182" s="203" t="s">
        <v>45</v>
      </c>
      <c r="O182" s="42"/>
      <c r="P182" s="204">
        <f>O182*H182</f>
        <v>0</v>
      </c>
      <c r="Q182" s="204">
        <v>0.82327</v>
      </c>
      <c r="R182" s="204">
        <f>Q182*H182</f>
        <v>34.85148890999999</v>
      </c>
      <c r="S182" s="204">
        <v>0</v>
      </c>
      <c r="T182" s="205">
        <f>S182*H182</f>
        <v>0</v>
      </c>
      <c r="AR182" s="24" t="s">
        <v>147</v>
      </c>
      <c r="AT182" s="24" t="s">
        <v>132</v>
      </c>
      <c r="AU182" s="24" t="s">
        <v>82</v>
      </c>
      <c r="AY182" s="24" t="s">
        <v>124</v>
      </c>
      <c r="BE182" s="206">
        <f>IF(N182="základní",J182,0)</f>
        <v>0</v>
      </c>
      <c r="BF182" s="206">
        <f>IF(N182="snížená",J182,0)</f>
        <v>0</v>
      </c>
      <c r="BG182" s="206">
        <f>IF(N182="zákl. přenesená",J182,0)</f>
        <v>0</v>
      </c>
      <c r="BH182" s="206">
        <f>IF(N182="sníž. přenesená",J182,0)</f>
        <v>0</v>
      </c>
      <c r="BI182" s="206">
        <f>IF(N182="nulová",J182,0)</f>
        <v>0</v>
      </c>
      <c r="BJ182" s="24" t="s">
        <v>24</v>
      </c>
      <c r="BK182" s="206">
        <f>ROUND(I182*H182,2)</f>
        <v>0</v>
      </c>
      <c r="BL182" s="24" t="s">
        <v>147</v>
      </c>
      <c r="BM182" s="24" t="s">
        <v>444</v>
      </c>
    </row>
    <row r="183" spans="2:51" s="12" customFormat="1" ht="13.5">
      <c r="B183" s="227"/>
      <c r="C183" s="228"/>
      <c r="D183" s="219" t="s">
        <v>142</v>
      </c>
      <c r="E183" s="229" t="s">
        <v>22</v>
      </c>
      <c r="F183" s="230" t="s">
        <v>445</v>
      </c>
      <c r="G183" s="228"/>
      <c r="H183" s="231" t="s">
        <v>22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142</v>
      </c>
      <c r="AU183" s="237" t="s">
        <v>82</v>
      </c>
      <c r="AV183" s="12" t="s">
        <v>24</v>
      </c>
      <c r="AW183" s="12" t="s">
        <v>38</v>
      </c>
      <c r="AX183" s="12" t="s">
        <v>74</v>
      </c>
      <c r="AY183" s="237" t="s">
        <v>124</v>
      </c>
    </row>
    <row r="184" spans="2:51" s="11" customFormat="1" ht="13.5">
      <c r="B184" s="207"/>
      <c r="C184" s="208"/>
      <c r="D184" s="219" t="s">
        <v>142</v>
      </c>
      <c r="E184" s="220" t="s">
        <v>22</v>
      </c>
      <c r="F184" s="221" t="s">
        <v>434</v>
      </c>
      <c r="G184" s="208"/>
      <c r="H184" s="222">
        <v>19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142</v>
      </c>
      <c r="AU184" s="218" t="s">
        <v>82</v>
      </c>
      <c r="AV184" s="11" t="s">
        <v>82</v>
      </c>
      <c r="AW184" s="11" t="s">
        <v>38</v>
      </c>
      <c r="AX184" s="11" t="s">
        <v>74</v>
      </c>
      <c r="AY184" s="218" t="s">
        <v>124</v>
      </c>
    </row>
    <row r="185" spans="2:51" s="11" customFormat="1" ht="13.5">
      <c r="B185" s="207"/>
      <c r="C185" s="208"/>
      <c r="D185" s="219" t="s">
        <v>142</v>
      </c>
      <c r="E185" s="220" t="s">
        <v>22</v>
      </c>
      <c r="F185" s="221" t="s">
        <v>446</v>
      </c>
      <c r="G185" s="208"/>
      <c r="H185" s="222">
        <v>23.333</v>
      </c>
      <c r="I185" s="213"/>
      <c r="J185" s="208"/>
      <c r="K185" s="208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142</v>
      </c>
      <c r="AU185" s="218" t="s">
        <v>82</v>
      </c>
      <c r="AV185" s="11" t="s">
        <v>82</v>
      </c>
      <c r="AW185" s="11" t="s">
        <v>38</v>
      </c>
      <c r="AX185" s="11" t="s">
        <v>74</v>
      </c>
      <c r="AY185" s="218" t="s">
        <v>124</v>
      </c>
    </row>
    <row r="186" spans="2:51" s="13" customFormat="1" ht="13.5">
      <c r="B186" s="238"/>
      <c r="C186" s="239"/>
      <c r="D186" s="209" t="s">
        <v>142</v>
      </c>
      <c r="E186" s="240" t="s">
        <v>22</v>
      </c>
      <c r="F186" s="241" t="s">
        <v>230</v>
      </c>
      <c r="G186" s="239"/>
      <c r="H186" s="242">
        <v>42.333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AT186" s="248" t="s">
        <v>142</v>
      </c>
      <c r="AU186" s="248" t="s">
        <v>82</v>
      </c>
      <c r="AV186" s="13" t="s">
        <v>147</v>
      </c>
      <c r="AW186" s="13" t="s">
        <v>38</v>
      </c>
      <c r="AX186" s="13" t="s">
        <v>24</v>
      </c>
      <c r="AY186" s="248" t="s">
        <v>124</v>
      </c>
    </row>
    <row r="187" spans="2:65" s="1" customFormat="1" ht="44.25" customHeight="1">
      <c r="B187" s="41"/>
      <c r="C187" s="195" t="s">
        <v>447</v>
      </c>
      <c r="D187" s="195" t="s">
        <v>132</v>
      </c>
      <c r="E187" s="196" t="s">
        <v>448</v>
      </c>
      <c r="F187" s="197" t="s">
        <v>449</v>
      </c>
      <c r="G187" s="198" t="s">
        <v>209</v>
      </c>
      <c r="H187" s="199">
        <v>16.666</v>
      </c>
      <c r="I187" s="200"/>
      <c r="J187" s="201">
        <f>ROUND(I187*H187,2)</f>
        <v>0</v>
      </c>
      <c r="K187" s="197" t="s">
        <v>157</v>
      </c>
      <c r="L187" s="61"/>
      <c r="M187" s="202" t="s">
        <v>22</v>
      </c>
      <c r="N187" s="203" t="s">
        <v>45</v>
      </c>
      <c r="O187" s="42"/>
      <c r="P187" s="204">
        <f>O187*H187</f>
        <v>0</v>
      </c>
      <c r="Q187" s="204">
        <v>0.98436</v>
      </c>
      <c r="R187" s="204">
        <f>Q187*H187</f>
        <v>16.40534376</v>
      </c>
      <c r="S187" s="204">
        <v>0</v>
      </c>
      <c r="T187" s="205">
        <f>S187*H187</f>
        <v>0</v>
      </c>
      <c r="AR187" s="24" t="s">
        <v>147</v>
      </c>
      <c r="AT187" s="24" t="s">
        <v>132</v>
      </c>
      <c r="AU187" s="24" t="s">
        <v>82</v>
      </c>
      <c r="AY187" s="24" t="s">
        <v>124</v>
      </c>
      <c r="BE187" s="206">
        <f>IF(N187="základní",J187,0)</f>
        <v>0</v>
      </c>
      <c r="BF187" s="206">
        <f>IF(N187="snížená",J187,0)</f>
        <v>0</v>
      </c>
      <c r="BG187" s="206">
        <f>IF(N187="zákl. přenesená",J187,0)</f>
        <v>0</v>
      </c>
      <c r="BH187" s="206">
        <f>IF(N187="sníž. přenesená",J187,0)</f>
        <v>0</v>
      </c>
      <c r="BI187" s="206">
        <f>IF(N187="nulová",J187,0)</f>
        <v>0</v>
      </c>
      <c r="BJ187" s="24" t="s">
        <v>24</v>
      </c>
      <c r="BK187" s="206">
        <f>ROUND(I187*H187,2)</f>
        <v>0</v>
      </c>
      <c r="BL187" s="24" t="s">
        <v>147</v>
      </c>
      <c r="BM187" s="24" t="s">
        <v>450</v>
      </c>
    </row>
    <row r="188" spans="2:51" s="12" customFormat="1" ht="13.5">
      <c r="B188" s="227"/>
      <c r="C188" s="228"/>
      <c r="D188" s="219" t="s">
        <v>142</v>
      </c>
      <c r="E188" s="229" t="s">
        <v>22</v>
      </c>
      <c r="F188" s="230" t="s">
        <v>451</v>
      </c>
      <c r="G188" s="228"/>
      <c r="H188" s="231" t="s">
        <v>22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142</v>
      </c>
      <c r="AU188" s="237" t="s">
        <v>82</v>
      </c>
      <c r="AV188" s="12" t="s">
        <v>24</v>
      </c>
      <c r="AW188" s="12" t="s">
        <v>38</v>
      </c>
      <c r="AX188" s="12" t="s">
        <v>74</v>
      </c>
      <c r="AY188" s="237" t="s">
        <v>124</v>
      </c>
    </row>
    <row r="189" spans="2:51" s="11" customFormat="1" ht="13.5">
      <c r="B189" s="207"/>
      <c r="C189" s="208"/>
      <c r="D189" s="219" t="s">
        <v>142</v>
      </c>
      <c r="E189" s="220" t="s">
        <v>22</v>
      </c>
      <c r="F189" s="221" t="s">
        <v>452</v>
      </c>
      <c r="G189" s="208"/>
      <c r="H189" s="222">
        <v>3.333</v>
      </c>
      <c r="I189" s="213"/>
      <c r="J189" s="208"/>
      <c r="K189" s="208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142</v>
      </c>
      <c r="AU189" s="218" t="s">
        <v>82</v>
      </c>
      <c r="AV189" s="11" t="s">
        <v>82</v>
      </c>
      <c r="AW189" s="11" t="s">
        <v>38</v>
      </c>
      <c r="AX189" s="11" t="s">
        <v>74</v>
      </c>
      <c r="AY189" s="218" t="s">
        <v>124</v>
      </c>
    </row>
    <row r="190" spans="2:51" s="11" customFormat="1" ht="13.5">
      <c r="B190" s="207"/>
      <c r="C190" s="208"/>
      <c r="D190" s="219" t="s">
        <v>142</v>
      </c>
      <c r="E190" s="220" t="s">
        <v>22</v>
      </c>
      <c r="F190" s="221" t="s">
        <v>453</v>
      </c>
      <c r="G190" s="208"/>
      <c r="H190" s="222">
        <v>4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142</v>
      </c>
      <c r="AU190" s="218" t="s">
        <v>82</v>
      </c>
      <c r="AV190" s="11" t="s">
        <v>82</v>
      </c>
      <c r="AW190" s="11" t="s">
        <v>38</v>
      </c>
      <c r="AX190" s="11" t="s">
        <v>74</v>
      </c>
      <c r="AY190" s="218" t="s">
        <v>124</v>
      </c>
    </row>
    <row r="191" spans="2:51" s="11" customFormat="1" ht="13.5">
      <c r="B191" s="207"/>
      <c r="C191" s="208"/>
      <c r="D191" s="219" t="s">
        <v>142</v>
      </c>
      <c r="E191" s="220" t="s">
        <v>22</v>
      </c>
      <c r="F191" s="221" t="s">
        <v>454</v>
      </c>
      <c r="G191" s="208"/>
      <c r="H191" s="222">
        <v>4.667</v>
      </c>
      <c r="I191" s="213"/>
      <c r="J191" s="208"/>
      <c r="K191" s="208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142</v>
      </c>
      <c r="AU191" s="218" t="s">
        <v>82</v>
      </c>
      <c r="AV191" s="11" t="s">
        <v>82</v>
      </c>
      <c r="AW191" s="11" t="s">
        <v>38</v>
      </c>
      <c r="AX191" s="11" t="s">
        <v>74</v>
      </c>
      <c r="AY191" s="218" t="s">
        <v>124</v>
      </c>
    </row>
    <row r="192" spans="2:51" s="11" customFormat="1" ht="13.5">
      <c r="B192" s="207"/>
      <c r="C192" s="208"/>
      <c r="D192" s="219" t="s">
        <v>142</v>
      </c>
      <c r="E192" s="220" t="s">
        <v>22</v>
      </c>
      <c r="F192" s="221" t="s">
        <v>455</v>
      </c>
      <c r="G192" s="208"/>
      <c r="H192" s="222">
        <v>2.333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142</v>
      </c>
      <c r="AU192" s="218" t="s">
        <v>82</v>
      </c>
      <c r="AV192" s="11" t="s">
        <v>82</v>
      </c>
      <c r="AW192" s="11" t="s">
        <v>38</v>
      </c>
      <c r="AX192" s="11" t="s">
        <v>74</v>
      </c>
      <c r="AY192" s="218" t="s">
        <v>124</v>
      </c>
    </row>
    <row r="193" spans="2:51" s="11" customFormat="1" ht="13.5">
      <c r="B193" s="207"/>
      <c r="C193" s="208"/>
      <c r="D193" s="219" t="s">
        <v>142</v>
      </c>
      <c r="E193" s="220" t="s">
        <v>22</v>
      </c>
      <c r="F193" s="221" t="s">
        <v>456</v>
      </c>
      <c r="G193" s="208"/>
      <c r="H193" s="222">
        <v>2.333</v>
      </c>
      <c r="I193" s="213"/>
      <c r="J193" s="208"/>
      <c r="K193" s="208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142</v>
      </c>
      <c r="AU193" s="218" t="s">
        <v>82</v>
      </c>
      <c r="AV193" s="11" t="s">
        <v>82</v>
      </c>
      <c r="AW193" s="11" t="s">
        <v>38</v>
      </c>
      <c r="AX193" s="11" t="s">
        <v>74</v>
      </c>
      <c r="AY193" s="218" t="s">
        <v>124</v>
      </c>
    </row>
    <row r="194" spans="2:51" s="13" customFormat="1" ht="13.5">
      <c r="B194" s="238"/>
      <c r="C194" s="239"/>
      <c r="D194" s="209" t="s">
        <v>142</v>
      </c>
      <c r="E194" s="240" t="s">
        <v>22</v>
      </c>
      <c r="F194" s="241" t="s">
        <v>230</v>
      </c>
      <c r="G194" s="239"/>
      <c r="H194" s="242">
        <v>16.666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AT194" s="248" t="s">
        <v>142</v>
      </c>
      <c r="AU194" s="248" t="s">
        <v>82</v>
      </c>
      <c r="AV194" s="13" t="s">
        <v>147</v>
      </c>
      <c r="AW194" s="13" t="s">
        <v>38</v>
      </c>
      <c r="AX194" s="13" t="s">
        <v>24</v>
      </c>
      <c r="AY194" s="248" t="s">
        <v>124</v>
      </c>
    </row>
    <row r="195" spans="2:65" s="1" customFormat="1" ht="31.5" customHeight="1">
      <c r="B195" s="41"/>
      <c r="C195" s="195" t="s">
        <v>457</v>
      </c>
      <c r="D195" s="195" t="s">
        <v>132</v>
      </c>
      <c r="E195" s="196" t="s">
        <v>458</v>
      </c>
      <c r="F195" s="197" t="s">
        <v>459</v>
      </c>
      <c r="G195" s="198" t="s">
        <v>205</v>
      </c>
      <c r="H195" s="199">
        <v>929.84</v>
      </c>
      <c r="I195" s="200"/>
      <c r="J195" s="201">
        <f>ROUND(I195*H195,2)</f>
        <v>0</v>
      </c>
      <c r="K195" s="197" t="s">
        <v>157</v>
      </c>
      <c r="L195" s="61"/>
      <c r="M195" s="202" t="s">
        <v>22</v>
      </c>
      <c r="N195" s="203" t="s">
        <v>45</v>
      </c>
      <c r="O195" s="42"/>
      <c r="P195" s="204">
        <f>O195*H195</f>
        <v>0</v>
      </c>
      <c r="Q195" s="204">
        <v>1.9968</v>
      </c>
      <c r="R195" s="204">
        <f>Q195*H195</f>
        <v>1856.704512</v>
      </c>
      <c r="S195" s="204">
        <v>0</v>
      </c>
      <c r="T195" s="205">
        <f>S195*H195</f>
        <v>0</v>
      </c>
      <c r="AR195" s="24" t="s">
        <v>147</v>
      </c>
      <c r="AT195" s="24" t="s">
        <v>132</v>
      </c>
      <c r="AU195" s="24" t="s">
        <v>82</v>
      </c>
      <c r="AY195" s="24" t="s">
        <v>124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24" t="s">
        <v>24</v>
      </c>
      <c r="BK195" s="206">
        <f>ROUND(I195*H195,2)</f>
        <v>0</v>
      </c>
      <c r="BL195" s="24" t="s">
        <v>147</v>
      </c>
      <c r="BM195" s="24" t="s">
        <v>460</v>
      </c>
    </row>
    <row r="196" spans="2:51" s="12" customFormat="1" ht="13.5">
      <c r="B196" s="227"/>
      <c r="C196" s="228"/>
      <c r="D196" s="219" t="s">
        <v>142</v>
      </c>
      <c r="E196" s="229" t="s">
        <v>22</v>
      </c>
      <c r="F196" s="230" t="s">
        <v>451</v>
      </c>
      <c r="G196" s="228"/>
      <c r="H196" s="231" t="s">
        <v>22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142</v>
      </c>
      <c r="AU196" s="237" t="s">
        <v>82</v>
      </c>
      <c r="AV196" s="12" t="s">
        <v>24</v>
      </c>
      <c r="AW196" s="12" t="s">
        <v>38</v>
      </c>
      <c r="AX196" s="12" t="s">
        <v>74</v>
      </c>
      <c r="AY196" s="237" t="s">
        <v>124</v>
      </c>
    </row>
    <row r="197" spans="2:51" s="11" customFormat="1" ht="13.5">
      <c r="B197" s="207"/>
      <c r="C197" s="208"/>
      <c r="D197" s="219" t="s">
        <v>142</v>
      </c>
      <c r="E197" s="220" t="s">
        <v>22</v>
      </c>
      <c r="F197" s="221" t="s">
        <v>461</v>
      </c>
      <c r="G197" s="208"/>
      <c r="H197" s="222">
        <v>37.84</v>
      </c>
      <c r="I197" s="213"/>
      <c r="J197" s="208"/>
      <c r="K197" s="208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142</v>
      </c>
      <c r="AU197" s="218" t="s">
        <v>82</v>
      </c>
      <c r="AV197" s="11" t="s">
        <v>82</v>
      </c>
      <c r="AW197" s="11" t="s">
        <v>38</v>
      </c>
      <c r="AX197" s="11" t="s">
        <v>74</v>
      </c>
      <c r="AY197" s="218" t="s">
        <v>124</v>
      </c>
    </row>
    <row r="198" spans="2:51" s="11" customFormat="1" ht="13.5">
      <c r="B198" s="207"/>
      <c r="C198" s="208"/>
      <c r="D198" s="219" t="s">
        <v>142</v>
      </c>
      <c r="E198" s="220" t="s">
        <v>22</v>
      </c>
      <c r="F198" s="221" t="s">
        <v>462</v>
      </c>
      <c r="G198" s="208"/>
      <c r="H198" s="222">
        <v>892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142</v>
      </c>
      <c r="AU198" s="218" t="s">
        <v>82</v>
      </c>
      <c r="AV198" s="11" t="s">
        <v>82</v>
      </c>
      <c r="AW198" s="11" t="s">
        <v>38</v>
      </c>
      <c r="AX198" s="11" t="s">
        <v>74</v>
      </c>
      <c r="AY198" s="218" t="s">
        <v>124</v>
      </c>
    </row>
    <row r="199" spans="2:51" s="13" customFormat="1" ht="13.5">
      <c r="B199" s="238"/>
      <c r="C199" s="239"/>
      <c r="D199" s="209" t="s">
        <v>142</v>
      </c>
      <c r="E199" s="240" t="s">
        <v>22</v>
      </c>
      <c r="F199" s="241" t="s">
        <v>230</v>
      </c>
      <c r="G199" s="239"/>
      <c r="H199" s="242">
        <v>929.84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AT199" s="248" t="s">
        <v>142</v>
      </c>
      <c r="AU199" s="248" t="s">
        <v>82</v>
      </c>
      <c r="AV199" s="13" t="s">
        <v>147</v>
      </c>
      <c r="AW199" s="13" t="s">
        <v>38</v>
      </c>
      <c r="AX199" s="13" t="s">
        <v>24</v>
      </c>
      <c r="AY199" s="248" t="s">
        <v>124</v>
      </c>
    </row>
    <row r="200" spans="2:65" s="1" customFormat="1" ht="31.5" customHeight="1">
      <c r="B200" s="41"/>
      <c r="C200" s="195" t="s">
        <v>463</v>
      </c>
      <c r="D200" s="195" t="s">
        <v>132</v>
      </c>
      <c r="E200" s="196" t="s">
        <v>464</v>
      </c>
      <c r="F200" s="197" t="s">
        <v>465</v>
      </c>
      <c r="G200" s="198" t="s">
        <v>205</v>
      </c>
      <c r="H200" s="199">
        <v>440.2</v>
      </c>
      <c r="I200" s="200"/>
      <c r="J200" s="201">
        <f>ROUND(I200*H200,2)</f>
        <v>0</v>
      </c>
      <c r="K200" s="197" t="s">
        <v>157</v>
      </c>
      <c r="L200" s="61"/>
      <c r="M200" s="202" t="s">
        <v>22</v>
      </c>
      <c r="N200" s="203" t="s">
        <v>45</v>
      </c>
      <c r="O200" s="42"/>
      <c r="P200" s="204">
        <f>O200*H200</f>
        <v>0</v>
      </c>
      <c r="Q200" s="204">
        <v>2.43408</v>
      </c>
      <c r="R200" s="204">
        <f>Q200*H200</f>
        <v>1071.482016</v>
      </c>
      <c r="S200" s="204">
        <v>0</v>
      </c>
      <c r="T200" s="205">
        <f>S200*H200</f>
        <v>0</v>
      </c>
      <c r="AR200" s="24" t="s">
        <v>147</v>
      </c>
      <c r="AT200" s="24" t="s">
        <v>132</v>
      </c>
      <c r="AU200" s="24" t="s">
        <v>82</v>
      </c>
      <c r="AY200" s="24" t="s">
        <v>124</v>
      </c>
      <c r="BE200" s="206">
        <f>IF(N200="základní",J200,0)</f>
        <v>0</v>
      </c>
      <c r="BF200" s="206">
        <f>IF(N200="snížená",J200,0)</f>
        <v>0</v>
      </c>
      <c r="BG200" s="206">
        <f>IF(N200="zákl. přenesená",J200,0)</f>
        <v>0</v>
      </c>
      <c r="BH200" s="206">
        <f>IF(N200="sníž. přenesená",J200,0)</f>
        <v>0</v>
      </c>
      <c r="BI200" s="206">
        <f>IF(N200="nulová",J200,0)</f>
        <v>0</v>
      </c>
      <c r="BJ200" s="24" t="s">
        <v>24</v>
      </c>
      <c r="BK200" s="206">
        <f>ROUND(I200*H200,2)</f>
        <v>0</v>
      </c>
      <c r="BL200" s="24" t="s">
        <v>147</v>
      </c>
      <c r="BM200" s="24" t="s">
        <v>466</v>
      </c>
    </row>
    <row r="201" spans="2:51" s="11" customFormat="1" ht="13.5">
      <c r="B201" s="207"/>
      <c r="C201" s="208"/>
      <c r="D201" s="219" t="s">
        <v>142</v>
      </c>
      <c r="E201" s="220" t="s">
        <v>22</v>
      </c>
      <c r="F201" s="221" t="s">
        <v>467</v>
      </c>
      <c r="G201" s="208"/>
      <c r="H201" s="222">
        <v>79.2</v>
      </c>
      <c r="I201" s="213"/>
      <c r="J201" s="208"/>
      <c r="K201" s="208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142</v>
      </c>
      <c r="AU201" s="218" t="s">
        <v>82</v>
      </c>
      <c r="AV201" s="11" t="s">
        <v>82</v>
      </c>
      <c r="AW201" s="11" t="s">
        <v>38</v>
      </c>
      <c r="AX201" s="11" t="s">
        <v>74</v>
      </c>
      <c r="AY201" s="218" t="s">
        <v>124</v>
      </c>
    </row>
    <row r="202" spans="2:51" s="11" customFormat="1" ht="13.5">
      <c r="B202" s="207"/>
      <c r="C202" s="208"/>
      <c r="D202" s="219" t="s">
        <v>142</v>
      </c>
      <c r="E202" s="220" t="s">
        <v>22</v>
      </c>
      <c r="F202" s="221" t="s">
        <v>468</v>
      </c>
      <c r="G202" s="208"/>
      <c r="H202" s="222">
        <v>18</v>
      </c>
      <c r="I202" s="213"/>
      <c r="J202" s="208"/>
      <c r="K202" s="208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142</v>
      </c>
      <c r="AU202" s="218" t="s">
        <v>82</v>
      </c>
      <c r="AV202" s="11" t="s">
        <v>82</v>
      </c>
      <c r="AW202" s="11" t="s">
        <v>38</v>
      </c>
      <c r="AX202" s="11" t="s">
        <v>74</v>
      </c>
      <c r="AY202" s="218" t="s">
        <v>124</v>
      </c>
    </row>
    <row r="203" spans="2:51" s="12" customFormat="1" ht="13.5">
      <c r="B203" s="227"/>
      <c r="C203" s="228"/>
      <c r="D203" s="219" t="s">
        <v>142</v>
      </c>
      <c r="E203" s="229" t="s">
        <v>22</v>
      </c>
      <c r="F203" s="230" t="s">
        <v>469</v>
      </c>
      <c r="G203" s="228"/>
      <c r="H203" s="231" t="s">
        <v>22</v>
      </c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AT203" s="237" t="s">
        <v>142</v>
      </c>
      <c r="AU203" s="237" t="s">
        <v>82</v>
      </c>
      <c r="AV203" s="12" t="s">
        <v>24</v>
      </c>
      <c r="AW203" s="12" t="s">
        <v>38</v>
      </c>
      <c r="AX203" s="12" t="s">
        <v>74</v>
      </c>
      <c r="AY203" s="237" t="s">
        <v>124</v>
      </c>
    </row>
    <row r="204" spans="2:51" s="11" customFormat="1" ht="13.5">
      <c r="B204" s="207"/>
      <c r="C204" s="208"/>
      <c r="D204" s="219" t="s">
        <v>142</v>
      </c>
      <c r="E204" s="220" t="s">
        <v>22</v>
      </c>
      <c r="F204" s="221" t="s">
        <v>470</v>
      </c>
      <c r="G204" s="208"/>
      <c r="H204" s="222">
        <v>343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142</v>
      </c>
      <c r="AU204" s="218" t="s">
        <v>82</v>
      </c>
      <c r="AV204" s="11" t="s">
        <v>82</v>
      </c>
      <c r="AW204" s="11" t="s">
        <v>38</v>
      </c>
      <c r="AX204" s="11" t="s">
        <v>74</v>
      </c>
      <c r="AY204" s="218" t="s">
        <v>124</v>
      </c>
    </row>
    <row r="205" spans="2:51" s="13" customFormat="1" ht="13.5">
      <c r="B205" s="238"/>
      <c r="C205" s="239"/>
      <c r="D205" s="209" t="s">
        <v>142</v>
      </c>
      <c r="E205" s="240" t="s">
        <v>471</v>
      </c>
      <c r="F205" s="241" t="s">
        <v>230</v>
      </c>
      <c r="G205" s="239"/>
      <c r="H205" s="242">
        <v>440.2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AT205" s="248" t="s">
        <v>142</v>
      </c>
      <c r="AU205" s="248" t="s">
        <v>82</v>
      </c>
      <c r="AV205" s="13" t="s">
        <v>147</v>
      </c>
      <c r="AW205" s="13" t="s">
        <v>38</v>
      </c>
      <c r="AX205" s="13" t="s">
        <v>24</v>
      </c>
      <c r="AY205" s="248" t="s">
        <v>124</v>
      </c>
    </row>
    <row r="206" spans="2:65" s="1" customFormat="1" ht="31.5" customHeight="1">
      <c r="B206" s="41"/>
      <c r="C206" s="195" t="s">
        <v>472</v>
      </c>
      <c r="D206" s="195" t="s">
        <v>132</v>
      </c>
      <c r="E206" s="196" t="s">
        <v>473</v>
      </c>
      <c r="F206" s="197" t="s">
        <v>474</v>
      </c>
      <c r="G206" s="198" t="s">
        <v>209</v>
      </c>
      <c r="H206" s="199">
        <v>559.86</v>
      </c>
      <c r="I206" s="200"/>
      <c r="J206" s="201">
        <f>ROUND(I206*H206,2)</f>
        <v>0</v>
      </c>
      <c r="K206" s="197" t="s">
        <v>157</v>
      </c>
      <c r="L206" s="61"/>
      <c r="M206" s="202" t="s">
        <v>22</v>
      </c>
      <c r="N206" s="203" t="s">
        <v>45</v>
      </c>
      <c r="O206" s="42"/>
      <c r="P206" s="204">
        <f>O206*H206</f>
        <v>0</v>
      </c>
      <c r="Q206" s="204">
        <v>0</v>
      </c>
      <c r="R206" s="204">
        <f>Q206*H206</f>
        <v>0</v>
      </c>
      <c r="S206" s="204">
        <v>0</v>
      </c>
      <c r="T206" s="205">
        <f>S206*H206</f>
        <v>0</v>
      </c>
      <c r="AR206" s="24" t="s">
        <v>147</v>
      </c>
      <c r="AT206" s="24" t="s">
        <v>132</v>
      </c>
      <c r="AU206" s="24" t="s">
        <v>82</v>
      </c>
      <c r="AY206" s="24" t="s">
        <v>124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24" t="s">
        <v>24</v>
      </c>
      <c r="BK206" s="206">
        <f>ROUND(I206*H206,2)</f>
        <v>0</v>
      </c>
      <c r="BL206" s="24" t="s">
        <v>147</v>
      </c>
      <c r="BM206" s="24" t="s">
        <v>475</v>
      </c>
    </row>
    <row r="207" spans="2:51" s="11" customFormat="1" ht="13.5">
      <c r="B207" s="207"/>
      <c r="C207" s="208"/>
      <c r="D207" s="219" t="s">
        <v>142</v>
      </c>
      <c r="E207" s="220" t="s">
        <v>22</v>
      </c>
      <c r="F207" s="221" t="s">
        <v>476</v>
      </c>
      <c r="G207" s="208"/>
      <c r="H207" s="222">
        <v>99</v>
      </c>
      <c r="I207" s="213"/>
      <c r="J207" s="208"/>
      <c r="K207" s="208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142</v>
      </c>
      <c r="AU207" s="218" t="s">
        <v>82</v>
      </c>
      <c r="AV207" s="11" t="s">
        <v>82</v>
      </c>
      <c r="AW207" s="11" t="s">
        <v>38</v>
      </c>
      <c r="AX207" s="11" t="s">
        <v>74</v>
      </c>
      <c r="AY207" s="218" t="s">
        <v>124</v>
      </c>
    </row>
    <row r="208" spans="2:51" s="11" customFormat="1" ht="13.5">
      <c r="B208" s="207"/>
      <c r="C208" s="208"/>
      <c r="D208" s="219" t="s">
        <v>142</v>
      </c>
      <c r="E208" s="220" t="s">
        <v>22</v>
      </c>
      <c r="F208" s="221" t="s">
        <v>477</v>
      </c>
      <c r="G208" s="208"/>
      <c r="H208" s="222">
        <v>442.86</v>
      </c>
      <c r="I208" s="213"/>
      <c r="J208" s="208"/>
      <c r="K208" s="208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142</v>
      </c>
      <c r="AU208" s="218" t="s">
        <v>82</v>
      </c>
      <c r="AV208" s="11" t="s">
        <v>82</v>
      </c>
      <c r="AW208" s="11" t="s">
        <v>38</v>
      </c>
      <c r="AX208" s="11" t="s">
        <v>74</v>
      </c>
      <c r="AY208" s="218" t="s">
        <v>124</v>
      </c>
    </row>
    <row r="209" spans="2:51" s="11" customFormat="1" ht="13.5">
      <c r="B209" s="207"/>
      <c r="C209" s="208"/>
      <c r="D209" s="219" t="s">
        <v>142</v>
      </c>
      <c r="E209" s="220" t="s">
        <v>22</v>
      </c>
      <c r="F209" s="221" t="s">
        <v>478</v>
      </c>
      <c r="G209" s="208"/>
      <c r="H209" s="222">
        <v>18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142</v>
      </c>
      <c r="AU209" s="218" t="s">
        <v>82</v>
      </c>
      <c r="AV209" s="11" t="s">
        <v>82</v>
      </c>
      <c r="AW209" s="11" t="s">
        <v>38</v>
      </c>
      <c r="AX209" s="11" t="s">
        <v>74</v>
      </c>
      <c r="AY209" s="218" t="s">
        <v>124</v>
      </c>
    </row>
    <row r="210" spans="2:51" s="13" customFormat="1" ht="13.5">
      <c r="B210" s="238"/>
      <c r="C210" s="239"/>
      <c r="D210" s="209" t="s">
        <v>142</v>
      </c>
      <c r="E210" s="240" t="s">
        <v>22</v>
      </c>
      <c r="F210" s="241" t="s">
        <v>230</v>
      </c>
      <c r="G210" s="239"/>
      <c r="H210" s="242">
        <v>559.86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AT210" s="248" t="s">
        <v>142</v>
      </c>
      <c r="AU210" s="248" t="s">
        <v>82</v>
      </c>
      <c r="AV210" s="13" t="s">
        <v>147</v>
      </c>
      <c r="AW210" s="13" t="s">
        <v>38</v>
      </c>
      <c r="AX210" s="13" t="s">
        <v>24</v>
      </c>
      <c r="AY210" s="248" t="s">
        <v>124</v>
      </c>
    </row>
    <row r="211" spans="2:65" s="1" customFormat="1" ht="31.5" customHeight="1">
      <c r="B211" s="41"/>
      <c r="C211" s="195" t="s">
        <v>479</v>
      </c>
      <c r="D211" s="195" t="s">
        <v>132</v>
      </c>
      <c r="E211" s="196" t="s">
        <v>480</v>
      </c>
      <c r="F211" s="197" t="s">
        <v>481</v>
      </c>
      <c r="G211" s="198" t="s">
        <v>205</v>
      </c>
      <c r="H211" s="199">
        <v>201</v>
      </c>
      <c r="I211" s="200"/>
      <c r="J211" s="201">
        <f>ROUND(I211*H211,2)</f>
        <v>0</v>
      </c>
      <c r="K211" s="197" t="s">
        <v>136</v>
      </c>
      <c r="L211" s="61"/>
      <c r="M211" s="202" t="s">
        <v>22</v>
      </c>
      <c r="N211" s="203" t="s">
        <v>45</v>
      </c>
      <c r="O211" s="42"/>
      <c r="P211" s="204">
        <f>O211*H211</f>
        <v>0</v>
      </c>
      <c r="Q211" s="204">
        <v>1.9968</v>
      </c>
      <c r="R211" s="204">
        <f>Q211*H211</f>
        <v>401.35679999999996</v>
      </c>
      <c r="S211" s="204">
        <v>0</v>
      </c>
      <c r="T211" s="205">
        <f>S211*H211</f>
        <v>0</v>
      </c>
      <c r="AR211" s="24" t="s">
        <v>147</v>
      </c>
      <c r="AT211" s="24" t="s">
        <v>132</v>
      </c>
      <c r="AU211" s="24" t="s">
        <v>82</v>
      </c>
      <c r="AY211" s="24" t="s">
        <v>124</v>
      </c>
      <c r="BE211" s="206">
        <f>IF(N211="základní",J211,0)</f>
        <v>0</v>
      </c>
      <c r="BF211" s="206">
        <f>IF(N211="snížená",J211,0)</f>
        <v>0</v>
      </c>
      <c r="BG211" s="206">
        <f>IF(N211="zákl. přenesená",J211,0)</f>
        <v>0</v>
      </c>
      <c r="BH211" s="206">
        <f>IF(N211="sníž. přenesená",J211,0)</f>
        <v>0</v>
      </c>
      <c r="BI211" s="206">
        <f>IF(N211="nulová",J211,0)</f>
        <v>0</v>
      </c>
      <c r="BJ211" s="24" t="s">
        <v>24</v>
      </c>
      <c r="BK211" s="206">
        <f>ROUND(I211*H211,2)</f>
        <v>0</v>
      </c>
      <c r="BL211" s="24" t="s">
        <v>147</v>
      </c>
      <c r="BM211" s="24" t="s">
        <v>482</v>
      </c>
    </row>
    <row r="212" spans="2:51" s="11" customFormat="1" ht="13.5">
      <c r="B212" s="207"/>
      <c r="C212" s="208"/>
      <c r="D212" s="219" t="s">
        <v>142</v>
      </c>
      <c r="E212" s="220" t="s">
        <v>22</v>
      </c>
      <c r="F212" s="221" t="s">
        <v>22</v>
      </c>
      <c r="G212" s="208"/>
      <c r="H212" s="222">
        <v>0</v>
      </c>
      <c r="I212" s="213"/>
      <c r="J212" s="208"/>
      <c r="K212" s="208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142</v>
      </c>
      <c r="AU212" s="218" t="s">
        <v>82</v>
      </c>
      <c r="AV212" s="11" t="s">
        <v>82</v>
      </c>
      <c r="AW212" s="11" t="s">
        <v>38</v>
      </c>
      <c r="AX212" s="11" t="s">
        <v>74</v>
      </c>
      <c r="AY212" s="218" t="s">
        <v>124</v>
      </c>
    </row>
    <row r="213" spans="2:51" s="11" customFormat="1" ht="13.5">
      <c r="B213" s="207"/>
      <c r="C213" s="208"/>
      <c r="D213" s="209" t="s">
        <v>142</v>
      </c>
      <c r="E213" s="210" t="s">
        <v>22</v>
      </c>
      <c r="F213" s="211" t="s">
        <v>483</v>
      </c>
      <c r="G213" s="208"/>
      <c r="H213" s="212">
        <v>201</v>
      </c>
      <c r="I213" s="213"/>
      <c r="J213" s="208"/>
      <c r="K213" s="208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142</v>
      </c>
      <c r="AU213" s="218" t="s">
        <v>82</v>
      </c>
      <c r="AV213" s="11" t="s">
        <v>82</v>
      </c>
      <c r="AW213" s="11" t="s">
        <v>38</v>
      </c>
      <c r="AX213" s="11" t="s">
        <v>24</v>
      </c>
      <c r="AY213" s="218" t="s">
        <v>124</v>
      </c>
    </row>
    <row r="214" spans="2:65" s="1" customFormat="1" ht="31.5" customHeight="1">
      <c r="B214" s="41"/>
      <c r="C214" s="195" t="s">
        <v>210</v>
      </c>
      <c r="D214" s="195" t="s">
        <v>132</v>
      </c>
      <c r="E214" s="196" t="s">
        <v>484</v>
      </c>
      <c r="F214" s="197" t="s">
        <v>485</v>
      </c>
      <c r="G214" s="198" t="s">
        <v>205</v>
      </c>
      <c r="H214" s="199">
        <v>313.5</v>
      </c>
      <c r="I214" s="200"/>
      <c r="J214" s="201">
        <f>ROUND(I214*H214,2)</f>
        <v>0</v>
      </c>
      <c r="K214" s="197" t="s">
        <v>157</v>
      </c>
      <c r="L214" s="61"/>
      <c r="M214" s="202" t="s">
        <v>22</v>
      </c>
      <c r="N214" s="203" t="s">
        <v>45</v>
      </c>
      <c r="O214" s="42"/>
      <c r="P214" s="204">
        <f>O214*H214</f>
        <v>0</v>
      </c>
      <c r="Q214" s="204">
        <v>1.848</v>
      </c>
      <c r="R214" s="204">
        <f>Q214*H214</f>
        <v>579.3480000000001</v>
      </c>
      <c r="S214" s="204">
        <v>0</v>
      </c>
      <c r="T214" s="205">
        <f>S214*H214</f>
        <v>0</v>
      </c>
      <c r="AR214" s="24" t="s">
        <v>147</v>
      </c>
      <c r="AT214" s="24" t="s">
        <v>132</v>
      </c>
      <c r="AU214" s="24" t="s">
        <v>82</v>
      </c>
      <c r="AY214" s="24" t="s">
        <v>124</v>
      </c>
      <c r="BE214" s="206">
        <f>IF(N214="základní",J214,0)</f>
        <v>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24" t="s">
        <v>24</v>
      </c>
      <c r="BK214" s="206">
        <f>ROUND(I214*H214,2)</f>
        <v>0</v>
      </c>
      <c r="BL214" s="24" t="s">
        <v>147</v>
      </c>
      <c r="BM214" s="24" t="s">
        <v>486</v>
      </c>
    </row>
    <row r="215" spans="2:51" s="12" customFormat="1" ht="13.5">
      <c r="B215" s="227"/>
      <c r="C215" s="228"/>
      <c r="D215" s="219" t="s">
        <v>142</v>
      </c>
      <c r="E215" s="229" t="s">
        <v>22</v>
      </c>
      <c r="F215" s="230" t="s">
        <v>487</v>
      </c>
      <c r="G215" s="228"/>
      <c r="H215" s="231" t="s">
        <v>22</v>
      </c>
      <c r="I215" s="232"/>
      <c r="J215" s="228"/>
      <c r="K215" s="228"/>
      <c r="L215" s="233"/>
      <c r="M215" s="234"/>
      <c r="N215" s="235"/>
      <c r="O215" s="235"/>
      <c r="P215" s="235"/>
      <c r="Q215" s="235"/>
      <c r="R215" s="235"/>
      <c r="S215" s="235"/>
      <c r="T215" s="236"/>
      <c r="AT215" s="237" t="s">
        <v>142</v>
      </c>
      <c r="AU215" s="237" t="s">
        <v>82</v>
      </c>
      <c r="AV215" s="12" t="s">
        <v>24</v>
      </c>
      <c r="AW215" s="12" t="s">
        <v>38</v>
      </c>
      <c r="AX215" s="12" t="s">
        <v>74</v>
      </c>
      <c r="AY215" s="237" t="s">
        <v>124</v>
      </c>
    </row>
    <row r="216" spans="2:51" s="11" customFormat="1" ht="13.5">
      <c r="B216" s="207"/>
      <c r="C216" s="208"/>
      <c r="D216" s="219" t="s">
        <v>142</v>
      </c>
      <c r="E216" s="220" t="s">
        <v>22</v>
      </c>
      <c r="F216" s="221" t="s">
        <v>488</v>
      </c>
      <c r="G216" s="208"/>
      <c r="H216" s="222">
        <v>207</v>
      </c>
      <c r="I216" s="213"/>
      <c r="J216" s="208"/>
      <c r="K216" s="208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142</v>
      </c>
      <c r="AU216" s="218" t="s">
        <v>82</v>
      </c>
      <c r="AV216" s="11" t="s">
        <v>82</v>
      </c>
      <c r="AW216" s="11" t="s">
        <v>38</v>
      </c>
      <c r="AX216" s="11" t="s">
        <v>74</v>
      </c>
      <c r="AY216" s="218" t="s">
        <v>124</v>
      </c>
    </row>
    <row r="217" spans="2:51" s="12" customFormat="1" ht="13.5">
      <c r="B217" s="227"/>
      <c r="C217" s="228"/>
      <c r="D217" s="219" t="s">
        <v>142</v>
      </c>
      <c r="E217" s="229" t="s">
        <v>22</v>
      </c>
      <c r="F217" s="230" t="s">
        <v>489</v>
      </c>
      <c r="G217" s="228"/>
      <c r="H217" s="231" t="s">
        <v>22</v>
      </c>
      <c r="I217" s="232"/>
      <c r="J217" s="228"/>
      <c r="K217" s="228"/>
      <c r="L217" s="233"/>
      <c r="M217" s="234"/>
      <c r="N217" s="235"/>
      <c r="O217" s="235"/>
      <c r="P217" s="235"/>
      <c r="Q217" s="235"/>
      <c r="R217" s="235"/>
      <c r="S217" s="235"/>
      <c r="T217" s="236"/>
      <c r="AT217" s="237" t="s">
        <v>142</v>
      </c>
      <c r="AU217" s="237" t="s">
        <v>82</v>
      </c>
      <c r="AV217" s="12" t="s">
        <v>24</v>
      </c>
      <c r="AW217" s="12" t="s">
        <v>38</v>
      </c>
      <c r="AX217" s="12" t="s">
        <v>74</v>
      </c>
      <c r="AY217" s="237" t="s">
        <v>124</v>
      </c>
    </row>
    <row r="218" spans="2:51" s="11" customFormat="1" ht="13.5">
      <c r="B218" s="207"/>
      <c r="C218" s="208"/>
      <c r="D218" s="219" t="s">
        <v>142</v>
      </c>
      <c r="E218" s="220" t="s">
        <v>22</v>
      </c>
      <c r="F218" s="221" t="s">
        <v>490</v>
      </c>
      <c r="G218" s="208"/>
      <c r="H218" s="222">
        <v>10.8</v>
      </c>
      <c r="I218" s="213"/>
      <c r="J218" s="208"/>
      <c r="K218" s="208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142</v>
      </c>
      <c r="AU218" s="218" t="s">
        <v>82</v>
      </c>
      <c r="AV218" s="11" t="s">
        <v>82</v>
      </c>
      <c r="AW218" s="11" t="s">
        <v>38</v>
      </c>
      <c r="AX218" s="11" t="s">
        <v>74</v>
      </c>
      <c r="AY218" s="218" t="s">
        <v>124</v>
      </c>
    </row>
    <row r="219" spans="2:51" s="11" customFormat="1" ht="13.5">
      <c r="B219" s="207"/>
      <c r="C219" s="208"/>
      <c r="D219" s="219" t="s">
        <v>142</v>
      </c>
      <c r="E219" s="220" t="s">
        <v>22</v>
      </c>
      <c r="F219" s="221" t="s">
        <v>491</v>
      </c>
      <c r="G219" s="208"/>
      <c r="H219" s="222">
        <v>80.3</v>
      </c>
      <c r="I219" s="213"/>
      <c r="J219" s="208"/>
      <c r="K219" s="208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142</v>
      </c>
      <c r="AU219" s="218" t="s">
        <v>82</v>
      </c>
      <c r="AV219" s="11" t="s">
        <v>82</v>
      </c>
      <c r="AW219" s="11" t="s">
        <v>38</v>
      </c>
      <c r="AX219" s="11" t="s">
        <v>74</v>
      </c>
      <c r="AY219" s="218" t="s">
        <v>124</v>
      </c>
    </row>
    <row r="220" spans="2:51" s="11" customFormat="1" ht="13.5">
      <c r="B220" s="207"/>
      <c r="C220" s="208"/>
      <c r="D220" s="219" t="s">
        <v>142</v>
      </c>
      <c r="E220" s="220" t="s">
        <v>22</v>
      </c>
      <c r="F220" s="221" t="s">
        <v>492</v>
      </c>
      <c r="G220" s="208"/>
      <c r="H220" s="222">
        <v>15.4</v>
      </c>
      <c r="I220" s="213"/>
      <c r="J220" s="208"/>
      <c r="K220" s="208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142</v>
      </c>
      <c r="AU220" s="218" t="s">
        <v>82</v>
      </c>
      <c r="AV220" s="11" t="s">
        <v>82</v>
      </c>
      <c r="AW220" s="11" t="s">
        <v>38</v>
      </c>
      <c r="AX220" s="11" t="s">
        <v>74</v>
      </c>
      <c r="AY220" s="218" t="s">
        <v>124</v>
      </c>
    </row>
    <row r="221" spans="2:51" s="13" customFormat="1" ht="13.5">
      <c r="B221" s="238"/>
      <c r="C221" s="239"/>
      <c r="D221" s="209" t="s">
        <v>142</v>
      </c>
      <c r="E221" s="240" t="s">
        <v>22</v>
      </c>
      <c r="F221" s="241" t="s">
        <v>230</v>
      </c>
      <c r="G221" s="239"/>
      <c r="H221" s="242">
        <v>313.5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AT221" s="248" t="s">
        <v>142</v>
      </c>
      <c r="AU221" s="248" t="s">
        <v>82</v>
      </c>
      <c r="AV221" s="13" t="s">
        <v>147</v>
      </c>
      <c r="AW221" s="13" t="s">
        <v>38</v>
      </c>
      <c r="AX221" s="13" t="s">
        <v>24</v>
      </c>
      <c r="AY221" s="248" t="s">
        <v>124</v>
      </c>
    </row>
    <row r="222" spans="2:65" s="1" customFormat="1" ht="31.5" customHeight="1">
      <c r="B222" s="41"/>
      <c r="C222" s="195" t="s">
        <v>493</v>
      </c>
      <c r="D222" s="195" t="s">
        <v>132</v>
      </c>
      <c r="E222" s="196" t="s">
        <v>494</v>
      </c>
      <c r="F222" s="197" t="s">
        <v>495</v>
      </c>
      <c r="G222" s="198" t="s">
        <v>205</v>
      </c>
      <c r="H222" s="199">
        <v>19</v>
      </c>
      <c r="I222" s="200"/>
      <c r="J222" s="201">
        <f>ROUND(I222*H222,2)</f>
        <v>0</v>
      </c>
      <c r="K222" s="197" t="s">
        <v>157</v>
      </c>
      <c r="L222" s="61"/>
      <c r="M222" s="202" t="s">
        <v>22</v>
      </c>
      <c r="N222" s="203" t="s">
        <v>45</v>
      </c>
      <c r="O222" s="42"/>
      <c r="P222" s="204">
        <f>O222*H222</f>
        <v>0</v>
      </c>
      <c r="Q222" s="204">
        <v>2.32</v>
      </c>
      <c r="R222" s="204">
        <f>Q222*H222</f>
        <v>44.08</v>
      </c>
      <c r="S222" s="204">
        <v>0</v>
      </c>
      <c r="T222" s="205">
        <f>S222*H222</f>
        <v>0</v>
      </c>
      <c r="AR222" s="24" t="s">
        <v>147</v>
      </c>
      <c r="AT222" s="24" t="s">
        <v>132</v>
      </c>
      <c r="AU222" s="24" t="s">
        <v>82</v>
      </c>
      <c r="AY222" s="24" t="s">
        <v>124</v>
      </c>
      <c r="BE222" s="206">
        <f>IF(N222="základní",J222,0)</f>
        <v>0</v>
      </c>
      <c r="BF222" s="206">
        <f>IF(N222="snížená",J222,0)</f>
        <v>0</v>
      </c>
      <c r="BG222" s="206">
        <f>IF(N222="zákl. přenesená",J222,0)</f>
        <v>0</v>
      </c>
      <c r="BH222" s="206">
        <f>IF(N222="sníž. přenesená",J222,0)</f>
        <v>0</v>
      </c>
      <c r="BI222" s="206">
        <f>IF(N222="nulová",J222,0)</f>
        <v>0</v>
      </c>
      <c r="BJ222" s="24" t="s">
        <v>24</v>
      </c>
      <c r="BK222" s="206">
        <f>ROUND(I222*H222,2)</f>
        <v>0</v>
      </c>
      <c r="BL222" s="24" t="s">
        <v>147</v>
      </c>
      <c r="BM222" s="24" t="s">
        <v>496</v>
      </c>
    </row>
    <row r="223" spans="2:63" s="10" customFormat="1" ht="29.85" customHeight="1">
      <c r="B223" s="176"/>
      <c r="C223" s="177"/>
      <c r="D223" s="192" t="s">
        <v>73</v>
      </c>
      <c r="E223" s="193" t="s">
        <v>125</v>
      </c>
      <c r="F223" s="193" t="s">
        <v>126</v>
      </c>
      <c r="G223" s="177"/>
      <c r="H223" s="177"/>
      <c r="I223" s="180"/>
      <c r="J223" s="194">
        <f>BK223</f>
        <v>0</v>
      </c>
      <c r="K223" s="177"/>
      <c r="L223" s="182"/>
      <c r="M223" s="183"/>
      <c r="N223" s="184"/>
      <c r="O223" s="184"/>
      <c r="P223" s="185">
        <f>SUM(P224:P233)</f>
        <v>0</v>
      </c>
      <c r="Q223" s="184"/>
      <c r="R223" s="185">
        <f>SUM(R224:R233)</f>
        <v>0</v>
      </c>
      <c r="S223" s="184"/>
      <c r="T223" s="186">
        <f>SUM(T224:T233)</f>
        <v>0</v>
      </c>
      <c r="AR223" s="187" t="s">
        <v>24</v>
      </c>
      <c r="AT223" s="188" t="s">
        <v>73</v>
      </c>
      <c r="AU223" s="188" t="s">
        <v>24</v>
      </c>
      <c r="AY223" s="187" t="s">
        <v>124</v>
      </c>
      <c r="BK223" s="189">
        <f>SUM(BK224:BK233)</f>
        <v>0</v>
      </c>
    </row>
    <row r="224" spans="2:65" s="1" customFormat="1" ht="57" customHeight="1">
      <c r="B224" s="41"/>
      <c r="C224" s="195" t="s">
        <v>497</v>
      </c>
      <c r="D224" s="195" t="s">
        <v>132</v>
      </c>
      <c r="E224" s="196" t="s">
        <v>498</v>
      </c>
      <c r="F224" s="197" t="s">
        <v>499</v>
      </c>
      <c r="G224" s="198" t="s">
        <v>205</v>
      </c>
      <c r="H224" s="199">
        <v>3.75</v>
      </c>
      <c r="I224" s="200"/>
      <c r="J224" s="201">
        <f>ROUND(I224*H224,2)</f>
        <v>0</v>
      </c>
      <c r="K224" s="197" t="s">
        <v>136</v>
      </c>
      <c r="L224" s="61"/>
      <c r="M224" s="202" t="s">
        <v>22</v>
      </c>
      <c r="N224" s="203" t="s">
        <v>45</v>
      </c>
      <c r="O224" s="42"/>
      <c r="P224" s="204">
        <f>O224*H224</f>
        <v>0</v>
      </c>
      <c r="Q224" s="204">
        <v>0</v>
      </c>
      <c r="R224" s="204">
        <f>Q224*H224</f>
        <v>0</v>
      </c>
      <c r="S224" s="204">
        <v>0</v>
      </c>
      <c r="T224" s="205">
        <f>S224*H224</f>
        <v>0</v>
      </c>
      <c r="AR224" s="24" t="s">
        <v>147</v>
      </c>
      <c r="AT224" s="24" t="s">
        <v>132</v>
      </c>
      <c r="AU224" s="24" t="s">
        <v>82</v>
      </c>
      <c r="AY224" s="24" t="s">
        <v>124</v>
      </c>
      <c r="BE224" s="206">
        <f>IF(N224="základní",J224,0)</f>
        <v>0</v>
      </c>
      <c r="BF224" s="206">
        <f>IF(N224="snížená",J224,0)</f>
        <v>0</v>
      </c>
      <c r="BG224" s="206">
        <f>IF(N224="zákl. přenesená",J224,0)</f>
        <v>0</v>
      </c>
      <c r="BH224" s="206">
        <f>IF(N224="sníž. přenesená",J224,0)</f>
        <v>0</v>
      </c>
      <c r="BI224" s="206">
        <f>IF(N224="nulová",J224,0)</f>
        <v>0</v>
      </c>
      <c r="BJ224" s="24" t="s">
        <v>24</v>
      </c>
      <c r="BK224" s="206">
        <f>ROUND(I224*H224,2)</f>
        <v>0</v>
      </c>
      <c r="BL224" s="24" t="s">
        <v>147</v>
      </c>
      <c r="BM224" s="24" t="s">
        <v>500</v>
      </c>
    </row>
    <row r="225" spans="2:51" s="12" customFormat="1" ht="13.5">
      <c r="B225" s="227"/>
      <c r="C225" s="228"/>
      <c r="D225" s="219" t="s">
        <v>142</v>
      </c>
      <c r="E225" s="229" t="s">
        <v>22</v>
      </c>
      <c r="F225" s="230" t="s">
        <v>451</v>
      </c>
      <c r="G225" s="228"/>
      <c r="H225" s="231" t="s">
        <v>22</v>
      </c>
      <c r="I225" s="232"/>
      <c r="J225" s="228"/>
      <c r="K225" s="228"/>
      <c r="L225" s="233"/>
      <c r="M225" s="234"/>
      <c r="N225" s="235"/>
      <c r="O225" s="235"/>
      <c r="P225" s="235"/>
      <c r="Q225" s="235"/>
      <c r="R225" s="235"/>
      <c r="S225" s="235"/>
      <c r="T225" s="236"/>
      <c r="AT225" s="237" t="s">
        <v>142</v>
      </c>
      <c r="AU225" s="237" t="s">
        <v>82</v>
      </c>
      <c r="AV225" s="12" t="s">
        <v>24</v>
      </c>
      <c r="AW225" s="12" t="s">
        <v>38</v>
      </c>
      <c r="AX225" s="12" t="s">
        <v>74</v>
      </c>
      <c r="AY225" s="237" t="s">
        <v>124</v>
      </c>
    </row>
    <row r="226" spans="2:51" s="11" customFormat="1" ht="13.5">
      <c r="B226" s="207"/>
      <c r="C226" s="208"/>
      <c r="D226" s="219" t="s">
        <v>142</v>
      </c>
      <c r="E226" s="220" t="s">
        <v>22</v>
      </c>
      <c r="F226" s="221" t="s">
        <v>501</v>
      </c>
      <c r="G226" s="208"/>
      <c r="H226" s="222">
        <v>0.5</v>
      </c>
      <c r="I226" s="213"/>
      <c r="J226" s="208"/>
      <c r="K226" s="208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142</v>
      </c>
      <c r="AU226" s="218" t="s">
        <v>82</v>
      </c>
      <c r="AV226" s="11" t="s">
        <v>82</v>
      </c>
      <c r="AW226" s="11" t="s">
        <v>38</v>
      </c>
      <c r="AX226" s="11" t="s">
        <v>74</v>
      </c>
      <c r="AY226" s="218" t="s">
        <v>124</v>
      </c>
    </row>
    <row r="227" spans="2:51" s="11" customFormat="1" ht="13.5">
      <c r="B227" s="207"/>
      <c r="C227" s="208"/>
      <c r="D227" s="219" t="s">
        <v>142</v>
      </c>
      <c r="E227" s="220" t="s">
        <v>22</v>
      </c>
      <c r="F227" s="221" t="s">
        <v>502</v>
      </c>
      <c r="G227" s="208"/>
      <c r="H227" s="222">
        <v>1</v>
      </c>
      <c r="I227" s="213"/>
      <c r="J227" s="208"/>
      <c r="K227" s="208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142</v>
      </c>
      <c r="AU227" s="218" t="s">
        <v>82</v>
      </c>
      <c r="AV227" s="11" t="s">
        <v>82</v>
      </c>
      <c r="AW227" s="11" t="s">
        <v>38</v>
      </c>
      <c r="AX227" s="11" t="s">
        <v>74</v>
      </c>
      <c r="AY227" s="218" t="s">
        <v>124</v>
      </c>
    </row>
    <row r="228" spans="2:51" s="11" customFormat="1" ht="13.5">
      <c r="B228" s="207"/>
      <c r="C228" s="208"/>
      <c r="D228" s="219" t="s">
        <v>142</v>
      </c>
      <c r="E228" s="220" t="s">
        <v>22</v>
      </c>
      <c r="F228" s="221" t="s">
        <v>503</v>
      </c>
      <c r="G228" s="208"/>
      <c r="H228" s="222">
        <v>1</v>
      </c>
      <c r="I228" s="213"/>
      <c r="J228" s="208"/>
      <c r="K228" s="208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142</v>
      </c>
      <c r="AU228" s="218" t="s">
        <v>82</v>
      </c>
      <c r="AV228" s="11" t="s">
        <v>82</v>
      </c>
      <c r="AW228" s="11" t="s">
        <v>38</v>
      </c>
      <c r="AX228" s="11" t="s">
        <v>74</v>
      </c>
      <c r="AY228" s="218" t="s">
        <v>124</v>
      </c>
    </row>
    <row r="229" spans="2:51" s="11" customFormat="1" ht="13.5">
      <c r="B229" s="207"/>
      <c r="C229" s="208"/>
      <c r="D229" s="219" t="s">
        <v>142</v>
      </c>
      <c r="E229" s="220" t="s">
        <v>22</v>
      </c>
      <c r="F229" s="221" t="s">
        <v>504</v>
      </c>
      <c r="G229" s="208"/>
      <c r="H229" s="222">
        <v>1</v>
      </c>
      <c r="I229" s="213"/>
      <c r="J229" s="208"/>
      <c r="K229" s="208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142</v>
      </c>
      <c r="AU229" s="218" t="s">
        <v>82</v>
      </c>
      <c r="AV229" s="11" t="s">
        <v>82</v>
      </c>
      <c r="AW229" s="11" t="s">
        <v>38</v>
      </c>
      <c r="AX229" s="11" t="s">
        <v>74</v>
      </c>
      <c r="AY229" s="218" t="s">
        <v>124</v>
      </c>
    </row>
    <row r="230" spans="2:51" s="11" customFormat="1" ht="13.5">
      <c r="B230" s="207"/>
      <c r="C230" s="208"/>
      <c r="D230" s="219" t="s">
        <v>142</v>
      </c>
      <c r="E230" s="220" t="s">
        <v>22</v>
      </c>
      <c r="F230" s="221" t="s">
        <v>505</v>
      </c>
      <c r="G230" s="208"/>
      <c r="H230" s="222">
        <v>0.25</v>
      </c>
      <c r="I230" s="213"/>
      <c r="J230" s="208"/>
      <c r="K230" s="208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142</v>
      </c>
      <c r="AU230" s="218" t="s">
        <v>82</v>
      </c>
      <c r="AV230" s="11" t="s">
        <v>82</v>
      </c>
      <c r="AW230" s="11" t="s">
        <v>38</v>
      </c>
      <c r="AX230" s="11" t="s">
        <v>74</v>
      </c>
      <c r="AY230" s="218" t="s">
        <v>124</v>
      </c>
    </row>
    <row r="231" spans="2:51" s="13" customFormat="1" ht="13.5">
      <c r="B231" s="238"/>
      <c r="C231" s="239"/>
      <c r="D231" s="209" t="s">
        <v>142</v>
      </c>
      <c r="E231" s="240" t="s">
        <v>22</v>
      </c>
      <c r="F231" s="241" t="s">
        <v>230</v>
      </c>
      <c r="G231" s="239"/>
      <c r="H231" s="242">
        <v>3.75</v>
      </c>
      <c r="I231" s="243"/>
      <c r="J231" s="239"/>
      <c r="K231" s="239"/>
      <c r="L231" s="244"/>
      <c r="M231" s="245"/>
      <c r="N231" s="246"/>
      <c r="O231" s="246"/>
      <c r="P231" s="246"/>
      <c r="Q231" s="246"/>
      <c r="R231" s="246"/>
      <c r="S231" s="246"/>
      <c r="T231" s="247"/>
      <c r="AT231" s="248" t="s">
        <v>142</v>
      </c>
      <c r="AU231" s="248" t="s">
        <v>82</v>
      </c>
      <c r="AV231" s="13" t="s">
        <v>147</v>
      </c>
      <c r="AW231" s="13" t="s">
        <v>38</v>
      </c>
      <c r="AX231" s="13" t="s">
        <v>24</v>
      </c>
      <c r="AY231" s="248" t="s">
        <v>124</v>
      </c>
    </row>
    <row r="232" spans="2:65" s="1" customFormat="1" ht="44.25" customHeight="1">
      <c r="B232" s="41"/>
      <c r="C232" s="195" t="s">
        <v>506</v>
      </c>
      <c r="D232" s="195" t="s">
        <v>132</v>
      </c>
      <c r="E232" s="196" t="s">
        <v>507</v>
      </c>
      <c r="F232" s="197" t="s">
        <v>508</v>
      </c>
      <c r="G232" s="198" t="s">
        <v>205</v>
      </c>
      <c r="H232" s="199">
        <v>8</v>
      </c>
      <c r="I232" s="200"/>
      <c r="J232" s="201">
        <f>ROUND(I232*H232,2)</f>
        <v>0</v>
      </c>
      <c r="K232" s="197" t="s">
        <v>136</v>
      </c>
      <c r="L232" s="61"/>
      <c r="M232" s="202" t="s">
        <v>22</v>
      </c>
      <c r="N232" s="203" t="s">
        <v>45</v>
      </c>
      <c r="O232" s="42"/>
      <c r="P232" s="204">
        <f>O232*H232</f>
        <v>0</v>
      </c>
      <c r="Q232" s="204">
        <v>0</v>
      </c>
      <c r="R232" s="204">
        <f>Q232*H232</f>
        <v>0</v>
      </c>
      <c r="S232" s="204">
        <v>0</v>
      </c>
      <c r="T232" s="205">
        <f>S232*H232</f>
        <v>0</v>
      </c>
      <c r="AR232" s="24" t="s">
        <v>147</v>
      </c>
      <c r="AT232" s="24" t="s">
        <v>132</v>
      </c>
      <c r="AU232" s="24" t="s">
        <v>82</v>
      </c>
      <c r="AY232" s="24" t="s">
        <v>124</v>
      </c>
      <c r="BE232" s="206">
        <f>IF(N232="základní",J232,0)</f>
        <v>0</v>
      </c>
      <c r="BF232" s="206">
        <f>IF(N232="snížená",J232,0)</f>
        <v>0</v>
      </c>
      <c r="BG232" s="206">
        <f>IF(N232="zákl. přenesená",J232,0)</f>
        <v>0</v>
      </c>
      <c r="BH232" s="206">
        <f>IF(N232="sníž. přenesená",J232,0)</f>
        <v>0</v>
      </c>
      <c r="BI232" s="206">
        <f>IF(N232="nulová",J232,0)</f>
        <v>0</v>
      </c>
      <c r="BJ232" s="24" t="s">
        <v>24</v>
      </c>
      <c r="BK232" s="206">
        <f>ROUND(I232*H232,2)</f>
        <v>0</v>
      </c>
      <c r="BL232" s="24" t="s">
        <v>147</v>
      </c>
      <c r="BM232" s="24" t="s">
        <v>509</v>
      </c>
    </row>
    <row r="233" spans="2:51" s="11" customFormat="1" ht="13.5">
      <c r="B233" s="207"/>
      <c r="C233" s="208"/>
      <c r="D233" s="219" t="s">
        <v>142</v>
      </c>
      <c r="E233" s="220" t="s">
        <v>22</v>
      </c>
      <c r="F233" s="221" t="s">
        <v>510</v>
      </c>
      <c r="G233" s="208"/>
      <c r="H233" s="222">
        <v>8</v>
      </c>
      <c r="I233" s="213"/>
      <c r="J233" s="208"/>
      <c r="K233" s="208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142</v>
      </c>
      <c r="AU233" s="218" t="s">
        <v>82</v>
      </c>
      <c r="AV233" s="11" t="s">
        <v>82</v>
      </c>
      <c r="AW233" s="11" t="s">
        <v>38</v>
      </c>
      <c r="AX233" s="11" t="s">
        <v>24</v>
      </c>
      <c r="AY233" s="218" t="s">
        <v>124</v>
      </c>
    </row>
    <row r="234" spans="2:63" s="10" customFormat="1" ht="29.85" customHeight="1">
      <c r="B234" s="176"/>
      <c r="C234" s="177"/>
      <c r="D234" s="192" t="s">
        <v>73</v>
      </c>
      <c r="E234" s="193" t="s">
        <v>296</v>
      </c>
      <c r="F234" s="193" t="s">
        <v>297</v>
      </c>
      <c r="G234" s="177"/>
      <c r="H234" s="177"/>
      <c r="I234" s="180"/>
      <c r="J234" s="194">
        <f>BK234</f>
        <v>0</v>
      </c>
      <c r="K234" s="177"/>
      <c r="L234" s="182"/>
      <c r="M234" s="183"/>
      <c r="N234" s="184"/>
      <c r="O234" s="184"/>
      <c r="P234" s="185">
        <f>P235</f>
        <v>0</v>
      </c>
      <c r="Q234" s="184"/>
      <c r="R234" s="185">
        <f>R235</f>
        <v>0</v>
      </c>
      <c r="S234" s="184"/>
      <c r="T234" s="186">
        <f>T235</f>
        <v>0</v>
      </c>
      <c r="AR234" s="187" t="s">
        <v>24</v>
      </c>
      <c r="AT234" s="188" t="s">
        <v>73</v>
      </c>
      <c r="AU234" s="188" t="s">
        <v>24</v>
      </c>
      <c r="AY234" s="187" t="s">
        <v>124</v>
      </c>
      <c r="BK234" s="189">
        <f>BK235</f>
        <v>0</v>
      </c>
    </row>
    <row r="235" spans="2:65" s="1" customFormat="1" ht="31.5" customHeight="1">
      <c r="B235" s="41"/>
      <c r="C235" s="195" t="s">
        <v>511</v>
      </c>
      <c r="D235" s="195" t="s">
        <v>132</v>
      </c>
      <c r="E235" s="196" t="s">
        <v>298</v>
      </c>
      <c r="F235" s="197" t="s">
        <v>299</v>
      </c>
      <c r="G235" s="198" t="s">
        <v>245</v>
      </c>
      <c r="H235" s="199">
        <v>4005.107</v>
      </c>
      <c r="I235" s="200"/>
      <c r="J235" s="201">
        <f>ROUND(I235*H235,2)</f>
        <v>0</v>
      </c>
      <c r="K235" s="197" t="s">
        <v>157</v>
      </c>
      <c r="L235" s="61"/>
      <c r="M235" s="202" t="s">
        <v>22</v>
      </c>
      <c r="N235" s="259" t="s">
        <v>45</v>
      </c>
      <c r="O235" s="260"/>
      <c r="P235" s="261">
        <f>O235*H235</f>
        <v>0</v>
      </c>
      <c r="Q235" s="261">
        <v>0</v>
      </c>
      <c r="R235" s="261">
        <f>Q235*H235</f>
        <v>0</v>
      </c>
      <c r="S235" s="261">
        <v>0</v>
      </c>
      <c r="T235" s="262">
        <f>S235*H235</f>
        <v>0</v>
      </c>
      <c r="AR235" s="24" t="s">
        <v>147</v>
      </c>
      <c r="AT235" s="24" t="s">
        <v>132</v>
      </c>
      <c r="AU235" s="24" t="s">
        <v>82</v>
      </c>
      <c r="AY235" s="24" t="s">
        <v>124</v>
      </c>
      <c r="BE235" s="206">
        <f>IF(N235="základní",J235,0)</f>
        <v>0</v>
      </c>
      <c r="BF235" s="206">
        <f>IF(N235="snížená",J235,0)</f>
        <v>0</v>
      </c>
      <c r="BG235" s="206">
        <f>IF(N235="zákl. přenesená",J235,0)</f>
        <v>0</v>
      </c>
      <c r="BH235" s="206">
        <f>IF(N235="sníž. přenesená",J235,0)</f>
        <v>0</v>
      </c>
      <c r="BI235" s="206">
        <f>IF(N235="nulová",J235,0)</f>
        <v>0</v>
      </c>
      <c r="BJ235" s="24" t="s">
        <v>24</v>
      </c>
      <c r="BK235" s="206">
        <f>ROUND(I235*H235,2)</f>
        <v>0</v>
      </c>
      <c r="BL235" s="24" t="s">
        <v>147</v>
      </c>
      <c r="BM235" s="24" t="s">
        <v>512</v>
      </c>
    </row>
    <row r="236" spans="2:12" s="1" customFormat="1" ht="6.95" customHeight="1">
      <c r="B236" s="56"/>
      <c r="C236" s="57"/>
      <c r="D236" s="57"/>
      <c r="E236" s="57"/>
      <c r="F236" s="57"/>
      <c r="G236" s="57"/>
      <c r="H236" s="57"/>
      <c r="I236" s="139"/>
      <c r="J236" s="57"/>
      <c r="K236" s="57"/>
      <c r="L236" s="61"/>
    </row>
  </sheetData>
  <sheetProtection algorithmName="SHA-512" hashValue="IgPI9EcKeJAIy+uEJrgaPjN6d6ZzLK7PCwvVD429ZXK7UgCaUHfW7RCrR1KRPIhVyCmvfB8vzYucFj34ZHYTRA==" saltValue="JNmVi+A9S6vDMo4pvlwC6A==" spinCount="100000" sheet="1" objects="1" scenarios="1" formatCells="0" formatColumns="0" formatRows="0" sort="0" autoFilter="0"/>
  <autoFilter ref="C81:K235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4" customWidth="1"/>
    <col min="2" max="2" width="1.66796875" style="274" customWidth="1"/>
    <col min="3" max="4" width="5" style="274" customWidth="1"/>
    <col min="5" max="5" width="11.66015625" style="274" customWidth="1"/>
    <col min="6" max="6" width="9.16015625" style="274" customWidth="1"/>
    <col min="7" max="7" width="5" style="274" customWidth="1"/>
    <col min="8" max="8" width="77.83203125" style="274" customWidth="1"/>
    <col min="9" max="10" width="20" style="274" customWidth="1"/>
    <col min="11" max="11" width="1.66796875" style="274" customWidth="1"/>
  </cols>
  <sheetData>
    <row r="1" ht="37.5" customHeight="1"/>
    <row r="2" spans="2:1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5" customFormat="1" ht="45" customHeight="1">
      <c r="B3" s="278"/>
      <c r="C3" s="401" t="s">
        <v>513</v>
      </c>
      <c r="D3" s="401"/>
      <c r="E3" s="401"/>
      <c r="F3" s="401"/>
      <c r="G3" s="401"/>
      <c r="H3" s="401"/>
      <c r="I3" s="401"/>
      <c r="J3" s="401"/>
      <c r="K3" s="279"/>
    </row>
    <row r="4" spans="2:11" ht="25.5" customHeight="1">
      <c r="B4" s="280"/>
      <c r="C4" s="405" t="s">
        <v>514</v>
      </c>
      <c r="D4" s="405"/>
      <c r="E4" s="405"/>
      <c r="F4" s="405"/>
      <c r="G4" s="405"/>
      <c r="H4" s="405"/>
      <c r="I4" s="405"/>
      <c r="J4" s="405"/>
      <c r="K4" s="281"/>
    </row>
    <row r="5" spans="2:11" ht="5.25" customHeight="1">
      <c r="B5" s="280"/>
      <c r="C5" s="282"/>
      <c r="D5" s="282"/>
      <c r="E5" s="282"/>
      <c r="F5" s="282"/>
      <c r="G5" s="282"/>
      <c r="H5" s="282"/>
      <c r="I5" s="282"/>
      <c r="J5" s="282"/>
      <c r="K5" s="281"/>
    </row>
    <row r="6" spans="2:11" ht="15" customHeight="1">
      <c r="B6" s="280"/>
      <c r="C6" s="404" t="s">
        <v>515</v>
      </c>
      <c r="D6" s="404"/>
      <c r="E6" s="404"/>
      <c r="F6" s="404"/>
      <c r="G6" s="404"/>
      <c r="H6" s="404"/>
      <c r="I6" s="404"/>
      <c r="J6" s="404"/>
      <c r="K6" s="281"/>
    </row>
    <row r="7" spans="2:11" ht="15" customHeight="1">
      <c r="B7" s="284"/>
      <c r="C7" s="404" t="s">
        <v>516</v>
      </c>
      <c r="D7" s="404"/>
      <c r="E7" s="404"/>
      <c r="F7" s="404"/>
      <c r="G7" s="404"/>
      <c r="H7" s="404"/>
      <c r="I7" s="404"/>
      <c r="J7" s="404"/>
      <c r="K7" s="281"/>
    </row>
    <row r="8" spans="2:11" ht="12.75" customHeight="1">
      <c r="B8" s="284"/>
      <c r="C8" s="283"/>
      <c r="D8" s="283"/>
      <c r="E8" s="283"/>
      <c r="F8" s="283"/>
      <c r="G8" s="283"/>
      <c r="H8" s="283"/>
      <c r="I8" s="283"/>
      <c r="J8" s="283"/>
      <c r="K8" s="281"/>
    </row>
    <row r="9" spans="2:11" ht="15" customHeight="1">
      <c r="B9" s="284"/>
      <c r="C9" s="404" t="s">
        <v>517</v>
      </c>
      <c r="D9" s="404"/>
      <c r="E9" s="404"/>
      <c r="F9" s="404"/>
      <c r="G9" s="404"/>
      <c r="H9" s="404"/>
      <c r="I9" s="404"/>
      <c r="J9" s="404"/>
      <c r="K9" s="281"/>
    </row>
    <row r="10" spans="2:11" ht="15" customHeight="1">
      <c r="B10" s="284"/>
      <c r="C10" s="283"/>
      <c r="D10" s="404" t="s">
        <v>518</v>
      </c>
      <c r="E10" s="404"/>
      <c r="F10" s="404"/>
      <c r="G10" s="404"/>
      <c r="H10" s="404"/>
      <c r="I10" s="404"/>
      <c r="J10" s="404"/>
      <c r="K10" s="281"/>
    </row>
    <row r="11" spans="2:11" ht="15" customHeight="1">
      <c r="B11" s="284"/>
      <c r="C11" s="285"/>
      <c r="D11" s="404" t="s">
        <v>519</v>
      </c>
      <c r="E11" s="404"/>
      <c r="F11" s="404"/>
      <c r="G11" s="404"/>
      <c r="H11" s="404"/>
      <c r="I11" s="404"/>
      <c r="J11" s="404"/>
      <c r="K11" s="281"/>
    </row>
    <row r="12" spans="2:11" ht="12.75" customHeight="1">
      <c r="B12" s="284"/>
      <c r="C12" s="285"/>
      <c r="D12" s="285"/>
      <c r="E12" s="285"/>
      <c r="F12" s="285"/>
      <c r="G12" s="285"/>
      <c r="H12" s="285"/>
      <c r="I12" s="285"/>
      <c r="J12" s="285"/>
      <c r="K12" s="281"/>
    </row>
    <row r="13" spans="2:11" ht="15" customHeight="1">
      <c r="B13" s="284"/>
      <c r="C13" s="285"/>
      <c r="D13" s="404" t="s">
        <v>520</v>
      </c>
      <c r="E13" s="404"/>
      <c r="F13" s="404"/>
      <c r="G13" s="404"/>
      <c r="H13" s="404"/>
      <c r="I13" s="404"/>
      <c r="J13" s="404"/>
      <c r="K13" s="281"/>
    </row>
    <row r="14" spans="2:11" ht="15" customHeight="1">
      <c r="B14" s="284"/>
      <c r="C14" s="285"/>
      <c r="D14" s="404" t="s">
        <v>521</v>
      </c>
      <c r="E14" s="404"/>
      <c r="F14" s="404"/>
      <c r="G14" s="404"/>
      <c r="H14" s="404"/>
      <c r="I14" s="404"/>
      <c r="J14" s="404"/>
      <c r="K14" s="281"/>
    </row>
    <row r="15" spans="2:11" ht="15" customHeight="1">
      <c r="B15" s="284"/>
      <c r="C15" s="285"/>
      <c r="D15" s="404" t="s">
        <v>522</v>
      </c>
      <c r="E15" s="404"/>
      <c r="F15" s="404"/>
      <c r="G15" s="404"/>
      <c r="H15" s="404"/>
      <c r="I15" s="404"/>
      <c r="J15" s="404"/>
      <c r="K15" s="281"/>
    </row>
    <row r="16" spans="2:11" ht="15" customHeight="1">
      <c r="B16" s="284"/>
      <c r="C16" s="285"/>
      <c r="D16" s="285"/>
      <c r="E16" s="286" t="s">
        <v>80</v>
      </c>
      <c r="F16" s="404" t="s">
        <v>523</v>
      </c>
      <c r="G16" s="404"/>
      <c r="H16" s="404"/>
      <c r="I16" s="404"/>
      <c r="J16" s="404"/>
      <c r="K16" s="281"/>
    </row>
    <row r="17" spans="2:11" ht="15" customHeight="1">
      <c r="B17" s="284"/>
      <c r="C17" s="285"/>
      <c r="D17" s="285"/>
      <c r="E17" s="286" t="s">
        <v>524</v>
      </c>
      <c r="F17" s="404" t="s">
        <v>525</v>
      </c>
      <c r="G17" s="404"/>
      <c r="H17" s="404"/>
      <c r="I17" s="404"/>
      <c r="J17" s="404"/>
      <c r="K17" s="281"/>
    </row>
    <row r="18" spans="2:11" ht="15" customHeight="1">
      <c r="B18" s="284"/>
      <c r="C18" s="285"/>
      <c r="D18" s="285"/>
      <c r="E18" s="286" t="s">
        <v>526</v>
      </c>
      <c r="F18" s="404" t="s">
        <v>527</v>
      </c>
      <c r="G18" s="404"/>
      <c r="H18" s="404"/>
      <c r="I18" s="404"/>
      <c r="J18" s="404"/>
      <c r="K18" s="281"/>
    </row>
    <row r="19" spans="2:11" ht="15" customHeight="1">
      <c r="B19" s="284"/>
      <c r="C19" s="285"/>
      <c r="D19" s="285"/>
      <c r="E19" s="286" t="s">
        <v>528</v>
      </c>
      <c r="F19" s="404" t="s">
        <v>529</v>
      </c>
      <c r="G19" s="404"/>
      <c r="H19" s="404"/>
      <c r="I19" s="404"/>
      <c r="J19" s="404"/>
      <c r="K19" s="281"/>
    </row>
    <row r="20" spans="2:11" ht="15" customHeight="1">
      <c r="B20" s="284"/>
      <c r="C20" s="285"/>
      <c r="D20" s="285"/>
      <c r="E20" s="286" t="s">
        <v>530</v>
      </c>
      <c r="F20" s="404" t="s">
        <v>531</v>
      </c>
      <c r="G20" s="404"/>
      <c r="H20" s="404"/>
      <c r="I20" s="404"/>
      <c r="J20" s="404"/>
      <c r="K20" s="281"/>
    </row>
    <row r="21" spans="2:11" ht="15" customHeight="1">
      <c r="B21" s="284"/>
      <c r="C21" s="285"/>
      <c r="D21" s="285"/>
      <c r="E21" s="286" t="s">
        <v>532</v>
      </c>
      <c r="F21" s="404" t="s">
        <v>533</v>
      </c>
      <c r="G21" s="404"/>
      <c r="H21" s="404"/>
      <c r="I21" s="404"/>
      <c r="J21" s="404"/>
      <c r="K21" s="281"/>
    </row>
    <row r="22" spans="2:11" ht="12.75" customHeight="1">
      <c r="B22" s="284"/>
      <c r="C22" s="285"/>
      <c r="D22" s="285"/>
      <c r="E22" s="285"/>
      <c r="F22" s="285"/>
      <c r="G22" s="285"/>
      <c r="H22" s="285"/>
      <c r="I22" s="285"/>
      <c r="J22" s="285"/>
      <c r="K22" s="281"/>
    </row>
    <row r="23" spans="2:11" ht="15" customHeight="1">
      <c r="B23" s="284"/>
      <c r="C23" s="404" t="s">
        <v>534</v>
      </c>
      <c r="D23" s="404"/>
      <c r="E23" s="404"/>
      <c r="F23" s="404"/>
      <c r="G23" s="404"/>
      <c r="H23" s="404"/>
      <c r="I23" s="404"/>
      <c r="J23" s="404"/>
      <c r="K23" s="281"/>
    </row>
    <row r="24" spans="2:11" ht="15" customHeight="1">
      <c r="B24" s="284"/>
      <c r="C24" s="404" t="s">
        <v>535</v>
      </c>
      <c r="D24" s="404"/>
      <c r="E24" s="404"/>
      <c r="F24" s="404"/>
      <c r="G24" s="404"/>
      <c r="H24" s="404"/>
      <c r="I24" s="404"/>
      <c r="J24" s="404"/>
      <c r="K24" s="281"/>
    </row>
    <row r="25" spans="2:11" ht="15" customHeight="1">
      <c r="B25" s="284"/>
      <c r="C25" s="283"/>
      <c r="D25" s="404" t="s">
        <v>536</v>
      </c>
      <c r="E25" s="404"/>
      <c r="F25" s="404"/>
      <c r="G25" s="404"/>
      <c r="H25" s="404"/>
      <c r="I25" s="404"/>
      <c r="J25" s="404"/>
      <c r="K25" s="281"/>
    </row>
    <row r="26" spans="2:11" ht="15" customHeight="1">
      <c r="B26" s="284"/>
      <c r="C26" s="285"/>
      <c r="D26" s="404" t="s">
        <v>537</v>
      </c>
      <c r="E26" s="404"/>
      <c r="F26" s="404"/>
      <c r="G26" s="404"/>
      <c r="H26" s="404"/>
      <c r="I26" s="404"/>
      <c r="J26" s="404"/>
      <c r="K26" s="281"/>
    </row>
    <row r="27" spans="2:11" ht="12.75" customHeight="1">
      <c r="B27" s="284"/>
      <c r="C27" s="285"/>
      <c r="D27" s="285"/>
      <c r="E27" s="285"/>
      <c r="F27" s="285"/>
      <c r="G27" s="285"/>
      <c r="H27" s="285"/>
      <c r="I27" s="285"/>
      <c r="J27" s="285"/>
      <c r="K27" s="281"/>
    </row>
    <row r="28" spans="2:11" ht="15" customHeight="1">
      <c r="B28" s="284"/>
      <c r="C28" s="285"/>
      <c r="D28" s="404" t="s">
        <v>538</v>
      </c>
      <c r="E28" s="404"/>
      <c r="F28" s="404"/>
      <c r="G28" s="404"/>
      <c r="H28" s="404"/>
      <c r="I28" s="404"/>
      <c r="J28" s="404"/>
      <c r="K28" s="281"/>
    </row>
    <row r="29" spans="2:11" ht="15" customHeight="1">
      <c r="B29" s="284"/>
      <c r="C29" s="285"/>
      <c r="D29" s="404" t="s">
        <v>539</v>
      </c>
      <c r="E29" s="404"/>
      <c r="F29" s="404"/>
      <c r="G29" s="404"/>
      <c r="H29" s="404"/>
      <c r="I29" s="404"/>
      <c r="J29" s="404"/>
      <c r="K29" s="281"/>
    </row>
    <row r="30" spans="2:11" ht="12.75" customHeight="1">
      <c r="B30" s="284"/>
      <c r="C30" s="285"/>
      <c r="D30" s="285"/>
      <c r="E30" s="285"/>
      <c r="F30" s="285"/>
      <c r="G30" s="285"/>
      <c r="H30" s="285"/>
      <c r="I30" s="285"/>
      <c r="J30" s="285"/>
      <c r="K30" s="281"/>
    </row>
    <row r="31" spans="2:11" ht="15" customHeight="1">
      <c r="B31" s="284"/>
      <c r="C31" s="285"/>
      <c r="D31" s="404" t="s">
        <v>540</v>
      </c>
      <c r="E31" s="404"/>
      <c r="F31" s="404"/>
      <c r="G31" s="404"/>
      <c r="H31" s="404"/>
      <c r="I31" s="404"/>
      <c r="J31" s="404"/>
      <c r="K31" s="281"/>
    </row>
    <row r="32" spans="2:11" ht="15" customHeight="1">
      <c r="B32" s="284"/>
      <c r="C32" s="285"/>
      <c r="D32" s="404" t="s">
        <v>541</v>
      </c>
      <c r="E32" s="404"/>
      <c r="F32" s="404"/>
      <c r="G32" s="404"/>
      <c r="H32" s="404"/>
      <c r="I32" s="404"/>
      <c r="J32" s="404"/>
      <c r="K32" s="281"/>
    </row>
    <row r="33" spans="2:11" ht="15" customHeight="1">
      <c r="B33" s="284"/>
      <c r="C33" s="285"/>
      <c r="D33" s="404" t="s">
        <v>542</v>
      </c>
      <c r="E33" s="404"/>
      <c r="F33" s="404"/>
      <c r="G33" s="404"/>
      <c r="H33" s="404"/>
      <c r="I33" s="404"/>
      <c r="J33" s="404"/>
      <c r="K33" s="281"/>
    </row>
    <row r="34" spans="2:11" ht="15" customHeight="1">
      <c r="B34" s="284"/>
      <c r="C34" s="285"/>
      <c r="D34" s="283"/>
      <c r="E34" s="287" t="s">
        <v>109</v>
      </c>
      <c r="F34" s="283"/>
      <c r="G34" s="404" t="s">
        <v>543</v>
      </c>
      <c r="H34" s="404"/>
      <c r="I34" s="404"/>
      <c r="J34" s="404"/>
      <c r="K34" s="281"/>
    </row>
    <row r="35" spans="2:11" ht="30.75" customHeight="1">
      <c r="B35" s="284"/>
      <c r="C35" s="285"/>
      <c r="D35" s="283"/>
      <c r="E35" s="287" t="s">
        <v>544</v>
      </c>
      <c r="F35" s="283"/>
      <c r="G35" s="404" t="s">
        <v>545</v>
      </c>
      <c r="H35" s="404"/>
      <c r="I35" s="404"/>
      <c r="J35" s="404"/>
      <c r="K35" s="281"/>
    </row>
    <row r="36" spans="2:11" ht="15" customHeight="1">
      <c r="B36" s="284"/>
      <c r="C36" s="285"/>
      <c r="D36" s="283"/>
      <c r="E36" s="287" t="s">
        <v>55</v>
      </c>
      <c r="F36" s="283"/>
      <c r="G36" s="404" t="s">
        <v>546</v>
      </c>
      <c r="H36" s="404"/>
      <c r="I36" s="404"/>
      <c r="J36" s="404"/>
      <c r="K36" s="281"/>
    </row>
    <row r="37" spans="2:11" ht="15" customHeight="1">
      <c r="B37" s="284"/>
      <c r="C37" s="285"/>
      <c r="D37" s="283"/>
      <c r="E37" s="287" t="s">
        <v>110</v>
      </c>
      <c r="F37" s="283"/>
      <c r="G37" s="404" t="s">
        <v>547</v>
      </c>
      <c r="H37" s="404"/>
      <c r="I37" s="404"/>
      <c r="J37" s="404"/>
      <c r="K37" s="281"/>
    </row>
    <row r="38" spans="2:11" ht="15" customHeight="1">
      <c r="B38" s="284"/>
      <c r="C38" s="285"/>
      <c r="D38" s="283"/>
      <c r="E38" s="287" t="s">
        <v>111</v>
      </c>
      <c r="F38" s="283"/>
      <c r="G38" s="404" t="s">
        <v>548</v>
      </c>
      <c r="H38" s="404"/>
      <c r="I38" s="404"/>
      <c r="J38" s="404"/>
      <c r="K38" s="281"/>
    </row>
    <row r="39" spans="2:11" ht="15" customHeight="1">
      <c r="B39" s="284"/>
      <c r="C39" s="285"/>
      <c r="D39" s="283"/>
      <c r="E39" s="287" t="s">
        <v>112</v>
      </c>
      <c r="F39" s="283"/>
      <c r="G39" s="404" t="s">
        <v>549</v>
      </c>
      <c r="H39" s="404"/>
      <c r="I39" s="404"/>
      <c r="J39" s="404"/>
      <c r="K39" s="281"/>
    </row>
    <row r="40" spans="2:11" ht="15" customHeight="1">
      <c r="B40" s="284"/>
      <c r="C40" s="285"/>
      <c r="D40" s="283"/>
      <c r="E40" s="287" t="s">
        <v>550</v>
      </c>
      <c r="F40" s="283"/>
      <c r="G40" s="404" t="s">
        <v>551</v>
      </c>
      <c r="H40" s="404"/>
      <c r="I40" s="404"/>
      <c r="J40" s="404"/>
      <c r="K40" s="281"/>
    </row>
    <row r="41" spans="2:11" ht="15" customHeight="1">
      <c r="B41" s="284"/>
      <c r="C41" s="285"/>
      <c r="D41" s="283"/>
      <c r="E41" s="287"/>
      <c r="F41" s="283"/>
      <c r="G41" s="404" t="s">
        <v>552</v>
      </c>
      <c r="H41" s="404"/>
      <c r="I41" s="404"/>
      <c r="J41" s="404"/>
      <c r="K41" s="281"/>
    </row>
    <row r="42" spans="2:11" ht="15" customHeight="1">
      <c r="B42" s="284"/>
      <c r="C42" s="285"/>
      <c r="D42" s="283"/>
      <c r="E42" s="287" t="s">
        <v>553</v>
      </c>
      <c r="F42" s="283"/>
      <c r="G42" s="404" t="s">
        <v>554</v>
      </c>
      <c r="H42" s="404"/>
      <c r="I42" s="404"/>
      <c r="J42" s="404"/>
      <c r="K42" s="281"/>
    </row>
    <row r="43" spans="2:11" ht="15" customHeight="1">
      <c r="B43" s="284"/>
      <c r="C43" s="285"/>
      <c r="D43" s="283"/>
      <c r="E43" s="287" t="s">
        <v>114</v>
      </c>
      <c r="F43" s="283"/>
      <c r="G43" s="404" t="s">
        <v>555</v>
      </c>
      <c r="H43" s="404"/>
      <c r="I43" s="404"/>
      <c r="J43" s="404"/>
      <c r="K43" s="281"/>
    </row>
    <row r="44" spans="2:11" ht="12.75" customHeight="1">
      <c r="B44" s="284"/>
      <c r="C44" s="285"/>
      <c r="D44" s="283"/>
      <c r="E44" s="283"/>
      <c r="F44" s="283"/>
      <c r="G44" s="283"/>
      <c r="H44" s="283"/>
      <c r="I44" s="283"/>
      <c r="J44" s="283"/>
      <c r="K44" s="281"/>
    </row>
    <row r="45" spans="2:11" ht="15" customHeight="1">
      <c r="B45" s="284"/>
      <c r="C45" s="285"/>
      <c r="D45" s="404" t="s">
        <v>556</v>
      </c>
      <c r="E45" s="404"/>
      <c r="F45" s="404"/>
      <c r="G45" s="404"/>
      <c r="H45" s="404"/>
      <c r="I45" s="404"/>
      <c r="J45" s="404"/>
      <c r="K45" s="281"/>
    </row>
    <row r="46" spans="2:11" ht="15" customHeight="1">
      <c r="B46" s="284"/>
      <c r="C46" s="285"/>
      <c r="D46" s="285"/>
      <c r="E46" s="404" t="s">
        <v>557</v>
      </c>
      <c r="F46" s="404"/>
      <c r="G46" s="404"/>
      <c r="H46" s="404"/>
      <c r="I46" s="404"/>
      <c r="J46" s="404"/>
      <c r="K46" s="281"/>
    </row>
    <row r="47" spans="2:11" ht="15" customHeight="1">
      <c r="B47" s="284"/>
      <c r="C47" s="285"/>
      <c r="D47" s="285"/>
      <c r="E47" s="404" t="s">
        <v>558</v>
      </c>
      <c r="F47" s="404"/>
      <c r="G47" s="404"/>
      <c r="H47" s="404"/>
      <c r="I47" s="404"/>
      <c r="J47" s="404"/>
      <c r="K47" s="281"/>
    </row>
    <row r="48" spans="2:11" ht="15" customHeight="1">
      <c r="B48" s="284"/>
      <c r="C48" s="285"/>
      <c r="D48" s="285"/>
      <c r="E48" s="404" t="s">
        <v>559</v>
      </c>
      <c r="F48" s="404"/>
      <c r="G48" s="404"/>
      <c r="H48" s="404"/>
      <c r="I48" s="404"/>
      <c r="J48" s="404"/>
      <c r="K48" s="281"/>
    </row>
    <row r="49" spans="2:11" ht="15" customHeight="1">
      <c r="B49" s="284"/>
      <c r="C49" s="285"/>
      <c r="D49" s="404" t="s">
        <v>560</v>
      </c>
      <c r="E49" s="404"/>
      <c r="F49" s="404"/>
      <c r="G49" s="404"/>
      <c r="H49" s="404"/>
      <c r="I49" s="404"/>
      <c r="J49" s="404"/>
      <c r="K49" s="281"/>
    </row>
    <row r="50" spans="2:11" ht="25.5" customHeight="1">
      <c r="B50" s="280"/>
      <c r="C50" s="405" t="s">
        <v>561</v>
      </c>
      <c r="D50" s="405"/>
      <c r="E50" s="405"/>
      <c r="F50" s="405"/>
      <c r="G50" s="405"/>
      <c r="H50" s="405"/>
      <c r="I50" s="405"/>
      <c r="J50" s="405"/>
      <c r="K50" s="281"/>
    </row>
    <row r="51" spans="2:11" ht="5.25" customHeight="1">
      <c r="B51" s="280"/>
      <c r="C51" s="282"/>
      <c r="D51" s="282"/>
      <c r="E51" s="282"/>
      <c r="F51" s="282"/>
      <c r="G51" s="282"/>
      <c r="H51" s="282"/>
      <c r="I51" s="282"/>
      <c r="J51" s="282"/>
      <c r="K51" s="281"/>
    </row>
    <row r="52" spans="2:11" ht="15" customHeight="1">
      <c r="B52" s="280"/>
      <c r="C52" s="404" t="s">
        <v>562</v>
      </c>
      <c r="D52" s="404"/>
      <c r="E52" s="404"/>
      <c r="F52" s="404"/>
      <c r="G52" s="404"/>
      <c r="H52" s="404"/>
      <c r="I52" s="404"/>
      <c r="J52" s="404"/>
      <c r="K52" s="281"/>
    </row>
    <row r="53" spans="2:11" ht="15" customHeight="1">
      <c r="B53" s="280"/>
      <c r="C53" s="404" t="s">
        <v>563</v>
      </c>
      <c r="D53" s="404"/>
      <c r="E53" s="404"/>
      <c r="F53" s="404"/>
      <c r="G53" s="404"/>
      <c r="H53" s="404"/>
      <c r="I53" s="404"/>
      <c r="J53" s="404"/>
      <c r="K53" s="281"/>
    </row>
    <row r="54" spans="2:11" ht="12.75" customHeight="1">
      <c r="B54" s="280"/>
      <c r="C54" s="283"/>
      <c r="D54" s="283"/>
      <c r="E54" s="283"/>
      <c r="F54" s="283"/>
      <c r="G54" s="283"/>
      <c r="H54" s="283"/>
      <c r="I54" s="283"/>
      <c r="J54" s="283"/>
      <c r="K54" s="281"/>
    </row>
    <row r="55" spans="2:11" ht="15" customHeight="1">
      <c r="B55" s="280"/>
      <c r="C55" s="404" t="s">
        <v>564</v>
      </c>
      <c r="D55" s="404"/>
      <c r="E55" s="404"/>
      <c r="F55" s="404"/>
      <c r="G55" s="404"/>
      <c r="H55" s="404"/>
      <c r="I55" s="404"/>
      <c r="J55" s="404"/>
      <c r="K55" s="281"/>
    </row>
    <row r="56" spans="2:11" ht="15" customHeight="1">
      <c r="B56" s="280"/>
      <c r="C56" s="285"/>
      <c r="D56" s="404" t="s">
        <v>565</v>
      </c>
      <c r="E56" s="404"/>
      <c r="F56" s="404"/>
      <c r="G56" s="404"/>
      <c r="H56" s="404"/>
      <c r="I56" s="404"/>
      <c r="J56" s="404"/>
      <c r="K56" s="281"/>
    </row>
    <row r="57" spans="2:11" ht="15" customHeight="1">
      <c r="B57" s="280"/>
      <c r="C57" s="285"/>
      <c r="D57" s="404" t="s">
        <v>566</v>
      </c>
      <c r="E57" s="404"/>
      <c r="F57" s="404"/>
      <c r="G57" s="404"/>
      <c r="H57" s="404"/>
      <c r="I57" s="404"/>
      <c r="J57" s="404"/>
      <c r="K57" s="281"/>
    </row>
    <row r="58" spans="2:11" ht="15" customHeight="1">
      <c r="B58" s="280"/>
      <c r="C58" s="285"/>
      <c r="D58" s="404" t="s">
        <v>567</v>
      </c>
      <c r="E58" s="404"/>
      <c r="F58" s="404"/>
      <c r="G58" s="404"/>
      <c r="H58" s="404"/>
      <c r="I58" s="404"/>
      <c r="J58" s="404"/>
      <c r="K58" s="281"/>
    </row>
    <row r="59" spans="2:11" ht="15" customHeight="1">
      <c r="B59" s="280"/>
      <c r="C59" s="285"/>
      <c r="D59" s="404" t="s">
        <v>568</v>
      </c>
      <c r="E59" s="404"/>
      <c r="F59" s="404"/>
      <c r="G59" s="404"/>
      <c r="H59" s="404"/>
      <c r="I59" s="404"/>
      <c r="J59" s="404"/>
      <c r="K59" s="281"/>
    </row>
    <row r="60" spans="2:11" ht="15" customHeight="1">
      <c r="B60" s="280"/>
      <c r="C60" s="285"/>
      <c r="D60" s="403" t="s">
        <v>569</v>
      </c>
      <c r="E60" s="403"/>
      <c r="F60" s="403"/>
      <c r="G60" s="403"/>
      <c r="H60" s="403"/>
      <c r="I60" s="403"/>
      <c r="J60" s="403"/>
      <c r="K60" s="281"/>
    </row>
    <row r="61" spans="2:11" ht="15" customHeight="1">
      <c r="B61" s="280"/>
      <c r="C61" s="285"/>
      <c r="D61" s="404" t="s">
        <v>570</v>
      </c>
      <c r="E61" s="404"/>
      <c r="F61" s="404"/>
      <c r="G61" s="404"/>
      <c r="H61" s="404"/>
      <c r="I61" s="404"/>
      <c r="J61" s="404"/>
      <c r="K61" s="281"/>
    </row>
    <row r="62" spans="2:11" ht="12.75" customHeight="1">
      <c r="B62" s="280"/>
      <c r="C62" s="285"/>
      <c r="D62" s="285"/>
      <c r="E62" s="288"/>
      <c r="F62" s="285"/>
      <c r="G62" s="285"/>
      <c r="H62" s="285"/>
      <c r="I62" s="285"/>
      <c r="J62" s="285"/>
      <c r="K62" s="281"/>
    </row>
    <row r="63" spans="2:11" ht="15" customHeight="1">
      <c r="B63" s="280"/>
      <c r="C63" s="285"/>
      <c r="D63" s="404" t="s">
        <v>571</v>
      </c>
      <c r="E63" s="404"/>
      <c r="F63" s="404"/>
      <c r="G63" s="404"/>
      <c r="H63" s="404"/>
      <c r="I63" s="404"/>
      <c r="J63" s="404"/>
      <c r="K63" s="281"/>
    </row>
    <row r="64" spans="2:11" ht="15" customHeight="1">
      <c r="B64" s="280"/>
      <c r="C64" s="285"/>
      <c r="D64" s="403" t="s">
        <v>572</v>
      </c>
      <c r="E64" s="403"/>
      <c r="F64" s="403"/>
      <c r="G64" s="403"/>
      <c r="H64" s="403"/>
      <c r="I64" s="403"/>
      <c r="J64" s="403"/>
      <c r="K64" s="281"/>
    </row>
    <row r="65" spans="2:11" ht="15" customHeight="1">
      <c r="B65" s="280"/>
      <c r="C65" s="285"/>
      <c r="D65" s="404" t="s">
        <v>573</v>
      </c>
      <c r="E65" s="404"/>
      <c r="F65" s="404"/>
      <c r="G65" s="404"/>
      <c r="H65" s="404"/>
      <c r="I65" s="404"/>
      <c r="J65" s="404"/>
      <c r="K65" s="281"/>
    </row>
    <row r="66" spans="2:11" ht="15" customHeight="1">
      <c r="B66" s="280"/>
      <c r="C66" s="285"/>
      <c r="D66" s="404" t="s">
        <v>574</v>
      </c>
      <c r="E66" s="404"/>
      <c r="F66" s="404"/>
      <c r="G66" s="404"/>
      <c r="H66" s="404"/>
      <c r="I66" s="404"/>
      <c r="J66" s="404"/>
      <c r="K66" s="281"/>
    </row>
    <row r="67" spans="2:11" ht="15" customHeight="1">
      <c r="B67" s="280"/>
      <c r="C67" s="285"/>
      <c r="D67" s="404" t="s">
        <v>575</v>
      </c>
      <c r="E67" s="404"/>
      <c r="F67" s="404"/>
      <c r="G67" s="404"/>
      <c r="H67" s="404"/>
      <c r="I67" s="404"/>
      <c r="J67" s="404"/>
      <c r="K67" s="281"/>
    </row>
    <row r="68" spans="2:11" ht="15" customHeight="1">
      <c r="B68" s="280"/>
      <c r="C68" s="285"/>
      <c r="D68" s="404" t="s">
        <v>576</v>
      </c>
      <c r="E68" s="404"/>
      <c r="F68" s="404"/>
      <c r="G68" s="404"/>
      <c r="H68" s="404"/>
      <c r="I68" s="404"/>
      <c r="J68" s="404"/>
      <c r="K68" s="281"/>
    </row>
    <row r="69" spans="2:11" ht="12.75" customHeight="1">
      <c r="B69" s="289"/>
      <c r="C69" s="290"/>
      <c r="D69" s="290"/>
      <c r="E69" s="290"/>
      <c r="F69" s="290"/>
      <c r="G69" s="290"/>
      <c r="H69" s="290"/>
      <c r="I69" s="290"/>
      <c r="J69" s="290"/>
      <c r="K69" s="291"/>
    </row>
    <row r="70" spans="2:11" ht="18.75" customHeight="1">
      <c r="B70" s="292"/>
      <c r="C70" s="292"/>
      <c r="D70" s="292"/>
      <c r="E70" s="292"/>
      <c r="F70" s="292"/>
      <c r="G70" s="292"/>
      <c r="H70" s="292"/>
      <c r="I70" s="292"/>
      <c r="J70" s="292"/>
      <c r="K70" s="293"/>
    </row>
    <row r="71" spans="2:11" ht="18.75" customHeight="1">
      <c r="B71" s="293"/>
      <c r="C71" s="293"/>
      <c r="D71" s="293"/>
      <c r="E71" s="293"/>
      <c r="F71" s="293"/>
      <c r="G71" s="293"/>
      <c r="H71" s="293"/>
      <c r="I71" s="293"/>
      <c r="J71" s="293"/>
      <c r="K71" s="293"/>
    </row>
    <row r="72" spans="2:11" ht="7.5" customHeight="1">
      <c r="B72" s="294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ht="45" customHeight="1">
      <c r="B73" s="297"/>
      <c r="C73" s="402" t="s">
        <v>93</v>
      </c>
      <c r="D73" s="402"/>
      <c r="E73" s="402"/>
      <c r="F73" s="402"/>
      <c r="G73" s="402"/>
      <c r="H73" s="402"/>
      <c r="I73" s="402"/>
      <c r="J73" s="402"/>
      <c r="K73" s="298"/>
    </row>
    <row r="74" spans="2:11" ht="17.25" customHeight="1">
      <c r="B74" s="297"/>
      <c r="C74" s="299" t="s">
        <v>577</v>
      </c>
      <c r="D74" s="299"/>
      <c r="E74" s="299"/>
      <c r="F74" s="299" t="s">
        <v>578</v>
      </c>
      <c r="G74" s="300"/>
      <c r="H74" s="299" t="s">
        <v>110</v>
      </c>
      <c r="I74" s="299" t="s">
        <v>59</v>
      </c>
      <c r="J74" s="299" t="s">
        <v>579</v>
      </c>
      <c r="K74" s="298"/>
    </row>
    <row r="75" spans="2:11" ht="17.25" customHeight="1">
      <c r="B75" s="297"/>
      <c r="C75" s="301" t="s">
        <v>580</v>
      </c>
      <c r="D75" s="301"/>
      <c r="E75" s="301"/>
      <c r="F75" s="302" t="s">
        <v>581</v>
      </c>
      <c r="G75" s="303"/>
      <c r="H75" s="301"/>
      <c r="I75" s="301"/>
      <c r="J75" s="301" t="s">
        <v>582</v>
      </c>
      <c r="K75" s="298"/>
    </row>
    <row r="76" spans="2:11" ht="5.25" customHeight="1">
      <c r="B76" s="297"/>
      <c r="C76" s="304"/>
      <c r="D76" s="304"/>
      <c r="E76" s="304"/>
      <c r="F76" s="304"/>
      <c r="G76" s="305"/>
      <c r="H76" s="304"/>
      <c r="I76" s="304"/>
      <c r="J76" s="304"/>
      <c r="K76" s="298"/>
    </row>
    <row r="77" spans="2:11" ht="15" customHeight="1">
      <c r="B77" s="297"/>
      <c r="C77" s="287" t="s">
        <v>55</v>
      </c>
      <c r="D77" s="304"/>
      <c r="E77" s="304"/>
      <c r="F77" s="306" t="s">
        <v>583</v>
      </c>
      <c r="G77" s="305"/>
      <c r="H77" s="287" t="s">
        <v>584</v>
      </c>
      <c r="I77" s="287" t="s">
        <v>585</v>
      </c>
      <c r="J77" s="287">
        <v>20</v>
      </c>
      <c r="K77" s="298"/>
    </row>
    <row r="78" spans="2:11" ht="15" customHeight="1">
      <c r="B78" s="297"/>
      <c r="C78" s="287" t="s">
        <v>586</v>
      </c>
      <c r="D78" s="287"/>
      <c r="E78" s="287"/>
      <c r="F78" s="306" t="s">
        <v>583</v>
      </c>
      <c r="G78" s="305"/>
      <c r="H78" s="287" t="s">
        <v>587</v>
      </c>
      <c r="I78" s="287" t="s">
        <v>585</v>
      </c>
      <c r="J78" s="287">
        <v>120</v>
      </c>
      <c r="K78" s="298"/>
    </row>
    <row r="79" spans="2:11" ht="15" customHeight="1">
      <c r="B79" s="307"/>
      <c r="C79" s="287" t="s">
        <v>588</v>
      </c>
      <c r="D79" s="287"/>
      <c r="E79" s="287"/>
      <c r="F79" s="306" t="s">
        <v>589</v>
      </c>
      <c r="G79" s="305"/>
      <c r="H79" s="287" t="s">
        <v>590</v>
      </c>
      <c r="I79" s="287" t="s">
        <v>585</v>
      </c>
      <c r="J79" s="287">
        <v>50</v>
      </c>
      <c r="K79" s="298"/>
    </row>
    <row r="80" spans="2:11" ht="15" customHeight="1">
      <c r="B80" s="307"/>
      <c r="C80" s="287" t="s">
        <v>591</v>
      </c>
      <c r="D80" s="287"/>
      <c r="E80" s="287"/>
      <c r="F80" s="306" t="s">
        <v>583</v>
      </c>
      <c r="G80" s="305"/>
      <c r="H80" s="287" t="s">
        <v>592</v>
      </c>
      <c r="I80" s="287" t="s">
        <v>593</v>
      </c>
      <c r="J80" s="287"/>
      <c r="K80" s="298"/>
    </row>
    <row r="81" spans="2:11" ht="15" customHeight="1">
      <c r="B81" s="307"/>
      <c r="C81" s="308" t="s">
        <v>594</v>
      </c>
      <c r="D81" s="308"/>
      <c r="E81" s="308"/>
      <c r="F81" s="309" t="s">
        <v>589</v>
      </c>
      <c r="G81" s="308"/>
      <c r="H81" s="308" t="s">
        <v>595</v>
      </c>
      <c r="I81" s="308" t="s">
        <v>585</v>
      </c>
      <c r="J81" s="308">
        <v>15</v>
      </c>
      <c r="K81" s="298"/>
    </row>
    <row r="82" spans="2:11" ht="15" customHeight="1">
      <c r="B82" s="307"/>
      <c r="C82" s="308" t="s">
        <v>596</v>
      </c>
      <c r="D82" s="308"/>
      <c r="E82" s="308"/>
      <c r="F82" s="309" t="s">
        <v>589</v>
      </c>
      <c r="G82" s="308"/>
      <c r="H82" s="308" t="s">
        <v>597</v>
      </c>
      <c r="I82" s="308" t="s">
        <v>585</v>
      </c>
      <c r="J82" s="308">
        <v>15</v>
      </c>
      <c r="K82" s="298"/>
    </row>
    <row r="83" spans="2:11" ht="15" customHeight="1">
      <c r="B83" s="307"/>
      <c r="C83" s="308" t="s">
        <v>598</v>
      </c>
      <c r="D83" s="308"/>
      <c r="E83" s="308"/>
      <c r="F83" s="309" t="s">
        <v>589</v>
      </c>
      <c r="G83" s="308"/>
      <c r="H83" s="308" t="s">
        <v>599</v>
      </c>
      <c r="I83" s="308" t="s">
        <v>585</v>
      </c>
      <c r="J83" s="308">
        <v>20</v>
      </c>
      <c r="K83" s="298"/>
    </row>
    <row r="84" spans="2:11" ht="15" customHeight="1">
      <c r="B84" s="307"/>
      <c r="C84" s="308" t="s">
        <v>600</v>
      </c>
      <c r="D84" s="308"/>
      <c r="E84" s="308"/>
      <c r="F84" s="309" t="s">
        <v>589</v>
      </c>
      <c r="G84" s="308"/>
      <c r="H84" s="308" t="s">
        <v>601</v>
      </c>
      <c r="I84" s="308" t="s">
        <v>585</v>
      </c>
      <c r="J84" s="308">
        <v>20</v>
      </c>
      <c r="K84" s="298"/>
    </row>
    <row r="85" spans="2:11" ht="15" customHeight="1">
      <c r="B85" s="307"/>
      <c r="C85" s="287" t="s">
        <v>602</v>
      </c>
      <c r="D85" s="287"/>
      <c r="E85" s="287"/>
      <c r="F85" s="306" t="s">
        <v>589</v>
      </c>
      <c r="G85" s="305"/>
      <c r="H85" s="287" t="s">
        <v>603</v>
      </c>
      <c r="I85" s="287" t="s">
        <v>585</v>
      </c>
      <c r="J85" s="287">
        <v>50</v>
      </c>
      <c r="K85" s="298"/>
    </row>
    <row r="86" spans="2:11" ht="15" customHeight="1">
      <c r="B86" s="307"/>
      <c r="C86" s="287" t="s">
        <v>604</v>
      </c>
      <c r="D86" s="287"/>
      <c r="E86" s="287"/>
      <c r="F86" s="306" t="s">
        <v>589</v>
      </c>
      <c r="G86" s="305"/>
      <c r="H86" s="287" t="s">
        <v>605</v>
      </c>
      <c r="I86" s="287" t="s">
        <v>585</v>
      </c>
      <c r="J86" s="287">
        <v>20</v>
      </c>
      <c r="K86" s="298"/>
    </row>
    <row r="87" spans="2:11" ht="15" customHeight="1">
      <c r="B87" s="307"/>
      <c r="C87" s="287" t="s">
        <v>606</v>
      </c>
      <c r="D87" s="287"/>
      <c r="E87" s="287"/>
      <c r="F87" s="306" t="s">
        <v>589</v>
      </c>
      <c r="G87" s="305"/>
      <c r="H87" s="287" t="s">
        <v>607</v>
      </c>
      <c r="I87" s="287" t="s">
        <v>585</v>
      </c>
      <c r="J87" s="287">
        <v>20</v>
      </c>
      <c r="K87" s="298"/>
    </row>
    <row r="88" spans="2:11" ht="15" customHeight="1">
      <c r="B88" s="307"/>
      <c r="C88" s="287" t="s">
        <v>608</v>
      </c>
      <c r="D88" s="287"/>
      <c r="E88" s="287"/>
      <c r="F88" s="306" t="s">
        <v>589</v>
      </c>
      <c r="G88" s="305"/>
      <c r="H88" s="287" t="s">
        <v>609</v>
      </c>
      <c r="I88" s="287" t="s">
        <v>585</v>
      </c>
      <c r="J88" s="287">
        <v>50</v>
      </c>
      <c r="K88" s="298"/>
    </row>
    <row r="89" spans="2:11" ht="15" customHeight="1">
      <c r="B89" s="307"/>
      <c r="C89" s="287" t="s">
        <v>610</v>
      </c>
      <c r="D89" s="287"/>
      <c r="E89" s="287"/>
      <c r="F89" s="306" t="s">
        <v>589</v>
      </c>
      <c r="G89" s="305"/>
      <c r="H89" s="287" t="s">
        <v>610</v>
      </c>
      <c r="I89" s="287" t="s">
        <v>585</v>
      </c>
      <c r="J89" s="287">
        <v>50</v>
      </c>
      <c r="K89" s="298"/>
    </row>
    <row r="90" spans="2:11" ht="15" customHeight="1">
      <c r="B90" s="307"/>
      <c r="C90" s="287" t="s">
        <v>115</v>
      </c>
      <c r="D90" s="287"/>
      <c r="E90" s="287"/>
      <c r="F90" s="306" t="s">
        <v>589</v>
      </c>
      <c r="G90" s="305"/>
      <c r="H90" s="287" t="s">
        <v>611</v>
      </c>
      <c r="I90" s="287" t="s">
        <v>585</v>
      </c>
      <c r="J90" s="287">
        <v>255</v>
      </c>
      <c r="K90" s="298"/>
    </row>
    <row r="91" spans="2:11" ht="15" customHeight="1">
      <c r="B91" s="307"/>
      <c r="C91" s="287" t="s">
        <v>612</v>
      </c>
      <c r="D91" s="287"/>
      <c r="E91" s="287"/>
      <c r="F91" s="306" t="s">
        <v>583</v>
      </c>
      <c r="G91" s="305"/>
      <c r="H91" s="287" t="s">
        <v>613</v>
      </c>
      <c r="I91" s="287" t="s">
        <v>614</v>
      </c>
      <c r="J91" s="287"/>
      <c r="K91" s="298"/>
    </row>
    <row r="92" spans="2:11" ht="15" customHeight="1">
      <c r="B92" s="307"/>
      <c r="C92" s="287" t="s">
        <v>615</v>
      </c>
      <c r="D92" s="287"/>
      <c r="E92" s="287"/>
      <c r="F92" s="306" t="s">
        <v>583</v>
      </c>
      <c r="G92" s="305"/>
      <c r="H92" s="287" t="s">
        <v>616</v>
      </c>
      <c r="I92" s="287" t="s">
        <v>617</v>
      </c>
      <c r="J92" s="287"/>
      <c r="K92" s="298"/>
    </row>
    <row r="93" spans="2:11" ht="15" customHeight="1">
      <c r="B93" s="307"/>
      <c r="C93" s="287" t="s">
        <v>618</v>
      </c>
      <c r="D93" s="287"/>
      <c r="E93" s="287"/>
      <c r="F93" s="306" t="s">
        <v>583</v>
      </c>
      <c r="G93" s="305"/>
      <c r="H93" s="287" t="s">
        <v>618</v>
      </c>
      <c r="I93" s="287" t="s">
        <v>617</v>
      </c>
      <c r="J93" s="287"/>
      <c r="K93" s="298"/>
    </row>
    <row r="94" spans="2:11" ht="15" customHeight="1">
      <c r="B94" s="307"/>
      <c r="C94" s="287" t="s">
        <v>40</v>
      </c>
      <c r="D94" s="287"/>
      <c r="E94" s="287"/>
      <c r="F94" s="306" t="s">
        <v>583</v>
      </c>
      <c r="G94" s="305"/>
      <c r="H94" s="287" t="s">
        <v>619</v>
      </c>
      <c r="I94" s="287" t="s">
        <v>617</v>
      </c>
      <c r="J94" s="287"/>
      <c r="K94" s="298"/>
    </row>
    <row r="95" spans="2:11" ht="15" customHeight="1">
      <c r="B95" s="307"/>
      <c r="C95" s="287" t="s">
        <v>50</v>
      </c>
      <c r="D95" s="287"/>
      <c r="E95" s="287"/>
      <c r="F95" s="306" t="s">
        <v>583</v>
      </c>
      <c r="G95" s="305"/>
      <c r="H95" s="287" t="s">
        <v>620</v>
      </c>
      <c r="I95" s="287" t="s">
        <v>617</v>
      </c>
      <c r="J95" s="287"/>
      <c r="K95" s="298"/>
    </row>
    <row r="96" spans="2:11" ht="15" customHeight="1">
      <c r="B96" s="310"/>
      <c r="C96" s="311"/>
      <c r="D96" s="311"/>
      <c r="E96" s="311"/>
      <c r="F96" s="311"/>
      <c r="G96" s="311"/>
      <c r="H96" s="311"/>
      <c r="I96" s="311"/>
      <c r="J96" s="311"/>
      <c r="K96" s="312"/>
    </row>
    <row r="97" spans="2:11" ht="18.75" customHeight="1">
      <c r="B97" s="313"/>
      <c r="C97" s="314"/>
      <c r="D97" s="314"/>
      <c r="E97" s="314"/>
      <c r="F97" s="314"/>
      <c r="G97" s="314"/>
      <c r="H97" s="314"/>
      <c r="I97" s="314"/>
      <c r="J97" s="314"/>
      <c r="K97" s="313"/>
    </row>
    <row r="98" spans="2:11" ht="18.75" customHeight="1">
      <c r="B98" s="293"/>
      <c r="C98" s="293"/>
      <c r="D98" s="293"/>
      <c r="E98" s="293"/>
      <c r="F98" s="293"/>
      <c r="G98" s="293"/>
      <c r="H98" s="293"/>
      <c r="I98" s="293"/>
      <c r="J98" s="293"/>
      <c r="K98" s="293"/>
    </row>
    <row r="99" spans="2:11" ht="7.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6"/>
    </row>
    <row r="100" spans="2:11" ht="45" customHeight="1">
      <c r="B100" s="297"/>
      <c r="C100" s="402" t="s">
        <v>621</v>
      </c>
      <c r="D100" s="402"/>
      <c r="E100" s="402"/>
      <c r="F100" s="402"/>
      <c r="G100" s="402"/>
      <c r="H100" s="402"/>
      <c r="I100" s="402"/>
      <c r="J100" s="402"/>
      <c r="K100" s="298"/>
    </row>
    <row r="101" spans="2:11" ht="17.25" customHeight="1">
      <c r="B101" s="297"/>
      <c r="C101" s="299" t="s">
        <v>577</v>
      </c>
      <c r="D101" s="299"/>
      <c r="E101" s="299"/>
      <c r="F101" s="299" t="s">
        <v>578</v>
      </c>
      <c r="G101" s="300"/>
      <c r="H101" s="299" t="s">
        <v>110</v>
      </c>
      <c r="I101" s="299" t="s">
        <v>59</v>
      </c>
      <c r="J101" s="299" t="s">
        <v>579</v>
      </c>
      <c r="K101" s="298"/>
    </row>
    <row r="102" spans="2:11" ht="17.25" customHeight="1">
      <c r="B102" s="297"/>
      <c r="C102" s="301" t="s">
        <v>580</v>
      </c>
      <c r="D102" s="301"/>
      <c r="E102" s="301"/>
      <c r="F102" s="302" t="s">
        <v>581</v>
      </c>
      <c r="G102" s="303"/>
      <c r="H102" s="301"/>
      <c r="I102" s="301"/>
      <c r="J102" s="301" t="s">
        <v>582</v>
      </c>
      <c r="K102" s="298"/>
    </row>
    <row r="103" spans="2:11" ht="5.25" customHeight="1">
      <c r="B103" s="297"/>
      <c r="C103" s="299"/>
      <c r="D103" s="299"/>
      <c r="E103" s="299"/>
      <c r="F103" s="299"/>
      <c r="G103" s="315"/>
      <c r="H103" s="299"/>
      <c r="I103" s="299"/>
      <c r="J103" s="299"/>
      <c r="K103" s="298"/>
    </row>
    <row r="104" spans="2:11" ht="15" customHeight="1">
      <c r="B104" s="297"/>
      <c r="C104" s="287" t="s">
        <v>55</v>
      </c>
      <c r="D104" s="304"/>
      <c r="E104" s="304"/>
      <c r="F104" s="306" t="s">
        <v>583</v>
      </c>
      <c r="G104" s="315"/>
      <c r="H104" s="287" t="s">
        <v>622</v>
      </c>
      <c r="I104" s="287" t="s">
        <v>585</v>
      </c>
      <c r="J104" s="287">
        <v>20</v>
      </c>
      <c r="K104" s="298"/>
    </row>
    <row r="105" spans="2:11" ht="15" customHeight="1">
      <c r="B105" s="297"/>
      <c r="C105" s="287" t="s">
        <v>586</v>
      </c>
      <c r="D105" s="287"/>
      <c r="E105" s="287"/>
      <c r="F105" s="306" t="s">
        <v>583</v>
      </c>
      <c r="G105" s="287"/>
      <c r="H105" s="287" t="s">
        <v>622</v>
      </c>
      <c r="I105" s="287" t="s">
        <v>585</v>
      </c>
      <c r="J105" s="287">
        <v>120</v>
      </c>
      <c r="K105" s="298"/>
    </row>
    <row r="106" spans="2:11" ht="15" customHeight="1">
      <c r="B106" s="307"/>
      <c r="C106" s="287" t="s">
        <v>588</v>
      </c>
      <c r="D106" s="287"/>
      <c r="E106" s="287"/>
      <c r="F106" s="306" t="s">
        <v>589</v>
      </c>
      <c r="G106" s="287"/>
      <c r="H106" s="287" t="s">
        <v>622</v>
      </c>
      <c r="I106" s="287" t="s">
        <v>585</v>
      </c>
      <c r="J106" s="287">
        <v>50</v>
      </c>
      <c r="K106" s="298"/>
    </row>
    <row r="107" spans="2:11" ht="15" customHeight="1">
      <c r="B107" s="307"/>
      <c r="C107" s="287" t="s">
        <v>591</v>
      </c>
      <c r="D107" s="287"/>
      <c r="E107" s="287"/>
      <c r="F107" s="306" t="s">
        <v>583</v>
      </c>
      <c r="G107" s="287"/>
      <c r="H107" s="287" t="s">
        <v>622</v>
      </c>
      <c r="I107" s="287" t="s">
        <v>593</v>
      </c>
      <c r="J107" s="287"/>
      <c r="K107" s="298"/>
    </row>
    <row r="108" spans="2:11" ht="15" customHeight="1">
      <c r="B108" s="307"/>
      <c r="C108" s="287" t="s">
        <v>602</v>
      </c>
      <c r="D108" s="287"/>
      <c r="E108" s="287"/>
      <c r="F108" s="306" t="s">
        <v>589</v>
      </c>
      <c r="G108" s="287"/>
      <c r="H108" s="287" t="s">
        <v>622</v>
      </c>
      <c r="I108" s="287" t="s">
        <v>585</v>
      </c>
      <c r="J108" s="287">
        <v>50</v>
      </c>
      <c r="K108" s="298"/>
    </row>
    <row r="109" spans="2:11" ht="15" customHeight="1">
      <c r="B109" s="307"/>
      <c r="C109" s="287" t="s">
        <v>610</v>
      </c>
      <c r="D109" s="287"/>
      <c r="E109" s="287"/>
      <c r="F109" s="306" t="s">
        <v>589</v>
      </c>
      <c r="G109" s="287"/>
      <c r="H109" s="287" t="s">
        <v>622</v>
      </c>
      <c r="I109" s="287" t="s">
        <v>585</v>
      </c>
      <c r="J109" s="287">
        <v>50</v>
      </c>
      <c r="K109" s="298"/>
    </row>
    <row r="110" spans="2:11" ht="15" customHeight="1">
      <c r="B110" s="307"/>
      <c r="C110" s="287" t="s">
        <v>608</v>
      </c>
      <c r="D110" s="287"/>
      <c r="E110" s="287"/>
      <c r="F110" s="306" t="s">
        <v>589</v>
      </c>
      <c r="G110" s="287"/>
      <c r="H110" s="287" t="s">
        <v>622</v>
      </c>
      <c r="I110" s="287" t="s">
        <v>585</v>
      </c>
      <c r="J110" s="287">
        <v>50</v>
      </c>
      <c r="K110" s="298"/>
    </row>
    <row r="111" spans="2:11" ht="15" customHeight="1">
      <c r="B111" s="307"/>
      <c r="C111" s="287" t="s">
        <v>55</v>
      </c>
      <c r="D111" s="287"/>
      <c r="E111" s="287"/>
      <c r="F111" s="306" t="s">
        <v>583</v>
      </c>
      <c r="G111" s="287"/>
      <c r="H111" s="287" t="s">
        <v>623</v>
      </c>
      <c r="I111" s="287" t="s">
        <v>585</v>
      </c>
      <c r="J111" s="287">
        <v>20</v>
      </c>
      <c r="K111" s="298"/>
    </row>
    <row r="112" spans="2:11" ht="15" customHeight="1">
      <c r="B112" s="307"/>
      <c r="C112" s="287" t="s">
        <v>624</v>
      </c>
      <c r="D112" s="287"/>
      <c r="E112" s="287"/>
      <c r="F112" s="306" t="s">
        <v>583</v>
      </c>
      <c r="G112" s="287"/>
      <c r="H112" s="287" t="s">
        <v>625</v>
      </c>
      <c r="I112" s="287" t="s">
        <v>585</v>
      </c>
      <c r="J112" s="287">
        <v>120</v>
      </c>
      <c r="K112" s="298"/>
    </row>
    <row r="113" spans="2:11" ht="15" customHeight="1">
      <c r="B113" s="307"/>
      <c r="C113" s="287" t="s">
        <v>40</v>
      </c>
      <c r="D113" s="287"/>
      <c r="E113" s="287"/>
      <c r="F113" s="306" t="s">
        <v>583</v>
      </c>
      <c r="G113" s="287"/>
      <c r="H113" s="287" t="s">
        <v>626</v>
      </c>
      <c r="I113" s="287" t="s">
        <v>617</v>
      </c>
      <c r="J113" s="287"/>
      <c r="K113" s="298"/>
    </row>
    <row r="114" spans="2:11" ht="15" customHeight="1">
      <c r="B114" s="307"/>
      <c r="C114" s="287" t="s">
        <v>50</v>
      </c>
      <c r="D114" s="287"/>
      <c r="E114" s="287"/>
      <c r="F114" s="306" t="s">
        <v>583</v>
      </c>
      <c r="G114" s="287"/>
      <c r="H114" s="287" t="s">
        <v>627</v>
      </c>
      <c r="I114" s="287" t="s">
        <v>617</v>
      </c>
      <c r="J114" s="287"/>
      <c r="K114" s="298"/>
    </row>
    <row r="115" spans="2:11" ht="15" customHeight="1">
      <c r="B115" s="307"/>
      <c r="C115" s="287" t="s">
        <v>59</v>
      </c>
      <c r="D115" s="287"/>
      <c r="E115" s="287"/>
      <c r="F115" s="306" t="s">
        <v>583</v>
      </c>
      <c r="G115" s="287"/>
      <c r="H115" s="287" t="s">
        <v>628</v>
      </c>
      <c r="I115" s="287" t="s">
        <v>629</v>
      </c>
      <c r="J115" s="287"/>
      <c r="K115" s="298"/>
    </row>
    <row r="116" spans="2:11" ht="15" customHeight="1">
      <c r="B116" s="310"/>
      <c r="C116" s="316"/>
      <c r="D116" s="316"/>
      <c r="E116" s="316"/>
      <c r="F116" s="316"/>
      <c r="G116" s="316"/>
      <c r="H116" s="316"/>
      <c r="I116" s="316"/>
      <c r="J116" s="316"/>
      <c r="K116" s="312"/>
    </row>
    <row r="117" spans="2:11" ht="18.75" customHeight="1">
      <c r="B117" s="317"/>
      <c r="C117" s="283"/>
      <c r="D117" s="283"/>
      <c r="E117" s="283"/>
      <c r="F117" s="318"/>
      <c r="G117" s="283"/>
      <c r="H117" s="283"/>
      <c r="I117" s="283"/>
      <c r="J117" s="283"/>
      <c r="K117" s="317"/>
    </row>
    <row r="118" spans="2:11" ht="18.75" customHeight="1"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</row>
    <row r="119" spans="2:11" ht="7.5" customHeight="1">
      <c r="B119" s="319"/>
      <c r="C119" s="320"/>
      <c r="D119" s="320"/>
      <c r="E119" s="320"/>
      <c r="F119" s="320"/>
      <c r="G119" s="320"/>
      <c r="H119" s="320"/>
      <c r="I119" s="320"/>
      <c r="J119" s="320"/>
      <c r="K119" s="321"/>
    </row>
    <row r="120" spans="2:11" ht="45" customHeight="1">
      <c r="B120" s="322"/>
      <c r="C120" s="401" t="s">
        <v>630</v>
      </c>
      <c r="D120" s="401"/>
      <c r="E120" s="401"/>
      <c r="F120" s="401"/>
      <c r="G120" s="401"/>
      <c r="H120" s="401"/>
      <c r="I120" s="401"/>
      <c r="J120" s="401"/>
      <c r="K120" s="323"/>
    </row>
    <row r="121" spans="2:11" ht="17.25" customHeight="1">
      <c r="B121" s="324"/>
      <c r="C121" s="299" t="s">
        <v>577</v>
      </c>
      <c r="D121" s="299"/>
      <c r="E121" s="299"/>
      <c r="F121" s="299" t="s">
        <v>578</v>
      </c>
      <c r="G121" s="300"/>
      <c r="H121" s="299" t="s">
        <v>110</v>
      </c>
      <c r="I121" s="299" t="s">
        <v>59</v>
      </c>
      <c r="J121" s="299" t="s">
        <v>579</v>
      </c>
      <c r="K121" s="325"/>
    </row>
    <row r="122" spans="2:11" ht="17.25" customHeight="1">
      <c r="B122" s="324"/>
      <c r="C122" s="301" t="s">
        <v>580</v>
      </c>
      <c r="D122" s="301"/>
      <c r="E122" s="301"/>
      <c r="F122" s="302" t="s">
        <v>581</v>
      </c>
      <c r="G122" s="303"/>
      <c r="H122" s="301"/>
      <c r="I122" s="301"/>
      <c r="J122" s="301" t="s">
        <v>582</v>
      </c>
      <c r="K122" s="325"/>
    </row>
    <row r="123" spans="2:11" ht="5.25" customHeight="1">
      <c r="B123" s="326"/>
      <c r="C123" s="304"/>
      <c r="D123" s="304"/>
      <c r="E123" s="304"/>
      <c r="F123" s="304"/>
      <c r="G123" s="287"/>
      <c r="H123" s="304"/>
      <c r="I123" s="304"/>
      <c r="J123" s="304"/>
      <c r="K123" s="327"/>
    </row>
    <row r="124" spans="2:11" ht="15" customHeight="1">
      <c r="B124" s="326"/>
      <c r="C124" s="287" t="s">
        <v>586</v>
      </c>
      <c r="D124" s="304"/>
      <c r="E124" s="304"/>
      <c r="F124" s="306" t="s">
        <v>583</v>
      </c>
      <c r="G124" s="287"/>
      <c r="H124" s="287" t="s">
        <v>622</v>
      </c>
      <c r="I124" s="287" t="s">
        <v>585</v>
      </c>
      <c r="J124" s="287">
        <v>120</v>
      </c>
      <c r="K124" s="328"/>
    </row>
    <row r="125" spans="2:11" ht="15" customHeight="1">
      <c r="B125" s="326"/>
      <c r="C125" s="287" t="s">
        <v>631</v>
      </c>
      <c r="D125" s="287"/>
      <c r="E125" s="287"/>
      <c r="F125" s="306" t="s">
        <v>583</v>
      </c>
      <c r="G125" s="287"/>
      <c r="H125" s="287" t="s">
        <v>632</v>
      </c>
      <c r="I125" s="287" t="s">
        <v>585</v>
      </c>
      <c r="J125" s="287" t="s">
        <v>633</v>
      </c>
      <c r="K125" s="328"/>
    </row>
    <row r="126" spans="2:11" ht="15" customHeight="1">
      <c r="B126" s="326"/>
      <c r="C126" s="287" t="s">
        <v>532</v>
      </c>
      <c r="D126" s="287"/>
      <c r="E126" s="287"/>
      <c r="F126" s="306" t="s">
        <v>583</v>
      </c>
      <c r="G126" s="287"/>
      <c r="H126" s="287" t="s">
        <v>634</v>
      </c>
      <c r="I126" s="287" t="s">
        <v>585</v>
      </c>
      <c r="J126" s="287" t="s">
        <v>633</v>
      </c>
      <c r="K126" s="328"/>
    </row>
    <row r="127" spans="2:11" ht="15" customHeight="1">
      <c r="B127" s="326"/>
      <c r="C127" s="287" t="s">
        <v>594</v>
      </c>
      <c r="D127" s="287"/>
      <c r="E127" s="287"/>
      <c r="F127" s="306" t="s">
        <v>589</v>
      </c>
      <c r="G127" s="287"/>
      <c r="H127" s="287" t="s">
        <v>595</v>
      </c>
      <c r="I127" s="287" t="s">
        <v>585</v>
      </c>
      <c r="J127" s="287">
        <v>15</v>
      </c>
      <c r="K127" s="328"/>
    </row>
    <row r="128" spans="2:11" ht="15" customHeight="1">
      <c r="B128" s="326"/>
      <c r="C128" s="308" t="s">
        <v>596</v>
      </c>
      <c r="D128" s="308"/>
      <c r="E128" s="308"/>
      <c r="F128" s="309" t="s">
        <v>589</v>
      </c>
      <c r="G128" s="308"/>
      <c r="H128" s="308" t="s">
        <v>597</v>
      </c>
      <c r="I128" s="308" t="s">
        <v>585</v>
      </c>
      <c r="J128" s="308">
        <v>15</v>
      </c>
      <c r="K128" s="328"/>
    </row>
    <row r="129" spans="2:11" ht="15" customHeight="1">
      <c r="B129" s="326"/>
      <c r="C129" s="308" t="s">
        <v>598</v>
      </c>
      <c r="D129" s="308"/>
      <c r="E129" s="308"/>
      <c r="F129" s="309" t="s">
        <v>589</v>
      </c>
      <c r="G129" s="308"/>
      <c r="H129" s="308" t="s">
        <v>599</v>
      </c>
      <c r="I129" s="308" t="s">
        <v>585</v>
      </c>
      <c r="J129" s="308">
        <v>20</v>
      </c>
      <c r="K129" s="328"/>
    </row>
    <row r="130" spans="2:11" ht="15" customHeight="1">
      <c r="B130" s="326"/>
      <c r="C130" s="308" t="s">
        <v>600</v>
      </c>
      <c r="D130" s="308"/>
      <c r="E130" s="308"/>
      <c r="F130" s="309" t="s">
        <v>589</v>
      </c>
      <c r="G130" s="308"/>
      <c r="H130" s="308" t="s">
        <v>601</v>
      </c>
      <c r="I130" s="308" t="s">
        <v>585</v>
      </c>
      <c r="J130" s="308">
        <v>20</v>
      </c>
      <c r="K130" s="328"/>
    </row>
    <row r="131" spans="2:11" ht="15" customHeight="1">
      <c r="B131" s="326"/>
      <c r="C131" s="287" t="s">
        <v>588</v>
      </c>
      <c r="D131" s="287"/>
      <c r="E131" s="287"/>
      <c r="F131" s="306" t="s">
        <v>589</v>
      </c>
      <c r="G131" s="287"/>
      <c r="H131" s="287" t="s">
        <v>622</v>
      </c>
      <c r="I131" s="287" t="s">
        <v>585</v>
      </c>
      <c r="J131" s="287">
        <v>50</v>
      </c>
      <c r="K131" s="328"/>
    </row>
    <row r="132" spans="2:11" ht="15" customHeight="1">
      <c r="B132" s="326"/>
      <c r="C132" s="287" t="s">
        <v>602</v>
      </c>
      <c r="D132" s="287"/>
      <c r="E132" s="287"/>
      <c r="F132" s="306" t="s">
        <v>589</v>
      </c>
      <c r="G132" s="287"/>
      <c r="H132" s="287" t="s">
        <v>622</v>
      </c>
      <c r="I132" s="287" t="s">
        <v>585</v>
      </c>
      <c r="J132" s="287">
        <v>50</v>
      </c>
      <c r="K132" s="328"/>
    </row>
    <row r="133" spans="2:11" ht="15" customHeight="1">
      <c r="B133" s="326"/>
      <c r="C133" s="287" t="s">
        <v>608</v>
      </c>
      <c r="D133" s="287"/>
      <c r="E133" s="287"/>
      <c r="F133" s="306" t="s">
        <v>589</v>
      </c>
      <c r="G133" s="287"/>
      <c r="H133" s="287" t="s">
        <v>622</v>
      </c>
      <c r="I133" s="287" t="s">
        <v>585</v>
      </c>
      <c r="J133" s="287">
        <v>50</v>
      </c>
      <c r="K133" s="328"/>
    </row>
    <row r="134" spans="2:11" ht="15" customHeight="1">
      <c r="B134" s="326"/>
      <c r="C134" s="287" t="s">
        <v>610</v>
      </c>
      <c r="D134" s="287"/>
      <c r="E134" s="287"/>
      <c r="F134" s="306" t="s">
        <v>589</v>
      </c>
      <c r="G134" s="287"/>
      <c r="H134" s="287" t="s">
        <v>622</v>
      </c>
      <c r="I134" s="287" t="s">
        <v>585</v>
      </c>
      <c r="J134" s="287">
        <v>50</v>
      </c>
      <c r="K134" s="328"/>
    </row>
    <row r="135" spans="2:11" ht="15" customHeight="1">
      <c r="B135" s="326"/>
      <c r="C135" s="287" t="s">
        <v>115</v>
      </c>
      <c r="D135" s="287"/>
      <c r="E135" s="287"/>
      <c r="F135" s="306" t="s">
        <v>589</v>
      </c>
      <c r="G135" s="287"/>
      <c r="H135" s="287" t="s">
        <v>635</v>
      </c>
      <c r="I135" s="287" t="s">
        <v>585</v>
      </c>
      <c r="J135" s="287">
        <v>255</v>
      </c>
      <c r="K135" s="328"/>
    </row>
    <row r="136" spans="2:11" ht="15" customHeight="1">
      <c r="B136" s="326"/>
      <c r="C136" s="287" t="s">
        <v>612</v>
      </c>
      <c r="D136" s="287"/>
      <c r="E136" s="287"/>
      <c r="F136" s="306" t="s">
        <v>583</v>
      </c>
      <c r="G136" s="287"/>
      <c r="H136" s="287" t="s">
        <v>636</v>
      </c>
      <c r="I136" s="287" t="s">
        <v>614</v>
      </c>
      <c r="J136" s="287"/>
      <c r="K136" s="328"/>
    </row>
    <row r="137" spans="2:11" ht="15" customHeight="1">
      <c r="B137" s="326"/>
      <c r="C137" s="287" t="s">
        <v>615</v>
      </c>
      <c r="D137" s="287"/>
      <c r="E137" s="287"/>
      <c r="F137" s="306" t="s">
        <v>583</v>
      </c>
      <c r="G137" s="287"/>
      <c r="H137" s="287" t="s">
        <v>637</v>
      </c>
      <c r="I137" s="287" t="s">
        <v>617</v>
      </c>
      <c r="J137" s="287"/>
      <c r="K137" s="328"/>
    </row>
    <row r="138" spans="2:11" ht="15" customHeight="1">
      <c r="B138" s="326"/>
      <c r="C138" s="287" t="s">
        <v>618</v>
      </c>
      <c r="D138" s="287"/>
      <c r="E138" s="287"/>
      <c r="F138" s="306" t="s">
        <v>583</v>
      </c>
      <c r="G138" s="287"/>
      <c r="H138" s="287" t="s">
        <v>618</v>
      </c>
      <c r="I138" s="287" t="s">
        <v>617</v>
      </c>
      <c r="J138" s="287"/>
      <c r="K138" s="328"/>
    </row>
    <row r="139" spans="2:11" ht="15" customHeight="1">
      <c r="B139" s="326"/>
      <c r="C139" s="287" t="s">
        <v>40</v>
      </c>
      <c r="D139" s="287"/>
      <c r="E139" s="287"/>
      <c r="F139" s="306" t="s">
        <v>583</v>
      </c>
      <c r="G139" s="287"/>
      <c r="H139" s="287" t="s">
        <v>638</v>
      </c>
      <c r="I139" s="287" t="s">
        <v>617</v>
      </c>
      <c r="J139" s="287"/>
      <c r="K139" s="328"/>
    </row>
    <row r="140" spans="2:11" ht="15" customHeight="1">
      <c r="B140" s="326"/>
      <c r="C140" s="287" t="s">
        <v>639</v>
      </c>
      <c r="D140" s="287"/>
      <c r="E140" s="287"/>
      <c r="F140" s="306" t="s">
        <v>583</v>
      </c>
      <c r="G140" s="287"/>
      <c r="H140" s="287" t="s">
        <v>640</v>
      </c>
      <c r="I140" s="287" t="s">
        <v>617</v>
      </c>
      <c r="J140" s="287"/>
      <c r="K140" s="328"/>
    </row>
    <row r="141" spans="2:11" ht="15" customHeight="1">
      <c r="B141" s="329"/>
      <c r="C141" s="330"/>
      <c r="D141" s="330"/>
      <c r="E141" s="330"/>
      <c r="F141" s="330"/>
      <c r="G141" s="330"/>
      <c r="H141" s="330"/>
      <c r="I141" s="330"/>
      <c r="J141" s="330"/>
      <c r="K141" s="331"/>
    </row>
    <row r="142" spans="2:11" ht="18.75" customHeight="1">
      <c r="B142" s="283"/>
      <c r="C142" s="283"/>
      <c r="D142" s="283"/>
      <c r="E142" s="283"/>
      <c r="F142" s="318"/>
      <c r="G142" s="283"/>
      <c r="H142" s="283"/>
      <c r="I142" s="283"/>
      <c r="J142" s="283"/>
      <c r="K142" s="283"/>
    </row>
    <row r="143" spans="2:11" ht="18.75" customHeight="1">
      <c r="B143" s="293"/>
      <c r="C143" s="293"/>
      <c r="D143" s="293"/>
      <c r="E143" s="293"/>
      <c r="F143" s="293"/>
      <c r="G143" s="293"/>
      <c r="H143" s="293"/>
      <c r="I143" s="293"/>
      <c r="J143" s="293"/>
      <c r="K143" s="293"/>
    </row>
    <row r="144" spans="2:11" ht="7.5" customHeight="1">
      <c r="B144" s="294"/>
      <c r="C144" s="295"/>
      <c r="D144" s="295"/>
      <c r="E144" s="295"/>
      <c r="F144" s="295"/>
      <c r="G144" s="295"/>
      <c r="H144" s="295"/>
      <c r="I144" s="295"/>
      <c r="J144" s="295"/>
      <c r="K144" s="296"/>
    </row>
    <row r="145" spans="2:11" ht="45" customHeight="1">
      <c r="B145" s="297"/>
      <c r="C145" s="402" t="s">
        <v>641</v>
      </c>
      <c r="D145" s="402"/>
      <c r="E145" s="402"/>
      <c r="F145" s="402"/>
      <c r="G145" s="402"/>
      <c r="H145" s="402"/>
      <c r="I145" s="402"/>
      <c r="J145" s="402"/>
      <c r="K145" s="298"/>
    </row>
    <row r="146" spans="2:11" ht="17.25" customHeight="1">
      <c r="B146" s="297"/>
      <c r="C146" s="299" t="s">
        <v>577</v>
      </c>
      <c r="D146" s="299"/>
      <c r="E146" s="299"/>
      <c r="F146" s="299" t="s">
        <v>578</v>
      </c>
      <c r="G146" s="300"/>
      <c r="H146" s="299" t="s">
        <v>110</v>
      </c>
      <c r="I146" s="299" t="s">
        <v>59</v>
      </c>
      <c r="J146" s="299" t="s">
        <v>579</v>
      </c>
      <c r="K146" s="298"/>
    </row>
    <row r="147" spans="2:11" ht="17.25" customHeight="1">
      <c r="B147" s="297"/>
      <c r="C147" s="301" t="s">
        <v>580</v>
      </c>
      <c r="D147" s="301"/>
      <c r="E147" s="301"/>
      <c r="F147" s="302" t="s">
        <v>581</v>
      </c>
      <c r="G147" s="303"/>
      <c r="H147" s="301"/>
      <c r="I147" s="301"/>
      <c r="J147" s="301" t="s">
        <v>582</v>
      </c>
      <c r="K147" s="298"/>
    </row>
    <row r="148" spans="2:11" ht="5.25" customHeight="1">
      <c r="B148" s="307"/>
      <c r="C148" s="304"/>
      <c r="D148" s="304"/>
      <c r="E148" s="304"/>
      <c r="F148" s="304"/>
      <c r="G148" s="305"/>
      <c r="H148" s="304"/>
      <c r="I148" s="304"/>
      <c r="J148" s="304"/>
      <c r="K148" s="328"/>
    </row>
    <row r="149" spans="2:11" ht="15" customHeight="1">
      <c r="B149" s="307"/>
      <c r="C149" s="332" t="s">
        <v>586</v>
      </c>
      <c r="D149" s="287"/>
      <c r="E149" s="287"/>
      <c r="F149" s="333" t="s">
        <v>583</v>
      </c>
      <c r="G149" s="287"/>
      <c r="H149" s="332" t="s">
        <v>622</v>
      </c>
      <c r="I149" s="332" t="s">
        <v>585</v>
      </c>
      <c r="J149" s="332">
        <v>120</v>
      </c>
      <c r="K149" s="328"/>
    </row>
    <row r="150" spans="2:11" ht="15" customHeight="1">
      <c r="B150" s="307"/>
      <c r="C150" s="332" t="s">
        <v>631</v>
      </c>
      <c r="D150" s="287"/>
      <c r="E150" s="287"/>
      <c r="F150" s="333" t="s">
        <v>583</v>
      </c>
      <c r="G150" s="287"/>
      <c r="H150" s="332" t="s">
        <v>642</v>
      </c>
      <c r="I150" s="332" t="s">
        <v>585</v>
      </c>
      <c r="J150" s="332" t="s">
        <v>633</v>
      </c>
      <c r="K150" s="328"/>
    </row>
    <row r="151" spans="2:11" ht="15" customHeight="1">
      <c r="B151" s="307"/>
      <c r="C151" s="332" t="s">
        <v>532</v>
      </c>
      <c r="D151" s="287"/>
      <c r="E151" s="287"/>
      <c r="F151" s="333" t="s">
        <v>583</v>
      </c>
      <c r="G151" s="287"/>
      <c r="H151" s="332" t="s">
        <v>643</v>
      </c>
      <c r="I151" s="332" t="s">
        <v>585</v>
      </c>
      <c r="J151" s="332" t="s">
        <v>633</v>
      </c>
      <c r="K151" s="328"/>
    </row>
    <row r="152" spans="2:11" ht="15" customHeight="1">
      <c r="B152" s="307"/>
      <c r="C152" s="332" t="s">
        <v>588</v>
      </c>
      <c r="D152" s="287"/>
      <c r="E152" s="287"/>
      <c r="F152" s="333" t="s">
        <v>589</v>
      </c>
      <c r="G152" s="287"/>
      <c r="H152" s="332" t="s">
        <v>622</v>
      </c>
      <c r="I152" s="332" t="s">
        <v>585</v>
      </c>
      <c r="J152" s="332">
        <v>50</v>
      </c>
      <c r="K152" s="328"/>
    </row>
    <row r="153" spans="2:11" ht="15" customHeight="1">
      <c r="B153" s="307"/>
      <c r="C153" s="332" t="s">
        <v>591</v>
      </c>
      <c r="D153" s="287"/>
      <c r="E153" s="287"/>
      <c r="F153" s="333" t="s">
        <v>583</v>
      </c>
      <c r="G153" s="287"/>
      <c r="H153" s="332" t="s">
        <v>622</v>
      </c>
      <c r="I153" s="332" t="s">
        <v>593</v>
      </c>
      <c r="J153" s="332"/>
      <c r="K153" s="328"/>
    </row>
    <row r="154" spans="2:11" ht="15" customHeight="1">
      <c r="B154" s="307"/>
      <c r="C154" s="332" t="s">
        <v>602</v>
      </c>
      <c r="D154" s="287"/>
      <c r="E154" s="287"/>
      <c r="F154" s="333" t="s">
        <v>589</v>
      </c>
      <c r="G154" s="287"/>
      <c r="H154" s="332" t="s">
        <v>622</v>
      </c>
      <c r="I154" s="332" t="s">
        <v>585</v>
      </c>
      <c r="J154" s="332">
        <v>50</v>
      </c>
      <c r="K154" s="328"/>
    </row>
    <row r="155" spans="2:11" ht="15" customHeight="1">
      <c r="B155" s="307"/>
      <c r="C155" s="332" t="s">
        <v>610</v>
      </c>
      <c r="D155" s="287"/>
      <c r="E155" s="287"/>
      <c r="F155" s="333" t="s">
        <v>589</v>
      </c>
      <c r="G155" s="287"/>
      <c r="H155" s="332" t="s">
        <v>622</v>
      </c>
      <c r="I155" s="332" t="s">
        <v>585</v>
      </c>
      <c r="J155" s="332">
        <v>50</v>
      </c>
      <c r="K155" s="328"/>
    </row>
    <row r="156" spans="2:11" ht="15" customHeight="1">
      <c r="B156" s="307"/>
      <c r="C156" s="332" t="s">
        <v>608</v>
      </c>
      <c r="D156" s="287"/>
      <c r="E156" s="287"/>
      <c r="F156" s="333" t="s">
        <v>589</v>
      </c>
      <c r="G156" s="287"/>
      <c r="H156" s="332" t="s">
        <v>622</v>
      </c>
      <c r="I156" s="332" t="s">
        <v>585</v>
      </c>
      <c r="J156" s="332">
        <v>50</v>
      </c>
      <c r="K156" s="328"/>
    </row>
    <row r="157" spans="2:11" ht="15" customHeight="1">
      <c r="B157" s="307"/>
      <c r="C157" s="332" t="s">
        <v>98</v>
      </c>
      <c r="D157" s="287"/>
      <c r="E157" s="287"/>
      <c r="F157" s="333" t="s">
        <v>583</v>
      </c>
      <c r="G157" s="287"/>
      <c r="H157" s="332" t="s">
        <v>644</v>
      </c>
      <c r="I157" s="332" t="s">
        <v>585</v>
      </c>
      <c r="J157" s="332" t="s">
        <v>645</v>
      </c>
      <c r="K157" s="328"/>
    </row>
    <row r="158" spans="2:11" ht="15" customHeight="1">
      <c r="B158" s="307"/>
      <c r="C158" s="332" t="s">
        <v>646</v>
      </c>
      <c r="D158" s="287"/>
      <c r="E158" s="287"/>
      <c r="F158" s="333" t="s">
        <v>583</v>
      </c>
      <c r="G158" s="287"/>
      <c r="H158" s="332" t="s">
        <v>647</v>
      </c>
      <c r="I158" s="332" t="s">
        <v>617</v>
      </c>
      <c r="J158" s="332"/>
      <c r="K158" s="328"/>
    </row>
    <row r="159" spans="2:11" ht="15" customHeight="1">
      <c r="B159" s="334"/>
      <c r="C159" s="316"/>
      <c r="D159" s="316"/>
      <c r="E159" s="316"/>
      <c r="F159" s="316"/>
      <c r="G159" s="316"/>
      <c r="H159" s="316"/>
      <c r="I159" s="316"/>
      <c r="J159" s="316"/>
      <c r="K159" s="335"/>
    </row>
    <row r="160" spans="2:11" ht="18.75" customHeight="1">
      <c r="B160" s="283"/>
      <c r="C160" s="287"/>
      <c r="D160" s="287"/>
      <c r="E160" s="287"/>
      <c r="F160" s="306"/>
      <c r="G160" s="287"/>
      <c r="H160" s="287"/>
      <c r="I160" s="287"/>
      <c r="J160" s="287"/>
      <c r="K160" s="283"/>
    </row>
    <row r="161" spans="2:11" ht="18.75" customHeight="1">
      <c r="B161" s="293"/>
      <c r="C161" s="293"/>
      <c r="D161" s="293"/>
      <c r="E161" s="293"/>
      <c r="F161" s="293"/>
      <c r="G161" s="293"/>
      <c r="H161" s="293"/>
      <c r="I161" s="293"/>
      <c r="J161" s="293"/>
      <c r="K161" s="293"/>
    </row>
    <row r="162" spans="2:11" ht="7.5" customHeight="1">
      <c r="B162" s="275"/>
      <c r="C162" s="276"/>
      <c r="D162" s="276"/>
      <c r="E162" s="276"/>
      <c r="F162" s="276"/>
      <c r="G162" s="276"/>
      <c r="H162" s="276"/>
      <c r="I162" s="276"/>
      <c r="J162" s="276"/>
      <c r="K162" s="277"/>
    </row>
    <row r="163" spans="2:11" ht="45" customHeight="1">
      <c r="B163" s="278"/>
      <c r="C163" s="401" t="s">
        <v>648</v>
      </c>
      <c r="D163" s="401"/>
      <c r="E163" s="401"/>
      <c r="F163" s="401"/>
      <c r="G163" s="401"/>
      <c r="H163" s="401"/>
      <c r="I163" s="401"/>
      <c r="J163" s="401"/>
      <c r="K163" s="279"/>
    </row>
    <row r="164" spans="2:11" ht="17.25" customHeight="1">
      <c r="B164" s="278"/>
      <c r="C164" s="299" t="s">
        <v>577</v>
      </c>
      <c r="D164" s="299"/>
      <c r="E164" s="299"/>
      <c r="F164" s="299" t="s">
        <v>578</v>
      </c>
      <c r="G164" s="336"/>
      <c r="H164" s="337" t="s">
        <v>110</v>
      </c>
      <c r="I164" s="337" t="s">
        <v>59</v>
      </c>
      <c r="J164" s="299" t="s">
        <v>579</v>
      </c>
      <c r="K164" s="279"/>
    </row>
    <row r="165" spans="2:11" ht="17.25" customHeight="1">
      <c r="B165" s="280"/>
      <c r="C165" s="301" t="s">
        <v>580</v>
      </c>
      <c r="D165" s="301"/>
      <c r="E165" s="301"/>
      <c r="F165" s="302" t="s">
        <v>581</v>
      </c>
      <c r="G165" s="338"/>
      <c r="H165" s="339"/>
      <c r="I165" s="339"/>
      <c r="J165" s="301" t="s">
        <v>582</v>
      </c>
      <c r="K165" s="281"/>
    </row>
    <row r="166" spans="2:11" ht="5.25" customHeight="1">
      <c r="B166" s="307"/>
      <c r="C166" s="304"/>
      <c r="D166" s="304"/>
      <c r="E166" s="304"/>
      <c r="F166" s="304"/>
      <c r="G166" s="305"/>
      <c r="H166" s="304"/>
      <c r="I166" s="304"/>
      <c r="J166" s="304"/>
      <c r="K166" s="328"/>
    </row>
    <row r="167" spans="2:11" ht="15" customHeight="1">
      <c r="B167" s="307"/>
      <c r="C167" s="287" t="s">
        <v>586</v>
      </c>
      <c r="D167" s="287"/>
      <c r="E167" s="287"/>
      <c r="F167" s="306" t="s">
        <v>583</v>
      </c>
      <c r="G167" s="287"/>
      <c r="H167" s="287" t="s">
        <v>622</v>
      </c>
      <c r="I167" s="287" t="s">
        <v>585</v>
      </c>
      <c r="J167" s="287">
        <v>120</v>
      </c>
      <c r="K167" s="328"/>
    </row>
    <row r="168" spans="2:11" ht="15" customHeight="1">
      <c r="B168" s="307"/>
      <c r="C168" s="287" t="s">
        <v>631</v>
      </c>
      <c r="D168" s="287"/>
      <c r="E168" s="287"/>
      <c r="F168" s="306" t="s">
        <v>583</v>
      </c>
      <c r="G168" s="287"/>
      <c r="H168" s="287" t="s">
        <v>632</v>
      </c>
      <c r="I168" s="287" t="s">
        <v>585</v>
      </c>
      <c r="J168" s="287" t="s">
        <v>633</v>
      </c>
      <c r="K168" s="328"/>
    </row>
    <row r="169" spans="2:11" ht="15" customHeight="1">
      <c r="B169" s="307"/>
      <c r="C169" s="287" t="s">
        <v>532</v>
      </c>
      <c r="D169" s="287"/>
      <c r="E169" s="287"/>
      <c r="F169" s="306" t="s">
        <v>583</v>
      </c>
      <c r="G169" s="287"/>
      <c r="H169" s="287" t="s">
        <v>649</v>
      </c>
      <c r="I169" s="287" t="s">
        <v>585</v>
      </c>
      <c r="J169" s="287" t="s">
        <v>633</v>
      </c>
      <c r="K169" s="328"/>
    </row>
    <row r="170" spans="2:11" ht="15" customHeight="1">
      <c r="B170" s="307"/>
      <c r="C170" s="287" t="s">
        <v>588</v>
      </c>
      <c r="D170" s="287"/>
      <c r="E170" s="287"/>
      <c r="F170" s="306" t="s">
        <v>589</v>
      </c>
      <c r="G170" s="287"/>
      <c r="H170" s="287" t="s">
        <v>649</v>
      </c>
      <c r="I170" s="287" t="s">
        <v>585</v>
      </c>
      <c r="J170" s="287">
        <v>50</v>
      </c>
      <c r="K170" s="328"/>
    </row>
    <row r="171" spans="2:11" ht="15" customHeight="1">
      <c r="B171" s="307"/>
      <c r="C171" s="287" t="s">
        <v>591</v>
      </c>
      <c r="D171" s="287"/>
      <c r="E171" s="287"/>
      <c r="F171" s="306" t="s">
        <v>583</v>
      </c>
      <c r="G171" s="287"/>
      <c r="H171" s="287" t="s">
        <v>649</v>
      </c>
      <c r="I171" s="287" t="s">
        <v>593</v>
      </c>
      <c r="J171" s="287"/>
      <c r="K171" s="328"/>
    </row>
    <row r="172" spans="2:11" ht="15" customHeight="1">
      <c r="B172" s="307"/>
      <c r="C172" s="287" t="s">
        <v>602</v>
      </c>
      <c r="D172" s="287"/>
      <c r="E172" s="287"/>
      <c r="F172" s="306" t="s">
        <v>589</v>
      </c>
      <c r="G172" s="287"/>
      <c r="H172" s="287" t="s">
        <v>649</v>
      </c>
      <c r="I172" s="287" t="s">
        <v>585</v>
      </c>
      <c r="J172" s="287">
        <v>50</v>
      </c>
      <c r="K172" s="328"/>
    </row>
    <row r="173" spans="2:11" ht="15" customHeight="1">
      <c r="B173" s="307"/>
      <c r="C173" s="287" t="s">
        <v>610</v>
      </c>
      <c r="D173" s="287"/>
      <c r="E173" s="287"/>
      <c r="F173" s="306" t="s">
        <v>589</v>
      </c>
      <c r="G173" s="287"/>
      <c r="H173" s="287" t="s">
        <v>649</v>
      </c>
      <c r="I173" s="287" t="s">
        <v>585</v>
      </c>
      <c r="J173" s="287">
        <v>50</v>
      </c>
      <c r="K173" s="328"/>
    </row>
    <row r="174" spans="2:11" ht="15" customHeight="1">
      <c r="B174" s="307"/>
      <c r="C174" s="287" t="s">
        <v>608</v>
      </c>
      <c r="D174" s="287"/>
      <c r="E174" s="287"/>
      <c r="F174" s="306" t="s">
        <v>589</v>
      </c>
      <c r="G174" s="287"/>
      <c r="H174" s="287" t="s">
        <v>649</v>
      </c>
      <c r="I174" s="287" t="s">
        <v>585</v>
      </c>
      <c r="J174" s="287">
        <v>50</v>
      </c>
      <c r="K174" s="328"/>
    </row>
    <row r="175" spans="2:11" ht="15" customHeight="1">
      <c r="B175" s="307"/>
      <c r="C175" s="287" t="s">
        <v>109</v>
      </c>
      <c r="D175" s="287"/>
      <c r="E175" s="287"/>
      <c r="F175" s="306" t="s">
        <v>583</v>
      </c>
      <c r="G175" s="287"/>
      <c r="H175" s="287" t="s">
        <v>650</v>
      </c>
      <c r="I175" s="287" t="s">
        <v>651</v>
      </c>
      <c r="J175" s="287"/>
      <c r="K175" s="328"/>
    </row>
    <row r="176" spans="2:11" ht="15" customHeight="1">
      <c r="B176" s="307"/>
      <c r="C176" s="287" t="s">
        <v>59</v>
      </c>
      <c r="D176" s="287"/>
      <c r="E176" s="287"/>
      <c r="F176" s="306" t="s">
        <v>583</v>
      </c>
      <c r="G176" s="287"/>
      <c r="H176" s="287" t="s">
        <v>652</v>
      </c>
      <c r="I176" s="287" t="s">
        <v>653</v>
      </c>
      <c r="J176" s="287">
        <v>1</v>
      </c>
      <c r="K176" s="328"/>
    </row>
    <row r="177" spans="2:11" ht="15" customHeight="1">
      <c r="B177" s="307"/>
      <c r="C177" s="287" t="s">
        <v>55</v>
      </c>
      <c r="D177" s="287"/>
      <c r="E177" s="287"/>
      <c r="F177" s="306" t="s">
        <v>583</v>
      </c>
      <c r="G177" s="287"/>
      <c r="H177" s="287" t="s">
        <v>654</v>
      </c>
      <c r="I177" s="287" t="s">
        <v>585</v>
      </c>
      <c r="J177" s="287">
        <v>20</v>
      </c>
      <c r="K177" s="328"/>
    </row>
    <row r="178" spans="2:11" ht="15" customHeight="1">
      <c r="B178" s="307"/>
      <c r="C178" s="287" t="s">
        <v>110</v>
      </c>
      <c r="D178" s="287"/>
      <c r="E178" s="287"/>
      <c r="F178" s="306" t="s">
        <v>583</v>
      </c>
      <c r="G178" s="287"/>
      <c r="H178" s="287" t="s">
        <v>655</v>
      </c>
      <c r="I178" s="287" t="s">
        <v>585</v>
      </c>
      <c r="J178" s="287">
        <v>255</v>
      </c>
      <c r="K178" s="328"/>
    </row>
    <row r="179" spans="2:11" ht="15" customHeight="1">
      <c r="B179" s="307"/>
      <c r="C179" s="287" t="s">
        <v>111</v>
      </c>
      <c r="D179" s="287"/>
      <c r="E179" s="287"/>
      <c r="F179" s="306" t="s">
        <v>583</v>
      </c>
      <c r="G179" s="287"/>
      <c r="H179" s="287" t="s">
        <v>548</v>
      </c>
      <c r="I179" s="287" t="s">
        <v>585</v>
      </c>
      <c r="J179" s="287">
        <v>10</v>
      </c>
      <c r="K179" s="328"/>
    </row>
    <row r="180" spans="2:11" ht="15" customHeight="1">
      <c r="B180" s="307"/>
      <c r="C180" s="287" t="s">
        <v>112</v>
      </c>
      <c r="D180" s="287"/>
      <c r="E180" s="287"/>
      <c r="F180" s="306" t="s">
        <v>583</v>
      </c>
      <c r="G180" s="287"/>
      <c r="H180" s="287" t="s">
        <v>656</v>
      </c>
      <c r="I180" s="287" t="s">
        <v>617</v>
      </c>
      <c r="J180" s="287"/>
      <c r="K180" s="328"/>
    </row>
    <row r="181" spans="2:11" ht="15" customHeight="1">
      <c r="B181" s="307"/>
      <c r="C181" s="287" t="s">
        <v>657</v>
      </c>
      <c r="D181" s="287"/>
      <c r="E181" s="287"/>
      <c r="F181" s="306" t="s">
        <v>583</v>
      </c>
      <c r="G181" s="287"/>
      <c r="H181" s="287" t="s">
        <v>658</v>
      </c>
      <c r="I181" s="287" t="s">
        <v>617</v>
      </c>
      <c r="J181" s="287"/>
      <c r="K181" s="328"/>
    </row>
    <row r="182" spans="2:11" ht="15" customHeight="1">
      <c r="B182" s="307"/>
      <c r="C182" s="287" t="s">
        <v>646</v>
      </c>
      <c r="D182" s="287"/>
      <c r="E182" s="287"/>
      <c r="F182" s="306" t="s">
        <v>583</v>
      </c>
      <c r="G182" s="287"/>
      <c r="H182" s="287" t="s">
        <v>659</v>
      </c>
      <c r="I182" s="287" t="s">
        <v>617</v>
      </c>
      <c r="J182" s="287"/>
      <c r="K182" s="328"/>
    </row>
    <row r="183" spans="2:11" ht="15" customHeight="1">
      <c r="B183" s="307"/>
      <c r="C183" s="287" t="s">
        <v>114</v>
      </c>
      <c r="D183" s="287"/>
      <c r="E183" s="287"/>
      <c r="F183" s="306" t="s">
        <v>589</v>
      </c>
      <c r="G183" s="287"/>
      <c r="H183" s="287" t="s">
        <v>660</v>
      </c>
      <c r="I183" s="287" t="s">
        <v>585</v>
      </c>
      <c r="J183" s="287">
        <v>50</v>
      </c>
      <c r="K183" s="328"/>
    </row>
    <row r="184" spans="2:11" ht="15" customHeight="1">
      <c r="B184" s="307"/>
      <c r="C184" s="287" t="s">
        <v>661</v>
      </c>
      <c r="D184" s="287"/>
      <c r="E184" s="287"/>
      <c r="F184" s="306" t="s">
        <v>589</v>
      </c>
      <c r="G184" s="287"/>
      <c r="H184" s="287" t="s">
        <v>662</v>
      </c>
      <c r="I184" s="287" t="s">
        <v>663</v>
      </c>
      <c r="J184" s="287"/>
      <c r="K184" s="328"/>
    </row>
    <row r="185" spans="2:11" ht="15" customHeight="1">
      <c r="B185" s="307"/>
      <c r="C185" s="287" t="s">
        <v>664</v>
      </c>
      <c r="D185" s="287"/>
      <c r="E185" s="287"/>
      <c r="F185" s="306" t="s">
        <v>589</v>
      </c>
      <c r="G185" s="287"/>
      <c r="H185" s="287" t="s">
        <v>665</v>
      </c>
      <c r="I185" s="287" t="s">
        <v>663</v>
      </c>
      <c r="J185" s="287"/>
      <c r="K185" s="328"/>
    </row>
    <row r="186" spans="2:11" ht="15" customHeight="1">
      <c r="B186" s="307"/>
      <c r="C186" s="287" t="s">
        <v>666</v>
      </c>
      <c r="D186" s="287"/>
      <c r="E186" s="287"/>
      <c r="F186" s="306" t="s">
        <v>589</v>
      </c>
      <c r="G186" s="287"/>
      <c r="H186" s="287" t="s">
        <v>667</v>
      </c>
      <c r="I186" s="287" t="s">
        <v>663</v>
      </c>
      <c r="J186" s="287"/>
      <c r="K186" s="328"/>
    </row>
    <row r="187" spans="2:11" ht="15" customHeight="1">
      <c r="B187" s="307"/>
      <c r="C187" s="340" t="s">
        <v>668</v>
      </c>
      <c r="D187" s="287"/>
      <c r="E187" s="287"/>
      <c r="F187" s="306" t="s">
        <v>589</v>
      </c>
      <c r="G187" s="287"/>
      <c r="H187" s="287" t="s">
        <v>669</v>
      </c>
      <c r="I187" s="287" t="s">
        <v>670</v>
      </c>
      <c r="J187" s="341" t="s">
        <v>671</v>
      </c>
      <c r="K187" s="328"/>
    </row>
    <row r="188" spans="2:11" ht="15" customHeight="1">
      <c r="B188" s="307"/>
      <c r="C188" s="292" t="s">
        <v>44</v>
      </c>
      <c r="D188" s="287"/>
      <c r="E188" s="287"/>
      <c r="F188" s="306" t="s">
        <v>583</v>
      </c>
      <c r="G188" s="287"/>
      <c r="H188" s="283" t="s">
        <v>672</v>
      </c>
      <c r="I188" s="287" t="s">
        <v>673</v>
      </c>
      <c r="J188" s="287"/>
      <c r="K188" s="328"/>
    </row>
    <row r="189" spans="2:11" ht="15" customHeight="1">
      <c r="B189" s="307"/>
      <c r="C189" s="292" t="s">
        <v>674</v>
      </c>
      <c r="D189" s="287"/>
      <c r="E189" s="287"/>
      <c r="F189" s="306" t="s">
        <v>583</v>
      </c>
      <c r="G189" s="287"/>
      <c r="H189" s="287" t="s">
        <v>675</v>
      </c>
      <c r="I189" s="287" t="s">
        <v>617</v>
      </c>
      <c r="J189" s="287"/>
      <c r="K189" s="328"/>
    </row>
    <row r="190" spans="2:11" ht="15" customHeight="1">
      <c r="B190" s="307"/>
      <c r="C190" s="292" t="s">
        <v>676</v>
      </c>
      <c r="D190" s="287"/>
      <c r="E190" s="287"/>
      <c r="F190" s="306" t="s">
        <v>583</v>
      </c>
      <c r="G190" s="287"/>
      <c r="H190" s="287" t="s">
        <v>677</v>
      </c>
      <c r="I190" s="287" t="s">
        <v>617</v>
      </c>
      <c r="J190" s="287"/>
      <c r="K190" s="328"/>
    </row>
    <row r="191" spans="2:11" ht="15" customHeight="1">
      <c r="B191" s="307"/>
      <c r="C191" s="292" t="s">
        <v>678</v>
      </c>
      <c r="D191" s="287"/>
      <c r="E191" s="287"/>
      <c r="F191" s="306" t="s">
        <v>589</v>
      </c>
      <c r="G191" s="287"/>
      <c r="H191" s="287" t="s">
        <v>679</v>
      </c>
      <c r="I191" s="287" t="s">
        <v>617</v>
      </c>
      <c r="J191" s="287"/>
      <c r="K191" s="328"/>
    </row>
    <row r="192" spans="2:11" ht="15" customHeight="1">
      <c r="B192" s="334"/>
      <c r="C192" s="342"/>
      <c r="D192" s="316"/>
      <c r="E192" s="316"/>
      <c r="F192" s="316"/>
      <c r="G192" s="316"/>
      <c r="H192" s="316"/>
      <c r="I192" s="316"/>
      <c r="J192" s="316"/>
      <c r="K192" s="335"/>
    </row>
    <row r="193" spans="2:11" ht="18.75" customHeight="1">
      <c r="B193" s="283"/>
      <c r="C193" s="287"/>
      <c r="D193" s="287"/>
      <c r="E193" s="287"/>
      <c r="F193" s="306"/>
      <c r="G193" s="287"/>
      <c r="H193" s="287"/>
      <c r="I193" s="287"/>
      <c r="J193" s="287"/>
      <c r="K193" s="283"/>
    </row>
    <row r="194" spans="2:11" ht="18.75" customHeight="1">
      <c r="B194" s="283"/>
      <c r="C194" s="287"/>
      <c r="D194" s="287"/>
      <c r="E194" s="287"/>
      <c r="F194" s="306"/>
      <c r="G194" s="287"/>
      <c r="H194" s="287"/>
      <c r="I194" s="287"/>
      <c r="J194" s="287"/>
      <c r="K194" s="283"/>
    </row>
    <row r="195" spans="2:11" ht="18.75" customHeight="1">
      <c r="B195" s="293"/>
      <c r="C195" s="293"/>
      <c r="D195" s="293"/>
      <c r="E195" s="293"/>
      <c r="F195" s="293"/>
      <c r="G195" s="293"/>
      <c r="H195" s="293"/>
      <c r="I195" s="293"/>
      <c r="J195" s="293"/>
      <c r="K195" s="293"/>
    </row>
    <row r="196" spans="2:11" ht="13.5">
      <c r="B196" s="275"/>
      <c r="C196" s="276"/>
      <c r="D196" s="276"/>
      <c r="E196" s="276"/>
      <c r="F196" s="276"/>
      <c r="G196" s="276"/>
      <c r="H196" s="276"/>
      <c r="I196" s="276"/>
      <c r="J196" s="276"/>
      <c r="K196" s="277"/>
    </row>
    <row r="197" spans="2:11" ht="21">
      <c r="B197" s="278"/>
      <c r="C197" s="401" t="s">
        <v>680</v>
      </c>
      <c r="D197" s="401"/>
      <c r="E197" s="401"/>
      <c r="F197" s="401"/>
      <c r="G197" s="401"/>
      <c r="H197" s="401"/>
      <c r="I197" s="401"/>
      <c r="J197" s="401"/>
      <c r="K197" s="279"/>
    </row>
    <row r="198" spans="2:11" ht="25.5" customHeight="1">
      <c r="B198" s="278"/>
      <c r="C198" s="343" t="s">
        <v>681</v>
      </c>
      <c r="D198" s="343"/>
      <c r="E198" s="343"/>
      <c r="F198" s="343" t="s">
        <v>682</v>
      </c>
      <c r="G198" s="344"/>
      <c r="H198" s="400" t="s">
        <v>683</v>
      </c>
      <c r="I198" s="400"/>
      <c r="J198" s="400"/>
      <c r="K198" s="279"/>
    </row>
    <row r="199" spans="2:11" ht="5.25" customHeight="1">
      <c r="B199" s="307"/>
      <c r="C199" s="304"/>
      <c r="D199" s="304"/>
      <c r="E199" s="304"/>
      <c r="F199" s="304"/>
      <c r="G199" s="287"/>
      <c r="H199" s="304"/>
      <c r="I199" s="304"/>
      <c r="J199" s="304"/>
      <c r="K199" s="328"/>
    </row>
    <row r="200" spans="2:11" ht="15" customHeight="1">
      <c r="B200" s="307"/>
      <c r="C200" s="287" t="s">
        <v>673</v>
      </c>
      <c r="D200" s="287"/>
      <c r="E200" s="287"/>
      <c r="F200" s="306" t="s">
        <v>45</v>
      </c>
      <c r="G200" s="287"/>
      <c r="H200" s="398" t="s">
        <v>684</v>
      </c>
      <c r="I200" s="398"/>
      <c r="J200" s="398"/>
      <c r="K200" s="328"/>
    </row>
    <row r="201" spans="2:11" ht="15" customHeight="1">
      <c r="B201" s="307"/>
      <c r="C201" s="313"/>
      <c r="D201" s="287"/>
      <c r="E201" s="287"/>
      <c r="F201" s="306" t="s">
        <v>46</v>
      </c>
      <c r="G201" s="287"/>
      <c r="H201" s="398" t="s">
        <v>685</v>
      </c>
      <c r="I201" s="398"/>
      <c r="J201" s="398"/>
      <c r="K201" s="328"/>
    </row>
    <row r="202" spans="2:11" ht="15" customHeight="1">
      <c r="B202" s="307"/>
      <c r="C202" s="313"/>
      <c r="D202" s="287"/>
      <c r="E202" s="287"/>
      <c r="F202" s="306" t="s">
        <v>49</v>
      </c>
      <c r="G202" s="287"/>
      <c r="H202" s="398" t="s">
        <v>686</v>
      </c>
      <c r="I202" s="398"/>
      <c r="J202" s="398"/>
      <c r="K202" s="328"/>
    </row>
    <row r="203" spans="2:11" ht="15" customHeight="1">
      <c r="B203" s="307"/>
      <c r="C203" s="287"/>
      <c r="D203" s="287"/>
      <c r="E203" s="287"/>
      <c r="F203" s="306" t="s">
        <v>47</v>
      </c>
      <c r="G203" s="287"/>
      <c r="H203" s="398" t="s">
        <v>687</v>
      </c>
      <c r="I203" s="398"/>
      <c r="J203" s="398"/>
      <c r="K203" s="328"/>
    </row>
    <row r="204" spans="2:11" ht="15" customHeight="1">
      <c r="B204" s="307"/>
      <c r="C204" s="287"/>
      <c r="D204" s="287"/>
      <c r="E204" s="287"/>
      <c r="F204" s="306" t="s">
        <v>48</v>
      </c>
      <c r="G204" s="287"/>
      <c r="H204" s="398" t="s">
        <v>688</v>
      </c>
      <c r="I204" s="398"/>
      <c r="J204" s="398"/>
      <c r="K204" s="328"/>
    </row>
    <row r="205" spans="2:11" ht="15" customHeight="1">
      <c r="B205" s="307"/>
      <c r="C205" s="287"/>
      <c r="D205" s="287"/>
      <c r="E205" s="287"/>
      <c r="F205" s="306"/>
      <c r="G205" s="287"/>
      <c r="H205" s="287"/>
      <c r="I205" s="287"/>
      <c r="J205" s="287"/>
      <c r="K205" s="328"/>
    </row>
    <row r="206" spans="2:11" ht="15" customHeight="1">
      <c r="B206" s="307"/>
      <c r="C206" s="287" t="s">
        <v>629</v>
      </c>
      <c r="D206" s="287"/>
      <c r="E206" s="287"/>
      <c r="F206" s="306" t="s">
        <v>80</v>
      </c>
      <c r="G206" s="287"/>
      <c r="H206" s="398" t="s">
        <v>689</v>
      </c>
      <c r="I206" s="398"/>
      <c r="J206" s="398"/>
      <c r="K206" s="328"/>
    </row>
    <row r="207" spans="2:11" ht="15" customHeight="1">
      <c r="B207" s="307"/>
      <c r="C207" s="313"/>
      <c r="D207" s="287"/>
      <c r="E207" s="287"/>
      <c r="F207" s="306" t="s">
        <v>526</v>
      </c>
      <c r="G207" s="287"/>
      <c r="H207" s="398" t="s">
        <v>527</v>
      </c>
      <c r="I207" s="398"/>
      <c r="J207" s="398"/>
      <c r="K207" s="328"/>
    </row>
    <row r="208" spans="2:11" ht="15" customHeight="1">
      <c r="B208" s="307"/>
      <c r="C208" s="287"/>
      <c r="D208" s="287"/>
      <c r="E208" s="287"/>
      <c r="F208" s="306" t="s">
        <v>524</v>
      </c>
      <c r="G208" s="287"/>
      <c r="H208" s="398" t="s">
        <v>690</v>
      </c>
      <c r="I208" s="398"/>
      <c r="J208" s="398"/>
      <c r="K208" s="328"/>
    </row>
    <row r="209" spans="2:11" ht="15" customHeight="1">
      <c r="B209" s="345"/>
      <c r="C209" s="313"/>
      <c r="D209" s="313"/>
      <c r="E209" s="313"/>
      <c r="F209" s="306" t="s">
        <v>528</v>
      </c>
      <c r="G209" s="292"/>
      <c r="H209" s="399" t="s">
        <v>529</v>
      </c>
      <c r="I209" s="399"/>
      <c r="J209" s="399"/>
      <c r="K209" s="346"/>
    </row>
    <row r="210" spans="2:11" ht="15" customHeight="1">
      <c r="B210" s="345"/>
      <c r="C210" s="313"/>
      <c r="D210" s="313"/>
      <c r="E210" s="313"/>
      <c r="F210" s="306" t="s">
        <v>530</v>
      </c>
      <c r="G210" s="292"/>
      <c r="H210" s="399" t="s">
        <v>691</v>
      </c>
      <c r="I210" s="399"/>
      <c r="J210" s="399"/>
      <c r="K210" s="346"/>
    </row>
    <row r="211" spans="2:11" ht="15" customHeight="1">
      <c r="B211" s="345"/>
      <c r="C211" s="313"/>
      <c r="D211" s="313"/>
      <c r="E211" s="313"/>
      <c r="F211" s="347"/>
      <c r="G211" s="292"/>
      <c r="H211" s="348"/>
      <c r="I211" s="348"/>
      <c r="J211" s="348"/>
      <c r="K211" s="346"/>
    </row>
    <row r="212" spans="2:11" ht="15" customHeight="1">
      <c r="B212" s="345"/>
      <c r="C212" s="287" t="s">
        <v>653</v>
      </c>
      <c r="D212" s="313"/>
      <c r="E212" s="313"/>
      <c r="F212" s="306">
        <v>1</v>
      </c>
      <c r="G212" s="292"/>
      <c r="H212" s="399" t="s">
        <v>692</v>
      </c>
      <c r="I212" s="399"/>
      <c r="J212" s="399"/>
      <c r="K212" s="346"/>
    </row>
    <row r="213" spans="2:11" ht="15" customHeight="1">
      <c r="B213" s="345"/>
      <c r="C213" s="313"/>
      <c r="D213" s="313"/>
      <c r="E213" s="313"/>
      <c r="F213" s="306">
        <v>2</v>
      </c>
      <c r="G213" s="292"/>
      <c r="H213" s="399" t="s">
        <v>693</v>
      </c>
      <c r="I213" s="399"/>
      <c r="J213" s="399"/>
      <c r="K213" s="346"/>
    </row>
    <row r="214" spans="2:11" ht="15" customHeight="1">
      <c r="B214" s="345"/>
      <c r="C214" s="313"/>
      <c r="D214" s="313"/>
      <c r="E214" s="313"/>
      <c r="F214" s="306">
        <v>3</v>
      </c>
      <c r="G214" s="292"/>
      <c r="H214" s="399" t="s">
        <v>694</v>
      </c>
      <c r="I214" s="399"/>
      <c r="J214" s="399"/>
      <c r="K214" s="346"/>
    </row>
    <row r="215" spans="2:11" ht="15" customHeight="1">
      <c r="B215" s="345"/>
      <c r="C215" s="313"/>
      <c r="D215" s="313"/>
      <c r="E215" s="313"/>
      <c r="F215" s="306">
        <v>4</v>
      </c>
      <c r="G215" s="292"/>
      <c r="H215" s="399" t="s">
        <v>695</v>
      </c>
      <c r="I215" s="399"/>
      <c r="J215" s="399"/>
      <c r="K215" s="346"/>
    </row>
    <row r="216" spans="2:11" ht="12.75" customHeight="1">
      <c r="B216" s="349"/>
      <c r="C216" s="350"/>
      <c r="D216" s="350"/>
      <c r="E216" s="350"/>
      <c r="F216" s="350"/>
      <c r="G216" s="350"/>
      <c r="H216" s="350"/>
      <c r="I216" s="350"/>
      <c r="J216" s="350"/>
      <c r="K216" s="351"/>
    </row>
  </sheetData>
  <sheetProtection algorithmName="SHA-512" hashValue="yWnT0EK4JSA5ImxIM9p46xJWDBRqeYVwxgAbdKTB2E+4f4fw9VMMRRXx0U1uYjYuRcVz5M4zETGBImFciO/h4w==" saltValue="lv4H2fTb3nyrHE8SXULkeQ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Krupanská Věra</dc:creator>
  <cp:keywords/>
  <dc:description/>
  <cp:lastModifiedBy>Krupanská Věra</cp:lastModifiedBy>
  <dcterms:created xsi:type="dcterms:W3CDTF">2017-11-21T15:04:04Z</dcterms:created>
  <dcterms:modified xsi:type="dcterms:W3CDTF">2017-11-21T15:04:13Z</dcterms:modified>
  <cp:category/>
  <cp:version/>
  <cp:contentType/>
  <cp:contentStatus/>
</cp:coreProperties>
</file>