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4" yWindow="588" windowWidth="17916" windowHeight="9732"/>
  </bookViews>
  <sheets>
    <sheet name="Rekapitulace stavby" sheetId="1" r:id="rId1"/>
    <sheet name="B1 - Betonová stěna" sheetId="2" r:id="rId2"/>
    <sheet name="B7 - Betonová stěna" sheetId="3" r:id="rId3"/>
    <sheet name="Pokyny pro vyplnění" sheetId="4" r:id="rId4"/>
  </sheets>
  <definedNames>
    <definedName name="_xlnm._FilterDatabase" localSheetId="1" hidden="1">'B1 - Betonová stěna'!$C$92:$K$108</definedName>
    <definedName name="_xlnm._FilterDatabase" localSheetId="2" hidden="1">'B7 - Betonová stěna'!$C$92:$K$113</definedName>
    <definedName name="_xlnm.Print_Titles" localSheetId="1">'B1 - Betonová stěna'!$92:$92</definedName>
    <definedName name="_xlnm.Print_Titles" localSheetId="2">'B7 - Betonová stěna'!$92:$92</definedName>
    <definedName name="_xlnm.Print_Titles" localSheetId="0">'Rekapitulace stavby'!$49:$49</definedName>
    <definedName name="_xlnm.Print_Area" localSheetId="1">'B1 - Betonová stěna'!$C$4:$J$40,'B1 - Betonová stěna'!$C$46:$J$70,'B1 - Betonová stěna'!$C$76:$K$108</definedName>
    <definedName name="_xlnm.Print_Area" localSheetId="2">'B7 - Betonová stěna'!$C$4:$J$40,'B7 - Betonová stěna'!$C$46:$J$70,'B7 - Betonová stěna'!$C$76:$K$113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25725"/>
</workbook>
</file>

<file path=xl/calcChain.xml><?xml version="1.0" encoding="utf-8"?>
<calcChain xmlns="http://schemas.openxmlformats.org/spreadsheetml/2006/main">
  <c r="AY57" i="1"/>
  <c r="AX57"/>
  <c r="BI113" i="3"/>
  <c r="BH113"/>
  <c r="BG113"/>
  <c r="BF113"/>
  <c r="T113"/>
  <c r="T112" s="1"/>
  <c r="R113"/>
  <c r="R112"/>
  <c r="P113"/>
  <c r="P112" s="1"/>
  <c r="BK113"/>
  <c r="BK112"/>
  <c r="J112" s="1"/>
  <c r="J69" s="1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T108"/>
  <c r="R109"/>
  <c r="R108"/>
  <c r="P109"/>
  <c r="P108"/>
  <c r="BK109"/>
  <c r="BK108"/>
  <c r="J108" s="1"/>
  <c r="J68" s="1"/>
  <c r="J109"/>
  <c r="BE109" s="1"/>
  <c r="BI107"/>
  <c r="BH107"/>
  <c r="BG107"/>
  <c r="BF107"/>
  <c r="T107"/>
  <c r="T106"/>
  <c r="R107"/>
  <c r="R106"/>
  <c r="P107"/>
  <c r="P106"/>
  <c r="BK107"/>
  <c r="BK106"/>
  <c r="J106" s="1"/>
  <c r="J67" s="1"/>
  <c r="J107"/>
  <c r="BE107" s="1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F38"/>
  <c r="BD57" i="1" s="1"/>
  <c r="BD56" s="1"/>
  <c r="BD55" s="1"/>
  <c r="BH96" i="3"/>
  <c r="F37" s="1"/>
  <c r="BC57" i="1" s="1"/>
  <c r="BC56" s="1"/>
  <c r="BG96" i="3"/>
  <c r="F36"/>
  <c r="BB57" i="1" s="1"/>
  <c r="BB56" s="1"/>
  <c r="BF96" i="3"/>
  <c r="J35" s="1"/>
  <c r="AW57" i="1" s="1"/>
  <c r="T96" i="3"/>
  <c r="T95"/>
  <c r="T94" s="1"/>
  <c r="T93" s="1"/>
  <c r="R96"/>
  <c r="R95"/>
  <c r="R94" s="1"/>
  <c r="R93" s="1"/>
  <c r="P96"/>
  <c r="P95"/>
  <c r="P94" s="1"/>
  <c r="P93" s="1"/>
  <c r="AU57" i="1" s="1"/>
  <c r="AU56" s="1"/>
  <c r="AU55" s="1"/>
  <c r="BK96" i="3"/>
  <c r="BK95" s="1"/>
  <c r="J96"/>
  <c r="BE96" s="1"/>
  <c r="J89"/>
  <c r="F89"/>
  <c r="F87"/>
  <c r="E85"/>
  <c r="J59"/>
  <c r="F59"/>
  <c r="F57"/>
  <c r="E55"/>
  <c r="J22"/>
  <c r="E22"/>
  <c r="F60" s="1"/>
  <c r="J21"/>
  <c r="J16"/>
  <c r="J57" s="1"/>
  <c r="E7"/>
  <c r="E79" s="1"/>
  <c r="AY54" i="1"/>
  <c r="AX54"/>
  <c r="BI108" i="2"/>
  <c r="BH108"/>
  <c r="BG108"/>
  <c r="BF108"/>
  <c r="T108"/>
  <c r="T107" s="1"/>
  <c r="R108"/>
  <c r="R107"/>
  <c r="P108"/>
  <c r="P107" s="1"/>
  <c r="BK108"/>
  <c r="BK107"/>
  <c r="J107" s="1"/>
  <c r="J69" s="1"/>
  <c r="J108"/>
  <c r="BE108"/>
  <c r="BI105"/>
  <c r="BH105"/>
  <c r="BG105"/>
  <c r="BF105"/>
  <c r="T105"/>
  <c r="T104" s="1"/>
  <c r="R105"/>
  <c r="R104"/>
  <c r="P105"/>
  <c r="P104" s="1"/>
  <c r="BK105"/>
  <c r="BK104"/>
  <c r="J104" s="1"/>
  <c r="J68" s="1"/>
  <c r="J105"/>
  <c r="BE105"/>
  <c r="BI103"/>
  <c r="BH103"/>
  <c r="BG103"/>
  <c r="BF103"/>
  <c r="T103"/>
  <c r="T102" s="1"/>
  <c r="R103"/>
  <c r="R102"/>
  <c r="P103"/>
  <c r="P102" s="1"/>
  <c r="BK103"/>
  <c r="BK102"/>
  <c r="J102" s="1"/>
  <c r="J67" s="1"/>
  <c r="J103"/>
  <c r="BE103"/>
  <c r="BI100"/>
  <c r="BH100"/>
  <c r="BG100"/>
  <c r="BF100"/>
  <c r="T100"/>
  <c r="R100"/>
  <c r="P100"/>
  <c r="BK100"/>
  <c r="J100"/>
  <c r="BE100" s="1"/>
  <c r="J34" s="1"/>
  <c r="AV54" i="1" s="1"/>
  <c r="AT54" s="1"/>
  <c r="BI98" i="2"/>
  <c r="BH98"/>
  <c r="BG98"/>
  <c r="BF98"/>
  <c r="T98"/>
  <c r="R98"/>
  <c r="P98"/>
  <c r="BK98"/>
  <c r="J98"/>
  <c r="BE98"/>
  <c r="BI96"/>
  <c r="F38" s="1"/>
  <c r="BD54" i="1" s="1"/>
  <c r="BD53" s="1"/>
  <c r="BD52" s="1"/>
  <c r="BD51" s="1"/>
  <c r="W30" s="1"/>
  <c r="BH96" i="2"/>
  <c r="F37" s="1"/>
  <c r="BC54" i="1" s="1"/>
  <c r="BC53" s="1"/>
  <c r="BG96" i="2"/>
  <c r="F36"/>
  <c r="BB54" i="1" s="1"/>
  <c r="BB53" s="1"/>
  <c r="BF96" i="2"/>
  <c r="J35"/>
  <c r="AW54" i="1"/>
  <c r="F35" i="2"/>
  <c r="BA54" i="1" s="1"/>
  <c r="BA53" s="1"/>
  <c r="T96" i="2"/>
  <c r="T95"/>
  <c r="T94" s="1"/>
  <c r="T93" s="1"/>
  <c r="R96"/>
  <c r="R95"/>
  <c r="R94" s="1"/>
  <c r="R93" s="1"/>
  <c r="P96"/>
  <c r="P95"/>
  <c r="BK96"/>
  <c r="BK95" s="1"/>
  <c r="J96"/>
  <c r="BE96"/>
  <c r="F34" s="1"/>
  <c r="AZ54" i="1" s="1"/>
  <c r="AZ53" s="1"/>
  <c r="J89" i="2"/>
  <c r="F89"/>
  <c r="F87"/>
  <c r="E85"/>
  <c r="J59"/>
  <c r="F59"/>
  <c r="F57"/>
  <c r="E55"/>
  <c r="J22"/>
  <c r="E22"/>
  <c r="F90" s="1"/>
  <c r="J21"/>
  <c r="J16"/>
  <c r="J87" s="1"/>
  <c r="E7"/>
  <c r="E49" s="1"/>
  <c r="AS56" i="1"/>
  <c r="AS55" s="1"/>
  <c r="AS53"/>
  <c r="AS52" s="1"/>
  <c r="AS51" s="1"/>
  <c r="L47"/>
  <c r="AM46"/>
  <c r="L46"/>
  <c r="AM44"/>
  <c r="L44"/>
  <c r="L42"/>
  <c r="L41"/>
  <c r="BA52" l="1"/>
  <c r="AW53"/>
  <c r="AZ52"/>
  <c r="AV53"/>
  <c r="BB55"/>
  <c r="AX55" s="1"/>
  <c r="AX56"/>
  <c r="BK94" i="2"/>
  <c r="J95"/>
  <c r="J66" s="1"/>
  <c r="BC55" i="1"/>
  <c r="AY55" s="1"/>
  <c r="AY56"/>
  <c r="P94" i="2"/>
  <c r="P93" s="1"/>
  <c r="AU54" i="1" s="1"/>
  <c r="AU53" s="1"/>
  <c r="AU52" s="1"/>
  <c r="AU51" s="1"/>
  <c r="BB52"/>
  <c r="AX53"/>
  <c r="BK94" i="3"/>
  <c r="J95"/>
  <c r="J66" s="1"/>
  <c r="AY53" i="1"/>
  <c r="BC52"/>
  <c r="J34" i="3"/>
  <c r="AV57" i="1" s="1"/>
  <c r="AT57" s="1"/>
  <c r="F34" i="3"/>
  <c r="AZ57" i="1" s="1"/>
  <c r="AZ56" s="1"/>
  <c r="J57" i="2"/>
  <c r="F60"/>
  <c r="E49" i="3"/>
  <c r="J87"/>
  <c r="F90"/>
  <c r="F35"/>
  <c r="BA57" i="1" s="1"/>
  <c r="BA56" s="1"/>
  <c r="E79" i="2"/>
  <c r="J94" i="3" l="1"/>
  <c r="J65" s="1"/>
  <c r="BK93"/>
  <c r="J93" s="1"/>
  <c r="AZ55" i="1"/>
  <c r="AV55" s="1"/>
  <c r="AT55" s="1"/>
  <c r="AV56"/>
  <c r="BK93" i="2"/>
  <c r="J93" s="1"/>
  <c r="J94"/>
  <c r="J65" s="1"/>
  <c r="AV52" i="1"/>
  <c r="AT52" s="1"/>
  <c r="AX52"/>
  <c r="BB51"/>
  <c r="AW56"/>
  <c r="BA55"/>
  <c r="AW55" s="1"/>
  <c r="BC51"/>
  <c r="AY52"/>
  <c r="AW52"/>
  <c r="BA51"/>
  <c r="AT53"/>
  <c r="W27" l="1"/>
  <c r="AW51"/>
  <c r="AK27" s="1"/>
  <c r="W29"/>
  <c r="AY51"/>
  <c r="J31" i="2"/>
  <c r="J64"/>
  <c r="AZ51" i="1"/>
  <c r="AT56"/>
  <c r="AX51"/>
  <c r="W28"/>
  <c r="J31" i="3"/>
  <c r="J64"/>
  <c r="J40" l="1"/>
  <c r="AG57" i="1"/>
  <c r="AV51"/>
  <c r="W26"/>
  <c r="AG54"/>
  <c r="J40" i="2"/>
  <c r="AN57" i="1" l="1"/>
  <c r="AG56"/>
  <c r="AK26"/>
  <c r="AT51"/>
  <c r="AG53"/>
  <c r="AN54"/>
  <c r="AN56" l="1"/>
  <c r="AG55"/>
  <c r="AN55" s="1"/>
  <c r="AG52"/>
  <c r="AN53"/>
  <c r="AG51" l="1"/>
  <c r="AN52"/>
  <c r="AN51" l="1"/>
  <c r="AK23"/>
  <c r="AK32" s="1"/>
</calcChain>
</file>

<file path=xl/sharedStrings.xml><?xml version="1.0" encoding="utf-8"?>
<sst xmlns="http://schemas.openxmlformats.org/spreadsheetml/2006/main" count="1257" uniqueCount="393">
  <si>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</si>
  <si>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</si>
  <si>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</si>
  <si>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</si>
  <si>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</si>
  <si>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</si>
  <si>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</si>
  <si>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{6ebaf5e8-0de7-478b-a0fa-dd1c685706f5}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</si>
  <si>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</si>
  <si>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</si>
  <si>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</si>
  <si>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</si>
  <si>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</si>
  <si>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</si>
  <si>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</si>
  <si>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</si>
  <si>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</si>
  <si>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</si>
  <si>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</si>
  <si>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Divoká Orlice, Žamberk, protipovodňová ochrana - zabezpečovací práce</t>
  </si>
  <si>
    <t>KSO:</t>
  </si>
  <si>
    <t/>
  </si>
  <si>
    <t>CC-CZ:</t>
  </si>
  <si>
    <t>Místo:</t>
  </si>
  <si>
    <t xml:space="preserve"> </t>
  </si>
  <si>
    <t>Datum:</t>
  </si>
  <si>
    <t>8. 1. 2018</t>
  </si>
  <si>
    <t>Zadavatel:</t>
  </si>
  <si>
    <t>IČ:</t>
  </si>
  <si>
    <t>Povodí Labe, státní podnik H. Králové</t>
  </si>
  <si>
    <t>DIČ:</t>
  </si>
  <si>
    <t>Uchazeč:</t>
  </si>
  <si>
    <t>Vyplň údaj</t>
  </si>
  <si>
    <t>Projektant:</t>
  </si>
  <si>
    <t>VRV, a.s. Praha 5 a Agroprojekce Litomyšl, s.r.o.</t>
  </si>
  <si>
    <t>True</t>
  </si>
  <si>
    <t>Poznámka:</t>
  </si>
  <si>
    <t>KROS 4, verze 2017/II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</si>
  <si>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</si>
  <si>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</si>
  <si>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</si>
  <si>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</si>
  <si>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</si>
  <si>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</si>
  <si>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</si>
  <si>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</si>
  <si>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</si>
  <si>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</si>
  <si>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</si>
  <si>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</si>
  <si>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</si>
  <si>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</si>
  <si>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</si>
  <si>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</si>
  <si>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</si>
  <si>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</si>
  <si>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</si>
  <si>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</si>
  <si>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</si>
  <si>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</si>
  <si>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</si>
  <si>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</si>
  <si>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</si>
  <si>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</si>
  <si>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</si>
  <si>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</si>
  <si>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</si>
  <si>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</si>
  <si>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</si>
  <si>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</si>
  <si>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</si>
  <si>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</si>
  <si>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</si>
  <si>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</si>
  <si>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</si>
  <si>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</si>
  <si>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</si>
  <si>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LEVÝ BŘEH</t>
  </si>
  <si>
    <t>STA</t>
  </si>
  <si>
    <t>1</t>
  </si>
  <si>
    <t>{af79483e-c3a5-420a-b80f-832bc5678da4}</t>
  </si>
  <si>
    <t>833 2</t>
  </si>
  <si>
    <t>2</t>
  </si>
  <si>
    <t>SO-01.2.</t>
  </si>
  <si>
    <t>Levý břeh ř. km 44,9312-45,1887</t>
  </si>
  <si>
    <t>Soupis</t>
  </si>
  <si>
    <t>{6179412f-a913-422b-80bd-45306e0e1b98}</t>
  </si>
  <si>
    <t>/</t>
  </si>
  <si>
    <t>B1</t>
  </si>
  <si>
    <t>Betonová stěna</t>
  </si>
  <si>
    <t>3</t>
  </si>
  <si>
    <t>{cdf67d6e-73c4-4a19-8c4f-c45320d937f4}</t>
  </si>
  <si>
    <t>SO-02</t>
  </si>
  <si>
    <t>PRAVÝ BŘEH</t>
  </si>
  <si>
    <t>{1cedb731-88ac-432e-bd1e-82bf65a8dad2}</t>
  </si>
  <si>
    <t>SO-02.1-2.</t>
  </si>
  <si>
    <t>Pravý břeh ř. km 45,0281-45,5570</t>
  </si>
  <si>
    <t>{198a42b7-cc6e-4719-80a1-c050dd173994}</t>
  </si>
  <si>
    <t>B7</t>
  </si>
  <si>
    <t>{ae4204e9-7f86-4168-9d22-dd1f77ee6fbe}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</si>
  <si>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</si>
  <si>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</si>
  <si>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</si>
  <si>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</si>
  <si>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</si>
  <si>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</si>
  <si>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</si>
  <si>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SO-01 - LEVÝ BŘEH</t>
  </si>
  <si>
    <t>Soupis:</t>
  </si>
  <si>
    <t>SO-01.2. - Levý břeh ř. km 44,9312-45,1887</t>
  </si>
  <si>
    <t>Úroveň 3:</t>
  </si>
  <si>
    <t>B1 - Betonová stěna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</si>
  <si>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</si>
  <si>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</si>
  <si>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</si>
  <si>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</si>
  <si>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</si>
  <si>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</si>
  <si>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</si>
  <si>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</si>
  <si>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</si>
  <si>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</si>
  <si>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</si>
  <si>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</si>
  <si>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</si>
  <si>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</si>
  <si>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</si>
  <si>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</si>
  <si>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</si>
  <si>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</si>
  <si>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</si>
  <si>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</si>
  <si>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</si>
  <si>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</si>
  <si>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</si>
  <si>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</si>
  <si>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</si>
  <si>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</si>
  <si>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</si>
  <si>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</si>
  <si>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</si>
  <si>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</si>
  <si>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</si>
  <si>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</si>
  <si>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2017 02</t>
  </si>
  <si>
    <t>4</t>
  </si>
  <si>
    <t>-527695007</t>
  </si>
  <si>
    <t>VV</t>
  </si>
  <si>
    <t>"pro zához" 36,8</t>
  </si>
  <si>
    <t>162601102</t>
  </si>
  <si>
    <t>Vodorovné přemístění do 5000 m výkopku/sypaniny z horniny tř. 1 až 4</t>
  </si>
  <si>
    <t>-1317951980</t>
  </si>
  <si>
    <t>"přebytečná zemina" 36,8</t>
  </si>
  <si>
    <t>171201201</t>
  </si>
  <si>
    <t>Uložení sypaniny na skládky</t>
  </si>
  <si>
    <t>-725020603</t>
  </si>
  <si>
    <t>Vodorovné konstrukce</t>
  </si>
  <si>
    <t>462511270</t>
  </si>
  <si>
    <t>Zához z lomového kamene bez proštěrkování z terénu hmotnost do 200 kg</t>
  </si>
  <si>
    <t>-1094062359</t>
  </si>
  <si>
    <t>5</t>
  </si>
  <si>
    <t>Komunikace pozemní</t>
  </si>
  <si>
    <t>564931312</t>
  </si>
  <si>
    <t>Podklad z betonového recyklátu tl 100 mm</t>
  </si>
  <si>
    <t>m2</t>
  </si>
  <si>
    <t>-1648848734</t>
  </si>
  <si>
    <t>"oprava příjezdové komunikace 250 x 1,2 m" 30,0/0,1</t>
  </si>
  <si>
    <t>998</t>
  </si>
  <si>
    <t>Přesun hmot</t>
  </si>
  <si>
    <t>6</t>
  </si>
  <si>
    <t>998332011</t>
  </si>
  <si>
    <t>Přesun hmot pro úpravy vodních toků a kanály</t>
  </si>
  <si>
    <t>t</t>
  </si>
  <si>
    <t>-1631494842</t>
  </si>
  <si>
    <t>SO-02 - PRAVÝ BŘEH</t>
  </si>
  <si>
    <t>SO-02.1-2. - Pravý břeh ř. km 45,0281-45,5570</t>
  </si>
  <si>
    <t>B7 - Betonová stěna</t>
  </si>
  <si>
    <t xml:space="preserve">    8 - Trubní vedení</t>
  </si>
  <si>
    <t>113106241</t>
  </si>
  <si>
    <t>Rozebrání vozovek ze silničních dílců</t>
  </si>
  <si>
    <t>376323738</t>
  </si>
  <si>
    <t>"dočasný sjezd" 10*3,0</t>
  </si>
  <si>
    <t>122201101</t>
  </si>
  <si>
    <t>Odkopávky a prokopávky nezapažené v hornině tř. 3 objem do 100 m3</t>
  </si>
  <si>
    <t>-747715736</t>
  </si>
  <si>
    <t>"dočasný sjezd" 15,0</t>
  </si>
  <si>
    <t>131201102</t>
  </si>
  <si>
    <t>Hloubení jam nezapažených v hornině tř. 3 objemu do 1000 m3</t>
  </si>
  <si>
    <t>-1650058260</t>
  </si>
  <si>
    <t>"pro zához" 133,7</t>
  </si>
  <si>
    <t>870082845</t>
  </si>
  <si>
    <t>"přebytečná zemina" 15,0+133,7</t>
  </si>
  <si>
    <t>-1612140496</t>
  </si>
  <si>
    <t>"přebytečná zemina" 148,7</t>
  </si>
  <si>
    <t>1812623896</t>
  </si>
  <si>
    <t>8</t>
  </si>
  <si>
    <t>Trubní vedení</t>
  </si>
  <si>
    <t>7</t>
  </si>
  <si>
    <t>871373121</t>
  </si>
  <si>
    <t>Montáž kanalizačního potrubí z PVC těsněné gumovým kroužkem otevřený výkop sklon do 20 % DN 315</t>
  </si>
  <si>
    <t>m</t>
  </si>
  <si>
    <t>-55555661</t>
  </si>
  <si>
    <t>P</t>
  </si>
  <si>
    <t>Poznámka k položce:
vč. zkrácení potrubí na potřebnou délku</t>
  </si>
  <si>
    <t>M</t>
  </si>
  <si>
    <t>286113240</t>
  </si>
  <si>
    <t>trubka kanalizace plastová KGEM-315x1000 mm SN4</t>
  </si>
  <si>
    <t>kus</t>
  </si>
  <si>
    <t>-1237116028</t>
  </si>
  <si>
    <t>9</t>
  </si>
  <si>
    <t>731783346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</si>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</sst>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8"/>
      <color theme="10"/>
      <name val="Wingdings 2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0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2" t="s">
        <v>8</v>
      </c>
      <c r="BT2" s="22" t="s">
        <v>9</v>
      </c>
    </row>
    <row r="3" spans="1:74" ht="6.9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1" t="s">
        <v>16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7"/>
      <c r="AQ5" s="29"/>
      <c r="BE5" s="319" t="s">
        <v>17</v>
      </c>
      <c r="BS5" s="22" t="s">
        <v>8</v>
      </c>
    </row>
    <row r="6" spans="1:74" ht="36.9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3" t="s">
        <v>19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7"/>
      <c r="AQ6" s="29"/>
      <c r="BE6" s="320"/>
      <c r="BS6" s="22" t="s">
        <v>8</v>
      </c>
    </row>
    <row r="7" spans="1:74" ht="14.4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0"/>
      <c r="BS7" s="22" t="s">
        <v>8</v>
      </c>
    </row>
    <row r="8" spans="1:74" ht="14.4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0"/>
      <c r="BS8" s="22" t="s">
        <v>8</v>
      </c>
    </row>
    <row r="9" spans="1:74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0"/>
      <c r="BS9" s="22" t="s">
        <v>8</v>
      </c>
    </row>
    <row r="10" spans="1:74" ht="14.4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0"/>
      <c r="BS10" s="22" t="s">
        <v>8</v>
      </c>
    </row>
    <row r="11" spans="1:74" ht="18.45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20"/>
      <c r="BS11" s="22" t="s">
        <v>8</v>
      </c>
    </row>
    <row r="12" spans="1:74" ht="6.9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0"/>
      <c r="BS12" s="22" t="s">
        <v>8</v>
      </c>
    </row>
    <row r="13" spans="1:74" ht="14.4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20"/>
      <c r="BS13" s="22" t="s">
        <v>8</v>
      </c>
    </row>
    <row r="14" spans="1:74" ht="13.2">
      <c r="B14" s="26"/>
      <c r="C14" s="27"/>
      <c r="D14" s="27"/>
      <c r="E14" s="324" t="s">
        <v>32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20"/>
      <c r="BS14" s="22" t="s">
        <v>8</v>
      </c>
    </row>
    <row r="15" spans="1:74" ht="6.9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0"/>
      <c r="BS15" s="22" t="s">
        <v>6</v>
      </c>
    </row>
    <row r="16" spans="1:74" ht="14.4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0"/>
      <c r="BS16" s="22" t="s">
        <v>6</v>
      </c>
    </row>
    <row r="17" spans="2:71" ht="18.45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20"/>
      <c r="BS17" s="22" t="s">
        <v>35</v>
      </c>
    </row>
    <row r="18" spans="2:71" ht="6.9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0"/>
      <c r="BS18" s="22" t="s">
        <v>8</v>
      </c>
    </row>
    <row r="19" spans="2:71" ht="14.4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0"/>
      <c r="BS19" s="22" t="s">
        <v>8</v>
      </c>
    </row>
    <row r="20" spans="2:71" ht="14.4" customHeight="1">
      <c r="B20" s="26"/>
      <c r="C20" s="27"/>
      <c r="D20" s="27"/>
      <c r="E20" s="326" t="s">
        <v>37</v>
      </c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27"/>
      <c r="AP20" s="27"/>
      <c r="AQ20" s="29"/>
      <c r="BE20" s="320"/>
      <c r="BS20" s="22" t="s">
        <v>35</v>
      </c>
    </row>
    <row r="21" spans="2:71" ht="6.9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0"/>
    </row>
    <row r="22" spans="2:71" ht="6.9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0"/>
    </row>
    <row r="23" spans="2:71" s="1" customFormat="1" ht="25.95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7">
        <f>ROUND(AG51,2)</f>
        <v>0</v>
      </c>
      <c r="AL23" s="328"/>
      <c r="AM23" s="328"/>
      <c r="AN23" s="328"/>
      <c r="AO23" s="328"/>
      <c r="AP23" s="40"/>
      <c r="AQ23" s="43"/>
      <c r="BE23" s="320"/>
    </row>
    <row r="24" spans="2:71" s="1" customFormat="1" ht="6.9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0"/>
    </row>
    <row r="25" spans="2:71" s="1" customFormat="1" ht="12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9" t="s">
        <v>39</v>
      </c>
      <c r="M25" s="329"/>
      <c r="N25" s="329"/>
      <c r="O25" s="329"/>
      <c r="P25" s="40"/>
      <c r="Q25" s="40"/>
      <c r="R25" s="40"/>
      <c r="S25" s="40"/>
      <c r="T25" s="40"/>
      <c r="U25" s="40"/>
      <c r="V25" s="40"/>
      <c r="W25" s="329" t="s">
        <v>40</v>
      </c>
      <c r="X25" s="329"/>
      <c r="Y25" s="329"/>
      <c r="Z25" s="329"/>
      <c r="AA25" s="329"/>
      <c r="AB25" s="329"/>
      <c r="AC25" s="329"/>
      <c r="AD25" s="329"/>
      <c r="AE25" s="329"/>
      <c r="AF25" s="40"/>
      <c r="AG25" s="40"/>
      <c r="AH25" s="40"/>
      <c r="AI25" s="40"/>
      <c r="AJ25" s="40"/>
      <c r="AK25" s="329" t="s">
        <v>41</v>
      </c>
      <c r="AL25" s="329"/>
      <c r="AM25" s="329"/>
      <c r="AN25" s="329"/>
      <c r="AO25" s="329"/>
      <c r="AP25" s="40"/>
      <c r="AQ25" s="43"/>
      <c r="BE25" s="320"/>
    </row>
    <row r="26" spans="2:71" s="2" customFormat="1" ht="14.4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30">
        <v>0.21</v>
      </c>
      <c r="M26" s="331"/>
      <c r="N26" s="331"/>
      <c r="O26" s="331"/>
      <c r="P26" s="46"/>
      <c r="Q26" s="46"/>
      <c r="R26" s="46"/>
      <c r="S26" s="46"/>
      <c r="T26" s="46"/>
      <c r="U26" s="46"/>
      <c r="V26" s="46"/>
      <c r="W26" s="332">
        <f>ROUND(AZ51,2)</f>
        <v>0</v>
      </c>
      <c r="X26" s="331"/>
      <c r="Y26" s="331"/>
      <c r="Z26" s="331"/>
      <c r="AA26" s="331"/>
      <c r="AB26" s="331"/>
      <c r="AC26" s="331"/>
      <c r="AD26" s="331"/>
      <c r="AE26" s="331"/>
      <c r="AF26" s="46"/>
      <c r="AG26" s="46"/>
      <c r="AH26" s="46"/>
      <c r="AI26" s="46"/>
      <c r="AJ26" s="46"/>
      <c r="AK26" s="332">
        <f>ROUND(AV51,2)</f>
        <v>0</v>
      </c>
      <c r="AL26" s="331"/>
      <c r="AM26" s="331"/>
      <c r="AN26" s="331"/>
      <c r="AO26" s="331"/>
      <c r="AP26" s="46"/>
      <c r="AQ26" s="48"/>
      <c r="BE26" s="320"/>
    </row>
    <row r="27" spans="2:71" s="2" customFormat="1" ht="14.4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30">
        <v>0.15</v>
      </c>
      <c r="M27" s="331"/>
      <c r="N27" s="331"/>
      <c r="O27" s="331"/>
      <c r="P27" s="46"/>
      <c r="Q27" s="46"/>
      <c r="R27" s="46"/>
      <c r="S27" s="46"/>
      <c r="T27" s="46"/>
      <c r="U27" s="46"/>
      <c r="V27" s="46"/>
      <c r="W27" s="332">
        <f>ROUND(BA51,2)</f>
        <v>0</v>
      </c>
      <c r="X27" s="331"/>
      <c r="Y27" s="331"/>
      <c r="Z27" s="331"/>
      <c r="AA27" s="331"/>
      <c r="AB27" s="331"/>
      <c r="AC27" s="331"/>
      <c r="AD27" s="331"/>
      <c r="AE27" s="331"/>
      <c r="AF27" s="46"/>
      <c r="AG27" s="46"/>
      <c r="AH27" s="46"/>
      <c r="AI27" s="46"/>
      <c r="AJ27" s="46"/>
      <c r="AK27" s="332">
        <f>ROUND(AW51,2)</f>
        <v>0</v>
      </c>
      <c r="AL27" s="331"/>
      <c r="AM27" s="331"/>
      <c r="AN27" s="331"/>
      <c r="AO27" s="331"/>
      <c r="AP27" s="46"/>
      <c r="AQ27" s="48"/>
      <c r="BE27" s="320"/>
    </row>
    <row r="28" spans="2:71" s="2" customFormat="1" ht="14.4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30">
        <v>0.21</v>
      </c>
      <c r="M28" s="331"/>
      <c r="N28" s="331"/>
      <c r="O28" s="331"/>
      <c r="P28" s="46"/>
      <c r="Q28" s="46"/>
      <c r="R28" s="46"/>
      <c r="S28" s="46"/>
      <c r="T28" s="46"/>
      <c r="U28" s="46"/>
      <c r="V28" s="46"/>
      <c r="W28" s="332">
        <f>ROUND(BB51,2)</f>
        <v>0</v>
      </c>
      <c r="X28" s="331"/>
      <c r="Y28" s="331"/>
      <c r="Z28" s="331"/>
      <c r="AA28" s="331"/>
      <c r="AB28" s="331"/>
      <c r="AC28" s="331"/>
      <c r="AD28" s="331"/>
      <c r="AE28" s="331"/>
      <c r="AF28" s="46"/>
      <c r="AG28" s="46"/>
      <c r="AH28" s="46"/>
      <c r="AI28" s="46"/>
      <c r="AJ28" s="46"/>
      <c r="AK28" s="332">
        <v>0</v>
      </c>
      <c r="AL28" s="331"/>
      <c r="AM28" s="331"/>
      <c r="AN28" s="331"/>
      <c r="AO28" s="331"/>
      <c r="AP28" s="46"/>
      <c r="AQ28" s="48"/>
      <c r="BE28" s="320"/>
    </row>
    <row r="29" spans="2:71" s="2" customFormat="1" ht="14.4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30">
        <v>0.15</v>
      </c>
      <c r="M29" s="331"/>
      <c r="N29" s="331"/>
      <c r="O29" s="331"/>
      <c r="P29" s="46"/>
      <c r="Q29" s="46"/>
      <c r="R29" s="46"/>
      <c r="S29" s="46"/>
      <c r="T29" s="46"/>
      <c r="U29" s="46"/>
      <c r="V29" s="46"/>
      <c r="W29" s="332">
        <f>ROUND(BC51,2)</f>
        <v>0</v>
      </c>
      <c r="X29" s="331"/>
      <c r="Y29" s="331"/>
      <c r="Z29" s="331"/>
      <c r="AA29" s="331"/>
      <c r="AB29" s="331"/>
      <c r="AC29" s="331"/>
      <c r="AD29" s="331"/>
      <c r="AE29" s="331"/>
      <c r="AF29" s="46"/>
      <c r="AG29" s="46"/>
      <c r="AH29" s="46"/>
      <c r="AI29" s="46"/>
      <c r="AJ29" s="46"/>
      <c r="AK29" s="332">
        <v>0</v>
      </c>
      <c r="AL29" s="331"/>
      <c r="AM29" s="331"/>
      <c r="AN29" s="331"/>
      <c r="AO29" s="331"/>
      <c r="AP29" s="46"/>
      <c r="AQ29" s="48"/>
      <c r="BE29" s="320"/>
    </row>
    <row r="30" spans="2:71" s="2" customFormat="1" ht="14.4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30">
        <v>0</v>
      </c>
      <c r="M30" s="331"/>
      <c r="N30" s="331"/>
      <c r="O30" s="331"/>
      <c r="P30" s="46"/>
      <c r="Q30" s="46"/>
      <c r="R30" s="46"/>
      <c r="S30" s="46"/>
      <c r="T30" s="46"/>
      <c r="U30" s="46"/>
      <c r="V30" s="46"/>
      <c r="W30" s="332">
        <f>ROUND(BD51,2)</f>
        <v>0</v>
      </c>
      <c r="X30" s="331"/>
      <c r="Y30" s="331"/>
      <c r="Z30" s="331"/>
      <c r="AA30" s="331"/>
      <c r="AB30" s="331"/>
      <c r="AC30" s="331"/>
      <c r="AD30" s="331"/>
      <c r="AE30" s="331"/>
      <c r="AF30" s="46"/>
      <c r="AG30" s="46"/>
      <c r="AH30" s="46"/>
      <c r="AI30" s="46"/>
      <c r="AJ30" s="46"/>
      <c r="AK30" s="332">
        <v>0</v>
      </c>
      <c r="AL30" s="331"/>
      <c r="AM30" s="331"/>
      <c r="AN30" s="331"/>
      <c r="AO30" s="331"/>
      <c r="AP30" s="46"/>
      <c r="AQ30" s="48"/>
      <c r="BE30" s="320"/>
    </row>
    <row r="31" spans="2:71" s="1" customFormat="1" ht="6.9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0"/>
    </row>
    <row r="32" spans="2:71" s="1" customFormat="1" ht="25.95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33" t="s">
        <v>50</v>
      </c>
      <c r="Y32" s="334"/>
      <c r="Z32" s="334"/>
      <c r="AA32" s="334"/>
      <c r="AB32" s="334"/>
      <c r="AC32" s="51"/>
      <c r="AD32" s="51"/>
      <c r="AE32" s="51"/>
      <c r="AF32" s="51"/>
      <c r="AG32" s="51"/>
      <c r="AH32" s="51"/>
      <c r="AI32" s="51"/>
      <c r="AJ32" s="51"/>
      <c r="AK32" s="335">
        <f>SUM(AK23:AK30)</f>
        <v>0</v>
      </c>
      <c r="AL32" s="334"/>
      <c r="AM32" s="334"/>
      <c r="AN32" s="334"/>
      <c r="AO32" s="336"/>
      <c r="AP32" s="49"/>
      <c r="AQ32" s="53"/>
      <c r="BE32" s="320"/>
    </row>
    <row r="33" spans="2:56" s="1" customFormat="1" ht="6.9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" customHeight="1">
      <c r="B39" s="39"/>
      <c r="C39" s="60" t="s">
        <v>51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VOD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7" t="str">
        <f>K6</f>
        <v>Divoká Orlice, Žamberk, protipovodňová ochrana - zabezpečovací práce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8"/>
      <c r="AQ42" s="68"/>
      <c r="AR42" s="69"/>
    </row>
    <row r="43" spans="2:56" s="1" customFormat="1" ht="6.9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3.2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9" t="str">
        <f>IF(AN8= "","",AN8)</f>
        <v>8. 1. 2018</v>
      </c>
      <c r="AN44" s="339"/>
      <c r="AO44" s="61"/>
      <c r="AP44" s="61"/>
      <c r="AQ44" s="61"/>
      <c r="AR44" s="59"/>
    </row>
    <row r="45" spans="2:56" s="1" customFormat="1" ht="6.9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3.2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Labe, státní podnik H. Králové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0" t="str">
        <f>IF(E17="","",E17)</f>
        <v>VRV, a.s. Praha 5 a Agroprojekce Litomyšl, s.r.o.</v>
      </c>
      <c r="AN46" s="340"/>
      <c r="AO46" s="340"/>
      <c r="AP46" s="340"/>
      <c r="AQ46" s="61"/>
      <c r="AR46" s="59"/>
      <c r="AS46" s="341" t="s">
        <v>52</v>
      </c>
      <c r="AT46" s="34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3.2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3"/>
      <c r="AT47" s="34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8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5"/>
      <c r="AT48" s="34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7" t="s">
        <v>53</v>
      </c>
      <c r="D49" s="348"/>
      <c r="E49" s="348"/>
      <c r="F49" s="348"/>
      <c r="G49" s="348"/>
      <c r="H49" s="77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8" t="s">
        <v>57</v>
      </c>
      <c r="AR49" s="59"/>
      <c r="AS49" s="79" t="s">
        <v>58</v>
      </c>
      <c r="AT49" s="80" t="s">
        <v>59</v>
      </c>
      <c r="AU49" s="80" t="s">
        <v>60</v>
      </c>
      <c r="AV49" s="80" t="s">
        <v>61</v>
      </c>
      <c r="AW49" s="80" t="s">
        <v>62</v>
      </c>
      <c r="AX49" s="80" t="s">
        <v>63</v>
      </c>
      <c r="AY49" s="80" t="s">
        <v>64</v>
      </c>
      <c r="AZ49" s="80" t="s">
        <v>65</v>
      </c>
      <c r="BA49" s="80" t="s">
        <v>66</v>
      </c>
      <c r="BB49" s="80" t="s">
        <v>67</v>
      </c>
      <c r="BC49" s="80" t="s">
        <v>68</v>
      </c>
      <c r="BD49" s="81" t="s">
        <v>69</v>
      </c>
    </row>
    <row r="50" spans="1:91" s="1" customFormat="1" ht="10.8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" customHeight="1">
      <c r="B51" s="66"/>
      <c r="C51" s="85" t="s">
        <v>70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9">
        <f>ROUND(AG52+AG55,2)</f>
        <v>0</v>
      </c>
      <c r="AH51" s="359"/>
      <c r="AI51" s="359"/>
      <c r="AJ51" s="359"/>
      <c r="AK51" s="359"/>
      <c r="AL51" s="359"/>
      <c r="AM51" s="359"/>
      <c r="AN51" s="360">
        <f t="shared" ref="AN51:AN57" si="0">SUM(AG51,AT51)</f>
        <v>0</v>
      </c>
      <c r="AO51" s="360"/>
      <c r="AP51" s="360"/>
      <c r="AQ51" s="87" t="s">
        <v>21</v>
      </c>
      <c r="AR51" s="69"/>
      <c r="AS51" s="88">
        <f>ROUND(AS52+AS55,2)</f>
        <v>0</v>
      </c>
      <c r="AT51" s="89">
        <f t="shared" ref="AT51:AT57" si="1">ROUND(SUM(AV51:AW51),2)</f>
        <v>0</v>
      </c>
      <c r="AU51" s="90">
        <f>ROUND(AU52+AU55,5)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ROUND(AZ52+AZ55,2)</f>
        <v>0</v>
      </c>
      <c r="BA51" s="89">
        <f>ROUND(BA52+BA55,2)</f>
        <v>0</v>
      </c>
      <c r="BB51" s="89">
        <f>ROUND(BB52+BB55,2)</f>
        <v>0</v>
      </c>
      <c r="BC51" s="89">
        <f>ROUND(BC52+BC55,2)</f>
        <v>0</v>
      </c>
      <c r="BD51" s="91">
        <f>ROUND(BD52+BD55,2)</f>
        <v>0</v>
      </c>
      <c r="BS51" s="92" t="s">
        <v>71</v>
      </c>
      <c r="BT51" s="92" t="s">
        <v>72</v>
      </c>
      <c r="BU51" s="93" t="s">
        <v>73</v>
      </c>
      <c r="BV51" s="92" t="s">
        <v>74</v>
      </c>
      <c r="BW51" s="92" t="s">
        <v>7</v>
      </c>
      <c r="BX51" s="92" t="s">
        <v>75</v>
      </c>
      <c r="CL51" s="92" t="s">
        <v>21</v>
      </c>
    </row>
    <row r="52" spans="1:91" s="5" customFormat="1" ht="14.4" customHeight="1">
      <c r="B52" s="94"/>
      <c r="C52" s="95"/>
      <c r="D52" s="354" t="s">
        <v>76</v>
      </c>
      <c r="E52" s="354"/>
      <c r="F52" s="354"/>
      <c r="G52" s="354"/>
      <c r="H52" s="354"/>
      <c r="I52" s="96"/>
      <c r="J52" s="354" t="s">
        <v>77</v>
      </c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3">
        <f>ROUND(AG53,2)</f>
        <v>0</v>
      </c>
      <c r="AH52" s="352"/>
      <c r="AI52" s="352"/>
      <c r="AJ52" s="352"/>
      <c r="AK52" s="352"/>
      <c r="AL52" s="352"/>
      <c r="AM52" s="352"/>
      <c r="AN52" s="351">
        <f t="shared" si="0"/>
        <v>0</v>
      </c>
      <c r="AO52" s="352"/>
      <c r="AP52" s="352"/>
      <c r="AQ52" s="97" t="s">
        <v>78</v>
      </c>
      <c r="AR52" s="98"/>
      <c r="AS52" s="99">
        <f>ROUND(AS53,2)</f>
        <v>0</v>
      </c>
      <c r="AT52" s="100">
        <f t="shared" si="1"/>
        <v>0</v>
      </c>
      <c r="AU52" s="101">
        <f>ROUND(AU53,5)</f>
        <v>0</v>
      </c>
      <c r="AV52" s="100">
        <f>ROUND(AZ52*L26,2)</f>
        <v>0</v>
      </c>
      <c r="AW52" s="100">
        <f>ROUND(BA52*L27,2)</f>
        <v>0</v>
      </c>
      <c r="AX52" s="100">
        <f>ROUND(BB52*L26,2)</f>
        <v>0</v>
      </c>
      <c r="AY52" s="100">
        <f>ROUND(BC52*L27,2)</f>
        <v>0</v>
      </c>
      <c r="AZ52" s="100">
        <f t="shared" ref="AZ52:BD53" si="2">ROUND(AZ53,2)</f>
        <v>0</v>
      </c>
      <c r="BA52" s="100">
        <f t="shared" si="2"/>
        <v>0</v>
      </c>
      <c r="BB52" s="100">
        <f t="shared" si="2"/>
        <v>0</v>
      </c>
      <c r="BC52" s="100">
        <f t="shared" si="2"/>
        <v>0</v>
      </c>
      <c r="BD52" s="102">
        <f t="shared" si="2"/>
        <v>0</v>
      </c>
      <c r="BS52" s="103" t="s">
        <v>71</v>
      </c>
      <c r="BT52" s="103" t="s">
        <v>79</v>
      </c>
      <c r="BU52" s="103" t="s">
        <v>73</v>
      </c>
      <c r="BV52" s="103" t="s">
        <v>74</v>
      </c>
      <c r="BW52" s="103" t="s">
        <v>80</v>
      </c>
      <c r="BX52" s="103" t="s">
        <v>7</v>
      </c>
      <c r="CL52" s="103" t="s">
        <v>81</v>
      </c>
      <c r="CM52" s="103" t="s">
        <v>82</v>
      </c>
    </row>
    <row r="53" spans="1:91" s="6" customFormat="1" ht="28.8" customHeight="1">
      <c r="B53" s="104"/>
      <c r="C53" s="105"/>
      <c r="D53" s="105"/>
      <c r="E53" s="358" t="s">
        <v>83</v>
      </c>
      <c r="F53" s="358"/>
      <c r="G53" s="358"/>
      <c r="H53" s="358"/>
      <c r="I53" s="358"/>
      <c r="J53" s="105"/>
      <c r="K53" s="358" t="s">
        <v>84</v>
      </c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7">
        <f>ROUND(AG54,2)</f>
        <v>0</v>
      </c>
      <c r="AH53" s="356"/>
      <c r="AI53" s="356"/>
      <c r="AJ53" s="356"/>
      <c r="AK53" s="356"/>
      <c r="AL53" s="356"/>
      <c r="AM53" s="356"/>
      <c r="AN53" s="355">
        <f t="shared" si="0"/>
        <v>0</v>
      </c>
      <c r="AO53" s="356"/>
      <c r="AP53" s="356"/>
      <c r="AQ53" s="106" t="s">
        <v>85</v>
      </c>
      <c r="AR53" s="107"/>
      <c r="AS53" s="108">
        <f>ROUND(AS54,2)</f>
        <v>0</v>
      </c>
      <c r="AT53" s="109">
        <f t="shared" si="1"/>
        <v>0</v>
      </c>
      <c r="AU53" s="110">
        <f>ROUND(AU54,5)</f>
        <v>0</v>
      </c>
      <c r="AV53" s="109">
        <f>ROUND(AZ53*L26,2)</f>
        <v>0</v>
      </c>
      <c r="AW53" s="109">
        <f>ROUND(BA53*L27,2)</f>
        <v>0</v>
      </c>
      <c r="AX53" s="109">
        <f>ROUND(BB53*L26,2)</f>
        <v>0</v>
      </c>
      <c r="AY53" s="109">
        <f>ROUND(BC53*L27,2)</f>
        <v>0</v>
      </c>
      <c r="AZ53" s="109">
        <f t="shared" si="2"/>
        <v>0</v>
      </c>
      <c r="BA53" s="109">
        <f t="shared" si="2"/>
        <v>0</v>
      </c>
      <c r="BB53" s="109">
        <f t="shared" si="2"/>
        <v>0</v>
      </c>
      <c r="BC53" s="109">
        <f t="shared" si="2"/>
        <v>0</v>
      </c>
      <c r="BD53" s="111">
        <f t="shared" si="2"/>
        <v>0</v>
      </c>
      <c r="BS53" s="112" t="s">
        <v>71</v>
      </c>
      <c r="BT53" s="112" t="s">
        <v>82</v>
      </c>
      <c r="BU53" s="112" t="s">
        <v>73</v>
      </c>
      <c r="BV53" s="112" t="s">
        <v>74</v>
      </c>
      <c r="BW53" s="112" t="s">
        <v>86</v>
      </c>
      <c r="BX53" s="112" t="s">
        <v>80</v>
      </c>
      <c r="CL53" s="112" t="s">
        <v>81</v>
      </c>
    </row>
    <row r="54" spans="1:91" s="6" customFormat="1" ht="14.4" customHeight="1">
      <c r="A54" s="113" t="s">
        <v>87</v>
      </c>
      <c r="B54" s="104"/>
      <c r="C54" s="105"/>
      <c r="D54" s="105"/>
      <c r="E54" s="105"/>
      <c r="F54" s="358" t="s">
        <v>88</v>
      </c>
      <c r="G54" s="358"/>
      <c r="H54" s="358"/>
      <c r="I54" s="358"/>
      <c r="J54" s="358"/>
      <c r="K54" s="105"/>
      <c r="L54" s="358" t="s">
        <v>89</v>
      </c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5">
        <f>'B1 - Betonová stěna'!J31</f>
        <v>0</v>
      </c>
      <c r="AH54" s="356"/>
      <c r="AI54" s="356"/>
      <c r="AJ54" s="356"/>
      <c r="AK54" s="356"/>
      <c r="AL54" s="356"/>
      <c r="AM54" s="356"/>
      <c r="AN54" s="355">
        <f t="shared" si="0"/>
        <v>0</v>
      </c>
      <c r="AO54" s="356"/>
      <c r="AP54" s="356"/>
      <c r="AQ54" s="106" t="s">
        <v>85</v>
      </c>
      <c r="AR54" s="107"/>
      <c r="AS54" s="108">
        <v>0</v>
      </c>
      <c r="AT54" s="109">
        <f t="shared" si="1"/>
        <v>0</v>
      </c>
      <c r="AU54" s="110">
        <f>'B1 - Betonová stěna'!P93</f>
        <v>0</v>
      </c>
      <c r="AV54" s="109">
        <f>'B1 - Betonová stěna'!J34</f>
        <v>0</v>
      </c>
      <c r="AW54" s="109">
        <f>'B1 - Betonová stěna'!J35</f>
        <v>0</v>
      </c>
      <c r="AX54" s="109">
        <f>'B1 - Betonová stěna'!J36</f>
        <v>0</v>
      </c>
      <c r="AY54" s="109">
        <f>'B1 - Betonová stěna'!J37</f>
        <v>0</v>
      </c>
      <c r="AZ54" s="109">
        <f>'B1 - Betonová stěna'!F34</f>
        <v>0</v>
      </c>
      <c r="BA54" s="109">
        <f>'B1 - Betonová stěna'!F35</f>
        <v>0</v>
      </c>
      <c r="BB54" s="109">
        <f>'B1 - Betonová stěna'!F36</f>
        <v>0</v>
      </c>
      <c r="BC54" s="109">
        <f>'B1 - Betonová stěna'!F37</f>
        <v>0</v>
      </c>
      <c r="BD54" s="111">
        <f>'B1 - Betonová stěna'!F38</f>
        <v>0</v>
      </c>
      <c r="BT54" s="112" t="s">
        <v>90</v>
      </c>
      <c r="BV54" s="112" t="s">
        <v>74</v>
      </c>
      <c r="BW54" s="112" t="s">
        <v>91</v>
      </c>
      <c r="BX54" s="112" t="s">
        <v>86</v>
      </c>
      <c r="CL54" s="112" t="s">
        <v>81</v>
      </c>
    </row>
    <row r="55" spans="1:91" s="5" customFormat="1" ht="14.4" customHeight="1">
      <c r="B55" s="94"/>
      <c r="C55" s="95"/>
      <c r="D55" s="354" t="s">
        <v>92</v>
      </c>
      <c r="E55" s="354"/>
      <c r="F55" s="354"/>
      <c r="G55" s="354"/>
      <c r="H55" s="354"/>
      <c r="I55" s="96"/>
      <c r="J55" s="354" t="s">
        <v>93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3">
        <f>ROUND(AG56,2)</f>
        <v>0</v>
      </c>
      <c r="AH55" s="352"/>
      <c r="AI55" s="352"/>
      <c r="AJ55" s="352"/>
      <c r="AK55" s="352"/>
      <c r="AL55" s="352"/>
      <c r="AM55" s="352"/>
      <c r="AN55" s="351">
        <f t="shared" si="0"/>
        <v>0</v>
      </c>
      <c r="AO55" s="352"/>
      <c r="AP55" s="352"/>
      <c r="AQ55" s="97" t="s">
        <v>78</v>
      </c>
      <c r="AR55" s="98"/>
      <c r="AS55" s="99">
        <f>ROUND(AS56,2)</f>
        <v>0</v>
      </c>
      <c r="AT55" s="100">
        <f t="shared" si="1"/>
        <v>0</v>
      </c>
      <c r="AU55" s="101">
        <f>ROUND(AU56,5)</f>
        <v>0</v>
      </c>
      <c r="AV55" s="100">
        <f>ROUND(AZ55*L26,2)</f>
        <v>0</v>
      </c>
      <c r="AW55" s="100">
        <f>ROUND(BA55*L27,2)</f>
        <v>0</v>
      </c>
      <c r="AX55" s="100">
        <f>ROUND(BB55*L26,2)</f>
        <v>0</v>
      </c>
      <c r="AY55" s="100">
        <f>ROUND(BC55*L27,2)</f>
        <v>0</v>
      </c>
      <c r="AZ55" s="100">
        <f t="shared" ref="AZ55:BD56" si="3">ROUND(AZ56,2)</f>
        <v>0</v>
      </c>
      <c r="BA55" s="100">
        <f t="shared" si="3"/>
        <v>0</v>
      </c>
      <c r="BB55" s="100">
        <f t="shared" si="3"/>
        <v>0</v>
      </c>
      <c r="BC55" s="100">
        <f t="shared" si="3"/>
        <v>0</v>
      </c>
      <c r="BD55" s="102">
        <f t="shared" si="3"/>
        <v>0</v>
      </c>
      <c r="BS55" s="103" t="s">
        <v>71</v>
      </c>
      <c r="BT55" s="103" t="s">
        <v>79</v>
      </c>
      <c r="BU55" s="103" t="s">
        <v>73</v>
      </c>
      <c r="BV55" s="103" t="s">
        <v>74</v>
      </c>
      <c r="BW55" s="103" t="s">
        <v>94</v>
      </c>
      <c r="BX55" s="103" t="s">
        <v>7</v>
      </c>
      <c r="CL55" s="103" t="s">
        <v>21</v>
      </c>
      <c r="CM55" s="103" t="s">
        <v>82</v>
      </c>
    </row>
    <row r="56" spans="1:91" s="6" customFormat="1" ht="28.8" customHeight="1">
      <c r="B56" s="104"/>
      <c r="C56" s="105"/>
      <c r="D56" s="105"/>
      <c r="E56" s="358" t="s">
        <v>95</v>
      </c>
      <c r="F56" s="358"/>
      <c r="G56" s="358"/>
      <c r="H56" s="358"/>
      <c r="I56" s="358"/>
      <c r="J56" s="105"/>
      <c r="K56" s="358" t="s">
        <v>96</v>
      </c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7">
        <f>ROUND(AG57,2)</f>
        <v>0</v>
      </c>
      <c r="AH56" s="356"/>
      <c r="AI56" s="356"/>
      <c r="AJ56" s="356"/>
      <c r="AK56" s="356"/>
      <c r="AL56" s="356"/>
      <c r="AM56" s="356"/>
      <c r="AN56" s="355">
        <f t="shared" si="0"/>
        <v>0</v>
      </c>
      <c r="AO56" s="356"/>
      <c r="AP56" s="356"/>
      <c r="AQ56" s="106" t="s">
        <v>85</v>
      </c>
      <c r="AR56" s="107"/>
      <c r="AS56" s="108">
        <f>ROUND(AS57,2)</f>
        <v>0</v>
      </c>
      <c r="AT56" s="109">
        <f t="shared" si="1"/>
        <v>0</v>
      </c>
      <c r="AU56" s="110">
        <f>ROUND(AU57,5)</f>
        <v>0</v>
      </c>
      <c r="AV56" s="109">
        <f>ROUND(AZ56*L26,2)</f>
        <v>0</v>
      </c>
      <c r="AW56" s="109">
        <f>ROUND(BA56*L27,2)</f>
        <v>0</v>
      </c>
      <c r="AX56" s="109">
        <f>ROUND(BB56*L26,2)</f>
        <v>0</v>
      </c>
      <c r="AY56" s="109">
        <f>ROUND(BC56*L27,2)</f>
        <v>0</v>
      </c>
      <c r="AZ56" s="109">
        <f t="shared" si="3"/>
        <v>0</v>
      </c>
      <c r="BA56" s="109">
        <f t="shared" si="3"/>
        <v>0</v>
      </c>
      <c r="BB56" s="109">
        <f t="shared" si="3"/>
        <v>0</v>
      </c>
      <c r="BC56" s="109">
        <f t="shared" si="3"/>
        <v>0</v>
      </c>
      <c r="BD56" s="111">
        <f t="shared" si="3"/>
        <v>0</v>
      </c>
      <c r="BS56" s="112" t="s">
        <v>71</v>
      </c>
      <c r="BT56" s="112" t="s">
        <v>82</v>
      </c>
      <c r="BU56" s="112" t="s">
        <v>73</v>
      </c>
      <c r="BV56" s="112" t="s">
        <v>74</v>
      </c>
      <c r="BW56" s="112" t="s">
        <v>97</v>
      </c>
      <c r="BX56" s="112" t="s">
        <v>94</v>
      </c>
      <c r="CL56" s="112" t="s">
        <v>81</v>
      </c>
    </row>
    <row r="57" spans="1:91" s="6" customFormat="1" ht="14.4" customHeight="1">
      <c r="A57" s="113" t="s">
        <v>87</v>
      </c>
      <c r="B57" s="104"/>
      <c r="C57" s="105"/>
      <c r="D57" s="105"/>
      <c r="E57" s="105"/>
      <c r="F57" s="358" t="s">
        <v>98</v>
      </c>
      <c r="G57" s="358"/>
      <c r="H57" s="358"/>
      <c r="I57" s="358"/>
      <c r="J57" s="358"/>
      <c r="K57" s="105"/>
      <c r="L57" s="358" t="s">
        <v>89</v>
      </c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5">
        <f>'B7 - Betonová stěna'!J31</f>
        <v>0</v>
      </c>
      <c r="AH57" s="356"/>
      <c r="AI57" s="356"/>
      <c r="AJ57" s="356"/>
      <c r="AK57" s="356"/>
      <c r="AL57" s="356"/>
      <c r="AM57" s="356"/>
      <c r="AN57" s="355">
        <f t="shared" si="0"/>
        <v>0</v>
      </c>
      <c r="AO57" s="356"/>
      <c r="AP57" s="356"/>
      <c r="AQ57" s="106" t="s">
        <v>85</v>
      </c>
      <c r="AR57" s="107"/>
      <c r="AS57" s="114">
        <v>0</v>
      </c>
      <c r="AT57" s="115">
        <f t="shared" si="1"/>
        <v>0</v>
      </c>
      <c r="AU57" s="116">
        <f>'B7 - Betonová stěna'!P93</f>
        <v>0</v>
      </c>
      <c r="AV57" s="115">
        <f>'B7 - Betonová stěna'!J34</f>
        <v>0</v>
      </c>
      <c r="AW57" s="115">
        <f>'B7 - Betonová stěna'!J35</f>
        <v>0</v>
      </c>
      <c r="AX57" s="115">
        <f>'B7 - Betonová stěna'!J36</f>
        <v>0</v>
      </c>
      <c r="AY57" s="115">
        <f>'B7 - Betonová stěna'!J37</f>
        <v>0</v>
      </c>
      <c r="AZ57" s="115">
        <f>'B7 - Betonová stěna'!F34</f>
        <v>0</v>
      </c>
      <c r="BA57" s="115">
        <f>'B7 - Betonová stěna'!F35</f>
        <v>0</v>
      </c>
      <c r="BB57" s="115">
        <f>'B7 - Betonová stěna'!F36</f>
        <v>0</v>
      </c>
      <c r="BC57" s="115">
        <f>'B7 - Betonová stěna'!F37</f>
        <v>0</v>
      </c>
      <c r="BD57" s="117">
        <f>'B7 - Betonová stěna'!F38</f>
        <v>0</v>
      </c>
      <c r="BT57" s="112" t="s">
        <v>90</v>
      </c>
      <c r="BV57" s="112" t="s">
        <v>74</v>
      </c>
      <c r="BW57" s="112" t="s">
        <v>99</v>
      </c>
      <c r="BX57" s="112" t="s">
        <v>97</v>
      </c>
      <c r="CL57" s="112" t="s">
        <v>81</v>
      </c>
    </row>
    <row r="58" spans="1:91" s="1" customFormat="1" ht="30" customHeight="1">
      <c r="B58" s="39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59"/>
    </row>
    <row r="59" spans="1:91" s="1" customFormat="1" ht="6.9" customHeight="1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9"/>
    </row>
  </sheetData>
  <sheetProtection algorithmName="SHA-512" hashValue="i3shuaCUqNaCO2x3RB0UOlKA2uPuFCnaNWJOBYI0NebNZLq00OwdIMOwtZEF553n8gPx886TFGlMzU5HnLSTbg==" saltValue="+9Vp1x8ViyAe0BaqX3Q1luKiEgwbqKw9dhCGH88HZhTBs8dSIndhH0OrEBUZlg05/EudNscdVOPyscGFcyKkIQ==" spinCount="100000" sheet="1" objects="1" scenarios="1" formatColumns="0" formatRows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F57:J57"/>
    <mergeCell ref="L57:AF57"/>
    <mergeCell ref="AN54:AP54"/>
    <mergeCell ref="AG54:AM54"/>
    <mergeCell ref="F54:J54"/>
    <mergeCell ref="L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4" location="'B1 - Betonová stěna'!C2" display="/"/>
    <hyperlink ref="A57" location="'B7 - Betonová stěna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87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18" customWidth="1"/>
    <col min="10" max="10" width="20.140625" customWidth="1"/>
    <col min="11" max="11" width="14.710937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9"/>
      <c r="C1" s="119"/>
      <c r="D1" s="120" t="s">
        <v>1</v>
      </c>
      <c r="E1" s="119"/>
      <c r="F1" s="121" t="s">
        <v>100</v>
      </c>
      <c r="G1" s="372" t="s">
        <v>101</v>
      </c>
      <c r="H1" s="372"/>
      <c r="I1" s="122"/>
      <c r="J1" s="121" t="s">
        <v>102</v>
      </c>
      <c r="K1" s="120" t="s">
        <v>103</v>
      </c>
      <c r="L1" s="121" t="s">
        <v>104</v>
      </c>
      <c r="M1" s="121"/>
      <c r="N1" s="121"/>
      <c r="O1" s="121"/>
      <c r="P1" s="121"/>
      <c r="Q1" s="121"/>
      <c r="R1" s="121"/>
      <c r="S1" s="121"/>
      <c r="T1" s="12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91</v>
      </c>
    </row>
    <row r="3" spans="1:70" ht="6.9" customHeight="1">
      <c r="B3" s="23"/>
      <c r="C3" s="24"/>
      <c r="D3" s="24"/>
      <c r="E3" s="24"/>
      <c r="F3" s="24"/>
      <c r="G3" s="24"/>
      <c r="H3" s="24"/>
      <c r="I3" s="123"/>
      <c r="J3" s="24"/>
      <c r="K3" s="25"/>
      <c r="AT3" s="22" t="s">
        <v>82</v>
      </c>
    </row>
    <row r="4" spans="1:70" ht="36.9" customHeight="1">
      <c r="B4" s="26"/>
      <c r="C4" s="27"/>
      <c r="D4" s="28" t="s">
        <v>105</v>
      </c>
      <c r="E4" s="27"/>
      <c r="F4" s="27"/>
      <c r="G4" s="27"/>
      <c r="H4" s="27"/>
      <c r="I4" s="124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24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24"/>
      <c r="J6" s="27"/>
      <c r="K6" s="29"/>
    </row>
    <row r="7" spans="1:70" ht="14.4" customHeight="1">
      <c r="B7" s="26"/>
      <c r="C7" s="27"/>
      <c r="D7" s="27"/>
      <c r="E7" s="362" t="str">
        <f>'Rekapitulace stavby'!K6</f>
        <v>Divoká Orlice, Žamberk, protipovodňová ochrana - zabezpečovací práce</v>
      </c>
      <c r="F7" s="363"/>
      <c r="G7" s="363"/>
      <c r="H7" s="363"/>
      <c r="I7" s="124"/>
      <c r="J7" s="27"/>
      <c r="K7" s="29"/>
    </row>
    <row r="8" spans="1:70" ht="13.2">
      <c r="B8" s="26"/>
      <c r="C8" s="27"/>
      <c r="D8" s="35" t="s">
        <v>106</v>
      </c>
      <c r="E8" s="27"/>
      <c r="F8" s="27"/>
      <c r="G8" s="27"/>
      <c r="H8" s="27"/>
      <c r="I8" s="124"/>
      <c r="J8" s="27"/>
      <c r="K8" s="29"/>
    </row>
    <row r="9" spans="1:70" ht="14.4" customHeight="1">
      <c r="B9" s="26"/>
      <c r="C9" s="27"/>
      <c r="D9" s="27"/>
      <c r="E9" s="362" t="s">
        <v>107</v>
      </c>
      <c r="F9" s="322"/>
      <c r="G9" s="322"/>
      <c r="H9" s="322"/>
      <c r="I9" s="124"/>
      <c r="J9" s="27"/>
      <c r="K9" s="29"/>
    </row>
    <row r="10" spans="1:70" ht="13.2">
      <c r="B10" s="26"/>
      <c r="C10" s="27"/>
      <c r="D10" s="35" t="s">
        <v>108</v>
      </c>
      <c r="E10" s="27"/>
      <c r="F10" s="27"/>
      <c r="G10" s="27"/>
      <c r="H10" s="27"/>
      <c r="I10" s="124"/>
      <c r="J10" s="27"/>
      <c r="K10" s="29"/>
    </row>
    <row r="11" spans="1:70" s="1" customFormat="1" ht="14.4" customHeight="1">
      <c r="B11" s="39"/>
      <c r="C11" s="40"/>
      <c r="D11" s="40"/>
      <c r="E11" s="346" t="s">
        <v>109</v>
      </c>
      <c r="F11" s="364"/>
      <c r="G11" s="364"/>
      <c r="H11" s="364"/>
      <c r="I11" s="125"/>
      <c r="J11" s="40"/>
      <c r="K11" s="43"/>
    </row>
    <row r="12" spans="1:70" s="1" customFormat="1" ht="13.2">
      <c r="B12" s="39"/>
      <c r="C12" s="40"/>
      <c r="D12" s="35" t="s">
        <v>110</v>
      </c>
      <c r="E12" s="40"/>
      <c r="F12" s="40"/>
      <c r="G12" s="40"/>
      <c r="H12" s="40"/>
      <c r="I12" s="125"/>
      <c r="J12" s="40"/>
      <c r="K12" s="43"/>
    </row>
    <row r="13" spans="1:70" s="1" customFormat="1" ht="36.9" customHeight="1">
      <c r="B13" s="39"/>
      <c r="C13" s="40"/>
      <c r="D13" s="40"/>
      <c r="E13" s="365" t="s">
        <v>111</v>
      </c>
      <c r="F13" s="364"/>
      <c r="G13" s="364"/>
      <c r="H13" s="364"/>
      <c r="I13" s="125"/>
      <c r="J13" s="40"/>
      <c r="K13" s="43"/>
    </row>
    <row r="14" spans="1:70" s="1" customFormat="1" ht="12">
      <c r="B14" s="39"/>
      <c r="C14" s="40"/>
      <c r="D14" s="40"/>
      <c r="E14" s="40"/>
      <c r="F14" s="40"/>
      <c r="G14" s="40"/>
      <c r="H14" s="40"/>
      <c r="I14" s="125"/>
      <c r="J14" s="40"/>
      <c r="K14" s="43"/>
    </row>
    <row r="15" spans="1:70" s="1" customFormat="1" ht="14.4" customHeight="1">
      <c r="B15" s="39"/>
      <c r="C15" s="40"/>
      <c r="D15" s="35" t="s">
        <v>20</v>
      </c>
      <c r="E15" s="40"/>
      <c r="F15" s="33" t="s">
        <v>81</v>
      </c>
      <c r="G15" s="40"/>
      <c r="H15" s="40"/>
      <c r="I15" s="126" t="s">
        <v>22</v>
      </c>
      <c r="J15" s="33" t="s">
        <v>21</v>
      </c>
      <c r="K15" s="43"/>
    </row>
    <row r="16" spans="1:70" s="1" customFormat="1" ht="14.4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26" t="s">
        <v>25</v>
      </c>
      <c r="J16" s="127" t="str">
        <f>'Rekapitulace stavby'!AN8</f>
        <v>8. 1. 2018</v>
      </c>
      <c r="K16" s="43"/>
    </row>
    <row r="17" spans="2:11" s="1" customFormat="1" ht="10.8" customHeight="1">
      <c r="B17" s="39"/>
      <c r="C17" s="40"/>
      <c r="D17" s="40"/>
      <c r="E17" s="40"/>
      <c r="F17" s="40"/>
      <c r="G17" s="40"/>
      <c r="H17" s="40"/>
      <c r="I17" s="125"/>
      <c r="J17" s="40"/>
      <c r="K17" s="43"/>
    </row>
    <row r="18" spans="2:11" s="1" customFormat="1" ht="14.4" customHeight="1">
      <c r="B18" s="39"/>
      <c r="C18" s="40"/>
      <c r="D18" s="35" t="s">
        <v>27</v>
      </c>
      <c r="E18" s="40"/>
      <c r="F18" s="40"/>
      <c r="G18" s="40"/>
      <c r="H18" s="40"/>
      <c r="I18" s="126" t="s">
        <v>28</v>
      </c>
      <c r="J18" s="33" t="s">
        <v>21</v>
      </c>
      <c r="K18" s="43"/>
    </row>
    <row r="19" spans="2:11" s="1" customFormat="1" ht="18" customHeight="1">
      <c r="B19" s="39"/>
      <c r="C19" s="40"/>
      <c r="D19" s="40"/>
      <c r="E19" s="33" t="s">
        <v>29</v>
      </c>
      <c r="F19" s="40"/>
      <c r="G19" s="40"/>
      <c r="H19" s="40"/>
      <c r="I19" s="126" t="s">
        <v>30</v>
      </c>
      <c r="J19" s="33" t="s">
        <v>21</v>
      </c>
      <c r="K19" s="43"/>
    </row>
    <row r="20" spans="2:11" s="1" customFormat="1" ht="6.9" customHeight="1">
      <c r="B20" s="39"/>
      <c r="C20" s="40"/>
      <c r="D20" s="40"/>
      <c r="E20" s="40"/>
      <c r="F20" s="40"/>
      <c r="G20" s="40"/>
      <c r="H20" s="40"/>
      <c r="I20" s="125"/>
      <c r="J20" s="40"/>
      <c r="K20" s="43"/>
    </row>
    <row r="21" spans="2:11" s="1" customFormat="1" ht="14.4" customHeight="1">
      <c r="B21" s="39"/>
      <c r="C21" s="40"/>
      <c r="D21" s="35" t="s">
        <v>31</v>
      </c>
      <c r="E21" s="40"/>
      <c r="F21" s="40"/>
      <c r="G21" s="40"/>
      <c r="H21" s="40"/>
      <c r="I21" s="126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26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" customHeight="1">
      <c r="B23" s="39"/>
      <c r="C23" s="40"/>
      <c r="D23" s="40"/>
      <c r="E23" s="40"/>
      <c r="F23" s="40"/>
      <c r="G23" s="40"/>
      <c r="H23" s="40"/>
      <c r="I23" s="125"/>
      <c r="J23" s="40"/>
      <c r="K23" s="43"/>
    </row>
    <row r="24" spans="2:11" s="1" customFormat="1" ht="14.4" customHeight="1">
      <c r="B24" s="39"/>
      <c r="C24" s="40"/>
      <c r="D24" s="35" t="s">
        <v>33</v>
      </c>
      <c r="E24" s="40"/>
      <c r="F24" s="40"/>
      <c r="G24" s="40"/>
      <c r="H24" s="40"/>
      <c r="I24" s="126" t="s">
        <v>28</v>
      </c>
      <c r="J24" s="33" t="s">
        <v>21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26" t="s">
        <v>30</v>
      </c>
      <c r="J25" s="33" t="s">
        <v>21</v>
      </c>
      <c r="K25" s="43"/>
    </row>
    <row r="26" spans="2:11" s="1" customFormat="1" ht="6.9" customHeight="1">
      <c r="B26" s="39"/>
      <c r="C26" s="40"/>
      <c r="D26" s="40"/>
      <c r="E26" s="40"/>
      <c r="F26" s="40"/>
      <c r="G26" s="40"/>
      <c r="H26" s="40"/>
      <c r="I26" s="125"/>
      <c r="J26" s="40"/>
      <c r="K26" s="43"/>
    </row>
    <row r="27" spans="2:11" s="1" customFormat="1" ht="14.4" customHeight="1">
      <c r="B27" s="39"/>
      <c r="C27" s="40"/>
      <c r="D27" s="35" t="s">
        <v>36</v>
      </c>
      <c r="E27" s="40"/>
      <c r="F27" s="40"/>
      <c r="G27" s="40"/>
      <c r="H27" s="40"/>
      <c r="I27" s="125"/>
      <c r="J27" s="40"/>
      <c r="K27" s="43"/>
    </row>
    <row r="28" spans="2:11" s="7" customFormat="1" ht="14.4" customHeight="1">
      <c r="B28" s="128"/>
      <c r="C28" s="129"/>
      <c r="D28" s="129"/>
      <c r="E28" s="326" t="s">
        <v>21</v>
      </c>
      <c r="F28" s="326"/>
      <c r="G28" s="326"/>
      <c r="H28" s="326"/>
      <c r="I28" s="130"/>
      <c r="J28" s="129"/>
      <c r="K28" s="131"/>
    </row>
    <row r="29" spans="2:11" s="1" customFormat="1" ht="6.9" customHeight="1">
      <c r="B29" s="39"/>
      <c r="C29" s="40"/>
      <c r="D29" s="40"/>
      <c r="E29" s="40"/>
      <c r="F29" s="40"/>
      <c r="G29" s="40"/>
      <c r="H29" s="40"/>
      <c r="I29" s="125"/>
      <c r="J29" s="40"/>
      <c r="K29" s="43"/>
    </row>
    <row r="30" spans="2:11" s="1" customFormat="1" ht="6.9" customHeight="1">
      <c r="B30" s="39"/>
      <c r="C30" s="40"/>
      <c r="D30" s="83"/>
      <c r="E30" s="83"/>
      <c r="F30" s="83"/>
      <c r="G30" s="83"/>
      <c r="H30" s="83"/>
      <c r="I30" s="132"/>
      <c r="J30" s="83"/>
      <c r="K30" s="133"/>
    </row>
    <row r="31" spans="2:11" s="1" customFormat="1" ht="25.35" customHeight="1">
      <c r="B31" s="39"/>
      <c r="C31" s="40"/>
      <c r="D31" s="134" t="s">
        <v>38</v>
      </c>
      <c r="E31" s="40"/>
      <c r="F31" s="40"/>
      <c r="G31" s="40"/>
      <c r="H31" s="40"/>
      <c r="I31" s="125"/>
      <c r="J31" s="135">
        <f>ROUND(J93,2)</f>
        <v>0</v>
      </c>
      <c r="K31" s="43"/>
    </row>
    <row r="32" spans="2:11" s="1" customFormat="1" ht="6.9" customHeight="1">
      <c r="B32" s="39"/>
      <c r="C32" s="40"/>
      <c r="D32" s="83"/>
      <c r="E32" s="83"/>
      <c r="F32" s="83"/>
      <c r="G32" s="83"/>
      <c r="H32" s="83"/>
      <c r="I32" s="132"/>
      <c r="J32" s="83"/>
      <c r="K32" s="133"/>
    </row>
    <row r="33" spans="2:11" s="1" customFormat="1" ht="14.4" customHeight="1">
      <c r="B33" s="39"/>
      <c r="C33" s="40"/>
      <c r="D33" s="40"/>
      <c r="E33" s="40"/>
      <c r="F33" s="44" t="s">
        <v>40</v>
      </c>
      <c r="G33" s="40"/>
      <c r="H33" s="40"/>
      <c r="I33" s="136" t="s">
        <v>39</v>
      </c>
      <c r="J33" s="44" t="s">
        <v>41</v>
      </c>
      <c r="K33" s="43"/>
    </row>
    <row r="34" spans="2:11" s="1" customFormat="1" ht="14.4" customHeight="1">
      <c r="B34" s="39"/>
      <c r="C34" s="40"/>
      <c r="D34" s="47" t="s">
        <v>42</v>
      </c>
      <c r="E34" s="47" t="s">
        <v>43</v>
      </c>
      <c r="F34" s="137">
        <f>ROUND(SUM(BE93:BE108), 2)</f>
        <v>0</v>
      </c>
      <c r="G34" s="40"/>
      <c r="H34" s="40"/>
      <c r="I34" s="138">
        <v>0.21</v>
      </c>
      <c r="J34" s="137">
        <f>ROUND(ROUND((SUM(BE93:BE108)), 2)*I34, 2)</f>
        <v>0</v>
      </c>
      <c r="K34" s="43"/>
    </row>
    <row r="35" spans="2:11" s="1" customFormat="1" ht="14.4" customHeight="1">
      <c r="B35" s="39"/>
      <c r="C35" s="40"/>
      <c r="D35" s="40"/>
      <c r="E35" s="47" t="s">
        <v>44</v>
      </c>
      <c r="F35" s="137">
        <f>ROUND(SUM(BF93:BF108), 2)</f>
        <v>0</v>
      </c>
      <c r="G35" s="40"/>
      <c r="H35" s="40"/>
      <c r="I35" s="138">
        <v>0.15</v>
      </c>
      <c r="J35" s="137">
        <f>ROUND(ROUND((SUM(BF93:BF108)), 2)*I35, 2)</f>
        <v>0</v>
      </c>
      <c r="K35" s="43"/>
    </row>
    <row r="36" spans="2:11" s="1" customFormat="1" ht="14.4" hidden="1" customHeight="1">
      <c r="B36" s="39"/>
      <c r="C36" s="40"/>
      <c r="D36" s="40"/>
      <c r="E36" s="47" t="s">
        <v>45</v>
      </c>
      <c r="F36" s="137">
        <f>ROUND(SUM(BG93:BG108), 2)</f>
        <v>0</v>
      </c>
      <c r="G36" s="40"/>
      <c r="H36" s="40"/>
      <c r="I36" s="138">
        <v>0.21</v>
      </c>
      <c r="J36" s="137">
        <v>0</v>
      </c>
      <c r="K36" s="43"/>
    </row>
    <row r="37" spans="2:11" s="1" customFormat="1" ht="14.4" hidden="1" customHeight="1">
      <c r="B37" s="39"/>
      <c r="C37" s="40"/>
      <c r="D37" s="40"/>
      <c r="E37" s="47" t="s">
        <v>46</v>
      </c>
      <c r="F37" s="137">
        <f>ROUND(SUM(BH93:BH108), 2)</f>
        <v>0</v>
      </c>
      <c r="G37" s="40"/>
      <c r="H37" s="40"/>
      <c r="I37" s="138">
        <v>0.15</v>
      </c>
      <c r="J37" s="137">
        <v>0</v>
      </c>
      <c r="K37" s="43"/>
    </row>
    <row r="38" spans="2:11" s="1" customFormat="1" ht="14.4" hidden="1" customHeight="1">
      <c r="B38" s="39"/>
      <c r="C38" s="40"/>
      <c r="D38" s="40"/>
      <c r="E38" s="47" t="s">
        <v>47</v>
      </c>
      <c r="F38" s="137">
        <f>ROUND(SUM(BI93:BI108), 2)</f>
        <v>0</v>
      </c>
      <c r="G38" s="40"/>
      <c r="H38" s="40"/>
      <c r="I38" s="138">
        <v>0</v>
      </c>
      <c r="J38" s="137">
        <v>0</v>
      </c>
      <c r="K38" s="43"/>
    </row>
    <row r="39" spans="2:11" s="1" customFormat="1" ht="6.9" customHeight="1">
      <c r="B39" s="39"/>
      <c r="C39" s="40"/>
      <c r="D39" s="40"/>
      <c r="E39" s="40"/>
      <c r="F39" s="40"/>
      <c r="G39" s="40"/>
      <c r="H39" s="40"/>
      <c r="I39" s="125"/>
      <c r="J39" s="40"/>
      <c r="K39" s="43"/>
    </row>
    <row r="40" spans="2:11" s="1" customFormat="1" ht="25.35" customHeight="1">
      <c r="B40" s="39"/>
      <c r="C40" s="139"/>
      <c r="D40" s="140" t="s">
        <v>48</v>
      </c>
      <c r="E40" s="77"/>
      <c r="F40" s="77"/>
      <c r="G40" s="141" t="s">
        <v>49</v>
      </c>
      <c r="H40" s="142" t="s">
        <v>50</v>
      </c>
      <c r="I40" s="143"/>
      <c r="J40" s="144">
        <f>SUM(J31:J38)</f>
        <v>0</v>
      </c>
      <c r="K40" s="145"/>
    </row>
    <row r="41" spans="2:11" s="1" customFormat="1" ht="14.4" customHeight="1">
      <c r="B41" s="54"/>
      <c r="C41" s="55"/>
      <c r="D41" s="55"/>
      <c r="E41" s="55"/>
      <c r="F41" s="55"/>
      <c r="G41" s="55"/>
      <c r="H41" s="55"/>
      <c r="I41" s="146"/>
      <c r="J41" s="55"/>
      <c r="K41" s="56"/>
    </row>
    <row r="45" spans="2:11" s="1" customFormat="1" ht="6.9" customHeight="1">
      <c r="B45" s="147"/>
      <c r="C45" s="148"/>
      <c r="D45" s="148"/>
      <c r="E45" s="148"/>
      <c r="F45" s="148"/>
      <c r="G45" s="148"/>
      <c r="H45" s="148"/>
      <c r="I45" s="149"/>
      <c r="J45" s="148"/>
      <c r="K45" s="150"/>
    </row>
    <row r="46" spans="2:11" s="1" customFormat="1" ht="36.9" customHeight="1">
      <c r="B46" s="39"/>
      <c r="C46" s="28" t="s">
        <v>112</v>
      </c>
      <c r="D46" s="40"/>
      <c r="E46" s="40"/>
      <c r="F46" s="40"/>
      <c r="G46" s="40"/>
      <c r="H46" s="40"/>
      <c r="I46" s="125"/>
      <c r="J46" s="40"/>
      <c r="K46" s="43"/>
    </row>
    <row r="47" spans="2:11" s="1" customFormat="1" ht="6.9" customHeight="1">
      <c r="B47" s="39"/>
      <c r="C47" s="40"/>
      <c r="D47" s="40"/>
      <c r="E47" s="40"/>
      <c r="F47" s="40"/>
      <c r="G47" s="40"/>
      <c r="H47" s="40"/>
      <c r="I47" s="125"/>
      <c r="J47" s="40"/>
      <c r="K47" s="43"/>
    </row>
    <row r="48" spans="2:11" s="1" customFormat="1" ht="14.4" customHeight="1">
      <c r="B48" s="39"/>
      <c r="C48" s="35" t="s">
        <v>18</v>
      </c>
      <c r="D48" s="40"/>
      <c r="E48" s="40"/>
      <c r="F48" s="40"/>
      <c r="G48" s="40"/>
      <c r="H48" s="40"/>
      <c r="I48" s="125"/>
      <c r="J48" s="40"/>
      <c r="K48" s="43"/>
    </row>
    <row r="49" spans="2:47" s="1" customFormat="1" ht="14.4" customHeight="1">
      <c r="B49" s="39"/>
      <c r="C49" s="40"/>
      <c r="D49" s="40"/>
      <c r="E49" s="362" t="str">
        <f>E7</f>
        <v>Divoká Orlice, Žamberk, protipovodňová ochrana - zabezpečovací práce</v>
      </c>
      <c r="F49" s="363"/>
      <c r="G49" s="363"/>
      <c r="H49" s="363"/>
      <c r="I49" s="125"/>
      <c r="J49" s="40"/>
      <c r="K49" s="43"/>
    </row>
    <row r="50" spans="2:47" ht="13.2">
      <c r="B50" s="26"/>
      <c r="C50" s="35" t="s">
        <v>106</v>
      </c>
      <c r="D50" s="27"/>
      <c r="E50" s="27"/>
      <c r="F50" s="27"/>
      <c r="G50" s="27"/>
      <c r="H50" s="27"/>
      <c r="I50" s="124"/>
      <c r="J50" s="27"/>
      <c r="K50" s="29"/>
    </row>
    <row r="51" spans="2:47" ht="14.4" customHeight="1">
      <c r="B51" s="26"/>
      <c r="C51" s="27"/>
      <c r="D51" s="27"/>
      <c r="E51" s="362" t="s">
        <v>107</v>
      </c>
      <c r="F51" s="322"/>
      <c r="G51" s="322"/>
      <c r="H51" s="322"/>
      <c r="I51" s="124"/>
      <c r="J51" s="27"/>
      <c r="K51" s="29"/>
    </row>
    <row r="52" spans="2:47" ht="13.2">
      <c r="B52" s="26"/>
      <c r="C52" s="35" t="s">
        <v>108</v>
      </c>
      <c r="D52" s="27"/>
      <c r="E52" s="27"/>
      <c r="F52" s="27"/>
      <c r="G52" s="27"/>
      <c r="H52" s="27"/>
      <c r="I52" s="124"/>
      <c r="J52" s="27"/>
      <c r="K52" s="29"/>
    </row>
    <row r="53" spans="2:47" s="1" customFormat="1" ht="14.4" customHeight="1">
      <c r="B53" s="39"/>
      <c r="C53" s="40"/>
      <c r="D53" s="40"/>
      <c r="E53" s="346" t="s">
        <v>109</v>
      </c>
      <c r="F53" s="364"/>
      <c r="G53" s="364"/>
      <c r="H53" s="364"/>
      <c r="I53" s="125"/>
      <c r="J53" s="40"/>
      <c r="K53" s="43"/>
    </row>
    <row r="54" spans="2:47" s="1" customFormat="1" ht="14.4" customHeight="1">
      <c r="B54" s="39"/>
      <c r="C54" s="35" t="s">
        <v>110</v>
      </c>
      <c r="D54" s="40"/>
      <c r="E54" s="40"/>
      <c r="F54" s="40"/>
      <c r="G54" s="40"/>
      <c r="H54" s="40"/>
      <c r="I54" s="125"/>
      <c r="J54" s="40"/>
      <c r="K54" s="43"/>
    </row>
    <row r="55" spans="2:47" s="1" customFormat="1" ht="16.2" customHeight="1">
      <c r="B55" s="39"/>
      <c r="C55" s="40"/>
      <c r="D55" s="40"/>
      <c r="E55" s="365" t="str">
        <f>E13</f>
        <v>B1 - Betonová stěna</v>
      </c>
      <c r="F55" s="364"/>
      <c r="G55" s="364"/>
      <c r="H55" s="364"/>
      <c r="I55" s="125"/>
      <c r="J55" s="40"/>
      <c r="K55" s="43"/>
    </row>
    <row r="56" spans="2:47" s="1" customFormat="1" ht="6.9" customHeight="1">
      <c r="B56" s="39"/>
      <c r="C56" s="40"/>
      <c r="D56" s="40"/>
      <c r="E56" s="40"/>
      <c r="F56" s="40"/>
      <c r="G56" s="40"/>
      <c r="H56" s="40"/>
      <c r="I56" s="125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 xml:space="preserve"> </v>
      </c>
      <c r="G57" s="40"/>
      <c r="H57" s="40"/>
      <c r="I57" s="126" t="s">
        <v>25</v>
      </c>
      <c r="J57" s="127" t="str">
        <f>IF(J16="","",J16)</f>
        <v>8. 1. 2018</v>
      </c>
      <c r="K57" s="43"/>
    </row>
    <row r="58" spans="2:47" s="1" customFormat="1" ht="6.9" customHeight="1">
      <c r="B58" s="39"/>
      <c r="C58" s="40"/>
      <c r="D58" s="40"/>
      <c r="E58" s="40"/>
      <c r="F58" s="40"/>
      <c r="G58" s="40"/>
      <c r="H58" s="40"/>
      <c r="I58" s="125"/>
      <c r="J58" s="40"/>
      <c r="K58" s="43"/>
    </row>
    <row r="59" spans="2:47" s="1" customFormat="1" ht="13.2">
      <c r="B59" s="39"/>
      <c r="C59" s="35" t="s">
        <v>27</v>
      </c>
      <c r="D59" s="40"/>
      <c r="E59" s="40"/>
      <c r="F59" s="33" t="str">
        <f>E19</f>
        <v>Povodí Labe, státní podnik H. Králové</v>
      </c>
      <c r="G59" s="40"/>
      <c r="H59" s="40"/>
      <c r="I59" s="126" t="s">
        <v>33</v>
      </c>
      <c r="J59" s="326" t="str">
        <f>E25</f>
        <v>VRV, a.s. Praha 5 a Agroprojekce Litomyšl, s.r.o.</v>
      </c>
      <c r="K59" s="43"/>
    </row>
    <row r="60" spans="2:47" s="1" customFormat="1" ht="14.4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25"/>
      <c r="J60" s="3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25"/>
      <c r="J61" s="40"/>
      <c r="K61" s="43"/>
    </row>
    <row r="62" spans="2:47" s="1" customFormat="1" ht="29.25" customHeight="1">
      <c r="B62" s="39"/>
      <c r="C62" s="151" t="s">
        <v>113</v>
      </c>
      <c r="D62" s="139"/>
      <c r="E62" s="139"/>
      <c r="F62" s="139"/>
      <c r="G62" s="139"/>
      <c r="H62" s="139"/>
      <c r="I62" s="152"/>
      <c r="J62" s="153" t="s">
        <v>114</v>
      </c>
      <c r="K62" s="154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25"/>
      <c r="J63" s="40"/>
      <c r="K63" s="43"/>
    </row>
    <row r="64" spans="2:47" s="1" customFormat="1" ht="29.25" customHeight="1">
      <c r="B64" s="39"/>
      <c r="C64" s="155" t="s">
        <v>115</v>
      </c>
      <c r="D64" s="40"/>
      <c r="E64" s="40"/>
      <c r="F64" s="40"/>
      <c r="G64" s="40"/>
      <c r="H64" s="40"/>
      <c r="I64" s="125"/>
      <c r="J64" s="135">
        <f>J93</f>
        <v>0</v>
      </c>
      <c r="K64" s="43"/>
      <c r="AU64" s="22" t="s">
        <v>116</v>
      </c>
    </row>
    <row r="65" spans="2:12" s="8" customFormat="1" ht="24.9" customHeight="1">
      <c r="B65" s="156"/>
      <c r="C65" s="157"/>
      <c r="D65" s="158" t="s">
        <v>117</v>
      </c>
      <c r="E65" s="159"/>
      <c r="F65" s="159"/>
      <c r="G65" s="159"/>
      <c r="H65" s="159"/>
      <c r="I65" s="160"/>
      <c r="J65" s="161">
        <f>J94</f>
        <v>0</v>
      </c>
      <c r="K65" s="162"/>
    </row>
    <row r="66" spans="2:12" s="9" customFormat="1" ht="19.95" customHeight="1">
      <c r="B66" s="163"/>
      <c r="C66" s="164"/>
      <c r="D66" s="165" t="s">
        <v>118</v>
      </c>
      <c r="E66" s="166"/>
      <c r="F66" s="166"/>
      <c r="G66" s="166"/>
      <c r="H66" s="166"/>
      <c r="I66" s="167"/>
      <c r="J66" s="168">
        <f>J95</f>
        <v>0</v>
      </c>
      <c r="K66" s="169"/>
    </row>
    <row r="67" spans="2:12" s="9" customFormat="1" ht="19.95" customHeight="1">
      <c r="B67" s="163"/>
      <c r="C67" s="164"/>
      <c r="D67" s="165" t="s">
        <v>119</v>
      </c>
      <c r="E67" s="166"/>
      <c r="F67" s="166"/>
      <c r="G67" s="166"/>
      <c r="H67" s="166"/>
      <c r="I67" s="167"/>
      <c r="J67" s="168">
        <f>J102</f>
        <v>0</v>
      </c>
      <c r="K67" s="169"/>
    </row>
    <row r="68" spans="2:12" s="9" customFormat="1" ht="19.95" customHeight="1">
      <c r="B68" s="163"/>
      <c r="C68" s="164"/>
      <c r="D68" s="165" t="s">
        <v>120</v>
      </c>
      <c r="E68" s="166"/>
      <c r="F68" s="166"/>
      <c r="G68" s="166"/>
      <c r="H68" s="166"/>
      <c r="I68" s="167"/>
      <c r="J68" s="168">
        <f>J104</f>
        <v>0</v>
      </c>
      <c r="K68" s="169"/>
    </row>
    <row r="69" spans="2:12" s="9" customFormat="1" ht="19.95" customHeight="1">
      <c r="B69" s="163"/>
      <c r="C69" s="164"/>
      <c r="D69" s="165" t="s">
        <v>121</v>
      </c>
      <c r="E69" s="166"/>
      <c r="F69" s="166"/>
      <c r="G69" s="166"/>
      <c r="H69" s="166"/>
      <c r="I69" s="167"/>
      <c r="J69" s="168">
        <f>J107</f>
        <v>0</v>
      </c>
      <c r="K69" s="169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25"/>
      <c r="J70" s="40"/>
      <c r="K70" s="43"/>
    </row>
    <row r="71" spans="2:12" s="1" customFormat="1" ht="6.9" customHeight="1">
      <c r="B71" s="54"/>
      <c r="C71" s="55"/>
      <c r="D71" s="55"/>
      <c r="E71" s="55"/>
      <c r="F71" s="55"/>
      <c r="G71" s="55"/>
      <c r="H71" s="55"/>
      <c r="I71" s="146"/>
      <c r="J71" s="55"/>
      <c r="K71" s="56"/>
    </row>
    <row r="75" spans="2:12" s="1" customFormat="1" ht="6.9" customHeight="1">
      <c r="B75" s="57"/>
      <c r="C75" s="58"/>
      <c r="D75" s="58"/>
      <c r="E75" s="58"/>
      <c r="F75" s="58"/>
      <c r="G75" s="58"/>
      <c r="H75" s="58"/>
      <c r="I75" s="149"/>
      <c r="J75" s="58"/>
      <c r="K75" s="58"/>
      <c r="L75" s="59"/>
    </row>
    <row r="76" spans="2:12" s="1" customFormat="1" ht="36.9" customHeight="1">
      <c r="B76" s="39"/>
      <c r="C76" s="60" t="s">
        <v>122</v>
      </c>
      <c r="D76" s="61"/>
      <c r="E76" s="61"/>
      <c r="F76" s="61"/>
      <c r="G76" s="61"/>
      <c r="H76" s="61"/>
      <c r="I76" s="170"/>
      <c r="J76" s="61"/>
      <c r="K76" s="61"/>
      <c r="L76" s="59"/>
    </row>
    <row r="77" spans="2:12" s="1" customFormat="1" ht="6.9" customHeight="1">
      <c r="B77" s="39"/>
      <c r="C77" s="61"/>
      <c r="D77" s="61"/>
      <c r="E77" s="61"/>
      <c r="F77" s="61"/>
      <c r="G77" s="61"/>
      <c r="H77" s="61"/>
      <c r="I77" s="170"/>
      <c r="J77" s="61"/>
      <c r="K77" s="61"/>
      <c r="L77" s="59"/>
    </row>
    <row r="78" spans="2:12" s="1" customFormat="1" ht="14.4" customHeight="1">
      <c r="B78" s="39"/>
      <c r="C78" s="63" t="s">
        <v>18</v>
      </c>
      <c r="D78" s="61"/>
      <c r="E78" s="61"/>
      <c r="F78" s="61"/>
      <c r="G78" s="61"/>
      <c r="H78" s="61"/>
      <c r="I78" s="170"/>
      <c r="J78" s="61"/>
      <c r="K78" s="61"/>
      <c r="L78" s="59"/>
    </row>
    <row r="79" spans="2:12" s="1" customFormat="1" ht="14.4" customHeight="1">
      <c r="B79" s="39"/>
      <c r="C79" s="61"/>
      <c r="D79" s="61"/>
      <c r="E79" s="367" t="str">
        <f>E7</f>
        <v>Divoká Orlice, Žamberk, protipovodňová ochrana - zabezpečovací práce</v>
      </c>
      <c r="F79" s="368"/>
      <c r="G79" s="368"/>
      <c r="H79" s="368"/>
      <c r="I79" s="170"/>
      <c r="J79" s="61"/>
      <c r="K79" s="61"/>
      <c r="L79" s="59"/>
    </row>
    <row r="80" spans="2:12" ht="13.2">
      <c r="B80" s="26"/>
      <c r="C80" s="63" t="s">
        <v>106</v>
      </c>
      <c r="D80" s="171"/>
      <c r="E80" s="171"/>
      <c r="F80" s="171"/>
      <c r="G80" s="171"/>
      <c r="H80" s="171"/>
      <c r="J80" s="171"/>
      <c r="K80" s="171"/>
      <c r="L80" s="172"/>
    </row>
    <row r="81" spans="2:65" ht="14.4" customHeight="1">
      <c r="B81" s="26"/>
      <c r="C81" s="171"/>
      <c r="D81" s="171"/>
      <c r="E81" s="367" t="s">
        <v>107</v>
      </c>
      <c r="F81" s="371"/>
      <c r="G81" s="371"/>
      <c r="H81" s="371"/>
      <c r="J81" s="171"/>
      <c r="K81" s="171"/>
      <c r="L81" s="172"/>
    </row>
    <row r="82" spans="2:65" ht="13.2">
      <c r="B82" s="26"/>
      <c r="C82" s="63" t="s">
        <v>108</v>
      </c>
      <c r="D82" s="171"/>
      <c r="E82" s="171"/>
      <c r="F82" s="171"/>
      <c r="G82" s="171"/>
      <c r="H82" s="171"/>
      <c r="J82" s="171"/>
      <c r="K82" s="171"/>
      <c r="L82" s="172"/>
    </row>
    <row r="83" spans="2:65" s="1" customFormat="1" ht="14.4" customHeight="1">
      <c r="B83" s="39"/>
      <c r="C83" s="61"/>
      <c r="D83" s="61"/>
      <c r="E83" s="369" t="s">
        <v>109</v>
      </c>
      <c r="F83" s="370"/>
      <c r="G83" s="370"/>
      <c r="H83" s="370"/>
      <c r="I83" s="170"/>
      <c r="J83" s="61"/>
      <c r="K83" s="61"/>
      <c r="L83" s="59"/>
    </row>
    <row r="84" spans="2:65" s="1" customFormat="1" ht="14.4" customHeight="1">
      <c r="B84" s="39"/>
      <c r="C84" s="63" t="s">
        <v>110</v>
      </c>
      <c r="D84" s="61"/>
      <c r="E84" s="61"/>
      <c r="F84" s="61"/>
      <c r="G84" s="61"/>
      <c r="H84" s="61"/>
      <c r="I84" s="170"/>
      <c r="J84" s="61"/>
      <c r="K84" s="61"/>
      <c r="L84" s="59"/>
    </row>
    <row r="85" spans="2:65" s="1" customFormat="1" ht="16.2" customHeight="1">
      <c r="B85" s="39"/>
      <c r="C85" s="61"/>
      <c r="D85" s="61"/>
      <c r="E85" s="337" t="str">
        <f>E13</f>
        <v>B1 - Betonová stěna</v>
      </c>
      <c r="F85" s="370"/>
      <c r="G85" s="370"/>
      <c r="H85" s="370"/>
      <c r="I85" s="170"/>
      <c r="J85" s="61"/>
      <c r="K85" s="61"/>
      <c r="L85" s="59"/>
    </row>
    <row r="86" spans="2:65" s="1" customFormat="1" ht="6.9" customHeight="1">
      <c r="B86" s="39"/>
      <c r="C86" s="61"/>
      <c r="D86" s="61"/>
      <c r="E86" s="61"/>
      <c r="F86" s="61"/>
      <c r="G86" s="61"/>
      <c r="H86" s="61"/>
      <c r="I86" s="170"/>
      <c r="J86" s="61"/>
      <c r="K86" s="61"/>
      <c r="L86" s="59"/>
    </row>
    <row r="87" spans="2:65" s="1" customFormat="1" ht="18" customHeight="1">
      <c r="B87" s="39"/>
      <c r="C87" s="63" t="s">
        <v>23</v>
      </c>
      <c r="D87" s="61"/>
      <c r="E87" s="61"/>
      <c r="F87" s="173" t="str">
        <f>F16</f>
        <v xml:space="preserve"> </v>
      </c>
      <c r="G87" s="61"/>
      <c r="H87" s="61"/>
      <c r="I87" s="174" t="s">
        <v>25</v>
      </c>
      <c r="J87" s="71" t="str">
        <f>IF(J16="","",J16)</f>
        <v>8. 1. 2018</v>
      </c>
      <c r="K87" s="61"/>
      <c r="L87" s="59"/>
    </row>
    <row r="88" spans="2:65" s="1" customFormat="1" ht="6.9" customHeight="1">
      <c r="B88" s="39"/>
      <c r="C88" s="61"/>
      <c r="D88" s="61"/>
      <c r="E88" s="61"/>
      <c r="F88" s="61"/>
      <c r="G88" s="61"/>
      <c r="H88" s="61"/>
      <c r="I88" s="170"/>
      <c r="J88" s="61"/>
      <c r="K88" s="61"/>
      <c r="L88" s="59"/>
    </row>
    <row r="89" spans="2:65" s="1" customFormat="1" ht="13.2">
      <c r="B89" s="39"/>
      <c r="C89" s="63" t="s">
        <v>27</v>
      </c>
      <c r="D89" s="61"/>
      <c r="E89" s="61"/>
      <c r="F89" s="173" t="str">
        <f>E19</f>
        <v>Povodí Labe, státní podnik H. Králové</v>
      </c>
      <c r="G89" s="61"/>
      <c r="H89" s="61"/>
      <c r="I89" s="174" t="s">
        <v>33</v>
      </c>
      <c r="J89" s="173" t="str">
        <f>E25</f>
        <v>VRV, a.s. Praha 5 a Agroprojekce Litomyšl, s.r.o.</v>
      </c>
      <c r="K89" s="61"/>
      <c r="L89" s="59"/>
    </row>
    <row r="90" spans="2:65" s="1" customFormat="1" ht="14.4" customHeight="1">
      <c r="B90" s="39"/>
      <c r="C90" s="63" t="s">
        <v>31</v>
      </c>
      <c r="D90" s="61"/>
      <c r="E90" s="61"/>
      <c r="F90" s="173" t="str">
        <f>IF(E22="","",E22)</f>
        <v/>
      </c>
      <c r="G90" s="61"/>
      <c r="H90" s="61"/>
      <c r="I90" s="170"/>
      <c r="J90" s="61"/>
      <c r="K90" s="61"/>
      <c r="L90" s="59"/>
    </row>
    <row r="91" spans="2:65" s="1" customFormat="1" ht="10.35" customHeight="1">
      <c r="B91" s="39"/>
      <c r="C91" s="61"/>
      <c r="D91" s="61"/>
      <c r="E91" s="61"/>
      <c r="F91" s="61"/>
      <c r="G91" s="61"/>
      <c r="H91" s="61"/>
      <c r="I91" s="170"/>
      <c r="J91" s="61"/>
      <c r="K91" s="61"/>
      <c r="L91" s="59"/>
    </row>
    <row r="92" spans="2:65" s="10" customFormat="1" ht="29.25" customHeight="1">
      <c r="B92" s="175"/>
      <c r="C92" s="176" t="s">
        <v>123</v>
      </c>
      <c r="D92" s="177" t="s">
        <v>57</v>
      </c>
      <c r="E92" s="177" t="s">
        <v>53</v>
      </c>
      <c r="F92" s="177" t="s">
        <v>124</v>
      </c>
      <c r="G92" s="177" t="s">
        <v>125</v>
      </c>
      <c r="H92" s="177" t="s">
        <v>126</v>
      </c>
      <c r="I92" s="178" t="s">
        <v>127</v>
      </c>
      <c r="J92" s="177" t="s">
        <v>114</v>
      </c>
      <c r="K92" s="179" t="s">
        <v>128</v>
      </c>
      <c r="L92" s="180"/>
      <c r="M92" s="79" t="s">
        <v>129</v>
      </c>
      <c r="N92" s="80" t="s">
        <v>42</v>
      </c>
      <c r="O92" s="80" t="s">
        <v>130</v>
      </c>
      <c r="P92" s="80" t="s">
        <v>131</v>
      </c>
      <c r="Q92" s="80" t="s">
        <v>132</v>
      </c>
      <c r="R92" s="80" t="s">
        <v>133</v>
      </c>
      <c r="S92" s="80" t="s">
        <v>134</v>
      </c>
      <c r="T92" s="81" t="s">
        <v>135</v>
      </c>
    </row>
    <row r="93" spans="2:65" s="1" customFormat="1" ht="29.25" customHeight="1">
      <c r="B93" s="39"/>
      <c r="C93" s="85" t="s">
        <v>115</v>
      </c>
      <c r="D93" s="61"/>
      <c r="E93" s="61"/>
      <c r="F93" s="61"/>
      <c r="G93" s="61"/>
      <c r="H93" s="61"/>
      <c r="I93" s="170"/>
      <c r="J93" s="181">
        <f>BK93</f>
        <v>0</v>
      </c>
      <c r="K93" s="61"/>
      <c r="L93" s="59"/>
      <c r="M93" s="82"/>
      <c r="N93" s="83"/>
      <c r="O93" s="83"/>
      <c r="P93" s="182">
        <f>P94</f>
        <v>0</v>
      </c>
      <c r="Q93" s="83"/>
      <c r="R93" s="182">
        <f>R94</f>
        <v>261.87167999999997</v>
      </c>
      <c r="S93" s="83"/>
      <c r="T93" s="183">
        <f>T94</f>
        <v>0</v>
      </c>
      <c r="AT93" s="22" t="s">
        <v>71</v>
      </c>
      <c r="AU93" s="22" t="s">
        <v>116</v>
      </c>
      <c r="BK93" s="184">
        <f>BK94</f>
        <v>0</v>
      </c>
    </row>
    <row r="94" spans="2:65" s="11" customFormat="1" ht="37.35" customHeight="1">
      <c r="B94" s="185"/>
      <c r="C94" s="186"/>
      <c r="D94" s="187" t="s">
        <v>71</v>
      </c>
      <c r="E94" s="188" t="s">
        <v>136</v>
      </c>
      <c r="F94" s="188" t="s">
        <v>137</v>
      </c>
      <c r="G94" s="186"/>
      <c r="H94" s="186"/>
      <c r="I94" s="189"/>
      <c r="J94" s="190">
        <f>BK94</f>
        <v>0</v>
      </c>
      <c r="K94" s="186"/>
      <c r="L94" s="191"/>
      <c r="M94" s="192"/>
      <c r="N94" s="193"/>
      <c r="O94" s="193"/>
      <c r="P94" s="194">
        <f>P95+P102+P104+P107</f>
        <v>0</v>
      </c>
      <c r="Q94" s="193"/>
      <c r="R94" s="194">
        <f>R95+R102+R104+R107</f>
        <v>261.87167999999997</v>
      </c>
      <c r="S94" s="193"/>
      <c r="T94" s="195">
        <f>T95+T102+T104+T107</f>
        <v>0</v>
      </c>
      <c r="AR94" s="196" t="s">
        <v>79</v>
      </c>
      <c r="AT94" s="197" t="s">
        <v>71</v>
      </c>
      <c r="AU94" s="197" t="s">
        <v>72</v>
      </c>
      <c r="AY94" s="196" t="s">
        <v>138</v>
      </c>
      <c r="BK94" s="198">
        <f>BK95+BK102+BK104+BK107</f>
        <v>0</v>
      </c>
    </row>
    <row r="95" spans="2:65" s="11" customFormat="1" ht="19.95" customHeight="1">
      <c r="B95" s="185"/>
      <c r="C95" s="186"/>
      <c r="D95" s="187" t="s">
        <v>71</v>
      </c>
      <c r="E95" s="199" t="s">
        <v>79</v>
      </c>
      <c r="F95" s="199" t="s">
        <v>139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SUM(P96:P101)</f>
        <v>0</v>
      </c>
      <c r="Q95" s="193"/>
      <c r="R95" s="194">
        <f>SUM(R96:R101)</f>
        <v>0</v>
      </c>
      <c r="S95" s="193"/>
      <c r="T95" s="195">
        <f>SUM(T96:T101)</f>
        <v>0</v>
      </c>
      <c r="AR95" s="196" t="s">
        <v>79</v>
      </c>
      <c r="AT95" s="197" t="s">
        <v>71</v>
      </c>
      <c r="AU95" s="197" t="s">
        <v>79</v>
      </c>
      <c r="AY95" s="196" t="s">
        <v>138</v>
      </c>
      <c r="BK95" s="198">
        <f>SUM(BK96:BK101)</f>
        <v>0</v>
      </c>
    </row>
    <row r="96" spans="2:65" s="1" customFormat="1" ht="14.4" customHeight="1">
      <c r="B96" s="39"/>
      <c r="C96" s="201" t="s">
        <v>79</v>
      </c>
      <c r="D96" s="201" t="s">
        <v>140</v>
      </c>
      <c r="E96" s="202" t="s">
        <v>141</v>
      </c>
      <c r="F96" s="203" t="s">
        <v>142</v>
      </c>
      <c r="G96" s="204" t="s">
        <v>143</v>
      </c>
      <c r="H96" s="205">
        <v>36.799999999999997</v>
      </c>
      <c r="I96" s="206"/>
      <c r="J96" s="207">
        <f>ROUND(I96*H96,2)</f>
        <v>0</v>
      </c>
      <c r="K96" s="203" t="s">
        <v>144</v>
      </c>
      <c r="L96" s="59"/>
      <c r="M96" s="208" t="s">
        <v>21</v>
      </c>
      <c r="N96" s="209" t="s">
        <v>43</v>
      </c>
      <c r="O96" s="40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22" t="s">
        <v>145</v>
      </c>
      <c r="AT96" s="22" t="s">
        <v>140</v>
      </c>
      <c r="AU96" s="22" t="s">
        <v>82</v>
      </c>
      <c r="AY96" s="22" t="s">
        <v>138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2" t="s">
        <v>79</v>
      </c>
      <c r="BK96" s="212">
        <f>ROUND(I96*H96,2)</f>
        <v>0</v>
      </c>
      <c r="BL96" s="22" t="s">
        <v>145</v>
      </c>
      <c r="BM96" s="22" t="s">
        <v>146</v>
      </c>
    </row>
    <row r="97" spans="2:65" s="12" customFormat="1" ht="12">
      <c r="B97" s="213"/>
      <c r="C97" s="214"/>
      <c r="D97" s="215" t="s">
        <v>147</v>
      </c>
      <c r="E97" s="216" t="s">
        <v>21</v>
      </c>
      <c r="F97" s="217" t="s">
        <v>148</v>
      </c>
      <c r="G97" s="214"/>
      <c r="H97" s="218">
        <v>36.799999999999997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147</v>
      </c>
      <c r="AU97" s="224" t="s">
        <v>82</v>
      </c>
      <c r="AV97" s="12" t="s">
        <v>82</v>
      </c>
      <c r="AW97" s="12" t="s">
        <v>35</v>
      </c>
      <c r="AX97" s="12" t="s">
        <v>79</v>
      </c>
      <c r="AY97" s="224" t="s">
        <v>138</v>
      </c>
    </row>
    <row r="98" spans="2:65" s="1" customFormat="1" ht="22.8" customHeight="1">
      <c r="B98" s="39"/>
      <c r="C98" s="201" t="s">
        <v>82</v>
      </c>
      <c r="D98" s="201" t="s">
        <v>140</v>
      </c>
      <c r="E98" s="202" t="s">
        <v>149</v>
      </c>
      <c r="F98" s="203" t="s">
        <v>150</v>
      </c>
      <c r="G98" s="204" t="s">
        <v>143</v>
      </c>
      <c r="H98" s="205">
        <v>36.799999999999997</v>
      </c>
      <c r="I98" s="206"/>
      <c r="J98" s="207">
        <f>ROUND(I98*H98,2)</f>
        <v>0</v>
      </c>
      <c r="K98" s="203" t="s">
        <v>144</v>
      </c>
      <c r="L98" s="59"/>
      <c r="M98" s="208" t="s">
        <v>21</v>
      </c>
      <c r="N98" s="209" t="s">
        <v>43</v>
      </c>
      <c r="O98" s="40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22" t="s">
        <v>145</v>
      </c>
      <c r="AT98" s="22" t="s">
        <v>140</v>
      </c>
      <c r="AU98" s="22" t="s">
        <v>82</v>
      </c>
      <c r="AY98" s="22" t="s">
        <v>138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2" t="s">
        <v>79</v>
      </c>
      <c r="BK98" s="212">
        <f>ROUND(I98*H98,2)</f>
        <v>0</v>
      </c>
      <c r="BL98" s="22" t="s">
        <v>145</v>
      </c>
      <c r="BM98" s="22" t="s">
        <v>151</v>
      </c>
    </row>
    <row r="99" spans="2:65" s="12" customFormat="1" ht="12">
      <c r="B99" s="213"/>
      <c r="C99" s="214"/>
      <c r="D99" s="215" t="s">
        <v>147</v>
      </c>
      <c r="E99" s="216" t="s">
        <v>21</v>
      </c>
      <c r="F99" s="217" t="s">
        <v>152</v>
      </c>
      <c r="G99" s="214"/>
      <c r="H99" s="218">
        <v>36.799999999999997</v>
      </c>
      <c r="I99" s="219"/>
      <c r="J99" s="214"/>
      <c r="K99" s="214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147</v>
      </c>
      <c r="AU99" s="224" t="s">
        <v>82</v>
      </c>
      <c r="AV99" s="12" t="s">
        <v>82</v>
      </c>
      <c r="AW99" s="12" t="s">
        <v>35</v>
      </c>
      <c r="AX99" s="12" t="s">
        <v>72</v>
      </c>
      <c r="AY99" s="224" t="s">
        <v>138</v>
      </c>
    </row>
    <row r="100" spans="2:65" s="1" customFormat="1" ht="14.4" customHeight="1">
      <c r="B100" s="39"/>
      <c r="C100" s="201" t="s">
        <v>90</v>
      </c>
      <c r="D100" s="201" t="s">
        <v>140</v>
      </c>
      <c r="E100" s="202" t="s">
        <v>153</v>
      </c>
      <c r="F100" s="203" t="s">
        <v>154</v>
      </c>
      <c r="G100" s="204" t="s">
        <v>143</v>
      </c>
      <c r="H100" s="205">
        <v>36.799999999999997</v>
      </c>
      <c r="I100" s="206"/>
      <c r="J100" s="207">
        <f>ROUND(I100*H100,2)</f>
        <v>0</v>
      </c>
      <c r="K100" s="203" t="s">
        <v>144</v>
      </c>
      <c r="L100" s="59"/>
      <c r="M100" s="208" t="s">
        <v>21</v>
      </c>
      <c r="N100" s="209" t="s">
        <v>43</v>
      </c>
      <c r="O100" s="40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2" t="s">
        <v>145</v>
      </c>
      <c r="AT100" s="22" t="s">
        <v>140</v>
      </c>
      <c r="AU100" s="22" t="s">
        <v>82</v>
      </c>
      <c r="AY100" s="22" t="s">
        <v>138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2" t="s">
        <v>79</v>
      </c>
      <c r="BK100" s="212">
        <f>ROUND(I100*H100,2)</f>
        <v>0</v>
      </c>
      <c r="BL100" s="22" t="s">
        <v>145</v>
      </c>
      <c r="BM100" s="22" t="s">
        <v>155</v>
      </c>
    </row>
    <row r="101" spans="2:65" s="12" customFormat="1" ht="12">
      <c r="B101" s="213"/>
      <c r="C101" s="214"/>
      <c r="D101" s="215" t="s">
        <v>147</v>
      </c>
      <c r="E101" s="216" t="s">
        <v>21</v>
      </c>
      <c r="F101" s="217" t="s">
        <v>152</v>
      </c>
      <c r="G101" s="214"/>
      <c r="H101" s="218">
        <v>36.799999999999997</v>
      </c>
      <c r="I101" s="219"/>
      <c r="J101" s="214"/>
      <c r="K101" s="214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147</v>
      </c>
      <c r="AU101" s="224" t="s">
        <v>82</v>
      </c>
      <c r="AV101" s="12" t="s">
        <v>82</v>
      </c>
      <c r="AW101" s="12" t="s">
        <v>35</v>
      </c>
      <c r="AX101" s="12" t="s">
        <v>72</v>
      </c>
      <c r="AY101" s="224" t="s">
        <v>138</v>
      </c>
    </row>
    <row r="102" spans="2:65" s="11" customFormat="1" ht="29.85" customHeight="1">
      <c r="B102" s="185"/>
      <c r="C102" s="186"/>
      <c r="D102" s="187" t="s">
        <v>71</v>
      </c>
      <c r="E102" s="199" t="s">
        <v>145</v>
      </c>
      <c r="F102" s="199" t="s">
        <v>156</v>
      </c>
      <c r="G102" s="186"/>
      <c r="H102" s="186"/>
      <c r="I102" s="189"/>
      <c r="J102" s="200">
        <f>BK102</f>
        <v>0</v>
      </c>
      <c r="K102" s="186"/>
      <c r="L102" s="191"/>
      <c r="M102" s="192"/>
      <c r="N102" s="193"/>
      <c r="O102" s="193"/>
      <c r="P102" s="194">
        <f>P103</f>
        <v>0</v>
      </c>
      <c r="Q102" s="193"/>
      <c r="R102" s="194">
        <f>R103</f>
        <v>204.87168</v>
      </c>
      <c r="S102" s="193"/>
      <c r="T102" s="195">
        <f>T103</f>
        <v>0</v>
      </c>
      <c r="AR102" s="196" t="s">
        <v>79</v>
      </c>
      <c r="AT102" s="197" t="s">
        <v>71</v>
      </c>
      <c r="AU102" s="197" t="s">
        <v>79</v>
      </c>
      <c r="AY102" s="196" t="s">
        <v>138</v>
      </c>
      <c r="BK102" s="198">
        <f>BK103</f>
        <v>0</v>
      </c>
    </row>
    <row r="103" spans="2:65" s="1" customFormat="1" ht="22.8" customHeight="1">
      <c r="B103" s="39"/>
      <c r="C103" s="201" t="s">
        <v>145</v>
      </c>
      <c r="D103" s="201" t="s">
        <v>140</v>
      </c>
      <c r="E103" s="202" t="s">
        <v>157</v>
      </c>
      <c r="F103" s="203" t="s">
        <v>158</v>
      </c>
      <c r="G103" s="204" t="s">
        <v>143</v>
      </c>
      <c r="H103" s="205">
        <v>96</v>
      </c>
      <c r="I103" s="206"/>
      <c r="J103" s="207">
        <f>ROUND(I103*H103,2)</f>
        <v>0</v>
      </c>
      <c r="K103" s="203" t="s">
        <v>144</v>
      </c>
      <c r="L103" s="59"/>
      <c r="M103" s="208" t="s">
        <v>21</v>
      </c>
      <c r="N103" s="209" t="s">
        <v>43</v>
      </c>
      <c r="O103" s="40"/>
      <c r="P103" s="210">
        <f>O103*H103</f>
        <v>0</v>
      </c>
      <c r="Q103" s="210">
        <v>2.13408</v>
      </c>
      <c r="R103" s="210">
        <f>Q103*H103</f>
        <v>204.87168</v>
      </c>
      <c r="S103" s="210">
        <v>0</v>
      </c>
      <c r="T103" s="211">
        <f>S103*H103</f>
        <v>0</v>
      </c>
      <c r="AR103" s="22" t="s">
        <v>145</v>
      </c>
      <c r="AT103" s="22" t="s">
        <v>140</v>
      </c>
      <c r="AU103" s="22" t="s">
        <v>82</v>
      </c>
      <c r="AY103" s="22" t="s">
        <v>138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22" t="s">
        <v>79</v>
      </c>
      <c r="BK103" s="212">
        <f>ROUND(I103*H103,2)</f>
        <v>0</v>
      </c>
      <c r="BL103" s="22" t="s">
        <v>145</v>
      </c>
      <c r="BM103" s="22" t="s">
        <v>159</v>
      </c>
    </row>
    <row r="104" spans="2:65" s="11" customFormat="1" ht="29.85" customHeight="1">
      <c r="B104" s="185"/>
      <c r="C104" s="186"/>
      <c r="D104" s="187" t="s">
        <v>71</v>
      </c>
      <c r="E104" s="199" t="s">
        <v>160</v>
      </c>
      <c r="F104" s="199" t="s">
        <v>161</v>
      </c>
      <c r="G104" s="186"/>
      <c r="H104" s="186"/>
      <c r="I104" s="189"/>
      <c r="J104" s="200">
        <f>BK104</f>
        <v>0</v>
      </c>
      <c r="K104" s="186"/>
      <c r="L104" s="191"/>
      <c r="M104" s="192"/>
      <c r="N104" s="193"/>
      <c r="O104" s="193"/>
      <c r="P104" s="194">
        <f>SUM(P105:P106)</f>
        <v>0</v>
      </c>
      <c r="Q104" s="193"/>
      <c r="R104" s="194">
        <f>SUM(R105:R106)</f>
        <v>57</v>
      </c>
      <c r="S104" s="193"/>
      <c r="T104" s="195">
        <f>SUM(T105:T106)</f>
        <v>0</v>
      </c>
      <c r="AR104" s="196" t="s">
        <v>79</v>
      </c>
      <c r="AT104" s="197" t="s">
        <v>71</v>
      </c>
      <c r="AU104" s="197" t="s">
        <v>79</v>
      </c>
      <c r="AY104" s="196" t="s">
        <v>138</v>
      </c>
      <c r="BK104" s="198">
        <f>SUM(BK105:BK106)</f>
        <v>0</v>
      </c>
    </row>
    <row r="105" spans="2:65" s="1" customFormat="1" ht="14.4" customHeight="1">
      <c r="B105" s="39"/>
      <c r="C105" s="201" t="s">
        <v>160</v>
      </c>
      <c r="D105" s="201" t="s">
        <v>140</v>
      </c>
      <c r="E105" s="202" t="s">
        <v>162</v>
      </c>
      <c r="F105" s="203" t="s">
        <v>163</v>
      </c>
      <c r="G105" s="204" t="s">
        <v>164</v>
      </c>
      <c r="H105" s="205">
        <v>300</v>
      </c>
      <c r="I105" s="206"/>
      <c r="J105" s="207">
        <f>ROUND(I105*H105,2)</f>
        <v>0</v>
      </c>
      <c r="K105" s="203" t="s">
        <v>144</v>
      </c>
      <c r="L105" s="59"/>
      <c r="M105" s="208" t="s">
        <v>21</v>
      </c>
      <c r="N105" s="209" t="s">
        <v>43</v>
      </c>
      <c r="O105" s="40"/>
      <c r="P105" s="210">
        <f>O105*H105</f>
        <v>0</v>
      </c>
      <c r="Q105" s="210">
        <v>0.19</v>
      </c>
      <c r="R105" s="210">
        <f>Q105*H105</f>
        <v>57</v>
      </c>
      <c r="S105" s="210">
        <v>0</v>
      </c>
      <c r="T105" s="211">
        <f>S105*H105</f>
        <v>0</v>
      </c>
      <c r="AR105" s="22" t="s">
        <v>145</v>
      </c>
      <c r="AT105" s="22" t="s">
        <v>140</v>
      </c>
      <c r="AU105" s="22" t="s">
        <v>82</v>
      </c>
      <c r="AY105" s="22" t="s">
        <v>138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2" t="s">
        <v>79</v>
      </c>
      <c r="BK105" s="212">
        <f>ROUND(I105*H105,2)</f>
        <v>0</v>
      </c>
      <c r="BL105" s="22" t="s">
        <v>145</v>
      </c>
      <c r="BM105" s="22" t="s">
        <v>165</v>
      </c>
    </row>
    <row r="106" spans="2:65" s="12" customFormat="1" ht="12">
      <c r="B106" s="213"/>
      <c r="C106" s="214"/>
      <c r="D106" s="215" t="s">
        <v>147</v>
      </c>
      <c r="E106" s="216" t="s">
        <v>21</v>
      </c>
      <c r="F106" s="217" t="s">
        <v>166</v>
      </c>
      <c r="G106" s="214"/>
      <c r="H106" s="218">
        <v>300</v>
      </c>
      <c r="I106" s="219"/>
      <c r="J106" s="214"/>
      <c r="K106" s="214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147</v>
      </c>
      <c r="AU106" s="224" t="s">
        <v>82</v>
      </c>
      <c r="AV106" s="12" t="s">
        <v>82</v>
      </c>
      <c r="AW106" s="12" t="s">
        <v>35</v>
      </c>
      <c r="AX106" s="12" t="s">
        <v>79</v>
      </c>
      <c r="AY106" s="224" t="s">
        <v>138</v>
      </c>
    </row>
    <row r="107" spans="2:65" s="11" customFormat="1" ht="29.85" customHeight="1">
      <c r="B107" s="185"/>
      <c r="C107" s="186"/>
      <c r="D107" s="187" t="s">
        <v>71</v>
      </c>
      <c r="E107" s="199" t="s">
        <v>167</v>
      </c>
      <c r="F107" s="199" t="s">
        <v>168</v>
      </c>
      <c r="G107" s="186"/>
      <c r="H107" s="186"/>
      <c r="I107" s="189"/>
      <c r="J107" s="200">
        <f>BK107</f>
        <v>0</v>
      </c>
      <c r="K107" s="186"/>
      <c r="L107" s="191"/>
      <c r="M107" s="192"/>
      <c r="N107" s="193"/>
      <c r="O107" s="193"/>
      <c r="P107" s="194">
        <f>P108</f>
        <v>0</v>
      </c>
      <c r="Q107" s="193"/>
      <c r="R107" s="194">
        <f>R108</f>
        <v>0</v>
      </c>
      <c r="S107" s="193"/>
      <c r="T107" s="195">
        <f>T108</f>
        <v>0</v>
      </c>
      <c r="AR107" s="196" t="s">
        <v>79</v>
      </c>
      <c r="AT107" s="197" t="s">
        <v>71</v>
      </c>
      <c r="AU107" s="197" t="s">
        <v>79</v>
      </c>
      <c r="AY107" s="196" t="s">
        <v>138</v>
      </c>
      <c r="BK107" s="198">
        <f>BK108</f>
        <v>0</v>
      </c>
    </row>
    <row r="108" spans="2:65" s="1" customFormat="1" ht="14.4" customHeight="1">
      <c r="B108" s="39"/>
      <c r="C108" s="201" t="s">
        <v>169</v>
      </c>
      <c r="D108" s="201" t="s">
        <v>140</v>
      </c>
      <c r="E108" s="202" t="s">
        <v>170</v>
      </c>
      <c r="F108" s="203" t="s">
        <v>171</v>
      </c>
      <c r="G108" s="204" t="s">
        <v>172</v>
      </c>
      <c r="H108" s="205">
        <v>261.87200000000001</v>
      </c>
      <c r="I108" s="206"/>
      <c r="J108" s="207">
        <f>ROUND(I108*H108,2)</f>
        <v>0</v>
      </c>
      <c r="K108" s="203" t="s">
        <v>144</v>
      </c>
      <c r="L108" s="59"/>
      <c r="M108" s="208" t="s">
        <v>21</v>
      </c>
      <c r="N108" s="225" t="s">
        <v>43</v>
      </c>
      <c r="O108" s="22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" t="s">
        <v>145</v>
      </c>
      <c r="AT108" s="22" t="s">
        <v>140</v>
      </c>
      <c r="AU108" s="22" t="s">
        <v>82</v>
      </c>
      <c r="AY108" s="22" t="s">
        <v>138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22" t="s">
        <v>79</v>
      </c>
      <c r="BK108" s="212">
        <f>ROUND(I108*H108,2)</f>
        <v>0</v>
      </c>
      <c r="BL108" s="22" t="s">
        <v>145</v>
      </c>
      <c r="BM108" s="22" t="s">
        <v>173</v>
      </c>
    </row>
    <row r="109" spans="2:65" s="1" customFormat="1" ht="6.9" customHeight="1">
      <c r="B109" s="54"/>
      <c r="C109" s="55"/>
      <c r="D109" s="55"/>
      <c r="E109" s="55"/>
      <c r="F109" s="55"/>
      <c r="G109" s="55"/>
      <c r="H109" s="55"/>
      <c r="I109" s="146"/>
      <c r="J109" s="55"/>
      <c r="K109" s="55"/>
      <c r="L109" s="59"/>
    </row>
  </sheetData>
  <sheetProtection algorithmName="SHA-512" hashValue="Q018TxjgyWU4DgzyzXXzicn8JFsGg8N/c5BZVRcb4MR6EEUyA9CenuU+GVRRs9LoIx3ZiW8R6vOgkaanJTb1AA==" saltValue="6ZxVqCHjHxM0R3tZSWOaxb4dKegSLr6KQUOLNx+xqTUwc4YsueEf7BMJed7+moBTOIGPqzqtcVbmEDavbWL2NA==" spinCount="100000" sheet="1" objects="1" scenarios="1" formatColumns="0" formatRows="0" autoFilter="0"/>
  <autoFilter ref="C92:K108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93" activePane="bottomLeft" state="frozen"/>
      <selection pane="bottomLeft" activeCell="F107" sqref="F107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18" customWidth="1"/>
    <col min="10" max="10" width="20.140625" customWidth="1"/>
    <col min="11" max="11" width="14.8554687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9"/>
      <c r="B1" s="119"/>
      <c r="C1" s="119"/>
      <c r="D1" s="120" t="s">
        <v>1</v>
      </c>
      <c r="E1" s="119"/>
      <c r="F1" s="121" t="s">
        <v>100</v>
      </c>
      <c r="G1" s="372" t="s">
        <v>101</v>
      </c>
      <c r="H1" s="372"/>
      <c r="I1" s="122"/>
      <c r="J1" s="121" t="s">
        <v>102</v>
      </c>
      <c r="K1" s="120" t="s">
        <v>103</v>
      </c>
      <c r="L1" s="121" t="s">
        <v>104</v>
      </c>
      <c r="M1" s="121"/>
      <c r="N1" s="121"/>
      <c r="O1" s="121"/>
      <c r="P1" s="121"/>
      <c r="Q1" s="121"/>
      <c r="R1" s="121"/>
      <c r="S1" s="121"/>
      <c r="T1" s="121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99</v>
      </c>
    </row>
    <row r="3" spans="1:70" ht="6.9" customHeight="1">
      <c r="B3" s="23"/>
      <c r="C3" s="24"/>
      <c r="D3" s="24"/>
      <c r="E3" s="24"/>
      <c r="F3" s="24"/>
      <c r="G3" s="24"/>
      <c r="H3" s="24"/>
      <c r="I3" s="123"/>
      <c r="J3" s="24"/>
      <c r="K3" s="25"/>
      <c r="AT3" s="22" t="s">
        <v>82</v>
      </c>
    </row>
    <row r="4" spans="1:70" ht="36.9" customHeight="1">
      <c r="B4" s="26"/>
      <c r="C4" s="27"/>
      <c r="D4" s="28" t="s">
        <v>105</v>
      </c>
      <c r="E4" s="27"/>
      <c r="F4" s="27"/>
      <c r="G4" s="27"/>
      <c r="H4" s="27"/>
      <c r="I4" s="124"/>
      <c r="J4" s="27"/>
      <c r="K4" s="29"/>
      <c r="M4" s="30" t="s">
        <v>12</v>
      </c>
      <c r="AT4" s="22" t="s">
        <v>6</v>
      </c>
    </row>
    <row r="5" spans="1:70" ht="6.9" customHeight="1">
      <c r="B5" s="26"/>
      <c r="C5" s="27"/>
      <c r="D5" s="27"/>
      <c r="E5" s="27"/>
      <c r="F5" s="27"/>
      <c r="G5" s="27"/>
      <c r="H5" s="27"/>
      <c r="I5" s="124"/>
      <c r="J5" s="27"/>
      <c r="K5" s="29"/>
    </row>
    <row r="6" spans="1:70" ht="13.2">
      <c r="B6" s="26"/>
      <c r="C6" s="27"/>
      <c r="D6" s="35" t="s">
        <v>18</v>
      </c>
      <c r="E6" s="27"/>
      <c r="F6" s="27"/>
      <c r="G6" s="27"/>
      <c r="H6" s="27"/>
      <c r="I6" s="124"/>
      <c r="J6" s="27"/>
      <c r="K6" s="29"/>
    </row>
    <row r="7" spans="1:70" ht="14.4" customHeight="1">
      <c r="B7" s="26"/>
      <c r="C7" s="27"/>
      <c r="D7" s="27"/>
      <c r="E7" s="362" t="str">
        <f>'Rekapitulace stavby'!K6</f>
        <v>Divoká Orlice, Žamberk, protipovodňová ochrana - zabezpečovací práce</v>
      </c>
      <c r="F7" s="363"/>
      <c r="G7" s="363"/>
      <c r="H7" s="363"/>
      <c r="I7" s="124"/>
      <c r="J7" s="27"/>
      <c r="K7" s="29"/>
    </row>
    <row r="8" spans="1:70" ht="13.2">
      <c r="B8" s="26"/>
      <c r="C8" s="27"/>
      <c r="D8" s="35" t="s">
        <v>106</v>
      </c>
      <c r="E8" s="27"/>
      <c r="F8" s="27"/>
      <c r="G8" s="27"/>
      <c r="H8" s="27"/>
      <c r="I8" s="124"/>
      <c r="J8" s="27"/>
      <c r="K8" s="29"/>
    </row>
    <row r="9" spans="1:70" ht="14.4" customHeight="1">
      <c r="B9" s="26"/>
      <c r="C9" s="27"/>
      <c r="D9" s="27"/>
      <c r="E9" s="362" t="s">
        <v>174</v>
      </c>
      <c r="F9" s="322"/>
      <c r="G9" s="322"/>
      <c r="H9" s="322"/>
      <c r="I9" s="124"/>
      <c r="J9" s="27"/>
      <c r="K9" s="29"/>
    </row>
    <row r="10" spans="1:70" ht="13.2">
      <c r="B10" s="26"/>
      <c r="C10" s="27"/>
      <c r="D10" s="35" t="s">
        <v>108</v>
      </c>
      <c r="E10" s="27"/>
      <c r="F10" s="27"/>
      <c r="G10" s="27"/>
      <c r="H10" s="27"/>
      <c r="I10" s="124"/>
      <c r="J10" s="27"/>
      <c r="K10" s="29"/>
    </row>
    <row r="11" spans="1:70" s="1" customFormat="1" ht="14.4" customHeight="1">
      <c r="B11" s="39"/>
      <c r="C11" s="40"/>
      <c r="D11" s="40"/>
      <c r="E11" s="346" t="s">
        <v>175</v>
      </c>
      <c r="F11" s="364"/>
      <c r="G11" s="364"/>
      <c r="H11" s="364"/>
      <c r="I11" s="125"/>
      <c r="J11" s="40"/>
      <c r="K11" s="43"/>
    </row>
    <row r="12" spans="1:70" s="1" customFormat="1" ht="13.2">
      <c r="B12" s="39"/>
      <c r="C12" s="40"/>
      <c r="D12" s="35" t="s">
        <v>110</v>
      </c>
      <c r="E12" s="40"/>
      <c r="F12" s="40"/>
      <c r="G12" s="40"/>
      <c r="H12" s="40"/>
      <c r="I12" s="125"/>
      <c r="J12" s="40"/>
      <c r="K12" s="43"/>
    </row>
    <row r="13" spans="1:70" s="1" customFormat="1" ht="36.9" customHeight="1">
      <c r="B13" s="39"/>
      <c r="C13" s="40"/>
      <c r="D13" s="40"/>
      <c r="E13" s="365" t="s">
        <v>176</v>
      </c>
      <c r="F13" s="364"/>
      <c r="G13" s="364"/>
      <c r="H13" s="364"/>
      <c r="I13" s="125"/>
      <c r="J13" s="40"/>
      <c r="K13" s="43"/>
    </row>
    <row r="14" spans="1:70" s="1" customFormat="1" ht="12">
      <c r="B14" s="39"/>
      <c r="C14" s="40"/>
      <c r="D14" s="40"/>
      <c r="E14" s="40"/>
      <c r="F14" s="40"/>
      <c r="G14" s="40"/>
      <c r="H14" s="40"/>
      <c r="I14" s="125"/>
      <c r="J14" s="40"/>
      <c r="K14" s="43"/>
    </row>
    <row r="15" spans="1:70" s="1" customFormat="1" ht="14.4" customHeight="1">
      <c r="B15" s="39"/>
      <c r="C15" s="40"/>
      <c r="D15" s="35" t="s">
        <v>20</v>
      </c>
      <c r="E15" s="40"/>
      <c r="F15" s="33" t="s">
        <v>81</v>
      </c>
      <c r="G15" s="40"/>
      <c r="H15" s="40"/>
      <c r="I15" s="126" t="s">
        <v>22</v>
      </c>
      <c r="J15" s="33" t="s">
        <v>21</v>
      </c>
      <c r="K15" s="43"/>
    </row>
    <row r="16" spans="1:70" s="1" customFormat="1" ht="14.4" customHeight="1">
      <c r="B16" s="39"/>
      <c r="C16" s="40"/>
      <c r="D16" s="35" t="s">
        <v>23</v>
      </c>
      <c r="E16" s="40"/>
      <c r="F16" s="33" t="s">
        <v>24</v>
      </c>
      <c r="G16" s="40"/>
      <c r="H16" s="40"/>
      <c r="I16" s="126" t="s">
        <v>25</v>
      </c>
      <c r="J16" s="127" t="str">
        <f>'Rekapitulace stavby'!AN8</f>
        <v>8. 1. 2018</v>
      </c>
      <c r="K16" s="43"/>
    </row>
    <row r="17" spans="2:11" s="1" customFormat="1" ht="10.8" customHeight="1">
      <c r="B17" s="39"/>
      <c r="C17" s="40"/>
      <c r="D17" s="40"/>
      <c r="E17" s="40"/>
      <c r="F17" s="40"/>
      <c r="G17" s="40"/>
      <c r="H17" s="40"/>
      <c r="I17" s="125"/>
      <c r="J17" s="40"/>
      <c r="K17" s="43"/>
    </row>
    <row r="18" spans="2:11" s="1" customFormat="1" ht="14.4" customHeight="1">
      <c r="B18" s="39"/>
      <c r="C18" s="40"/>
      <c r="D18" s="35" t="s">
        <v>27</v>
      </c>
      <c r="E18" s="40"/>
      <c r="F18" s="40"/>
      <c r="G18" s="40"/>
      <c r="H18" s="40"/>
      <c r="I18" s="126" t="s">
        <v>28</v>
      </c>
      <c r="J18" s="33" t="s">
        <v>21</v>
      </c>
      <c r="K18" s="43"/>
    </row>
    <row r="19" spans="2:11" s="1" customFormat="1" ht="18" customHeight="1">
      <c r="B19" s="39"/>
      <c r="C19" s="40"/>
      <c r="D19" s="40"/>
      <c r="E19" s="33" t="s">
        <v>29</v>
      </c>
      <c r="F19" s="40"/>
      <c r="G19" s="40"/>
      <c r="H19" s="40"/>
      <c r="I19" s="126" t="s">
        <v>30</v>
      </c>
      <c r="J19" s="33" t="s">
        <v>21</v>
      </c>
      <c r="K19" s="43"/>
    </row>
    <row r="20" spans="2:11" s="1" customFormat="1" ht="6.9" customHeight="1">
      <c r="B20" s="39"/>
      <c r="C20" s="40"/>
      <c r="D20" s="40"/>
      <c r="E20" s="40"/>
      <c r="F20" s="40"/>
      <c r="G20" s="40"/>
      <c r="H20" s="40"/>
      <c r="I20" s="125"/>
      <c r="J20" s="40"/>
      <c r="K20" s="43"/>
    </row>
    <row r="21" spans="2:11" s="1" customFormat="1" ht="14.4" customHeight="1">
      <c r="B21" s="39"/>
      <c r="C21" s="40"/>
      <c r="D21" s="35" t="s">
        <v>31</v>
      </c>
      <c r="E21" s="40"/>
      <c r="F21" s="40"/>
      <c r="G21" s="40"/>
      <c r="H21" s="40"/>
      <c r="I21" s="126" t="s">
        <v>28</v>
      </c>
      <c r="J21" s="33" t="str">
        <f>IF('Rekapitulace stavby'!AN13="Vyplň údaj","",IF('Rekapitulace stavby'!AN13="","",'Rekapitulace stavby'!AN13))</f>
        <v/>
      </c>
      <c r="K21" s="43"/>
    </row>
    <row r="22" spans="2:11" s="1" customFormat="1" ht="18" customHeight="1">
      <c r="B22" s="39"/>
      <c r="C22" s="40"/>
      <c r="D22" s="40"/>
      <c r="E22" s="33" t="str">
        <f>IF('Rekapitulace stavby'!E14="Vyplň údaj","",IF('Rekapitulace stavby'!E14="","",'Rekapitulace stavby'!E14))</f>
        <v/>
      </c>
      <c r="F22" s="40"/>
      <c r="G22" s="40"/>
      <c r="H22" s="40"/>
      <c r="I22" s="126" t="s">
        <v>30</v>
      </c>
      <c r="J22" s="33" t="str">
        <f>IF('Rekapitulace stavby'!AN14="Vyplň údaj","",IF('Rekapitulace stavby'!AN14="","",'Rekapitulace stavby'!AN14))</f>
        <v/>
      </c>
      <c r="K22" s="43"/>
    </row>
    <row r="23" spans="2:11" s="1" customFormat="1" ht="6.9" customHeight="1">
      <c r="B23" s="39"/>
      <c r="C23" s="40"/>
      <c r="D23" s="40"/>
      <c r="E23" s="40"/>
      <c r="F23" s="40"/>
      <c r="G23" s="40"/>
      <c r="H23" s="40"/>
      <c r="I23" s="125"/>
      <c r="J23" s="40"/>
      <c r="K23" s="43"/>
    </row>
    <row r="24" spans="2:11" s="1" customFormat="1" ht="14.4" customHeight="1">
      <c r="B24" s="39"/>
      <c r="C24" s="40"/>
      <c r="D24" s="35" t="s">
        <v>33</v>
      </c>
      <c r="E24" s="40"/>
      <c r="F24" s="40"/>
      <c r="G24" s="40"/>
      <c r="H24" s="40"/>
      <c r="I24" s="126" t="s">
        <v>28</v>
      </c>
      <c r="J24" s="33" t="s">
        <v>21</v>
      </c>
      <c r="K24" s="43"/>
    </row>
    <row r="25" spans="2:11" s="1" customFormat="1" ht="18" customHeight="1">
      <c r="B25" s="39"/>
      <c r="C25" s="40"/>
      <c r="D25" s="40"/>
      <c r="E25" s="33" t="s">
        <v>34</v>
      </c>
      <c r="F25" s="40"/>
      <c r="G25" s="40"/>
      <c r="H25" s="40"/>
      <c r="I25" s="126" t="s">
        <v>30</v>
      </c>
      <c r="J25" s="33" t="s">
        <v>21</v>
      </c>
      <c r="K25" s="43"/>
    </row>
    <row r="26" spans="2:11" s="1" customFormat="1" ht="6.9" customHeight="1">
      <c r="B26" s="39"/>
      <c r="C26" s="40"/>
      <c r="D26" s="40"/>
      <c r="E26" s="40"/>
      <c r="F26" s="40"/>
      <c r="G26" s="40"/>
      <c r="H26" s="40"/>
      <c r="I26" s="125"/>
      <c r="J26" s="40"/>
      <c r="K26" s="43"/>
    </row>
    <row r="27" spans="2:11" s="1" customFormat="1" ht="14.4" customHeight="1">
      <c r="B27" s="39"/>
      <c r="C27" s="40"/>
      <c r="D27" s="35" t="s">
        <v>36</v>
      </c>
      <c r="E27" s="40"/>
      <c r="F27" s="40"/>
      <c r="G27" s="40"/>
      <c r="H27" s="40"/>
      <c r="I27" s="125"/>
      <c r="J27" s="40"/>
      <c r="K27" s="43"/>
    </row>
    <row r="28" spans="2:11" s="7" customFormat="1" ht="14.4" customHeight="1">
      <c r="B28" s="128"/>
      <c r="C28" s="129"/>
      <c r="D28" s="129"/>
      <c r="E28" s="326" t="s">
        <v>21</v>
      </c>
      <c r="F28" s="326"/>
      <c r="G28" s="326"/>
      <c r="H28" s="326"/>
      <c r="I28" s="130"/>
      <c r="J28" s="129"/>
      <c r="K28" s="131"/>
    </row>
    <row r="29" spans="2:11" s="1" customFormat="1" ht="6.9" customHeight="1">
      <c r="B29" s="39"/>
      <c r="C29" s="40"/>
      <c r="D29" s="40"/>
      <c r="E29" s="40"/>
      <c r="F29" s="40"/>
      <c r="G29" s="40"/>
      <c r="H29" s="40"/>
      <c r="I29" s="125"/>
      <c r="J29" s="40"/>
      <c r="K29" s="43"/>
    </row>
    <row r="30" spans="2:11" s="1" customFormat="1" ht="6.9" customHeight="1">
      <c r="B30" s="39"/>
      <c r="C30" s="40"/>
      <c r="D30" s="83"/>
      <c r="E30" s="83"/>
      <c r="F30" s="83"/>
      <c r="G30" s="83"/>
      <c r="H30" s="83"/>
      <c r="I30" s="132"/>
      <c r="J30" s="83"/>
      <c r="K30" s="133"/>
    </row>
    <row r="31" spans="2:11" s="1" customFormat="1" ht="25.35" customHeight="1">
      <c r="B31" s="39"/>
      <c r="C31" s="40"/>
      <c r="D31" s="134" t="s">
        <v>38</v>
      </c>
      <c r="E31" s="40"/>
      <c r="F31" s="40"/>
      <c r="G31" s="40"/>
      <c r="H31" s="40"/>
      <c r="I31" s="125"/>
      <c r="J31" s="135">
        <f>ROUND(J93,2)</f>
        <v>0</v>
      </c>
      <c r="K31" s="43"/>
    </row>
    <row r="32" spans="2:11" s="1" customFormat="1" ht="6.9" customHeight="1">
      <c r="B32" s="39"/>
      <c r="C32" s="40"/>
      <c r="D32" s="83"/>
      <c r="E32" s="83"/>
      <c r="F32" s="83"/>
      <c r="G32" s="83"/>
      <c r="H32" s="83"/>
      <c r="I32" s="132"/>
      <c r="J32" s="83"/>
      <c r="K32" s="133"/>
    </row>
    <row r="33" spans="2:11" s="1" customFormat="1" ht="14.4" customHeight="1">
      <c r="B33" s="39"/>
      <c r="C33" s="40"/>
      <c r="D33" s="40"/>
      <c r="E33" s="40"/>
      <c r="F33" s="44" t="s">
        <v>40</v>
      </c>
      <c r="G33" s="40"/>
      <c r="H33" s="40"/>
      <c r="I33" s="136" t="s">
        <v>39</v>
      </c>
      <c r="J33" s="44" t="s">
        <v>41</v>
      </c>
      <c r="K33" s="43"/>
    </row>
    <row r="34" spans="2:11" s="1" customFormat="1" ht="14.4" customHeight="1">
      <c r="B34" s="39"/>
      <c r="C34" s="40"/>
      <c r="D34" s="47" t="s">
        <v>42</v>
      </c>
      <c r="E34" s="47" t="s">
        <v>43</v>
      </c>
      <c r="F34" s="137">
        <f>ROUND(SUM(BE93:BE113), 2)</f>
        <v>0</v>
      </c>
      <c r="G34" s="40"/>
      <c r="H34" s="40"/>
      <c r="I34" s="138">
        <v>0.21</v>
      </c>
      <c r="J34" s="137">
        <f>ROUND(ROUND((SUM(BE93:BE113)), 2)*I34, 2)</f>
        <v>0</v>
      </c>
      <c r="K34" s="43"/>
    </row>
    <row r="35" spans="2:11" s="1" customFormat="1" ht="14.4" customHeight="1">
      <c r="B35" s="39"/>
      <c r="C35" s="40"/>
      <c r="D35" s="40"/>
      <c r="E35" s="47" t="s">
        <v>44</v>
      </c>
      <c r="F35" s="137">
        <f>ROUND(SUM(BF93:BF113), 2)</f>
        <v>0</v>
      </c>
      <c r="G35" s="40"/>
      <c r="H35" s="40"/>
      <c r="I35" s="138">
        <v>0.15</v>
      </c>
      <c r="J35" s="137">
        <f>ROUND(ROUND((SUM(BF93:BF113)), 2)*I35, 2)</f>
        <v>0</v>
      </c>
      <c r="K35" s="43"/>
    </row>
    <row r="36" spans="2:11" s="1" customFormat="1" ht="14.4" hidden="1" customHeight="1">
      <c r="B36" s="39"/>
      <c r="C36" s="40"/>
      <c r="D36" s="40"/>
      <c r="E36" s="47" t="s">
        <v>45</v>
      </c>
      <c r="F36" s="137">
        <f>ROUND(SUM(BG93:BG113), 2)</f>
        <v>0</v>
      </c>
      <c r="G36" s="40"/>
      <c r="H36" s="40"/>
      <c r="I36" s="138">
        <v>0.21</v>
      </c>
      <c r="J36" s="137">
        <v>0</v>
      </c>
      <c r="K36" s="43"/>
    </row>
    <row r="37" spans="2:11" s="1" customFormat="1" ht="14.4" hidden="1" customHeight="1">
      <c r="B37" s="39"/>
      <c r="C37" s="40"/>
      <c r="D37" s="40"/>
      <c r="E37" s="47" t="s">
        <v>46</v>
      </c>
      <c r="F37" s="137">
        <f>ROUND(SUM(BH93:BH113), 2)</f>
        <v>0</v>
      </c>
      <c r="G37" s="40"/>
      <c r="H37" s="40"/>
      <c r="I37" s="138">
        <v>0.15</v>
      </c>
      <c r="J37" s="137">
        <v>0</v>
      </c>
      <c r="K37" s="43"/>
    </row>
    <row r="38" spans="2:11" s="1" customFormat="1" ht="14.4" hidden="1" customHeight="1">
      <c r="B38" s="39"/>
      <c r="C38" s="40"/>
      <c r="D38" s="40"/>
      <c r="E38" s="47" t="s">
        <v>47</v>
      </c>
      <c r="F38" s="137">
        <f>ROUND(SUM(BI93:BI113), 2)</f>
        <v>0</v>
      </c>
      <c r="G38" s="40"/>
      <c r="H38" s="40"/>
      <c r="I38" s="138">
        <v>0</v>
      </c>
      <c r="J38" s="137">
        <v>0</v>
      </c>
      <c r="K38" s="43"/>
    </row>
    <row r="39" spans="2:11" s="1" customFormat="1" ht="6.9" customHeight="1">
      <c r="B39" s="39"/>
      <c r="C39" s="40"/>
      <c r="D39" s="40"/>
      <c r="E39" s="40"/>
      <c r="F39" s="40"/>
      <c r="G39" s="40"/>
      <c r="H39" s="40"/>
      <c r="I39" s="125"/>
      <c r="J39" s="40"/>
      <c r="K39" s="43"/>
    </row>
    <row r="40" spans="2:11" s="1" customFormat="1" ht="25.35" customHeight="1">
      <c r="B40" s="39"/>
      <c r="C40" s="139"/>
      <c r="D40" s="140" t="s">
        <v>48</v>
      </c>
      <c r="E40" s="77"/>
      <c r="F40" s="77"/>
      <c r="G40" s="141" t="s">
        <v>49</v>
      </c>
      <c r="H40" s="142" t="s">
        <v>50</v>
      </c>
      <c r="I40" s="143"/>
      <c r="J40" s="144">
        <f>SUM(J31:J38)</f>
        <v>0</v>
      </c>
      <c r="K40" s="145"/>
    </row>
    <row r="41" spans="2:11" s="1" customFormat="1" ht="14.4" customHeight="1">
      <c r="B41" s="54"/>
      <c r="C41" s="55"/>
      <c r="D41" s="55"/>
      <c r="E41" s="55"/>
      <c r="F41" s="55"/>
      <c r="G41" s="55"/>
      <c r="H41" s="55"/>
      <c r="I41" s="146"/>
      <c r="J41" s="55"/>
      <c r="K41" s="56"/>
    </row>
    <row r="45" spans="2:11" s="1" customFormat="1" ht="6.9" customHeight="1">
      <c r="B45" s="147"/>
      <c r="C45" s="148"/>
      <c r="D45" s="148"/>
      <c r="E45" s="148"/>
      <c r="F45" s="148"/>
      <c r="G45" s="148"/>
      <c r="H45" s="148"/>
      <c r="I45" s="149"/>
      <c r="J45" s="148"/>
      <c r="K45" s="150"/>
    </row>
    <row r="46" spans="2:11" s="1" customFormat="1" ht="36.9" customHeight="1">
      <c r="B46" s="39"/>
      <c r="C46" s="28" t="s">
        <v>112</v>
      </c>
      <c r="D46" s="40"/>
      <c r="E46" s="40"/>
      <c r="F46" s="40"/>
      <c r="G46" s="40"/>
      <c r="H46" s="40"/>
      <c r="I46" s="125"/>
      <c r="J46" s="40"/>
      <c r="K46" s="43"/>
    </row>
    <row r="47" spans="2:11" s="1" customFormat="1" ht="6.9" customHeight="1">
      <c r="B47" s="39"/>
      <c r="C47" s="40"/>
      <c r="D47" s="40"/>
      <c r="E47" s="40"/>
      <c r="F47" s="40"/>
      <c r="G47" s="40"/>
      <c r="H47" s="40"/>
      <c r="I47" s="125"/>
      <c r="J47" s="40"/>
      <c r="K47" s="43"/>
    </row>
    <row r="48" spans="2:11" s="1" customFormat="1" ht="14.4" customHeight="1">
      <c r="B48" s="39"/>
      <c r="C48" s="35" t="s">
        <v>18</v>
      </c>
      <c r="D48" s="40"/>
      <c r="E48" s="40"/>
      <c r="F48" s="40"/>
      <c r="G48" s="40"/>
      <c r="H48" s="40"/>
      <c r="I48" s="125"/>
      <c r="J48" s="40"/>
      <c r="K48" s="43"/>
    </row>
    <row r="49" spans="2:47" s="1" customFormat="1" ht="14.4" customHeight="1">
      <c r="B49" s="39"/>
      <c r="C49" s="40"/>
      <c r="D49" s="40"/>
      <c r="E49" s="362" t="str">
        <f>E7</f>
        <v>Divoká Orlice, Žamberk, protipovodňová ochrana - zabezpečovací práce</v>
      </c>
      <c r="F49" s="363"/>
      <c r="G49" s="363"/>
      <c r="H49" s="363"/>
      <c r="I49" s="125"/>
      <c r="J49" s="40"/>
      <c r="K49" s="43"/>
    </row>
    <row r="50" spans="2:47" ht="13.2">
      <c r="B50" s="26"/>
      <c r="C50" s="35" t="s">
        <v>106</v>
      </c>
      <c r="D50" s="27"/>
      <c r="E50" s="27"/>
      <c r="F50" s="27"/>
      <c r="G50" s="27"/>
      <c r="H50" s="27"/>
      <c r="I50" s="124"/>
      <c r="J50" s="27"/>
      <c r="K50" s="29"/>
    </row>
    <row r="51" spans="2:47" ht="14.4" customHeight="1">
      <c r="B51" s="26"/>
      <c r="C51" s="27"/>
      <c r="D51" s="27"/>
      <c r="E51" s="362" t="s">
        <v>174</v>
      </c>
      <c r="F51" s="322"/>
      <c r="G51" s="322"/>
      <c r="H51" s="322"/>
      <c r="I51" s="124"/>
      <c r="J51" s="27"/>
      <c r="K51" s="29"/>
    </row>
    <row r="52" spans="2:47" ht="13.2">
      <c r="B52" s="26"/>
      <c r="C52" s="35" t="s">
        <v>108</v>
      </c>
      <c r="D52" s="27"/>
      <c r="E52" s="27"/>
      <c r="F52" s="27"/>
      <c r="G52" s="27"/>
      <c r="H52" s="27"/>
      <c r="I52" s="124"/>
      <c r="J52" s="27"/>
      <c r="K52" s="29"/>
    </row>
    <row r="53" spans="2:47" s="1" customFormat="1" ht="14.4" customHeight="1">
      <c r="B53" s="39"/>
      <c r="C53" s="40"/>
      <c r="D53" s="40"/>
      <c r="E53" s="346" t="s">
        <v>175</v>
      </c>
      <c r="F53" s="364"/>
      <c r="G53" s="364"/>
      <c r="H53" s="364"/>
      <c r="I53" s="125"/>
      <c r="J53" s="40"/>
      <c r="K53" s="43"/>
    </row>
    <row r="54" spans="2:47" s="1" customFormat="1" ht="14.4" customHeight="1">
      <c r="B54" s="39"/>
      <c r="C54" s="35" t="s">
        <v>110</v>
      </c>
      <c r="D54" s="40"/>
      <c r="E54" s="40"/>
      <c r="F54" s="40"/>
      <c r="G54" s="40"/>
      <c r="H54" s="40"/>
      <c r="I54" s="125"/>
      <c r="J54" s="40"/>
      <c r="K54" s="43"/>
    </row>
    <row r="55" spans="2:47" s="1" customFormat="1" ht="16.2" customHeight="1">
      <c r="B55" s="39"/>
      <c r="C55" s="40"/>
      <c r="D55" s="40"/>
      <c r="E55" s="365" t="str">
        <f>E13</f>
        <v>B7 - Betonová stěna</v>
      </c>
      <c r="F55" s="364"/>
      <c r="G55" s="364"/>
      <c r="H55" s="364"/>
      <c r="I55" s="125"/>
      <c r="J55" s="40"/>
      <c r="K55" s="43"/>
    </row>
    <row r="56" spans="2:47" s="1" customFormat="1" ht="6.9" customHeight="1">
      <c r="B56" s="39"/>
      <c r="C56" s="40"/>
      <c r="D56" s="40"/>
      <c r="E56" s="40"/>
      <c r="F56" s="40"/>
      <c r="G56" s="40"/>
      <c r="H56" s="40"/>
      <c r="I56" s="125"/>
      <c r="J56" s="40"/>
      <c r="K56" s="43"/>
    </row>
    <row r="57" spans="2:47" s="1" customFormat="1" ht="18" customHeight="1">
      <c r="B57" s="39"/>
      <c r="C57" s="35" t="s">
        <v>23</v>
      </c>
      <c r="D57" s="40"/>
      <c r="E57" s="40"/>
      <c r="F57" s="33" t="str">
        <f>F16</f>
        <v xml:space="preserve"> </v>
      </c>
      <c r="G57" s="40"/>
      <c r="H57" s="40"/>
      <c r="I57" s="126" t="s">
        <v>25</v>
      </c>
      <c r="J57" s="127" t="str">
        <f>IF(J16="","",J16)</f>
        <v>8. 1. 2018</v>
      </c>
      <c r="K57" s="43"/>
    </row>
    <row r="58" spans="2:47" s="1" customFormat="1" ht="6.9" customHeight="1">
      <c r="B58" s="39"/>
      <c r="C58" s="40"/>
      <c r="D58" s="40"/>
      <c r="E58" s="40"/>
      <c r="F58" s="40"/>
      <c r="G58" s="40"/>
      <c r="H58" s="40"/>
      <c r="I58" s="125"/>
      <c r="J58" s="40"/>
      <c r="K58" s="43"/>
    </row>
    <row r="59" spans="2:47" s="1" customFormat="1" ht="13.2">
      <c r="B59" s="39"/>
      <c r="C59" s="35" t="s">
        <v>27</v>
      </c>
      <c r="D59" s="40"/>
      <c r="E59" s="40"/>
      <c r="F59" s="33" t="str">
        <f>E19</f>
        <v>Povodí Labe, státní podnik H. Králové</v>
      </c>
      <c r="G59" s="40"/>
      <c r="H59" s="40"/>
      <c r="I59" s="126" t="s">
        <v>33</v>
      </c>
      <c r="J59" s="326" t="str">
        <f>E25</f>
        <v>VRV, a.s. Praha 5 a Agroprojekce Litomyšl, s.r.o.</v>
      </c>
      <c r="K59" s="43"/>
    </row>
    <row r="60" spans="2:47" s="1" customFormat="1" ht="14.4" customHeight="1">
      <c r="B60" s="39"/>
      <c r="C60" s="35" t="s">
        <v>31</v>
      </c>
      <c r="D60" s="40"/>
      <c r="E60" s="40"/>
      <c r="F60" s="33" t="str">
        <f>IF(E22="","",E22)</f>
        <v/>
      </c>
      <c r="G60" s="40"/>
      <c r="H60" s="40"/>
      <c r="I60" s="125"/>
      <c r="J60" s="366"/>
      <c r="K60" s="43"/>
    </row>
    <row r="61" spans="2:47" s="1" customFormat="1" ht="10.35" customHeight="1">
      <c r="B61" s="39"/>
      <c r="C61" s="40"/>
      <c r="D61" s="40"/>
      <c r="E61" s="40"/>
      <c r="F61" s="40"/>
      <c r="G61" s="40"/>
      <c r="H61" s="40"/>
      <c r="I61" s="125"/>
      <c r="J61" s="40"/>
      <c r="K61" s="43"/>
    </row>
    <row r="62" spans="2:47" s="1" customFormat="1" ht="29.25" customHeight="1">
      <c r="B62" s="39"/>
      <c r="C62" s="151" t="s">
        <v>113</v>
      </c>
      <c r="D62" s="139"/>
      <c r="E62" s="139"/>
      <c r="F62" s="139"/>
      <c r="G62" s="139"/>
      <c r="H62" s="139"/>
      <c r="I62" s="152"/>
      <c r="J62" s="153" t="s">
        <v>114</v>
      </c>
      <c r="K62" s="154"/>
    </row>
    <row r="63" spans="2:47" s="1" customFormat="1" ht="10.35" customHeight="1">
      <c r="B63" s="39"/>
      <c r="C63" s="40"/>
      <c r="D63" s="40"/>
      <c r="E63" s="40"/>
      <c r="F63" s="40"/>
      <c r="G63" s="40"/>
      <c r="H63" s="40"/>
      <c r="I63" s="125"/>
      <c r="J63" s="40"/>
      <c r="K63" s="43"/>
    </row>
    <row r="64" spans="2:47" s="1" customFormat="1" ht="29.25" customHeight="1">
      <c r="B64" s="39"/>
      <c r="C64" s="155" t="s">
        <v>115</v>
      </c>
      <c r="D64" s="40"/>
      <c r="E64" s="40"/>
      <c r="F64" s="40"/>
      <c r="G64" s="40"/>
      <c r="H64" s="40"/>
      <c r="I64" s="125"/>
      <c r="J64" s="135">
        <f>J93</f>
        <v>0</v>
      </c>
      <c r="K64" s="43"/>
      <c r="AU64" s="22" t="s">
        <v>116</v>
      </c>
    </row>
    <row r="65" spans="2:12" s="8" customFormat="1" ht="24.9" customHeight="1">
      <c r="B65" s="156"/>
      <c r="C65" s="157"/>
      <c r="D65" s="158" t="s">
        <v>117</v>
      </c>
      <c r="E65" s="159"/>
      <c r="F65" s="159"/>
      <c r="G65" s="159"/>
      <c r="H65" s="159"/>
      <c r="I65" s="160"/>
      <c r="J65" s="161">
        <f>J94</f>
        <v>0</v>
      </c>
      <c r="K65" s="162"/>
    </row>
    <row r="66" spans="2:12" s="9" customFormat="1" ht="19.95" customHeight="1">
      <c r="B66" s="163"/>
      <c r="C66" s="164"/>
      <c r="D66" s="165" t="s">
        <v>118</v>
      </c>
      <c r="E66" s="166"/>
      <c r="F66" s="166"/>
      <c r="G66" s="166"/>
      <c r="H66" s="166"/>
      <c r="I66" s="167"/>
      <c r="J66" s="168">
        <f>J95</f>
        <v>0</v>
      </c>
      <c r="K66" s="169"/>
    </row>
    <row r="67" spans="2:12" s="9" customFormat="1" ht="19.95" customHeight="1">
      <c r="B67" s="163"/>
      <c r="C67" s="164"/>
      <c r="D67" s="165" t="s">
        <v>119</v>
      </c>
      <c r="E67" s="166"/>
      <c r="F67" s="166"/>
      <c r="G67" s="166"/>
      <c r="H67" s="166"/>
      <c r="I67" s="167"/>
      <c r="J67" s="168">
        <f>J106</f>
        <v>0</v>
      </c>
      <c r="K67" s="169"/>
    </row>
    <row r="68" spans="2:12" s="9" customFormat="1" ht="19.95" customHeight="1">
      <c r="B68" s="163"/>
      <c r="C68" s="164"/>
      <c r="D68" s="165" t="s">
        <v>177</v>
      </c>
      <c r="E68" s="166"/>
      <c r="F68" s="166"/>
      <c r="G68" s="166"/>
      <c r="H68" s="166"/>
      <c r="I68" s="167"/>
      <c r="J68" s="168">
        <f>J108</f>
        <v>0</v>
      </c>
      <c r="K68" s="169"/>
    </row>
    <row r="69" spans="2:12" s="9" customFormat="1" ht="19.95" customHeight="1">
      <c r="B69" s="163"/>
      <c r="C69" s="164"/>
      <c r="D69" s="165" t="s">
        <v>121</v>
      </c>
      <c r="E69" s="166"/>
      <c r="F69" s="166"/>
      <c r="G69" s="166"/>
      <c r="H69" s="166"/>
      <c r="I69" s="167"/>
      <c r="J69" s="168">
        <f>J112</f>
        <v>0</v>
      </c>
      <c r="K69" s="169"/>
    </row>
    <row r="70" spans="2:12" s="1" customFormat="1" ht="21.75" customHeight="1">
      <c r="B70" s="39"/>
      <c r="C70" s="40"/>
      <c r="D70" s="40"/>
      <c r="E70" s="40"/>
      <c r="F70" s="40"/>
      <c r="G70" s="40"/>
      <c r="H70" s="40"/>
      <c r="I70" s="125"/>
      <c r="J70" s="40"/>
      <c r="K70" s="43"/>
    </row>
    <row r="71" spans="2:12" s="1" customFormat="1" ht="6.9" customHeight="1">
      <c r="B71" s="54"/>
      <c r="C71" s="55"/>
      <c r="D71" s="55"/>
      <c r="E71" s="55"/>
      <c r="F71" s="55"/>
      <c r="G71" s="55"/>
      <c r="H71" s="55"/>
      <c r="I71" s="146"/>
      <c r="J71" s="55"/>
      <c r="K71" s="56"/>
    </row>
    <row r="75" spans="2:12" s="1" customFormat="1" ht="6.9" customHeight="1">
      <c r="B75" s="57"/>
      <c r="C75" s="58"/>
      <c r="D75" s="58"/>
      <c r="E75" s="58"/>
      <c r="F75" s="58"/>
      <c r="G75" s="58"/>
      <c r="H75" s="58"/>
      <c r="I75" s="149"/>
      <c r="J75" s="58"/>
      <c r="K75" s="58"/>
      <c r="L75" s="59"/>
    </row>
    <row r="76" spans="2:12" s="1" customFormat="1" ht="36.9" customHeight="1">
      <c r="B76" s="39"/>
      <c r="C76" s="60" t="s">
        <v>122</v>
      </c>
      <c r="D76" s="61"/>
      <c r="E76" s="61"/>
      <c r="F76" s="61"/>
      <c r="G76" s="61"/>
      <c r="H76" s="61"/>
      <c r="I76" s="170"/>
      <c r="J76" s="61"/>
      <c r="K76" s="61"/>
      <c r="L76" s="59"/>
    </row>
    <row r="77" spans="2:12" s="1" customFormat="1" ht="6.9" customHeight="1">
      <c r="B77" s="39"/>
      <c r="C77" s="61"/>
      <c r="D77" s="61"/>
      <c r="E77" s="61"/>
      <c r="F77" s="61"/>
      <c r="G77" s="61"/>
      <c r="H77" s="61"/>
      <c r="I77" s="170"/>
      <c r="J77" s="61"/>
      <c r="K77" s="61"/>
      <c r="L77" s="59"/>
    </row>
    <row r="78" spans="2:12" s="1" customFormat="1" ht="14.4" customHeight="1">
      <c r="B78" s="39"/>
      <c r="C78" s="63" t="s">
        <v>18</v>
      </c>
      <c r="D78" s="61"/>
      <c r="E78" s="61"/>
      <c r="F78" s="61"/>
      <c r="G78" s="61"/>
      <c r="H78" s="61"/>
      <c r="I78" s="170"/>
      <c r="J78" s="61"/>
      <c r="K78" s="61"/>
      <c r="L78" s="59"/>
    </row>
    <row r="79" spans="2:12" s="1" customFormat="1" ht="14.4" customHeight="1">
      <c r="B79" s="39"/>
      <c r="C79" s="61"/>
      <c r="D79" s="61"/>
      <c r="E79" s="367" t="str">
        <f>E7</f>
        <v>Divoká Orlice, Žamberk, protipovodňová ochrana - zabezpečovací práce</v>
      </c>
      <c r="F79" s="368"/>
      <c r="G79" s="368"/>
      <c r="H79" s="368"/>
      <c r="I79" s="170"/>
      <c r="J79" s="61"/>
      <c r="K79" s="61"/>
      <c r="L79" s="59"/>
    </row>
    <row r="80" spans="2:12" ht="13.2">
      <c r="B80" s="26"/>
      <c r="C80" s="63" t="s">
        <v>106</v>
      </c>
      <c r="D80" s="171"/>
      <c r="E80" s="171"/>
      <c r="F80" s="171"/>
      <c r="G80" s="171"/>
      <c r="H80" s="171"/>
      <c r="J80" s="171"/>
      <c r="K80" s="171"/>
      <c r="L80" s="172"/>
    </row>
    <row r="81" spans="2:65" ht="14.4" customHeight="1">
      <c r="B81" s="26"/>
      <c r="C81" s="171"/>
      <c r="D81" s="171"/>
      <c r="E81" s="367" t="s">
        <v>174</v>
      </c>
      <c r="F81" s="371"/>
      <c r="G81" s="371"/>
      <c r="H81" s="371"/>
      <c r="J81" s="171"/>
      <c r="K81" s="171"/>
      <c r="L81" s="172"/>
    </row>
    <row r="82" spans="2:65" ht="13.2">
      <c r="B82" s="26"/>
      <c r="C82" s="63" t="s">
        <v>108</v>
      </c>
      <c r="D82" s="171"/>
      <c r="E82" s="171"/>
      <c r="F82" s="171"/>
      <c r="G82" s="171"/>
      <c r="H82" s="171"/>
      <c r="J82" s="171"/>
      <c r="K82" s="171"/>
      <c r="L82" s="172"/>
    </row>
    <row r="83" spans="2:65" s="1" customFormat="1" ht="14.4" customHeight="1">
      <c r="B83" s="39"/>
      <c r="C83" s="61"/>
      <c r="D83" s="61"/>
      <c r="E83" s="369" t="s">
        <v>175</v>
      </c>
      <c r="F83" s="370"/>
      <c r="G83" s="370"/>
      <c r="H83" s="370"/>
      <c r="I83" s="170"/>
      <c r="J83" s="61"/>
      <c r="K83" s="61"/>
      <c r="L83" s="59"/>
    </row>
    <row r="84" spans="2:65" s="1" customFormat="1" ht="14.4" customHeight="1">
      <c r="B84" s="39"/>
      <c r="C84" s="63" t="s">
        <v>110</v>
      </c>
      <c r="D84" s="61"/>
      <c r="E84" s="61"/>
      <c r="F84" s="61"/>
      <c r="G84" s="61"/>
      <c r="H84" s="61"/>
      <c r="I84" s="170"/>
      <c r="J84" s="61"/>
      <c r="K84" s="61"/>
      <c r="L84" s="59"/>
    </row>
    <row r="85" spans="2:65" s="1" customFormat="1" ht="16.2" customHeight="1">
      <c r="B85" s="39"/>
      <c r="C85" s="61"/>
      <c r="D85" s="61"/>
      <c r="E85" s="337" t="str">
        <f>E13</f>
        <v>B7 - Betonová stěna</v>
      </c>
      <c r="F85" s="370"/>
      <c r="G85" s="370"/>
      <c r="H85" s="370"/>
      <c r="I85" s="170"/>
      <c r="J85" s="61"/>
      <c r="K85" s="61"/>
      <c r="L85" s="59"/>
    </row>
    <row r="86" spans="2:65" s="1" customFormat="1" ht="6.9" customHeight="1">
      <c r="B86" s="39"/>
      <c r="C86" s="61"/>
      <c r="D86" s="61"/>
      <c r="E86" s="61"/>
      <c r="F86" s="61"/>
      <c r="G86" s="61"/>
      <c r="H86" s="61"/>
      <c r="I86" s="170"/>
      <c r="J86" s="61"/>
      <c r="K86" s="61"/>
      <c r="L86" s="59"/>
    </row>
    <row r="87" spans="2:65" s="1" customFormat="1" ht="18" customHeight="1">
      <c r="B87" s="39"/>
      <c r="C87" s="63" t="s">
        <v>23</v>
      </c>
      <c r="D87" s="61"/>
      <c r="E87" s="61"/>
      <c r="F87" s="173" t="str">
        <f>F16</f>
        <v xml:space="preserve"> </v>
      </c>
      <c r="G87" s="61"/>
      <c r="H87" s="61"/>
      <c r="I87" s="174" t="s">
        <v>25</v>
      </c>
      <c r="J87" s="71" t="str">
        <f>IF(J16="","",J16)</f>
        <v>8. 1. 2018</v>
      </c>
      <c r="K87" s="61"/>
      <c r="L87" s="59"/>
    </row>
    <row r="88" spans="2:65" s="1" customFormat="1" ht="6.9" customHeight="1">
      <c r="B88" s="39"/>
      <c r="C88" s="61"/>
      <c r="D88" s="61"/>
      <c r="E88" s="61"/>
      <c r="F88" s="61"/>
      <c r="G88" s="61"/>
      <c r="H88" s="61"/>
      <c r="I88" s="170"/>
      <c r="J88" s="61"/>
      <c r="K88" s="61"/>
      <c r="L88" s="59"/>
    </row>
    <row r="89" spans="2:65" s="1" customFormat="1" ht="13.2">
      <c r="B89" s="39"/>
      <c r="C89" s="63" t="s">
        <v>27</v>
      </c>
      <c r="D89" s="61"/>
      <c r="E89" s="61"/>
      <c r="F89" s="173" t="str">
        <f>E19</f>
        <v>Povodí Labe, státní podnik H. Králové</v>
      </c>
      <c r="G89" s="61"/>
      <c r="H89" s="61"/>
      <c r="I89" s="174" t="s">
        <v>33</v>
      </c>
      <c r="J89" s="173" t="str">
        <f>E25</f>
        <v>VRV, a.s. Praha 5 a Agroprojekce Litomyšl, s.r.o.</v>
      </c>
      <c r="K89" s="61"/>
      <c r="L89" s="59"/>
    </row>
    <row r="90" spans="2:65" s="1" customFormat="1" ht="14.4" customHeight="1">
      <c r="B90" s="39"/>
      <c r="C90" s="63" t="s">
        <v>31</v>
      </c>
      <c r="D90" s="61"/>
      <c r="E90" s="61"/>
      <c r="F90" s="173" t="str">
        <f>IF(E22="","",E22)</f>
        <v/>
      </c>
      <c r="G90" s="61"/>
      <c r="H90" s="61"/>
      <c r="I90" s="170"/>
      <c r="J90" s="61"/>
      <c r="K90" s="61"/>
      <c r="L90" s="59"/>
    </row>
    <row r="91" spans="2:65" s="1" customFormat="1" ht="10.35" customHeight="1">
      <c r="B91" s="39"/>
      <c r="C91" s="61"/>
      <c r="D91" s="61"/>
      <c r="E91" s="61"/>
      <c r="F91" s="61"/>
      <c r="G91" s="61"/>
      <c r="H91" s="61"/>
      <c r="I91" s="170"/>
      <c r="J91" s="61"/>
      <c r="K91" s="61"/>
      <c r="L91" s="59"/>
    </row>
    <row r="92" spans="2:65" s="10" customFormat="1" ht="29.25" customHeight="1">
      <c r="B92" s="175"/>
      <c r="C92" s="176" t="s">
        <v>123</v>
      </c>
      <c r="D92" s="177" t="s">
        <v>57</v>
      </c>
      <c r="E92" s="177" t="s">
        <v>53</v>
      </c>
      <c r="F92" s="177" t="s">
        <v>124</v>
      </c>
      <c r="G92" s="177" t="s">
        <v>125</v>
      </c>
      <c r="H92" s="177" t="s">
        <v>126</v>
      </c>
      <c r="I92" s="178" t="s">
        <v>127</v>
      </c>
      <c r="J92" s="177" t="s">
        <v>114</v>
      </c>
      <c r="K92" s="179" t="s">
        <v>128</v>
      </c>
      <c r="L92" s="180"/>
      <c r="M92" s="79" t="s">
        <v>129</v>
      </c>
      <c r="N92" s="80" t="s">
        <v>42</v>
      </c>
      <c r="O92" s="80" t="s">
        <v>130</v>
      </c>
      <c r="P92" s="80" t="s">
        <v>131</v>
      </c>
      <c r="Q92" s="80" t="s">
        <v>132</v>
      </c>
      <c r="R92" s="80" t="s">
        <v>133</v>
      </c>
      <c r="S92" s="80" t="s">
        <v>134</v>
      </c>
      <c r="T92" s="81" t="s">
        <v>135</v>
      </c>
    </row>
    <row r="93" spans="2:65" s="1" customFormat="1" ht="29.25" customHeight="1">
      <c r="B93" s="39"/>
      <c r="C93" s="85" t="s">
        <v>115</v>
      </c>
      <c r="D93" s="61"/>
      <c r="E93" s="61"/>
      <c r="F93" s="61"/>
      <c r="G93" s="61"/>
      <c r="H93" s="61"/>
      <c r="I93" s="170"/>
      <c r="J93" s="181">
        <f>BK93</f>
        <v>0</v>
      </c>
      <c r="K93" s="61"/>
      <c r="L93" s="59"/>
      <c r="M93" s="82"/>
      <c r="N93" s="83"/>
      <c r="O93" s="83"/>
      <c r="P93" s="182">
        <f>P94</f>
        <v>0</v>
      </c>
      <c r="Q93" s="83"/>
      <c r="R93" s="182">
        <f>R94</f>
        <v>441.34086600000001</v>
      </c>
      <c r="S93" s="83"/>
      <c r="T93" s="183">
        <f>T94</f>
        <v>12.239999999999998</v>
      </c>
      <c r="AT93" s="22" t="s">
        <v>71</v>
      </c>
      <c r="AU93" s="22" t="s">
        <v>116</v>
      </c>
      <c r="BK93" s="184">
        <f>BK94</f>
        <v>0</v>
      </c>
    </row>
    <row r="94" spans="2:65" s="11" customFormat="1" ht="37.35" customHeight="1">
      <c r="B94" s="185"/>
      <c r="C94" s="186"/>
      <c r="D94" s="187" t="s">
        <v>71</v>
      </c>
      <c r="E94" s="188" t="s">
        <v>136</v>
      </c>
      <c r="F94" s="188" t="s">
        <v>137</v>
      </c>
      <c r="G94" s="186"/>
      <c r="H94" s="186"/>
      <c r="I94" s="189"/>
      <c r="J94" s="190">
        <f>BK94</f>
        <v>0</v>
      </c>
      <c r="K94" s="186"/>
      <c r="L94" s="191"/>
      <c r="M94" s="192"/>
      <c r="N94" s="193"/>
      <c r="O94" s="193"/>
      <c r="P94" s="194">
        <f>P95+P106+P108+P112</f>
        <v>0</v>
      </c>
      <c r="Q94" s="193"/>
      <c r="R94" s="194">
        <f>R95+R106+R108+R112</f>
        <v>441.34086600000001</v>
      </c>
      <c r="S94" s="193"/>
      <c r="T94" s="195">
        <f>T95+T106+T108+T112</f>
        <v>12.239999999999998</v>
      </c>
      <c r="AR94" s="196" t="s">
        <v>79</v>
      </c>
      <c r="AT94" s="197" t="s">
        <v>71</v>
      </c>
      <c r="AU94" s="197" t="s">
        <v>72</v>
      </c>
      <c r="AY94" s="196" t="s">
        <v>138</v>
      </c>
      <c r="BK94" s="198">
        <f>BK95+BK106+BK108+BK112</f>
        <v>0</v>
      </c>
    </row>
    <row r="95" spans="2:65" s="11" customFormat="1" ht="19.95" customHeight="1">
      <c r="B95" s="185"/>
      <c r="C95" s="186"/>
      <c r="D95" s="187" t="s">
        <v>71</v>
      </c>
      <c r="E95" s="199" t="s">
        <v>79</v>
      </c>
      <c r="F95" s="199" t="s">
        <v>139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SUM(P96:P105)</f>
        <v>0</v>
      </c>
      <c r="Q95" s="193"/>
      <c r="R95" s="194">
        <f>SUM(R96:R105)</f>
        <v>0</v>
      </c>
      <c r="S95" s="193"/>
      <c r="T95" s="195">
        <f>SUM(T96:T105)</f>
        <v>12.239999999999998</v>
      </c>
      <c r="AR95" s="196" t="s">
        <v>79</v>
      </c>
      <c r="AT95" s="197" t="s">
        <v>71</v>
      </c>
      <c r="AU95" s="197" t="s">
        <v>79</v>
      </c>
      <c r="AY95" s="196" t="s">
        <v>138</v>
      </c>
      <c r="BK95" s="198">
        <f>SUM(BK96:BK105)</f>
        <v>0</v>
      </c>
    </row>
    <row r="96" spans="2:65" s="1" customFormat="1" ht="14.4" customHeight="1">
      <c r="B96" s="39"/>
      <c r="C96" s="201" t="s">
        <v>79</v>
      </c>
      <c r="D96" s="201" t="s">
        <v>140</v>
      </c>
      <c r="E96" s="202" t="s">
        <v>178</v>
      </c>
      <c r="F96" s="203" t="s">
        <v>179</v>
      </c>
      <c r="G96" s="204" t="s">
        <v>164</v>
      </c>
      <c r="H96" s="205">
        <v>30</v>
      </c>
      <c r="I96" s="206"/>
      <c r="J96" s="207">
        <f>ROUND(I96*H96,2)</f>
        <v>0</v>
      </c>
      <c r="K96" s="203" t="s">
        <v>144</v>
      </c>
      <c r="L96" s="59"/>
      <c r="M96" s="208" t="s">
        <v>21</v>
      </c>
      <c r="N96" s="209" t="s">
        <v>43</v>
      </c>
      <c r="O96" s="40"/>
      <c r="P96" s="210">
        <f>O96*H96</f>
        <v>0</v>
      </c>
      <c r="Q96" s="210">
        <v>0</v>
      </c>
      <c r="R96" s="210">
        <f>Q96*H96</f>
        <v>0</v>
      </c>
      <c r="S96" s="210">
        <v>0.40799999999999997</v>
      </c>
      <c r="T96" s="211">
        <f>S96*H96</f>
        <v>12.239999999999998</v>
      </c>
      <c r="AR96" s="22" t="s">
        <v>145</v>
      </c>
      <c r="AT96" s="22" t="s">
        <v>140</v>
      </c>
      <c r="AU96" s="22" t="s">
        <v>82</v>
      </c>
      <c r="AY96" s="22" t="s">
        <v>138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22" t="s">
        <v>79</v>
      </c>
      <c r="BK96" s="212">
        <f>ROUND(I96*H96,2)</f>
        <v>0</v>
      </c>
      <c r="BL96" s="22" t="s">
        <v>145</v>
      </c>
      <c r="BM96" s="22" t="s">
        <v>180</v>
      </c>
    </row>
    <row r="97" spans="2:65" s="12" customFormat="1" ht="12">
      <c r="B97" s="213"/>
      <c r="C97" s="214"/>
      <c r="D97" s="215" t="s">
        <v>147</v>
      </c>
      <c r="E97" s="216" t="s">
        <v>21</v>
      </c>
      <c r="F97" s="217" t="s">
        <v>181</v>
      </c>
      <c r="G97" s="214"/>
      <c r="H97" s="218">
        <v>30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147</v>
      </c>
      <c r="AU97" s="224" t="s">
        <v>82</v>
      </c>
      <c r="AV97" s="12" t="s">
        <v>82</v>
      </c>
      <c r="AW97" s="12" t="s">
        <v>35</v>
      </c>
      <c r="AX97" s="12" t="s">
        <v>79</v>
      </c>
      <c r="AY97" s="224" t="s">
        <v>138</v>
      </c>
    </row>
    <row r="98" spans="2:65" s="1" customFormat="1" ht="22.8" customHeight="1">
      <c r="B98" s="39"/>
      <c r="C98" s="201" t="s">
        <v>82</v>
      </c>
      <c r="D98" s="201" t="s">
        <v>140</v>
      </c>
      <c r="E98" s="202" t="s">
        <v>182</v>
      </c>
      <c r="F98" s="203" t="s">
        <v>183</v>
      </c>
      <c r="G98" s="204" t="s">
        <v>143</v>
      </c>
      <c r="H98" s="205">
        <v>15</v>
      </c>
      <c r="I98" s="206"/>
      <c r="J98" s="207">
        <f>ROUND(I98*H98,2)</f>
        <v>0</v>
      </c>
      <c r="K98" s="203" t="s">
        <v>144</v>
      </c>
      <c r="L98" s="59"/>
      <c r="M98" s="208" t="s">
        <v>21</v>
      </c>
      <c r="N98" s="209" t="s">
        <v>43</v>
      </c>
      <c r="O98" s="40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22" t="s">
        <v>145</v>
      </c>
      <c r="AT98" s="22" t="s">
        <v>140</v>
      </c>
      <c r="AU98" s="22" t="s">
        <v>82</v>
      </c>
      <c r="AY98" s="22" t="s">
        <v>138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22" t="s">
        <v>79</v>
      </c>
      <c r="BK98" s="212">
        <f>ROUND(I98*H98,2)</f>
        <v>0</v>
      </c>
      <c r="BL98" s="22" t="s">
        <v>145</v>
      </c>
      <c r="BM98" s="22" t="s">
        <v>184</v>
      </c>
    </row>
    <row r="99" spans="2:65" s="12" customFormat="1" ht="12">
      <c r="B99" s="213"/>
      <c r="C99" s="214"/>
      <c r="D99" s="215" t="s">
        <v>147</v>
      </c>
      <c r="E99" s="216" t="s">
        <v>21</v>
      </c>
      <c r="F99" s="217" t="s">
        <v>185</v>
      </c>
      <c r="G99" s="214"/>
      <c r="H99" s="218">
        <v>15</v>
      </c>
      <c r="I99" s="219"/>
      <c r="J99" s="214"/>
      <c r="K99" s="214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147</v>
      </c>
      <c r="AU99" s="224" t="s">
        <v>82</v>
      </c>
      <c r="AV99" s="12" t="s">
        <v>82</v>
      </c>
      <c r="AW99" s="12" t="s">
        <v>35</v>
      </c>
      <c r="AX99" s="12" t="s">
        <v>79</v>
      </c>
      <c r="AY99" s="224" t="s">
        <v>138</v>
      </c>
    </row>
    <row r="100" spans="2:65" s="1" customFormat="1" ht="22.8" customHeight="1">
      <c r="B100" s="39"/>
      <c r="C100" s="201" t="s">
        <v>90</v>
      </c>
      <c r="D100" s="201" t="s">
        <v>140</v>
      </c>
      <c r="E100" s="202" t="s">
        <v>186</v>
      </c>
      <c r="F100" s="203" t="s">
        <v>187</v>
      </c>
      <c r="G100" s="204" t="s">
        <v>143</v>
      </c>
      <c r="H100" s="205">
        <v>133.69999999999999</v>
      </c>
      <c r="I100" s="206"/>
      <c r="J100" s="207">
        <f>ROUND(I100*H100,2)</f>
        <v>0</v>
      </c>
      <c r="K100" s="203" t="s">
        <v>144</v>
      </c>
      <c r="L100" s="59"/>
      <c r="M100" s="208" t="s">
        <v>21</v>
      </c>
      <c r="N100" s="209" t="s">
        <v>43</v>
      </c>
      <c r="O100" s="40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22" t="s">
        <v>145</v>
      </c>
      <c r="AT100" s="22" t="s">
        <v>140</v>
      </c>
      <c r="AU100" s="22" t="s">
        <v>82</v>
      </c>
      <c r="AY100" s="22" t="s">
        <v>138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22" t="s">
        <v>79</v>
      </c>
      <c r="BK100" s="212">
        <f>ROUND(I100*H100,2)</f>
        <v>0</v>
      </c>
      <c r="BL100" s="22" t="s">
        <v>145</v>
      </c>
      <c r="BM100" s="22" t="s">
        <v>188</v>
      </c>
    </row>
    <row r="101" spans="2:65" s="12" customFormat="1" ht="12">
      <c r="B101" s="213"/>
      <c r="C101" s="214"/>
      <c r="D101" s="215" t="s">
        <v>147</v>
      </c>
      <c r="E101" s="216" t="s">
        <v>21</v>
      </c>
      <c r="F101" s="217" t="s">
        <v>189</v>
      </c>
      <c r="G101" s="214"/>
      <c r="H101" s="218">
        <v>133.69999999999999</v>
      </c>
      <c r="I101" s="219"/>
      <c r="J101" s="214"/>
      <c r="K101" s="214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147</v>
      </c>
      <c r="AU101" s="224" t="s">
        <v>82</v>
      </c>
      <c r="AV101" s="12" t="s">
        <v>82</v>
      </c>
      <c r="AW101" s="12" t="s">
        <v>35</v>
      </c>
      <c r="AX101" s="12" t="s">
        <v>79</v>
      </c>
      <c r="AY101" s="224" t="s">
        <v>138</v>
      </c>
    </row>
    <row r="102" spans="2:65" s="1" customFormat="1" ht="22.8" customHeight="1">
      <c r="B102" s="39"/>
      <c r="C102" s="201" t="s">
        <v>145</v>
      </c>
      <c r="D102" s="201" t="s">
        <v>140</v>
      </c>
      <c r="E102" s="202" t="s">
        <v>149</v>
      </c>
      <c r="F102" s="203" t="s">
        <v>150</v>
      </c>
      <c r="G102" s="204" t="s">
        <v>143</v>
      </c>
      <c r="H102" s="205">
        <v>148.69999999999999</v>
      </c>
      <c r="I102" s="206"/>
      <c r="J102" s="207">
        <f>ROUND(I102*H102,2)</f>
        <v>0</v>
      </c>
      <c r="K102" s="203" t="s">
        <v>144</v>
      </c>
      <c r="L102" s="59"/>
      <c r="M102" s="208" t="s">
        <v>21</v>
      </c>
      <c r="N102" s="209" t="s">
        <v>43</v>
      </c>
      <c r="O102" s="40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22" t="s">
        <v>145</v>
      </c>
      <c r="AT102" s="22" t="s">
        <v>140</v>
      </c>
      <c r="AU102" s="22" t="s">
        <v>82</v>
      </c>
      <c r="AY102" s="22" t="s">
        <v>138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2" t="s">
        <v>79</v>
      </c>
      <c r="BK102" s="212">
        <f>ROUND(I102*H102,2)</f>
        <v>0</v>
      </c>
      <c r="BL102" s="22" t="s">
        <v>145</v>
      </c>
      <c r="BM102" s="22" t="s">
        <v>190</v>
      </c>
    </row>
    <row r="103" spans="2:65" s="12" customFormat="1" ht="12">
      <c r="B103" s="213"/>
      <c r="C103" s="214"/>
      <c r="D103" s="215" t="s">
        <v>147</v>
      </c>
      <c r="E103" s="216" t="s">
        <v>21</v>
      </c>
      <c r="F103" s="217" t="s">
        <v>191</v>
      </c>
      <c r="G103" s="214"/>
      <c r="H103" s="218">
        <v>148.69999999999999</v>
      </c>
      <c r="I103" s="219"/>
      <c r="J103" s="214"/>
      <c r="K103" s="214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147</v>
      </c>
      <c r="AU103" s="224" t="s">
        <v>82</v>
      </c>
      <c r="AV103" s="12" t="s">
        <v>82</v>
      </c>
      <c r="AW103" s="12" t="s">
        <v>35</v>
      </c>
      <c r="AX103" s="12" t="s">
        <v>72</v>
      </c>
      <c r="AY103" s="224" t="s">
        <v>138</v>
      </c>
    </row>
    <row r="104" spans="2:65" s="1" customFormat="1" ht="14.4" customHeight="1">
      <c r="B104" s="39"/>
      <c r="C104" s="201" t="s">
        <v>160</v>
      </c>
      <c r="D104" s="201" t="s">
        <v>140</v>
      </c>
      <c r="E104" s="202" t="s">
        <v>153</v>
      </c>
      <c r="F104" s="203" t="s">
        <v>154</v>
      </c>
      <c r="G104" s="204" t="s">
        <v>143</v>
      </c>
      <c r="H104" s="205">
        <v>148.69999999999999</v>
      </c>
      <c r="I104" s="206"/>
      <c r="J104" s="207">
        <f>ROUND(I104*H104,2)</f>
        <v>0</v>
      </c>
      <c r="K104" s="203" t="s">
        <v>144</v>
      </c>
      <c r="L104" s="59"/>
      <c r="M104" s="208" t="s">
        <v>21</v>
      </c>
      <c r="N104" s="209" t="s">
        <v>43</v>
      </c>
      <c r="O104" s="40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22" t="s">
        <v>145</v>
      </c>
      <c r="AT104" s="22" t="s">
        <v>140</v>
      </c>
      <c r="AU104" s="22" t="s">
        <v>82</v>
      </c>
      <c r="AY104" s="22" t="s">
        <v>138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22" t="s">
        <v>79</v>
      </c>
      <c r="BK104" s="212">
        <f>ROUND(I104*H104,2)</f>
        <v>0</v>
      </c>
      <c r="BL104" s="22" t="s">
        <v>145</v>
      </c>
      <c r="BM104" s="22" t="s">
        <v>192</v>
      </c>
    </row>
    <row r="105" spans="2:65" s="12" customFormat="1" ht="12">
      <c r="B105" s="213"/>
      <c r="C105" s="214"/>
      <c r="D105" s="215" t="s">
        <v>147</v>
      </c>
      <c r="E105" s="216" t="s">
        <v>21</v>
      </c>
      <c r="F105" s="217" t="s">
        <v>193</v>
      </c>
      <c r="G105" s="214"/>
      <c r="H105" s="218">
        <v>148.69999999999999</v>
      </c>
      <c r="I105" s="219"/>
      <c r="J105" s="214"/>
      <c r="K105" s="214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147</v>
      </c>
      <c r="AU105" s="224" t="s">
        <v>82</v>
      </c>
      <c r="AV105" s="12" t="s">
        <v>82</v>
      </c>
      <c r="AW105" s="12" t="s">
        <v>35</v>
      </c>
      <c r="AX105" s="12" t="s">
        <v>72</v>
      </c>
      <c r="AY105" s="224" t="s">
        <v>138</v>
      </c>
    </row>
    <row r="106" spans="2:65" s="11" customFormat="1" ht="29.85" customHeight="1">
      <c r="B106" s="185"/>
      <c r="C106" s="186"/>
      <c r="D106" s="187" t="s">
        <v>71</v>
      </c>
      <c r="E106" s="199" t="s">
        <v>145</v>
      </c>
      <c r="F106" s="199" t="s">
        <v>156</v>
      </c>
      <c r="G106" s="186"/>
      <c r="H106" s="186"/>
      <c r="I106" s="189"/>
      <c r="J106" s="200">
        <f>BK106</f>
        <v>0</v>
      </c>
      <c r="K106" s="186"/>
      <c r="L106" s="191"/>
      <c r="M106" s="192"/>
      <c r="N106" s="193"/>
      <c r="O106" s="193"/>
      <c r="P106" s="194">
        <f>P107</f>
        <v>0</v>
      </c>
      <c r="Q106" s="193"/>
      <c r="R106" s="194">
        <f>R107</f>
        <v>441.327744</v>
      </c>
      <c r="S106" s="193"/>
      <c r="T106" s="195">
        <f>T107</f>
        <v>0</v>
      </c>
      <c r="AR106" s="196" t="s">
        <v>79</v>
      </c>
      <c r="AT106" s="197" t="s">
        <v>71</v>
      </c>
      <c r="AU106" s="197" t="s">
        <v>79</v>
      </c>
      <c r="AY106" s="196" t="s">
        <v>138</v>
      </c>
      <c r="BK106" s="198">
        <f>BK107</f>
        <v>0</v>
      </c>
    </row>
    <row r="107" spans="2:65" s="1" customFormat="1" ht="22.8" customHeight="1">
      <c r="B107" s="39"/>
      <c r="C107" s="201" t="s">
        <v>169</v>
      </c>
      <c r="D107" s="201" t="s">
        <v>140</v>
      </c>
      <c r="E107" s="202" t="s">
        <v>157</v>
      </c>
      <c r="F107" s="203" t="s">
        <v>158</v>
      </c>
      <c r="G107" s="204" t="s">
        <v>143</v>
      </c>
      <c r="H107" s="205">
        <v>206.8</v>
      </c>
      <c r="I107" s="206"/>
      <c r="J107" s="207">
        <f>ROUND(I107*H107,2)</f>
        <v>0</v>
      </c>
      <c r="K107" s="203" t="s">
        <v>144</v>
      </c>
      <c r="L107" s="59"/>
      <c r="M107" s="208" t="s">
        <v>21</v>
      </c>
      <c r="N107" s="209" t="s">
        <v>43</v>
      </c>
      <c r="O107" s="40"/>
      <c r="P107" s="210">
        <f>O107*H107</f>
        <v>0</v>
      </c>
      <c r="Q107" s="210">
        <v>2.13408</v>
      </c>
      <c r="R107" s="210">
        <f>Q107*H107</f>
        <v>441.327744</v>
      </c>
      <c r="S107" s="210">
        <v>0</v>
      </c>
      <c r="T107" s="211">
        <f>S107*H107</f>
        <v>0</v>
      </c>
      <c r="AR107" s="22" t="s">
        <v>145</v>
      </c>
      <c r="AT107" s="22" t="s">
        <v>140</v>
      </c>
      <c r="AU107" s="22" t="s">
        <v>82</v>
      </c>
      <c r="AY107" s="22" t="s">
        <v>138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22" t="s">
        <v>79</v>
      </c>
      <c r="BK107" s="212">
        <f>ROUND(I107*H107,2)</f>
        <v>0</v>
      </c>
      <c r="BL107" s="22" t="s">
        <v>145</v>
      </c>
      <c r="BM107" s="22" t="s">
        <v>194</v>
      </c>
    </row>
    <row r="108" spans="2:65" s="11" customFormat="1" ht="29.85" customHeight="1">
      <c r="B108" s="185"/>
      <c r="C108" s="186"/>
      <c r="D108" s="187" t="s">
        <v>71</v>
      </c>
      <c r="E108" s="199" t="s">
        <v>195</v>
      </c>
      <c r="F108" s="199" t="s">
        <v>196</v>
      </c>
      <c r="G108" s="186"/>
      <c r="H108" s="186"/>
      <c r="I108" s="189"/>
      <c r="J108" s="200">
        <f>BK108</f>
        <v>0</v>
      </c>
      <c r="K108" s="186"/>
      <c r="L108" s="191"/>
      <c r="M108" s="192"/>
      <c r="N108" s="193"/>
      <c r="O108" s="193"/>
      <c r="P108" s="194">
        <f>SUM(P109:P111)</f>
        <v>0</v>
      </c>
      <c r="Q108" s="193"/>
      <c r="R108" s="194">
        <f>SUM(R109:R111)</f>
        <v>1.3122E-2</v>
      </c>
      <c r="S108" s="193"/>
      <c r="T108" s="195">
        <f>SUM(T109:T111)</f>
        <v>0</v>
      </c>
      <c r="AR108" s="196" t="s">
        <v>79</v>
      </c>
      <c r="AT108" s="197" t="s">
        <v>71</v>
      </c>
      <c r="AU108" s="197" t="s">
        <v>79</v>
      </c>
      <c r="AY108" s="196" t="s">
        <v>138</v>
      </c>
      <c r="BK108" s="198">
        <f>SUM(BK109:BK111)</f>
        <v>0</v>
      </c>
    </row>
    <row r="109" spans="2:65" s="1" customFormat="1" ht="22.8" customHeight="1">
      <c r="B109" s="39"/>
      <c r="C109" s="201" t="s">
        <v>197</v>
      </c>
      <c r="D109" s="201" t="s">
        <v>140</v>
      </c>
      <c r="E109" s="202" t="s">
        <v>198</v>
      </c>
      <c r="F109" s="203" t="s">
        <v>199</v>
      </c>
      <c r="G109" s="204" t="s">
        <v>200</v>
      </c>
      <c r="H109" s="205">
        <v>0.6</v>
      </c>
      <c r="I109" s="206"/>
      <c r="J109" s="207">
        <f>ROUND(I109*H109,2)</f>
        <v>0</v>
      </c>
      <c r="K109" s="203" t="s">
        <v>144</v>
      </c>
      <c r="L109" s="59"/>
      <c r="M109" s="208" t="s">
        <v>21</v>
      </c>
      <c r="N109" s="209" t="s">
        <v>43</v>
      </c>
      <c r="O109" s="40"/>
      <c r="P109" s="210">
        <f>O109*H109</f>
        <v>0</v>
      </c>
      <c r="Q109" s="210">
        <v>2.0000000000000002E-5</v>
      </c>
      <c r="R109" s="210">
        <f>Q109*H109</f>
        <v>1.2E-5</v>
      </c>
      <c r="S109" s="210">
        <v>0</v>
      </c>
      <c r="T109" s="211">
        <f>S109*H109</f>
        <v>0</v>
      </c>
      <c r="AR109" s="22" t="s">
        <v>145</v>
      </c>
      <c r="AT109" s="22" t="s">
        <v>140</v>
      </c>
      <c r="AU109" s="22" t="s">
        <v>82</v>
      </c>
      <c r="AY109" s="22" t="s">
        <v>138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2" t="s">
        <v>79</v>
      </c>
      <c r="BK109" s="212">
        <f>ROUND(I109*H109,2)</f>
        <v>0</v>
      </c>
      <c r="BL109" s="22" t="s">
        <v>145</v>
      </c>
      <c r="BM109" s="22" t="s">
        <v>201</v>
      </c>
    </row>
    <row r="110" spans="2:65" s="1" customFormat="1" ht="24">
      <c r="B110" s="39"/>
      <c r="C110" s="61"/>
      <c r="D110" s="215" t="s">
        <v>202</v>
      </c>
      <c r="E110" s="61"/>
      <c r="F110" s="229" t="s">
        <v>203</v>
      </c>
      <c r="G110" s="61"/>
      <c r="H110" s="61"/>
      <c r="I110" s="170"/>
      <c r="J110" s="61"/>
      <c r="K110" s="61"/>
      <c r="L110" s="59"/>
      <c r="M110" s="230"/>
      <c r="N110" s="40"/>
      <c r="O110" s="40"/>
      <c r="P110" s="40"/>
      <c r="Q110" s="40"/>
      <c r="R110" s="40"/>
      <c r="S110" s="40"/>
      <c r="T110" s="76"/>
      <c r="AT110" s="22" t="s">
        <v>202</v>
      </c>
      <c r="AU110" s="22" t="s">
        <v>82</v>
      </c>
    </row>
    <row r="111" spans="2:65" s="1" customFormat="1" ht="14.4" customHeight="1">
      <c r="B111" s="39"/>
      <c r="C111" s="231" t="s">
        <v>195</v>
      </c>
      <c r="D111" s="231" t="s">
        <v>204</v>
      </c>
      <c r="E111" s="232" t="s">
        <v>205</v>
      </c>
      <c r="F111" s="233" t="s">
        <v>206</v>
      </c>
      <c r="G111" s="234" t="s">
        <v>207</v>
      </c>
      <c r="H111" s="235">
        <v>1</v>
      </c>
      <c r="I111" s="236"/>
      <c r="J111" s="237">
        <f>ROUND(I111*H111,2)</f>
        <v>0</v>
      </c>
      <c r="K111" s="233" t="s">
        <v>144</v>
      </c>
      <c r="L111" s="238"/>
      <c r="M111" s="239" t="s">
        <v>21</v>
      </c>
      <c r="N111" s="240" t="s">
        <v>43</v>
      </c>
      <c r="O111" s="40"/>
      <c r="P111" s="210">
        <f>O111*H111</f>
        <v>0</v>
      </c>
      <c r="Q111" s="210">
        <v>1.311E-2</v>
      </c>
      <c r="R111" s="210">
        <f>Q111*H111</f>
        <v>1.311E-2</v>
      </c>
      <c r="S111" s="210">
        <v>0</v>
      </c>
      <c r="T111" s="211">
        <f>S111*H111</f>
        <v>0</v>
      </c>
      <c r="AR111" s="22" t="s">
        <v>195</v>
      </c>
      <c r="AT111" s="22" t="s">
        <v>204</v>
      </c>
      <c r="AU111" s="22" t="s">
        <v>82</v>
      </c>
      <c r="AY111" s="22" t="s">
        <v>138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22" t="s">
        <v>79</v>
      </c>
      <c r="BK111" s="212">
        <f>ROUND(I111*H111,2)</f>
        <v>0</v>
      </c>
      <c r="BL111" s="22" t="s">
        <v>145</v>
      </c>
      <c r="BM111" s="22" t="s">
        <v>208</v>
      </c>
    </row>
    <row r="112" spans="2:65" s="11" customFormat="1" ht="29.85" customHeight="1">
      <c r="B112" s="185"/>
      <c r="C112" s="186"/>
      <c r="D112" s="187" t="s">
        <v>71</v>
      </c>
      <c r="E112" s="199" t="s">
        <v>167</v>
      </c>
      <c r="F112" s="199" t="s">
        <v>168</v>
      </c>
      <c r="G112" s="186"/>
      <c r="H112" s="186"/>
      <c r="I112" s="189"/>
      <c r="J112" s="200">
        <f>BK112</f>
        <v>0</v>
      </c>
      <c r="K112" s="186"/>
      <c r="L112" s="191"/>
      <c r="M112" s="192"/>
      <c r="N112" s="193"/>
      <c r="O112" s="193"/>
      <c r="P112" s="194">
        <f>P113</f>
        <v>0</v>
      </c>
      <c r="Q112" s="193"/>
      <c r="R112" s="194">
        <f>R113</f>
        <v>0</v>
      </c>
      <c r="S112" s="193"/>
      <c r="T112" s="195">
        <f>T113</f>
        <v>0</v>
      </c>
      <c r="AR112" s="196" t="s">
        <v>79</v>
      </c>
      <c r="AT112" s="197" t="s">
        <v>71</v>
      </c>
      <c r="AU112" s="197" t="s">
        <v>79</v>
      </c>
      <c r="AY112" s="196" t="s">
        <v>138</v>
      </c>
      <c r="BK112" s="198">
        <f>BK113</f>
        <v>0</v>
      </c>
    </row>
    <row r="113" spans="2:65" s="1" customFormat="1" ht="14.4" customHeight="1">
      <c r="B113" s="39"/>
      <c r="C113" s="201" t="s">
        <v>209</v>
      </c>
      <c r="D113" s="201" t="s">
        <v>140</v>
      </c>
      <c r="E113" s="202" t="s">
        <v>170</v>
      </c>
      <c r="F113" s="203" t="s">
        <v>171</v>
      </c>
      <c r="G113" s="204" t="s">
        <v>172</v>
      </c>
      <c r="H113" s="205">
        <v>441.34100000000001</v>
      </c>
      <c r="I113" s="206"/>
      <c r="J113" s="207">
        <f>ROUND(I113*H113,2)</f>
        <v>0</v>
      </c>
      <c r="K113" s="203" t="s">
        <v>144</v>
      </c>
      <c r="L113" s="59"/>
      <c r="M113" s="208" t="s">
        <v>21</v>
      </c>
      <c r="N113" s="225" t="s">
        <v>43</v>
      </c>
      <c r="O113" s="22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" t="s">
        <v>145</v>
      </c>
      <c r="AT113" s="22" t="s">
        <v>140</v>
      </c>
      <c r="AU113" s="22" t="s">
        <v>82</v>
      </c>
      <c r="AY113" s="22" t="s">
        <v>138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22" t="s">
        <v>79</v>
      </c>
      <c r="BK113" s="212">
        <f>ROUND(I113*H113,2)</f>
        <v>0</v>
      </c>
      <c r="BL113" s="22" t="s">
        <v>145</v>
      </c>
      <c r="BM113" s="22" t="s">
        <v>210</v>
      </c>
    </row>
    <row r="114" spans="2:65" s="1" customFormat="1" ht="6.9" customHeight="1">
      <c r="B114" s="54"/>
      <c r="C114" s="55"/>
      <c r="D114" s="55"/>
      <c r="E114" s="55"/>
      <c r="F114" s="55"/>
      <c r="G114" s="55"/>
      <c r="H114" s="55"/>
      <c r="I114" s="146"/>
      <c r="J114" s="55"/>
      <c r="K114" s="55"/>
      <c r="L114" s="59"/>
    </row>
  </sheetData>
  <sheetProtection algorithmName="SHA-512" hashValue="n0cTynbazs73XLWO6yFR3UCbltQQO+645cJPltrib+fiDHqOvYPSwb8cWthKt4cxvwI8yO8qCumoD9NMpY3FZg==" saltValue="AT83drLzvuPk0+EVMG24XrsJaNROVgnWKfGfXj0z+2NvPvogxj3GA2VCoDycwEbhTjBe96FOXkPjl2l0q34KiQ==" spinCount="100000" sheet="1" objects="1" scenarios="1" formatColumns="0" formatRows="0" autoFilter="0"/>
  <autoFilter ref="C92:K113"/>
  <mergeCells count="16">
    <mergeCell ref="L2:V2"/>
    <mergeCell ref="E79:H79"/>
    <mergeCell ref="E83:H83"/>
    <mergeCell ref="E81:H81"/>
    <mergeCell ref="E85:H85"/>
    <mergeCell ref="G1:H1"/>
    <mergeCell ref="E49:H49"/>
    <mergeCell ref="E53:H53"/>
    <mergeCell ref="E51:H51"/>
    <mergeCell ref="E55:H55"/>
    <mergeCell ref="J59:J60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41" customWidth="1"/>
    <col min="2" max="2" width="1.7109375" style="241" customWidth="1"/>
    <col min="3" max="4" width="5" style="241" customWidth="1"/>
    <col min="5" max="5" width="11.7109375" style="241" customWidth="1"/>
    <col min="6" max="6" width="9.140625" style="241" customWidth="1"/>
    <col min="7" max="7" width="5" style="241" customWidth="1"/>
    <col min="8" max="8" width="77.85546875" style="241" customWidth="1"/>
    <col min="9" max="10" width="20" style="241" customWidth="1"/>
    <col min="11" max="11" width="1.710937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3" customFormat="1" ht="45" customHeight="1">
      <c r="B3" s="245"/>
      <c r="C3" s="376" t="s">
        <v>211</v>
      </c>
      <c r="D3" s="376"/>
      <c r="E3" s="376"/>
      <c r="F3" s="376"/>
      <c r="G3" s="376"/>
      <c r="H3" s="376"/>
      <c r="I3" s="376"/>
      <c r="J3" s="376"/>
      <c r="K3" s="246"/>
    </row>
    <row r="4" spans="2:11" ht="25.5" customHeight="1">
      <c r="B4" s="247"/>
      <c r="C4" s="380" t="s">
        <v>212</v>
      </c>
      <c r="D4" s="380"/>
      <c r="E4" s="380"/>
      <c r="F4" s="380"/>
      <c r="G4" s="380"/>
      <c r="H4" s="380"/>
      <c r="I4" s="380"/>
      <c r="J4" s="380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79" t="s">
        <v>213</v>
      </c>
      <c r="D6" s="379"/>
      <c r="E6" s="379"/>
      <c r="F6" s="379"/>
      <c r="G6" s="379"/>
      <c r="H6" s="379"/>
      <c r="I6" s="379"/>
      <c r="J6" s="379"/>
      <c r="K6" s="248"/>
    </row>
    <row r="7" spans="2:11" ht="15" customHeight="1">
      <c r="B7" s="251"/>
      <c r="C7" s="379" t="s">
        <v>214</v>
      </c>
      <c r="D7" s="379"/>
      <c r="E7" s="379"/>
      <c r="F7" s="379"/>
      <c r="G7" s="379"/>
      <c r="H7" s="379"/>
      <c r="I7" s="379"/>
      <c r="J7" s="379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79" t="s">
        <v>215</v>
      </c>
      <c r="D9" s="379"/>
      <c r="E9" s="379"/>
      <c r="F9" s="379"/>
      <c r="G9" s="379"/>
      <c r="H9" s="379"/>
      <c r="I9" s="379"/>
      <c r="J9" s="379"/>
      <c r="K9" s="248"/>
    </row>
    <row r="10" spans="2:11" ht="15" customHeight="1">
      <c r="B10" s="251"/>
      <c r="C10" s="250"/>
      <c r="D10" s="379" t="s">
        <v>216</v>
      </c>
      <c r="E10" s="379"/>
      <c r="F10" s="379"/>
      <c r="G10" s="379"/>
      <c r="H10" s="379"/>
      <c r="I10" s="379"/>
      <c r="J10" s="379"/>
      <c r="K10" s="248"/>
    </row>
    <row r="11" spans="2:11" ht="15" customHeight="1">
      <c r="B11" s="251"/>
      <c r="C11" s="252"/>
      <c r="D11" s="379" t="s">
        <v>217</v>
      </c>
      <c r="E11" s="379"/>
      <c r="F11" s="379"/>
      <c r="G11" s="379"/>
      <c r="H11" s="379"/>
      <c r="I11" s="379"/>
      <c r="J11" s="379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79" t="s">
        <v>218</v>
      </c>
      <c r="E13" s="379"/>
      <c r="F13" s="379"/>
      <c r="G13" s="379"/>
      <c r="H13" s="379"/>
      <c r="I13" s="379"/>
      <c r="J13" s="379"/>
      <c r="K13" s="248"/>
    </row>
    <row r="14" spans="2:11" ht="15" customHeight="1">
      <c r="B14" s="251"/>
      <c r="C14" s="252"/>
      <c r="D14" s="379" t="s">
        <v>219</v>
      </c>
      <c r="E14" s="379"/>
      <c r="F14" s="379"/>
      <c r="G14" s="379"/>
      <c r="H14" s="379"/>
      <c r="I14" s="379"/>
      <c r="J14" s="379"/>
      <c r="K14" s="248"/>
    </row>
    <row r="15" spans="2:11" ht="15" customHeight="1">
      <c r="B15" s="251"/>
      <c r="C15" s="252"/>
      <c r="D15" s="379" t="s">
        <v>220</v>
      </c>
      <c r="E15" s="379"/>
      <c r="F15" s="379"/>
      <c r="G15" s="379"/>
      <c r="H15" s="379"/>
      <c r="I15" s="379"/>
      <c r="J15" s="379"/>
      <c r="K15" s="248"/>
    </row>
    <row r="16" spans="2:11" ht="15" customHeight="1">
      <c r="B16" s="251"/>
      <c r="C16" s="252"/>
      <c r="D16" s="252"/>
      <c r="E16" s="253" t="s">
        <v>78</v>
      </c>
      <c r="F16" s="379" t="s">
        <v>221</v>
      </c>
      <c r="G16" s="379"/>
      <c r="H16" s="379"/>
      <c r="I16" s="379"/>
      <c r="J16" s="379"/>
      <c r="K16" s="248"/>
    </row>
    <row r="17" spans="2:11" ht="15" customHeight="1">
      <c r="B17" s="251"/>
      <c r="C17" s="252"/>
      <c r="D17" s="252"/>
      <c r="E17" s="253" t="s">
        <v>222</v>
      </c>
      <c r="F17" s="379" t="s">
        <v>223</v>
      </c>
      <c r="G17" s="379"/>
      <c r="H17" s="379"/>
      <c r="I17" s="379"/>
      <c r="J17" s="379"/>
      <c r="K17" s="248"/>
    </row>
    <row r="18" spans="2:11" ht="15" customHeight="1">
      <c r="B18" s="251"/>
      <c r="C18" s="252"/>
      <c r="D18" s="252"/>
      <c r="E18" s="253" t="s">
        <v>224</v>
      </c>
      <c r="F18" s="379" t="s">
        <v>225</v>
      </c>
      <c r="G18" s="379"/>
      <c r="H18" s="379"/>
      <c r="I18" s="379"/>
      <c r="J18" s="379"/>
      <c r="K18" s="248"/>
    </row>
    <row r="19" spans="2:11" ht="15" customHeight="1">
      <c r="B19" s="251"/>
      <c r="C19" s="252"/>
      <c r="D19" s="252"/>
      <c r="E19" s="253" t="s">
        <v>226</v>
      </c>
      <c r="F19" s="379" t="s">
        <v>227</v>
      </c>
      <c r="G19" s="379"/>
      <c r="H19" s="379"/>
      <c r="I19" s="379"/>
      <c r="J19" s="379"/>
      <c r="K19" s="248"/>
    </row>
    <row r="20" spans="2:11" ht="15" customHeight="1">
      <c r="B20" s="251"/>
      <c r="C20" s="252"/>
      <c r="D20" s="252"/>
      <c r="E20" s="253" t="s">
        <v>228</v>
      </c>
      <c r="F20" s="379" t="s">
        <v>229</v>
      </c>
      <c r="G20" s="379"/>
      <c r="H20" s="379"/>
      <c r="I20" s="379"/>
      <c r="J20" s="379"/>
      <c r="K20" s="248"/>
    </row>
    <row r="21" spans="2:11" ht="15" customHeight="1">
      <c r="B21" s="251"/>
      <c r="C21" s="252"/>
      <c r="D21" s="252"/>
      <c r="E21" s="253" t="s">
        <v>85</v>
      </c>
      <c r="F21" s="379" t="s">
        <v>230</v>
      </c>
      <c r="G21" s="379"/>
      <c r="H21" s="379"/>
      <c r="I21" s="379"/>
      <c r="J21" s="379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79" t="s">
        <v>231</v>
      </c>
      <c r="D23" s="379"/>
      <c r="E23" s="379"/>
      <c r="F23" s="379"/>
      <c r="G23" s="379"/>
      <c r="H23" s="379"/>
      <c r="I23" s="379"/>
      <c r="J23" s="379"/>
      <c r="K23" s="248"/>
    </row>
    <row r="24" spans="2:11" ht="15" customHeight="1">
      <c r="B24" s="251"/>
      <c r="C24" s="379" t="s">
        <v>232</v>
      </c>
      <c r="D24" s="379"/>
      <c r="E24" s="379"/>
      <c r="F24" s="379"/>
      <c r="G24" s="379"/>
      <c r="H24" s="379"/>
      <c r="I24" s="379"/>
      <c r="J24" s="379"/>
      <c r="K24" s="248"/>
    </row>
    <row r="25" spans="2:11" ht="15" customHeight="1">
      <c r="B25" s="251"/>
      <c r="C25" s="250"/>
      <c r="D25" s="379" t="s">
        <v>233</v>
      </c>
      <c r="E25" s="379"/>
      <c r="F25" s="379"/>
      <c r="G25" s="379"/>
      <c r="H25" s="379"/>
      <c r="I25" s="379"/>
      <c r="J25" s="379"/>
      <c r="K25" s="248"/>
    </row>
    <row r="26" spans="2:11" ht="15" customHeight="1">
      <c r="B26" s="251"/>
      <c r="C26" s="252"/>
      <c r="D26" s="379" t="s">
        <v>234</v>
      </c>
      <c r="E26" s="379"/>
      <c r="F26" s="379"/>
      <c r="G26" s="379"/>
      <c r="H26" s="379"/>
      <c r="I26" s="379"/>
      <c r="J26" s="379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79" t="s">
        <v>235</v>
      </c>
      <c r="E28" s="379"/>
      <c r="F28" s="379"/>
      <c r="G28" s="379"/>
      <c r="H28" s="379"/>
      <c r="I28" s="379"/>
      <c r="J28" s="379"/>
      <c r="K28" s="248"/>
    </row>
    <row r="29" spans="2:11" ht="15" customHeight="1">
      <c r="B29" s="251"/>
      <c r="C29" s="252"/>
      <c r="D29" s="379" t="s">
        <v>236</v>
      </c>
      <c r="E29" s="379"/>
      <c r="F29" s="379"/>
      <c r="G29" s="379"/>
      <c r="H29" s="379"/>
      <c r="I29" s="379"/>
      <c r="J29" s="379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79" t="s">
        <v>237</v>
      </c>
      <c r="E31" s="379"/>
      <c r="F31" s="379"/>
      <c r="G31" s="379"/>
      <c r="H31" s="379"/>
      <c r="I31" s="379"/>
      <c r="J31" s="379"/>
      <c r="K31" s="248"/>
    </row>
    <row r="32" spans="2:11" ht="15" customHeight="1">
      <c r="B32" s="251"/>
      <c r="C32" s="252"/>
      <c r="D32" s="379" t="s">
        <v>238</v>
      </c>
      <c r="E32" s="379"/>
      <c r="F32" s="379"/>
      <c r="G32" s="379"/>
      <c r="H32" s="379"/>
      <c r="I32" s="379"/>
      <c r="J32" s="379"/>
      <c r="K32" s="248"/>
    </row>
    <row r="33" spans="2:11" ht="15" customHeight="1">
      <c r="B33" s="251"/>
      <c r="C33" s="252"/>
      <c r="D33" s="379" t="s">
        <v>239</v>
      </c>
      <c r="E33" s="379"/>
      <c r="F33" s="379"/>
      <c r="G33" s="379"/>
      <c r="H33" s="379"/>
      <c r="I33" s="379"/>
      <c r="J33" s="379"/>
      <c r="K33" s="248"/>
    </row>
    <row r="34" spans="2:11" ht="15" customHeight="1">
      <c r="B34" s="251"/>
      <c r="C34" s="252"/>
      <c r="D34" s="250"/>
      <c r="E34" s="254" t="s">
        <v>123</v>
      </c>
      <c r="F34" s="250"/>
      <c r="G34" s="379" t="s">
        <v>240</v>
      </c>
      <c r="H34" s="379"/>
      <c r="I34" s="379"/>
      <c r="J34" s="379"/>
      <c r="K34" s="248"/>
    </row>
    <row r="35" spans="2:11" ht="30.75" customHeight="1">
      <c r="B35" s="251"/>
      <c r="C35" s="252"/>
      <c r="D35" s="250"/>
      <c r="E35" s="254" t="s">
        <v>241</v>
      </c>
      <c r="F35" s="250"/>
      <c r="G35" s="379" t="s">
        <v>242</v>
      </c>
      <c r="H35" s="379"/>
      <c r="I35" s="379"/>
      <c r="J35" s="379"/>
      <c r="K35" s="248"/>
    </row>
    <row r="36" spans="2:11" ht="15" customHeight="1">
      <c r="B36" s="251"/>
      <c r="C36" s="252"/>
      <c r="D36" s="250"/>
      <c r="E36" s="254" t="s">
        <v>53</v>
      </c>
      <c r="F36" s="250"/>
      <c r="G36" s="379" t="s">
        <v>243</v>
      </c>
      <c r="H36" s="379"/>
      <c r="I36" s="379"/>
      <c r="J36" s="379"/>
      <c r="K36" s="248"/>
    </row>
    <row r="37" spans="2:11" ht="15" customHeight="1">
      <c r="B37" s="251"/>
      <c r="C37" s="252"/>
      <c r="D37" s="250"/>
      <c r="E37" s="254" t="s">
        <v>124</v>
      </c>
      <c r="F37" s="250"/>
      <c r="G37" s="379" t="s">
        <v>244</v>
      </c>
      <c r="H37" s="379"/>
      <c r="I37" s="379"/>
      <c r="J37" s="379"/>
      <c r="K37" s="248"/>
    </row>
    <row r="38" spans="2:11" ht="15" customHeight="1">
      <c r="B38" s="251"/>
      <c r="C38" s="252"/>
      <c r="D38" s="250"/>
      <c r="E38" s="254" t="s">
        <v>125</v>
      </c>
      <c r="F38" s="250"/>
      <c r="G38" s="379" t="s">
        <v>245</v>
      </c>
      <c r="H38" s="379"/>
      <c r="I38" s="379"/>
      <c r="J38" s="379"/>
      <c r="K38" s="248"/>
    </row>
    <row r="39" spans="2:11" ht="15" customHeight="1">
      <c r="B39" s="251"/>
      <c r="C39" s="252"/>
      <c r="D39" s="250"/>
      <c r="E39" s="254" t="s">
        <v>126</v>
      </c>
      <c r="F39" s="250"/>
      <c r="G39" s="379" t="s">
        <v>246</v>
      </c>
      <c r="H39" s="379"/>
      <c r="I39" s="379"/>
      <c r="J39" s="379"/>
      <c r="K39" s="248"/>
    </row>
    <row r="40" spans="2:11" ht="15" customHeight="1">
      <c r="B40" s="251"/>
      <c r="C40" s="252"/>
      <c r="D40" s="250"/>
      <c r="E40" s="254" t="s">
        <v>247</v>
      </c>
      <c r="F40" s="250"/>
      <c r="G40" s="379" t="s">
        <v>248</v>
      </c>
      <c r="H40" s="379"/>
      <c r="I40" s="379"/>
      <c r="J40" s="379"/>
      <c r="K40" s="248"/>
    </row>
    <row r="41" spans="2:11" ht="15" customHeight="1">
      <c r="B41" s="251"/>
      <c r="C41" s="252"/>
      <c r="D41" s="250"/>
      <c r="E41" s="254"/>
      <c r="F41" s="250"/>
      <c r="G41" s="379" t="s">
        <v>249</v>
      </c>
      <c r="H41" s="379"/>
      <c r="I41" s="379"/>
      <c r="J41" s="379"/>
      <c r="K41" s="248"/>
    </row>
    <row r="42" spans="2:11" ht="15" customHeight="1">
      <c r="B42" s="251"/>
      <c r="C42" s="252"/>
      <c r="D42" s="250"/>
      <c r="E42" s="254" t="s">
        <v>250</v>
      </c>
      <c r="F42" s="250"/>
      <c r="G42" s="379" t="s">
        <v>251</v>
      </c>
      <c r="H42" s="379"/>
      <c r="I42" s="379"/>
      <c r="J42" s="379"/>
      <c r="K42" s="248"/>
    </row>
    <row r="43" spans="2:11" ht="15" customHeight="1">
      <c r="B43" s="251"/>
      <c r="C43" s="252"/>
      <c r="D43" s="250"/>
      <c r="E43" s="254" t="s">
        <v>128</v>
      </c>
      <c r="F43" s="250"/>
      <c r="G43" s="379" t="s">
        <v>252</v>
      </c>
      <c r="H43" s="379"/>
      <c r="I43" s="379"/>
      <c r="J43" s="379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79" t="s">
        <v>253</v>
      </c>
      <c r="E45" s="379"/>
      <c r="F45" s="379"/>
      <c r="G45" s="379"/>
      <c r="H45" s="379"/>
      <c r="I45" s="379"/>
      <c r="J45" s="379"/>
      <c r="K45" s="248"/>
    </row>
    <row r="46" spans="2:11" ht="15" customHeight="1">
      <c r="B46" s="251"/>
      <c r="C46" s="252"/>
      <c r="D46" s="252"/>
      <c r="E46" s="379" t="s">
        <v>254</v>
      </c>
      <c r="F46" s="379"/>
      <c r="G46" s="379"/>
      <c r="H46" s="379"/>
      <c r="I46" s="379"/>
      <c r="J46" s="379"/>
      <c r="K46" s="248"/>
    </row>
    <row r="47" spans="2:11" ht="15" customHeight="1">
      <c r="B47" s="251"/>
      <c r="C47" s="252"/>
      <c r="D47" s="252"/>
      <c r="E47" s="379" t="s">
        <v>255</v>
      </c>
      <c r="F47" s="379"/>
      <c r="G47" s="379"/>
      <c r="H47" s="379"/>
      <c r="I47" s="379"/>
      <c r="J47" s="379"/>
      <c r="K47" s="248"/>
    </row>
    <row r="48" spans="2:11" ht="15" customHeight="1">
      <c r="B48" s="251"/>
      <c r="C48" s="252"/>
      <c r="D48" s="252"/>
      <c r="E48" s="379" t="s">
        <v>256</v>
      </c>
      <c r="F48" s="379"/>
      <c r="G48" s="379"/>
      <c r="H48" s="379"/>
      <c r="I48" s="379"/>
      <c r="J48" s="379"/>
      <c r="K48" s="248"/>
    </row>
    <row r="49" spans="2:11" ht="15" customHeight="1">
      <c r="B49" s="251"/>
      <c r="C49" s="252"/>
      <c r="D49" s="379" t="s">
        <v>257</v>
      </c>
      <c r="E49" s="379"/>
      <c r="F49" s="379"/>
      <c r="G49" s="379"/>
      <c r="H49" s="379"/>
      <c r="I49" s="379"/>
      <c r="J49" s="379"/>
      <c r="K49" s="248"/>
    </row>
    <row r="50" spans="2:11" ht="25.5" customHeight="1">
      <c r="B50" s="247"/>
      <c r="C50" s="380" t="s">
        <v>258</v>
      </c>
      <c r="D50" s="380"/>
      <c r="E50" s="380"/>
      <c r="F50" s="380"/>
      <c r="G50" s="380"/>
      <c r="H50" s="380"/>
      <c r="I50" s="380"/>
      <c r="J50" s="380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79" t="s">
        <v>259</v>
      </c>
      <c r="D52" s="379"/>
      <c r="E52" s="379"/>
      <c r="F52" s="379"/>
      <c r="G52" s="379"/>
      <c r="H52" s="379"/>
      <c r="I52" s="379"/>
      <c r="J52" s="379"/>
      <c r="K52" s="248"/>
    </row>
    <row r="53" spans="2:11" ht="15" customHeight="1">
      <c r="B53" s="247"/>
      <c r="C53" s="379" t="s">
        <v>260</v>
      </c>
      <c r="D53" s="379"/>
      <c r="E53" s="379"/>
      <c r="F53" s="379"/>
      <c r="G53" s="379"/>
      <c r="H53" s="379"/>
      <c r="I53" s="379"/>
      <c r="J53" s="379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79" t="s">
        <v>261</v>
      </c>
      <c r="D55" s="379"/>
      <c r="E55" s="379"/>
      <c r="F55" s="379"/>
      <c r="G55" s="379"/>
      <c r="H55" s="379"/>
      <c r="I55" s="379"/>
      <c r="J55" s="379"/>
      <c r="K55" s="248"/>
    </row>
    <row r="56" spans="2:11" ht="15" customHeight="1">
      <c r="B56" s="247"/>
      <c r="C56" s="252"/>
      <c r="D56" s="379" t="s">
        <v>262</v>
      </c>
      <c r="E56" s="379"/>
      <c r="F56" s="379"/>
      <c r="G56" s="379"/>
      <c r="H56" s="379"/>
      <c r="I56" s="379"/>
      <c r="J56" s="379"/>
      <c r="K56" s="248"/>
    </row>
    <row r="57" spans="2:11" ht="15" customHeight="1">
      <c r="B57" s="247"/>
      <c r="C57" s="252"/>
      <c r="D57" s="379" t="s">
        <v>263</v>
      </c>
      <c r="E57" s="379"/>
      <c r="F57" s="379"/>
      <c r="G57" s="379"/>
      <c r="H57" s="379"/>
      <c r="I57" s="379"/>
      <c r="J57" s="379"/>
      <c r="K57" s="248"/>
    </row>
    <row r="58" spans="2:11" ht="15" customHeight="1">
      <c r="B58" s="247"/>
      <c r="C58" s="252"/>
      <c r="D58" s="379" t="s">
        <v>264</v>
      </c>
      <c r="E58" s="379"/>
      <c r="F58" s="379"/>
      <c r="G58" s="379"/>
      <c r="H58" s="379"/>
      <c r="I58" s="379"/>
      <c r="J58" s="379"/>
      <c r="K58" s="248"/>
    </row>
    <row r="59" spans="2:11" ht="15" customHeight="1">
      <c r="B59" s="247"/>
      <c r="C59" s="252"/>
      <c r="D59" s="379" t="s">
        <v>265</v>
      </c>
      <c r="E59" s="379"/>
      <c r="F59" s="379"/>
      <c r="G59" s="379"/>
      <c r="H59" s="379"/>
      <c r="I59" s="379"/>
      <c r="J59" s="379"/>
      <c r="K59" s="248"/>
    </row>
    <row r="60" spans="2:11" ht="15" customHeight="1">
      <c r="B60" s="247"/>
      <c r="C60" s="252"/>
      <c r="D60" s="378" t="s">
        <v>266</v>
      </c>
      <c r="E60" s="378"/>
      <c r="F60" s="378"/>
      <c r="G60" s="378"/>
      <c r="H60" s="378"/>
      <c r="I60" s="378"/>
      <c r="J60" s="378"/>
      <c r="K60" s="248"/>
    </row>
    <row r="61" spans="2:11" ht="15" customHeight="1">
      <c r="B61" s="247"/>
      <c r="C61" s="252"/>
      <c r="D61" s="379" t="s">
        <v>267</v>
      </c>
      <c r="E61" s="379"/>
      <c r="F61" s="379"/>
      <c r="G61" s="379"/>
      <c r="H61" s="379"/>
      <c r="I61" s="379"/>
      <c r="J61" s="379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79" t="s">
        <v>268</v>
      </c>
      <c r="E63" s="379"/>
      <c r="F63" s="379"/>
      <c r="G63" s="379"/>
      <c r="H63" s="379"/>
      <c r="I63" s="379"/>
      <c r="J63" s="379"/>
      <c r="K63" s="248"/>
    </row>
    <row r="64" spans="2:11" ht="15" customHeight="1">
      <c r="B64" s="247"/>
      <c r="C64" s="252"/>
      <c r="D64" s="378" t="s">
        <v>269</v>
      </c>
      <c r="E64" s="378"/>
      <c r="F64" s="378"/>
      <c r="G64" s="378"/>
      <c r="H64" s="378"/>
      <c r="I64" s="378"/>
      <c r="J64" s="378"/>
      <c r="K64" s="248"/>
    </row>
    <row r="65" spans="2:11" ht="15" customHeight="1">
      <c r="B65" s="247"/>
      <c r="C65" s="252"/>
      <c r="D65" s="379" t="s">
        <v>270</v>
      </c>
      <c r="E65" s="379"/>
      <c r="F65" s="379"/>
      <c r="G65" s="379"/>
      <c r="H65" s="379"/>
      <c r="I65" s="379"/>
      <c r="J65" s="379"/>
      <c r="K65" s="248"/>
    </row>
    <row r="66" spans="2:11" ht="15" customHeight="1">
      <c r="B66" s="247"/>
      <c r="C66" s="252"/>
      <c r="D66" s="379" t="s">
        <v>271</v>
      </c>
      <c r="E66" s="379"/>
      <c r="F66" s="379"/>
      <c r="G66" s="379"/>
      <c r="H66" s="379"/>
      <c r="I66" s="379"/>
      <c r="J66" s="379"/>
      <c r="K66" s="248"/>
    </row>
    <row r="67" spans="2:11" ht="15" customHeight="1">
      <c r="B67" s="247"/>
      <c r="C67" s="252"/>
      <c r="D67" s="379" t="s">
        <v>272</v>
      </c>
      <c r="E67" s="379"/>
      <c r="F67" s="379"/>
      <c r="G67" s="379"/>
      <c r="H67" s="379"/>
      <c r="I67" s="379"/>
      <c r="J67" s="379"/>
      <c r="K67" s="248"/>
    </row>
    <row r="68" spans="2:11" ht="15" customHeight="1">
      <c r="B68" s="247"/>
      <c r="C68" s="252"/>
      <c r="D68" s="379" t="s">
        <v>273</v>
      </c>
      <c r="E68" s="379"/>
      <c r="F68" s="379"/>
      <c r="G68" s="379"/>
      <c r="H68" s="379"/>
      <c r="I68" s="379"/>
      <c r="J68" s="379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77" t="s">
        <v>104</v>
      </c>
      <c r="D73" s="377"/>
      <c r="E73" s="377"/>
      <c r="F73" s="377"/>
      <c r="G73" s="377"/>
      <c r="H73" s="377"/>
      <c r="I73" s="377"/>
      <c r="J73" s="377"/>
      <c r="K73" s="265"/>
    </row>
    <row r="74" spans="2:11" ht="17.25" customHeight="1">
      <c r="B74" s="264"/>
      <c r="C74" s="266" t="s">
        <v>274</v>
      </c>
      <c r="D74" s="266"/>
      <c r="E74" s="266"/>
      <c r="F74" s="266" t="s">
        <v>275</v>
      </c>
      <c r="G74" s="267"/>
      <c r="H74" s="266" t="s">
        <v>124</v>
      </c>
      <c r="I74" s="266" t="s">
        <v>57</v>
      </c>
      <c r="J74" s="266" t="s">
        <v>276</v>
      </c>
      <c r="K74" s="265"/>
    </row>
    <row r="75" spans="2:11" ht="17.25" customHeight="1">
      <c r="B75" s="264"/>
      <c r="C75" s="268" t="s">
        <v>277</v>
      </c>
      <c r="D75" s="268"/>
      <c r="E75" s="268"/>
      <c r="F75" s="269" t="s">
        <v>278</v>
      </c>
      <c r="G75" s="270"/>
      <c r="H75" s="268"/>
      <c r="I75" s="268"/>
      <c r="J75" s="268" t="s">
        <v>279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53</v>
      </c>
      <c r="D77" s="271"/>
      <c r="E77" s="271"/>
      <c r="F77" s="273" t="s">
        <v>280</v>
      </c>
      <c r="G77" s="272"/>
      <c r="H77" s="254" t="s">
        <v>281</v>
      </c>
      <c r="I77" s="254" t="s">
        <v>282</v>
      </c>
      <c r="J77" s="254">
        <v>20</v>
      </c>
      <c r="K77" s="265"/>
    </row>
    <row r="78" spans="2:11" ht="15" customHeight="1">
      <c r="B78" s="264"/>
      <c r="C78" s="254" t="s">
        <v>283</v>
      </c>
      <c r="D78" s="254"/>
      <c r="E78" s="254"/>
      <c r="F78" s="273" t="s">
        <v>280</v>
      </c>
      <c r="G78" s="272"/>
      <c r="H78" s="254" t="s">
        <v>284</v>
      </c>
      <c r="I78" s="254" t="s">
        <v>282</v>
      </c>
      <c r="J78" s="254">
        <v>120</v>
      </c>
      <c r="K78" s="265"/>
    </row>
    <row r="79" spans="2:11" ht="15" customHeight="1">
      <c r="B79" s="274"/>
      <c r="C79" s="254" t="s">
        <v>285</v>
      </c>
      <c r="D79" s="254"/>
      <c r="E79" s="254"/>
      <c r="F79" s="273" t="s">
        <v>286</v>
      </c>
      <c r="G79" s="272"/>
      <c r="H79" s="254" t="s">
        <v>287</v>
      </c>
      <c r="I79" s="254" t="s">
        <v>282</v>
      </c>
      <c r="J79" s="254">
        <v>50</v>
      </c>
      <c r="K79" s="265"/>
    </row>
    <row r="80" spans="2:11" ht="15" customHeight="1">
      <c r="B80" s="274"/>
      <c r="C80" s="254" t="s">
        <v>288</v>
      </c>
      <c r="D80" s="254"/>
      <c r="E80" s="254"/>
      <c r="F80" s="273" t="s">
        <v>280</v>
      </c>
      <c r="G80" s="272"/>
      <c r="H80" s="254" t="s">
        <v>289</v>
      </c>
      <c r="I80" s="254" t="s">
        <v>290</v>
      </c>
      <c r="J80" s="254"/>
      <c r="K80" s="265"/>
    </row>
    <row r="81" spans="2:11" ht="15" customHeight="1">
      <c r="B81" s="274"/>
      <c r="C81" s="275" t="s">
        <v>291</v>
      </c>
      <c r="D81" s="275"/>
      <c r="E81" s="275"/>
      <c r="F81" s="276" t="s">
        <v>286</v>
      </c>
      <c r="G81" s="275"/>
      <c r="H81" s="275" t="s">
        <v>292</v>
      </c>
      <c r="I81" s="275" t="s">
        <v>282</v>
      </c>
      <c r="J81" s="275">
        <v>15</v>
      </c>
      <c r="K81" s="265"/>
    </row>
    <row r="82" spans="2:11" ht="15" customHeight="1">
      <c r="B82" s="274"/>
      <c r="C82" s="275" t="s">
        <v>293</v>
      </c>
      <c r="D82" s="275"/>
      <c r="E82" s="275"/>
      <c r="F82" s="276" t="s">
        <v>286</v>
      </c>
      <c r="G82" s="275"/>
      <c r="H82" s="275" t="s">
        <v>294</v>
      </c>
      <c r="I82" s="275" t="s">
        <v>282</v>
      </c>
      <c r="J82" s="275">
        <v>15</v>
      </c>
      <c r="K82" s="265"/>
    </row>
    <row r="83" spans="2:11" ht="15" customHeight="1">
      <c r="B83" s="274"/>
      <c r="C83" s="275" t="s">
        <v>295</v>
      </c>
      <c r="D83" s="275"/>
      <c r="E83" s="275"/>
      <c r="F83" s="276" t="s">
        <v>286</v>
      </c>
      <c r="G83" s="275"/>
      <c r="H83" s="275" t="s">
        <v>296</v>
      </c>
      <c r="I83" s="275" t="s">
        <v>282</v>
      </c>
      <c r="J83" s="275">
        <v>20</v>
      </c>
      <c r="K83" s="265"/>
    </row>
    <row r="84" spans="2:11" ht="15" customHeight="1">
      <c r="B84" s="274"/>
      <c r="C84" s="275" t="s">
        <v>297</v>
      </c>
      <c r="D84" s="275"/>
      <c r="E84" s="275"/>
      <c r="F84" s="276" t="s">
        <v>286</v>
      </c>
      <c r="G84" s="275"/>
      <c r="H84" s="275" t="s">
        <v>298</v>
      </c>
      <c r="I84" s="275" t="s">
        <v>282</v>
      </c>
      <c r="J84" s="275">
        <v>20</v>
      </c>
      <c r="K84" s="265"/>
    </row>
    <row r="85" spans="2:11" ht="15" customHeight="1">
      <c r="B85" s="274"/>
      <c r="C85" s="254" t="s">
        <v>299</v>
      </c>
      <c r="D85" s="254"/>
      <c r="E85" s="254"/>
      <c r="F85" s="273" t="s">
        <v>286</v>
      </c>
      <c r="G85" s="272"/>
      <c r="H85" s="254" t="s">
        <v>300</v>
      </c>
      <c r="I85" s="254" t="s">
        <v>282</v>
      </c>
      <c r="J85" s="254">
        <v>50</v>
      </c>
      <c r="K85" s="265"/>
    </row>
    <row r="86" spans="2:11" ht="15" customHeight="1">
      <c r="B86" s="274"/>
      <c r="C86" s="254" t="s">
        <v>301</v>
      </c>
      <c r="D86" s="254"/>
      <c r="E86" s="254"/>
      <c r="F86" s="273" t="s">
        <v>286</v>
      </c>
      <c r="G86" s="272"/>
      <c r="H86" s="254" t="s">
        <v>302</v>
      </c>
      <c r="I86" s="254" t="s">
        <v>282</v>
      </c>
      <c r="J86" s="254">
        <v>20</v>
      </c>
      <c r="K86" s="265"/>
    </row>
    <row r="87" spans="2:11" ht="15" customHeight="1">
      <c r="B87" s="274"/>
      <c r="C87" s="254" t="s">
        <v>303</v>
      </c>
      <c r="D87" s="254"/>
      <c r="E87" s="254"/>
      <c r="F87" s="273" t="s">
        <v>286</v>
      </c>
      <c r="G87" s="272"/>
      <c r="H87" s="254" t="s">
        <v>304</v>
      </c>
      <c r="I87" s="254" t="s">
        <v>282</v>
      </c>
      <c r="J87" s="254">
        <v>20</v>
      </c>
      <c r="K87" s="265"/>
    </row>
    <row r="88" spans="2:11" ht="15" customHeight="1">
      <c r="B88" s="274"/>
      <c r="C88" s="254" t="s">
        <v>305</v>
      </c>
      <c r="D88" s="254"/>
      <c r="E88" s="254"/>
      <c r="F88" s="273" t="s">
        <v>286</v>
      </c>
      <c r="G88" s="272"/>
      <c r="H88" s="254" t="s">
        <v>306</v>
      </c>
      <c r="I88" s="254" t="s">
        <v>282</v>
      </c>
      <c r="J88" s="254">
        <v>50</v>
      </c>
      <c r="K88" s="265"/>
    </row>
    <row r="89" spans="2:11" ht="15" customHeight="1">
      <c r="B89" s="274"/>
      <c r="C89" s="254" t="s">
        <v>307</v>
      </c>
      <c r="D89" s="254"/>
      <c r="E89" s="254"/>
      <c r="F89" s="273" t="s">
        <v>286</v>
      </c>
      <c r="G89" s="272"/>
      <c r="H89" s="254" t="s">
        <v>307</v>
      </c>
      <c r="I89" s="254" t="s">
        <v>282</v>
      </c>
      <c r="J89" s="254">
        <v>50</v>
      </c>
      <c r="K89" s="265"/>
    </row>
    <row r="90" spans="2:11" ht="15" customHeight="1">
      <c r="B90" s="274"/>
      <c r="C90" s="254" t="s">
        <v>129</v>
      </c>
      <c r="D90" s="254"/>
      <c r="E90" s="254"/>
      <c r="F90" s="273" t="s">
        <v>286</v>
      </c>
      <c r="G90" s="272"/>
      <c r="H90" s="254" t="s">
        <v>308</v>
      </c>
      <c r="I90" s="254" t="s">
        <v>282</v>
      </c>
      <c r="J90" s="254">
        <v>255</v>
      </c>
      <c r="K90" s="265"/>
    </row>
    <row r="91" spans="2:11" ht="15" customHeight="1">
      <c r="B91" s="274"/>
      <c r="C91" s="254" t="s">
        <v>309</v>
      </c>
      <c r="D91" s="254"/>
      <c r="E91" s="254"/>
      <c r="F91" s="273" t="s">
        <v>280</v>
      </c>
      <c r="G91" s="272"/>
      <c r="H91" s="254" t="s">
        <v>310</v>
      </c>
      <c r="I91" s="254" t="s">
        <v>311</v>
      </c>
      <c r="J91" s="254"/>
      <c r="K91" s="265"/>
    </row>
    <row r="92" spans="2:11" ht="15" customHeight="1">
      <c r="B92" s="274"/>
      <c r="C92" s="254" t="s">
        <v>312</v>
      </c>
      <c r="D92" s="254"/>
      <c r="E92" s="254"/>
      <c r="F92" s="273" t="s">
        <v>280</v>
      </c>
      <c r="G92" s="272"/>
      <c r="H92" s="254" t="s">
        <v>313</v>
      </c>
      <c r="I92" s="254" t="s">
        <v>314</v>
      </c>
      <c r="J92" s="254"/>
      <c r="K92" s="265"/>
    </row>
    <row r="93" spans="2:11" ht="15" customHeight="1">
      <c r="B93" s="274"/>
      <c r="C93" s="254" t="s">
        <v>315</v>
      </c>
      <c r="D93" s="254"/>
      <c r="E93" s="254"/>
      <c r="F93" s="273" t="s">
        <v>280</v>
      </c>
      <c r="G93" s="272"/>
      <c r="H93" s="254" t="s">
        <v>315</v>
      </c>
      <c r="I93" s="254" t="s">
        <v>314</v>
      </c>
      <c r="J93" s="254"/>
      <c r="K93" s="265"/>
    </row>
    <row r="94" spans="2:11" ht="15" customHeight="1">
      <c r="B94" s="274"/>
      <c r="C94" s="254" t="s">
        <v>38</v>
      </c>
      <c r="D94" s="254"/>
      <c r="E94" s="254"/>
      <c r="F94" s="273" t="s">
        <v>280</v>
      </c>
      <c r="G94" s="272"/>
      <c r="H94" s="254" t="s">
        <v>316</v>
      </c>
      <c r="I94" s="254" t="s">
        <v>314</v>
      </c>
      <c r="J94" s="254"/>
      <c r="K94" s="265"/>
    </row>
    <row r="95" spans="2:11" ht="15" customHeight="1">
      <c r="B95" s="274"/>
      <c r="C95" s="254" t="s">
        <v>48</v>
      </c>
      <c r="D95" s="254"/>
      <c r="E95" s="254"/>
      <c r="F95" s="273" t="s">
        <v>280</v>
      </c>
      <c r="G95" s="272"/>
      <c r="H95" s="254" t="s">
        <v>317</v>
      </c>
      <c r="I95" s="254" t="s">
        <v>314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77" t="s">
        <v>318</v>
      </c>
      <c r="D100" s="377"/>
      <c r="E100" s="377"/>
      <c r="F100" s="377"/>
      <c r="G100" s="377"/>
      <c r="H100" s="377"/>
      <c r="I100" s="377"/>
      <c r="J100" s="377"/>
      <c r="K100" s="265"/>
    </row>
    <row r="101" spans="2:11" ht="17.25" customHeight="1">
      <c r="B101" s="264"/>
      <c r="C101" s="266" t="s">
        <v>274</v>
      </c>
      <c r="D101" s="266"/>
      <c r="E101" s="266"/>
      <c r="F101" s="266" t="s">
        <v>275</v>
      </c>
      <c r="G101" s="267"/>
      <c r="H101" s="266" t="s">
        <v>124</v>
      </c>
      <c r="I101" s="266" t="s">
        <v>57</v>
      </c>
      <c r="J101" s="266" t="s">
        <v>276</v>
      </c>
      <c r="K101" s="265"/>
    </row>
    <row r="102" spans="2:11" ht="17.25" customHeight="1">
      <c r="B102" s="264"/>
      <c r="C102" s="268" t="s">
        <v>277</v>
      </c>
      <c r="D102" s="268"/>
      <c r="E102" s="268"/>
      <c r="F102" s="269" t="s">
        <v>278</v>
      </c>
      <c r="G102" s="270"/>
      <c r="H102" s="268"/>
      <c r="I102" s="268"/>
      <c r="J102" s="268" t="s">
        <v>279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53</v>
      </c>
      <c r="D104" s="271"/>
      <c r="E104" s="271"/>
      <c r="F104" s="273" t="s">
        <v>280</v>
      </c>
      <c r="G104" s="282"/>
      <c r="H104" s="254" t="s">
        <v>319</v>
      </c>
      <c r="I104" s="254" t="s">
        <v>282</v>
      </c>
      <c r="J104" s="254">
        <v>20</v>
      </c>
      <c r="K104" s="265"/>
    </row>
    <row r="105" spans="2:11" ht="15" customHeight="1">
      <c r="B105" s="264"/>
      <c r="C105" s="254" t="s">
        <v>283</v>
      </c>
      <c r="D105" s="254"/>
      <c r="E105" s="254"/>
      <c r="F105" s="273" t="s">
        <v>280</v>
      </c>
      <c r="G105" s="254"/>
      <c r="H105" s="254" t="s">
        <v>319</v>
      </c>
      <c r="I105" s="254" t="s">
        <v>282</v>
      </c>
      <c r="J105" s="254">
        <v>120</v>
      </c>
      <c r="K105" s="265"/>
    </row>
    <row r="106" spans="2:11" ht="15" customHeight="1">
      <c r="B106" s="274"/>
      <c r="C106" s="254" t="s">
        <v>285</v>
      </c>
      <c r="D106" s="254"/>
      <c r="E106" s="254"/>
      <c r="F106" s="273" t="s">
        <v>286</v>
      </c>
      <c r="G106" s="254"/>
      <c r="H106" s="254" t="s">
        <v>319</v>
      </c>
      <c r="I106" s="254" t="s">
        <v>282</v>
      </c>
      <c r="J106" s="254">
        <v>50</v>
      </c>
      <c r="K106" s="265"/>
    </row>
    <row r="107" spans="2:11" ht="15" customHeight="1">
      <c r="B107" s="274"/>
      <c r="C107" s="254" t="s">
        <v>288</v>
      </c>
      <c r="D107" s="254"/>
      <c r="E107" s="254"/>
      <c r="F107" s="273" t="s">
        <v>280</v>
      </c>
      <c r="G107" s="254"/>
      <c r="H107" s="254" t="s">
        <v>319</v>
      </c>
      <c r="I107" s="254" t="s">
        <v>290</v>
      </c>
      <c r="J107" s="254"/>
      <c r="K107" s="265"/>
    </row>
    <row r="108" spans="2:11" ht="15" customHeight="1">
      <c r="B108" s="274"/>
      <c r="C108" s="254" t="s">
        <v>299</v>
      </c>
      <c r="D108" s="254"/>
      <c r="E108" s="254"/>
      <c r="F108" s="273" t="s">
        <v>286</v>
      </c>
      <c r="G108" s="254"/>
      <c r="H108" s="254" t="s">
        <v>319</v>
      </c>
      <c r="I108" s="254" t="s">
        <v>282</v>
      </c>
      <c r="J108" s="254">
        <v>50</v>
      </c>
      <c r="K108" s="265"/>
    </row>
    <row r="109" spans="2:11" ht="15" customHeight="1">
      <c r="B109" s="274"/>
      <c r="C109" s="254" t="s">
        <v>307</v>
      </c>
      <c r="D109" s="254"/>
      <c r="E109" s="254"/>
      <c r="F109" s="273" t="s">
        <v>286</v>
      </c>
      <c r="G109" s="254"/>
      <c r="H109" s="254" t="s">
        <v>319</v>
      </c>
      <c r="I109" s="254" t="s">
        <v>282</v>
      </c>
      <c r="J109" s="254">
        <v>50</v>
      </c>
      <c r="K109" s="265"/>
    </row>
    <row r="110" spans="2:11" ht="15" customHeight="1">
      <c r="B110" s="274"/>
      <c r="C110" s="254" t="s">
        <v>305</v>
      </c>
      <c r="D110" s="254"/>
      <c r="E110" s="254"/>
      <c r="F110" s="273" t="s">
        <v>286</v>
      </c>
      <c r="G110" s="254"/>
      <c r="H110" s="254" t="s">
        <v>319</v>
      </c>
      <c r="I110" s="254" t="s">
        <v>282</v>
      </c>
      <c r="J110" s="254">
        <v>50</v>
      </c>
      <c r="K110" s="265"/>
    </row>
    <row r="111" spans="2:11" ht="15" customHeight="1">
      <c r="B111" s="274"/>
      <c r="C111" s="254" t="s">
        <v>53</v>
      </c>
      <c r="D111" s="254"/>
      <c r="E111" s="254"/>
      <c r="F111" s="273" t="s">
        <v>280</v>
      </c>
      <c r="G111" s="254"/>
      <c r="H111" s="254" t="s">
        <v>320</v>
      </c>
      <c r="I111" s="254" t="s">
        <v>282</v>
      </c>
      <c r="J111" s="254">
        <v>20</v>
      </c>
      <c r="K111" s="265"/>
    </row>
    <row r="112" spans="2:11" ht="15" customHeight="1">
      <c r="B112" s="274"/>
      <c r="C112" s="254" t="s">
        <v>321</v>
      </c>
      <c r="D112" s="254"/>
      <c r="E112" s="254"/>
      <c r="F112" s="273" t="s">
        <v>280</v>
      </c>
      <c r="G112" s="254"/>
      <c r="H112" s="254" t="s">
        <v>322</v>
      </c>
      <c r="I112" s="254" t="s">
        <v>282</v>
      </c>
      <c r="J112" s="254">
        <v>120</v>
      </c>
      <c r="K112" s="265"/>
    </row>
    <row r="113" spans="2:11" ht="15" customHeight="1">
      <c r="B113" s="274"/>
      <c r="C113" s="254" t="s">
        <v>38</v>
      </c>
      <c r="D113" s="254"/>
      <c r="E113" s="254"/>
      <c r="F113" s="273" t="s">
        <v>280</v>
      </c>
      <c r="G113" s="254"/>
      <c r="H113" s="254" t="s">
        <v>323</v>
      </c>
      <c r="I113" s="254" t="s">
        <v>314</v>
      </c>
      <c r="J113" s="254"/>
      <c r="K113" s="265"/>
    </row>
    <row r="114" spans="2:11" ht="15" customHeight="1">
      <c r="B114" s="274"/>
      <c r="C114" s="254" t="s">
        <v>48</v>
      </c>
      <c r="D114" s="254"/>
      <c r="E114" s="254"/>
      <c r="F114" s="273" t="s">
        <v>280</v>
      </c>
      <c r="G114" s="254"/>
      <c r="H114" s="254" t="s">
        <v>324</v>
      </c>
      <c r="I114" s="254" t="s">
        <v>314</v>
      </c>
      <c r="J114" s="254"/>
      <c r="K114" s="265"/>
    </row>
    <row r="115" spans="2:11" ht="15" customHeight="1">
      <c r="B115" s="274"/>
      <c r="C115" s="254" t="s">
        <v>57</v>
      </c>
      <c r="D115" s="254"/>
      <c r="E115" s="254"/>
      <c r="F115" s="273" t="s">
        <v>280</v>
      </c>
      <c r="G115" s="254"/>
      <c r="H115" s="254" t="s">
        <v>325</v>
      </c>
      <c r="I115" s="254" t="s">
        <v>326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76" t="s">
        <v>327</v>
      </c>
      <c r="D120" s="376"/>
      <c r="E120" s="376"/>
      <c r="F120" s="376"/>
      <c r="G120" s="376"/>
      <c r="H120" s="376"/>
      <c r="I120" s="376"/>
      <c r="J120" s="376"/>
      <c r="K120" s="290"/>
    </row>
    <row r="121" spans="2:11" ht="17.25" customHeight="1">
      <c r="B121" s="291"/>
      <c r="C121" s="266" t="s">
        <v>274</v>
      </c>
      <c r="D121" s="266"/>
      <c r="E121" s="266"/>
      <c r="F121" s="266" t="s">
        <v>275</v>
      </c>
      <c r="G121" s="267"/>
      <c r="H121" s="266" t="s">
        <v>124</v>
      </c>
      <c r="I121" s="266" t="s">
        <v>57</v>
      </c>
      <c r="J121" s="266" t="s">
        <v>276</v>
      </c>
      <c r="K121" s="292"/>
    </row>
    <row r="122" spans="2:11" ht="17.25" customHeight="1">
      <c r="B122" s="291"/>
      <c r="C122" s="268" t="s">
        <v>277</v>
      </c>
      <c r="D122" s="268"/>
      <c r="E122" s="268"/>
      <c r="F122" s="269" t="s">
        <v>278</v>
      </c>
      <c r="G122" s="270"/>
      <c r="H122" s="268"/>
      <c r="I122" s="268"/>
      <c r="J122" s="268" t="s">
        <v>279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283</v>
      </c>
      <c r="D124" s="271"/>
      <c r="E124" s="271"/>
      <c r="F124" s="273" t="s">
        <v>280</v>
      </c>
      <c r="G124" s="254"/>
      <c r="H124" s="254" t="s">
        <v>319</v>
      </c>
      <c r="I124" s="254" t="s">
        <v>282</v>
      </c>
      <c r="J124" s="254">
        <v>120</v>
      </c>
      <c r="K124" s="295"/>
    </row>
    <row r="125" spans="2:11" ht="15" customHeight="1">
      <c r="B125" s="293"/>
      <c r="C125" s="254" t="s">
        <v>328</v>
      </c>
      <c r="D125" s="254"/>
      <c r="E125" s="254"/>
      <c r="F125" s="273" t="s">
        <v>280</v>
      </c>
      <c r="G125" s="254"/>
      <c r="H125" s="254" t="s">
        <v>329</v>
      </c>
      <c r="I125" s="254" t="s">
        <v>282</v>
      </c>
      <c r="J125" s="254" t="s">
        <v>330</v>
      </c>
      <c r="K125" s="295"/>
    </row>
    <row r="126" spans="2:11" ht="15" customHeight="1">
      <c r="B126" s="293"/>
      <c r="C126" s="254" t="s">
        <v>85</v>
      </c>
      <c r="D126" s="254"/>
      <c r="E126" s="254"/>
      <c r="F126" s="273" t="s">
        <v>280</v>
      </c>
      <c r="G126" s="254"/>
      <c r="H126" s="254" t="s">
        <v>331</v>
      </c>
      <c r="I126" s="254" t="s">
        <v>282</v>
      </c>
      <c r="J126" s="254" t="s">
        <v>330</v>
      </c>
      <c r="K126" s="295"/>
    </row>
    <row r="127" spans="2:11" ht="15" customHeight="1">
      <c r="B127" s="293"/>
      <c r="C127" s="254" t="s">
        <v>291</v>
      </c>
      <c r="D127" s="254"/>
      <c r="E127" s="254"/>
      <c r="F127" s="273" t="s">
        <v>286</v>
      </c>
      <c r="G127" s="254"/>
      <c r="H127" s="254" t="s">
        <v>292</v>
      </c>
      <c r="I127" s="254" t="s">
        <v>282</v>
      </c>
      <c r="J127" s="254">
        <v>15</v>
      </c>
      <c r="K127" s="295"/>
    </row>
    <row r="128" spans="2:11" ht="15" customHeight="1">
      <c r="B128" s="293"/>
      <c r="C128" s="275" t="s">
        <v>293</v>
      </c>
      <c r="D128" s="275"/>
      <c r="E128" s="275"/>
      <c r="F128" s="276" t="s">
        <v>286</v>
      </c>
      <c r="G128" s="275"/>
      <c r="H128" s="275" t="s">
        <v>294</v>
      </c>
      <c r="I128" s="275" t="s">
        <v>282</v>
      </c>
      <c r="J128" s="275">
        <v>15</v>
      </c>
      <c r="K128" s="295"/>
    </row>
    <row r="129" spans="2:11" ht="15" customHeight="1">
      <c r="B129" s="293"/>
      <c r="C129" s="275" t="s">
        <v>295</v>
      </c>
      <c r="D129" s="275"/>
      <c r="E129" s="275"/>
      <c r="F129" s="276" t="s">
        <v>286</v>
      </c>
      <c r="G129" s="275"/>
      <c r="H129" s="275" t="s">
        <v>296</v>
      </c>
      <c r="I129" s="275" t="s">
        <v>282</v>
      </c>
      <c r="J129" s="275">
        <v>20</v>
      </c>
      <c r="K129" s="295"/>
    </row>
    <row r="130" spans="2:11" ht="15" customHeight="1">
      <c r="B130" s="293"/>
      <c r="C130" s="275" t="s">
        <v>297</v>
      </c>
      <c r="D130" s="275"/>
      <c r="E130" s="275"/>
      <c r="F130" s="276" t="s">
        <v>286</v>
      </c>
      <c r="G130" s="275"/>
      <c r="H130" s="275" t="s">
        <v>298</v>
      </c>
      <c r="I130" s="275" t="s">
        <v>282</v>
      </c>
      <c r="J130" s="275">
        <v>20</v>
      </c>
      <c r="K130" s="295"/>
    </row>
    <row r="131" spans="2:11" ht="15" customHeight="1">
      <c r="B131" s="293"/>
      <c r="C131" s="254" t="s">
        <v>285</v>
      </c>
      <c r="D131" s="254"/>
      <c r="E131" s="254"/>
      <c r="F131" s="273" t="s">
        <v>286</v>
      </c>
      <c r="G131" s="254"/>
      <c r="H131" s="254" t="s">
        <v>319</v>
      </c>
      <c r="I131" s="254" t="s">
        <v>282</v>
      </c>
      <c r="J131" s="254">
        <v>50</v>
      </c>
      <c r="K131" s="295"/>
    </row>
    <row r="132" spans="2:11" ht="15" customHeight="1">
      <c r="B132" s="293"/>
      <c r="C132" s="254" t="s">
        <v>299</v>
      </c>
      <c r="D132" s="254"/>
      <c r="E132" s="254"/>
      <c r="F132" s="273" t="s">
        <v>286</v>
      </c>
      <c r="G132" s="254"/>
      <c r="H132" s="254" t="s">
        <v>319</v>
      </c>
      <c r="I132" s="254" t="s">
        <v>282</v>
      </c>
      <c r="J132" s="254">
        <v>50</v>
      </c>
      <c r="K132" s="295"/>
    </row>
    <row r="133" spans="2:11" ht="15" customHeight="1">
      <c r="B133" s="293"/>
      <c r="C133" s="254" t="s">
        <v>305</v>
      </c>
      <c r="D133" s="254"/>
      <c r="E133" s="254"/>
      <c r="F133" s="273" t="s">
        <v>286</v>
      </c>
      <c r="G133" s="254"/>
      <c r="H133" s="254" t="s">
        <v>319</v>
      </c>
      <c r="I133" s="254" t="s">
        <v>282</v>
      </c>
      <c r="J133" s="254">
        <v>50</v>
      </c>
      <c r="K133" s="295"/>
    </row>
    <row r="134" spans="2:11" ht="15" customHeight="1">
      <c r="B134" s="293"/>
      <c r="C134" s="254" t="s">
        <v>307</v>
      </c>
      <c r="D134" s="254"/>
      <c r="E134" s="254"/>
      <c r="F134" s="273" t="s">
        <v>286</v>
      </c>
      <c r="G134" s="254"/>
      <c r="H134" s="254" t="s">
        <v>319</v>
      </c>
      <c r="I134" s="254" t="s">
        <v>282</v>
      </c>
      <c r="J134" s="254">
        <v>50</v>
      </c>
      <c r="K134" s="295"/>
    </row>
    <row r="135" spans="2:11" ht="15" customHeight="1">
      <c r="B135" s="293"/>
      <c r="C135" s="254" t="s">
        <v>129</v>
      </c>
      <c r="D135" s="254"/>
      <c r="E135" s="254"/>
      <c r="F135" s="273" t="s">
        <v>286</v>
      </c>
      <c r="G135" s="254"/>
      <c r="H135" s="254" t="s">
        <v>332</v>
      </c>
      <c r="I135" s="254" t="s">
        <v>282</v>
      </c>
      <c r="J135" s="254">
        <v>255</v>
      </c>
      <c r="K135" s="295"/>
    </row>
    <row r="136" spans="2:11" ht="15" customHeight="1">
      <c r="B136" s="293"/>
      <c r="C136" s="254" t="s">
        <v>309</v>
      </c>
      <c r="D136" s="254"/>
      <c r="E136" s="254"/>
      <c r="F136" s="273" t="s">
        <v>280</v>
      </c>
      <c r="G136" s="254"/>
      <c r="H136" s="254" t="s">
        <v>333</v>
      </c>
      <c r="I136" s="254" t="s">
        <v>311</v>
      </c>
      <c r="J136" s="254"/>
      <c r="K136" s="295"/>
    </row>
    <row r="137" spans="2:11" ht="15" customHeight="1">
      <c r="B137" s="293"/>
      <c r="C137" s="254" t="s">
        <v>312</v>
      </c>
      <c r="D137" s="254"/>
      <c r="E137" s="254"/>
      <c r="F137" s="273" t="s">
        <v>280</v>
      </c>
      <c r="G137" s="254"/>
      <c r="H137" s="254" t="s">
        <v>334</v>
      </c>
      <c r="I137" s="254" t="s">
        <v>314</v>
      </c>
      <c r="J137" s="254"/>
      <c r="K137" s="295"/>
    </row>
    <row r="138" spans="2:11" ht="15" customHeight="1">
      <c r="B138" s="293"/>
      <c r="C138" s="254" t="s">
        <v>315</v>
      </c>
      <c r="D138" s="254"/>
      <c r="E138" s="254"/>
      <c r="F138" s="273" t="s">
        <v>280</v>
      </c>
      <c r="G138" s="254"/>
      <c r="H138" s="254" t="s">
        <v>315</v>
      </c>
      <c r="I138" s="254" t="s">
        <v>314</v>
      </c>
      <c r="J138" s="254"/>
      <c r="K138" s="295"/>
    </row>
    <row r="139" spans="2:11" ht="15" customHeight="1">
      <c r="B139" s="293"/>
      <c r="C139" s="254" t="s">
        <v>38</v>
      </c>
      <c r="D139" s="254"/>
      <c r="E139" s="254"/>
      <c r="F139" s="273" t="s">
        <v>280</v>
      </c>
      <c r="G139" s="254"/>
      <c r="H139" s="254" t="s">
        <v>335</v>
      </c>
      <c r="I139" s="254" t="s">
        <v>314</v>
      </c>
      <c r="J139" s="254"/>
      <c r="K139" s="295"/>
    </row>
    <row r="140" spans="2:11" ht="15" customHeight="1">
      <c r="B140" s="293"/>
      <c r="C140" s="254" t="s">
        <v>336</v>
      </c>
      <c r="D140" s="254"/>
      <c r="E140" s="254"/>
      <c r="F140" s="273" t="s">
        <v>280</v>
      </c>
      <c r="G140" s="254"/>
      <c r="H140" s="254" t="s">
        <v>337</v>
      </c>
      <c r="I140" s="254" t="s">
        <v>314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77" t="s">
        <v>338</v>
      </c>
      <c r="D145" s="377"/>
      <c r="E145" s="377"/>
      <c r="F145" s="377"/>
      <c r="G145" s="377"/>
      <c r="H145" s="377"/>
      <c r="I145" s="377"/>
      <c r="J145" s="377"/>
      <c r="K145" s="265"/>
    </row>
    <row r="146" spans="2:11" ht="17.25" customHeight="1">
      <c r="B146" s="264"/>
      <c r="C146" s="266" t="s">
        <v>274</v>
      </c>
      <c r="D146" s="266"/>
      <c r="E146" s="266"/>
      <c r="F146" s="266" t="s">
        <v>275</v>
      </c>
      <c r="G146" s="267"/>
      <c r="H146" s="266" t="s">
        <v>124</v>
      </c>
      <c r="I146" s="266" t="s">
        <v>57</v>
      </c>
      <c r="J146" s="266" t="s">
        <v>276</v>
      </c>
      <c r="K146" s="265"/>
    </row>
    <row r="147" spans="2:11" ht="17.25" customHeight="1">
      <c r="B147" s="264"/>
      <c r="C147" s="268" t="s">
        <v>277</v>
      </c>
      <c r="D147" s="268"/>
      <c r="E147" s="268"/>
      <c r="F147" s="269" t="s">
        <v>278</v>
      </c>
      <c r="G147" s="270"/>
      <c r="H147" s="268"/>
      <c r="I147" s="268"/>
      <c r="J147" s="268" t="s">
        <v>279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283</v>
      </c>
      <c r="D149" s="254"/>
      <c r="E149" s="254"/>
      <c r="F149" s="300" t="s">
        <v>280</v>
      </c>
      <c r="G149" s="254"/>
      <c r="H149" s="299" t="s">
        <v>319</v>
      </c>
      <c r="I149" s="299" t="s">
        <v>282</v>
      </c>
      <c r="J149" s="299">
        <v>120</v>
      </c>
      <c r="K149" s="295"/>
    </row>
    <row r="150" spans="2:11" ht="15" customHeight="1">
      <c r="B150" s="274"/>
      <c r="C150" s="299" t="s">
        <v>328</v>
      </c>
      <c r="D150" s="254"/>
      <c r="E150" s="254"/>
      <c r="F150" s="300" t="s">
        <v>280</v>
      </c>
      <c r="G150" s="254"/>
      <c r="H150" s="299" t="s">
        <v>339</v>
      </c>
      <c r="I150" s="299" t="s">
        <v>282</v>
      </c>
      <c r="J150" s="299" t="s">
        <v>330</v>
      </c>
      <c r="K150" s="295"/>
    </row>
    <row r="151" spans="2:11" ht="15" customHeight="1">
      <c r="B151" s="274"/>
      <c r="C151" s="299" t="s">
        <v>85</v>
      </c>
      <c r="D151" s="254"/>
      <c r="E151" s="254"/>
      <c r="F151" s="300" t="s">
        <v>280</v>
      </c>
      <c r="G151" s="254"/>
      <c r="H151" s="299" t="s">
        <v>340</v>
      </c>
      <c r="I151" s="299" t="s">
        <v>282</v>
      </c>
      <c r="J151" s="299" t="s">
        <v>330</v>
      </c>
      <c r="K151" s="295"/>
    </row>
    <row r="152" spans="2:11" ht="15" customHeight="1">
      <c r="B152" s="274"/>
      <c r="C152" s="299" t="s">
        <v>285</v>
      </c>
      <c r="D152" s="254"/>
      <c r="E152" s="254"/>
      <c r="F152" s="300" t="s">
        <v>286</v>
      </c>
      <c r="G152" s="254"/>
      <c r="H152" s="299" t="s">
        <v>319</v>
      </c>
      <c r="I152" s="299" t="s">
        <v>282</v>
      </c>
      <c r="J152" s="299">
        <v>50</v>
      </c>
      <c r="K152" s="295"/>
    </row>
    <row r="153" spans="2:11" ht="15" customHeight="1">
      <c r="B153" s="274"/>
      <c r="C153" s="299" t="s">
        <v>288</v>
      </c>
      <c r="D153" s="254"/>
      <c r="E153" s="254"/>
      <c r="F153" s="300" t="s">
        <v>280</v>
      </c>
      <c r="G153" s="254"/>
      <c r="H153" s="299" t="s">
        <v>319</v>
      </c>
      <c r="I153" s="299" t="s">
        <v>290</v>
      </c>
      <c r="J153" s="299"/>
      <c r="K153" s="295"/>
    </row>
    <row r="154" spans="2:11" ht="15" customHeight="1">
      <c r="B154" s="274"/>
      <c r="C154" s="299" t="s">
        <v>299</v>
      </c>
      <c r="D154" s="254"/>
      <c r="E154" s="254"/>
      <c r="F154" s="300" t="s">
        <v>286</v>
      </c>
      <c r="G154" s="254"/>
      <c r="H154" s="299" t="s">
        <v>319</v>
      </c>
      <c r="I154" s="299" t="s">
        <v>282</v>
      </c>
      <c r="J154" s="299">
        <v>50</v>
      </c>
      <c r="K154" s="295"/>
    </row>
    <row r="155" spans="2:11" ht="15" customHeight="1">
      <c r="B155" s="274"/>
      <c r="C155" s="299" t="s">
        <v>307</v>
      </c>
      <c r="D155" s="254"/>
      <c r="E155" s="254"/>
      <c r="F155" s="300" t="s">
        <v>286</v>
      </c>
      <c r="G155" s="254"/>
      <c r="H155" s="299" t="s">
        <v>319</v>
      </c>
      <c r="I155" s="299" t="s">
        <v>282</v>
      </c>
      <c r="J155" s="299">
        <v>50</v>
      </c>
      <c r="K155" s="295"/>
    </row>
    <row r="156" spans="2:11" ht="15" customHeight="1">
      <c r="B156" s="274"/>
      <c r="C156" s="299" t="s">
        <v>305</v>
      </c>
      <c r="D156" s="254"/>
      <c r="E156" s="254"/>
      <c r="F156" s="300" t="s">
        <v>286</v>
      </c>
      <c r="G156" s="254"/>
      <c r="H156" s="299" t="s">
        <v>319</v>
      </c>
      <c r="I156" s="299" t="s">
        <v>282</v>
      </c>
      <c r="J156" s="299">
        <v>50</v>
      </c>
      <c r="K156" s="295"/>
    </row>
    <row r="157" spans="2:11" ht="15" customHeight="1">
      <c r="B157" s="274"/>
      <c r="C157" s="299" t="s">
        <v>113</v>
      </c>
      <c r="D157" s="254"/>
      <c r="E157" s="254"/>
      <c r="F157" s="300" t="s">
        <v>280</v>
      </c>
      <c r="G157" s="254"/>
      <c r="H157" s="299" t="s">
        <v>341</v>
      </c>
      <c r="I157" s="299" t="s">
        <v>282</v>
      </c>
      <c r="J157" s="299" t="s">
        <v>342</v>
      </c>
      <c r="K157" s="295"/>
    </row>
    <row r="158" spans="2:11" ht="15" customHeight="1">
      <c r="B158" s="274"/>
      <c r="C158" s="299" t="s">
        <v>343</v>
      </c>
      <c r="D158" s="254"/>
      <c r="E158" s="254"/>
      <c r="F158" s="300" t="s">
        <v>280</v>
      </c>
      <c r="G158" s="254"/>
      <c r="H158" s="299" t="s">
        <v>344</v>
      </c>
      <c r="I158" s="299" t="s">
        <v>314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2:11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spans="2:11" ht="45" customHeight="1">
      <c r="B163" s="245"/>
      <c r="C163" s="376" t="s">
        <v>345</v>
      </c>
      <c r="D163" s="376"/>
      <c r="E163" s="376"/>
      <c r="F163" s="376"/>
      <c r="G163" s="376"/>
      <c r="H163" s="376"/>
      <c r="I163" s="376"/>
      <c r="J163" s="376"/>
      <c r="K163" s="246"/>
    </row>
    <row r="164" spans="2:11" ht="17.25" customHeight="1">
      <c r="B164" s="245"/>
      <c r="C164" s="266" t="s">
        <v>274</v>
      </c>
      <c r="D164" s="266"/>
      <c r="E164" s="266"/>
      <c r="F164" s="266" t="s">
        <v>275</v>
      </c>
      <c r="G164" s="303"/>
      <c r="H164" s="304" t="s">
        <v>124</v>
      </c>
      <c r="I164" s="304" t="s">
        <v>57</v>
      </c>
      <c r="J164" s="266" t="s">
        <v>276</v>
      </c>
      <c r="K164" s="246"/>
    </row>
    <row r="165" spans="2:11" ht="17.25" customHeight="1">
      <c r="B165" s="247"/>
      <c r="C165" s="268" t="s">
        <v>277</v>
      </c>
      <c r="D165" s="268"/>
      <c r="E165" s="268"/>
      <c r="F165" s="269" t="s">
        <v>278</v>
      </c>
      <c r="G165" s="305"/>
      <c r="H165" s="306"/>
      <c r="I165" s="306"/>
      <c r="J165" s="268" t="s">
        <v>279</v>
      </c>
      <c r="K165" s="248"/>
    </row>
    <row r="166" spans="2:11" ht="5.25" customHeight="1">
      <c r="B166" s="274"/>
      <c r="C166" s="271"/>
      <c r="D166" s="271"/>
      <c r="E166" s="271"/>
      <c r="F166" s="271"/>
      <c r="G166" s="272"/>
      <c r="H166" s="271"/>
      <c r="I166" s="271"/>
      <c r="J166" s="271"/>
      <c r="K166" s="295"/>
    </row>
    <row r="167" spans="2:11" ht="15" customHeight="1">
      <c r="B167" s="274"/>
      <c r="C167" s="254" t="s">
        <v>283</v>
      </c>
      <c r="D167" s="254"/>
      <c r="E167" s="254"/>
      <c r="F167" s="273" t="s">
        <v>280</v>
      </c>
      <c r="G167" s="254"/>
      <c r="H167" s="254" t="s">
        <v>319</v>
      </c>
      <c r="I167" s="254" t="s">
        <v>282</v>
      </c>
      <c r="J167" s="254">
        <v>120</v>
      </c>
      <c r="K167" s="295"/>
    </row>
    <row r="168" spans="2:11" ht="15" customHeight="1">
      <c r="B168" s="274"/>
      <c r="C168" s="254" t="s">
        <v>328</v>
      </c>
      <c r="D168" s="254"/>
      <c r="E168" s="254"/>
      <c r="F168" s="273" t="s">
        <v>280</v>
      </c>
      <c r="G168" s="254"/>
      <c r="H168" s="254" t="s">
        <v>329</v>
      </c>
      <c r="I168" s="254" t="s">
        <v>282</v>
      </c>
      <c r="J168" s="254" t="s">
        <v>330</v>
      </c>
      <c r="K168" s="295"/>
    </row>
    <row r="169" spans="2:11" ht="15" customHeight="1">
      <c r="B169" s="274"/>
      <c r="C169" s="254" t="s">
        <v>85</v>
      </c>
      <c r="D169" s="254"/>
      <c r="E169" s="254"/>
      <c r="F169" s="273" t="s">
        <v>280</v>
      </c>
      <c r="G169" s="254"/>
      <c r="H169" s="254" t="s">
        <v>346</v>
      </c>
      <c r="I169" s="254" t="s">
        <v>282</v>
      </c>
      <c r="J169" s="254" t="s">
        <v>330</v>
      </c>
      <c r="K169" s="295"/>
    </row>
    <row r="170" spans="2:11" ht="15" customHeight="1">
      <c r="B170" s="274"/>
      <c r="C170" s="254" t="s">
        <v>285</v>
      </c>
      <c r="D170" s="254"/>
      <c r="E170" s="254"/>
      <c r="F170" s="273" t="s">
        <v>286</v>
      </c>
      <c r="G170" s="254"/>
      <c r="H170" s="254" t="s">
        <v>346</v>
      </c>
      <c r="I170" s="254" t="s">
        <v>282</v>
      </c>
      <c r="J170" s="254">
        <v>50</v>
      </c>
      <c r="K170" s="295"/>
    </row>
    <row r="171" spans="2:11" ht="15" customHeight="1">
      <c r="B171" s="274"/>
      <c r="C171" s="254" t="s">
        <v>288</v>
      </c>
      <c r="D171" s="254"/>
      <c r="E171" s="254"/>
      <c r="F171" s="273" t="s">
        <v>280</v>
      </c>
      <c r="G171" s="254"/>
      <c r="H171" s="254" t="s">
        <v>346</v>
      </c>
      <c r="I171" s="254" t="s">
        <v>290</v>
      </c>
      <c r="J171" s="254"/>
      <c r="K171" s="295"/>
    </row>
    <row r="172" spans="2:11" ht="15" customHeight="1">
      <c r="B172" s="274"/>
      <c r="C172" s="254" t="s">
        <v>299</v>
      </c>
      <c r="D172" s="254"/>
      <c r="E172" s="254"/>
      <c r="F172" s="273" t="s">
        <v>286</v>
      </c>
      <c r="G172" s="254"/>
      <c r="H172" s="254" t="s">
        <v>346</v>
      </c>
      <c r="I172" s="254" t="s">
        <v>282</v>
      </c>
      <c r="J172" s="254">
        <v>50</v>
      </c>
      <c r="K172" s="295"/>
    </row>
    <row r="173" spans="2:11" ht="15" customHeight="1">
      <c r="B173" s="274"/>
      <c r="C173" s="254" t="s">
        <v>307</v>
      </c>
      <c r="D173" s="254"/>
      <c r="E173" s="254"/>
      <c r="F173" s="273" t="s">
        <v>286</v>
      </c>
      <c r="G173" s="254"/>
      <c r="H173" s="254" t="s">
        <v>346</v>
      </c>
      <c r="I173" s="254" t="s">
        <v>282</v>
      </c>
      <c r="J173" s="254">
        <v>50</v>
      </c>
      <c r="K173" s="295"/>
    </row>
    <row r="174" spans="2:11" ht="15" customHeight="1">
      <c r="B174" s="274"/>
      <c r="C174" s="254" t="s">
        <v>305</v>
      </c>
      <c r="D174" s="254"/>
      <c r="E174" s="254"/>
      <c r="F174" s="273" t="s">
        <v>286</v>
      </c>
      <c r="G174" s="254"/>
      <c r="H174" s="254" t="s">
        <v>346</v>
      </c>
      <c r="I174" s="254" t="s">
        <v>282</v>
      </c>
      <c r="J174" s="254">
        <v>50</v>
      </c>
      <c r="K174" s="295"/>
    </row>
    <row r="175" spans="2:11" ht="15" customHeight="1">
      <c r="B175" s="274"/>
      <c r="C175" s="254" t="s">
        <v>123</v>
      </c>
      <c r="D175" s="254"/>
      <c r="E175" s="254"/>
      <c r="F175" s="273" t="s">
        <v>280</v>
      </c>
      <c r="G175" s="254"/>
      <c r="H175" s="254" t="s">
        <v>347</v>
      </c>
      <c r="I175" s="254" t="s">
        <v>348</v>
      </c>
      <c r="J175" s="254"/>
      <c r="K175" s="295"/>
    </row>
    <row r="176" spans="2:11" ht="15" customHeight="1">
      <c r="B176" s="274"/>
      <c r="C176" s="254" t="s">
        <v>57</v>
      </c>
      <c r="D176" s="254"/>
      <c r="E176" s="254"/>
      <c r="F176" s="273" t="s">
        <v>280</v>
      </c>
      <c r="G176" s="254"/>
      <c r="H176" s="254" t="s">
        <v>349</v>
      </c>
      <c r="I176" s="254" t="s">
        <v>350</v>
      </c>
      <c r="J176" s="254">
        <v>1</v>
      </c>
      <c r="K176" s="295"/>
    </row>
    <row r="177" spans="2:11" ht="15" customHeight="1">
      <c r="B177" s="274"/>
      <c r="C177" s="254" t="s">
        <v>53</v>
      </c>
      <c r="D177" s="254"/>
      <c r="E177" s="254"/>
      <c r="F177" s="273" t="s">
        <v>280</v>
      </c>
      <c r="G177" s="254"/>
      <c r="H177" s="254" t="s">
        <v>351</v>
      </c>
      <c r="I177" s="254" t="s">
        <v>282</v>
      </c>
      <c r="J177" s="254">
        <v>20</v>
      </c>
      <c r="K177" s="295"/>
    </row>
    <row r="178" spans="2:11" ht="15" customHeight="1">
      <c r="B178" s="274"/>
      <c r="C178" s="254" t="s">
        <v>124</v>
      </c>
      <c r="D178" s="254"/>
      <c r="E178" s="254"/>
      <c r="F178" s="273" t="s">
        <v>280</v>
      </c>
      <c r="G178" s="254"/>
      <c r="H178" s="254" t="s">
        <v>352</v>
      </c>
      <c r="I178" s="254" t="s">
        <v>282</v>
      </c>
      <c r="J178" s="254">
        <v>255</v>
      </c>
      <c r="K178" s="295"/>
    </row>
    <row r="179" spans="2:11" ht="15" customHeight="1">
      <c r="B179" s="274"/>
      <c r="C179" s="254" t="s">
        <v>125</v>
      </c>
      <c r="D179" s="254"/>
      <c r="E179" s="254"/>
      <c r="F179" s="273" t="s">
        <v>280</v>
      </c>
      <c r="G179" s="254"/>
      <c r="H179" s="254" t="s">
        <v>245</v>
      </c>
      <c r="I179" s="254" t="s">
        <v>282</v>
      </c>
      <c r="J179" s="254">
        <v>10</v>
      </c>
      <c r="K179" s="295"/>
    </row>
    <row r="180" spans="2:11" ht="15" customHeight="1">
      <c r="B180" s="274"/>
      <c r="C180" s="254" t="s">
        <v>126</v>
      </c>
      <c r="D180" s="254"/>
      <c r="E180" s="254"/>
      <c r="F180" s="273" t="s">
        <v>280</v>
      </c>
      <c r="G180" s="254"/>
      <c r="H180" s="254" t="s">
        <v>353</v>
      </c>
      <c r="I180" s="254" t="s">
        <v>314</v>
      </c>
      <c r="J180" s="254"/>
      <c r="K180" s="295"/>
    </row>
    <row r="181" spans="2:11" ht="15" customHeight="1">
      <c r="B181" s="274"/>
      <c r="C181" s="254" t="s">
        <v>354</v>
      </c>
      <c r="D181" s="254"/>
      <c r="E181" s="254"/>
      <c r="F181" s="273" t="s">
        <v>280</v>
      </c>
      <c r="G181" s="254"/>
      <c r="H181" s="254" t="s">
        <v>355</v>
      </c>
      <c r="I181" s="254" t="s">
        <v>314</v>
      </c>
      <c r="J181" s="254"/>
      <c r="K181" s="295"/>
    </row>
    <row r="182" spans="2:11" ht="15" customHeight="1">
      <c r="B182" s="274"/>
      <c r="C182" s="254" t="s">
        <v>343</v>
      </c>
      <c r="D182" s="254"/>
      <c r="E182" s="254"/>
      <c r="F182" s="273" t="s">
        <v>280</v>
      </c>
      <c r="G182" s="254"/>
      <c r="H182" s="254" t="s">
        <v>356</v>
      </c>
      <c r="I182" s="254" t="s">
        <v>314</v>
      </c>
      <c r="J182" s="254"/>
      <c r="K182" s="295"/>
    </row>
    <row r="183" spans="2:11" ht="15" customHeight="1">
      <c r="B183" s="274"/>
      <c r="C183" s="254" t="s">
        <v>128</v>
      </c>
      <c r="D183" s="254"/>
      <c r="E183" s="254"/>
      <c r="F183" s="273" t="s">
        <v>286</v>
      </c>
      <c r="G183" s="254"/>
      <c r="H183" s="254" t="s">
        <v>357</v>
      </c>
      <c r="I183" s="254" t="s">
        <v>282</v>
      </c>
      <c r="J183" s="254">
        <v>50</v>
      </c>
      <c r="K183" s="295"/>
    </row>
    <row r="184" spans="2:11" ht="15" customHeight="1">
      <c r="B184" s="274"/>
      <c r="C184" s="254" t="s">
        <v>358</v>
      </c>
      <c r="D184" s="254"/>
      <c r="E184" s="254"/>
      <c r="F184" s="273" t="s">
        <v>286</v>
      </c>
      <c r="G184" s="254"/>
      <c r="H184" s="254" t="s">
        <v>359</v>
      </c>
      <c r="I184" s="254" t="s">
        <v>360</v>
      </c>
      <c r="J184" s="254"/>
      <c r="K184" s="295"/>
    </row>
    <row r="185" spans="2:11" ht="15" customHeight="1">
      <c r="B185" s="274"/>
      <c r="C185" s="254" t="s">
        <v>361</v>
      </c>
      <c r="D185" s="254"/>
      <c r="E185" s="254"/>
      <c r="F185" s="273" t="s">
        <v>286</v>
      </c>
      <c r="G185" s="254"/>
      <c r="H185" s="254" t="s">
        <v>362</v>
      </c>
      <c r="I185" s="254" t="s">
        <v>360</v>
      </c>
      <c r="J185" s="254"/>
      <c r="K185" s="295"/>
    </row>
    <row r="186" spans="2:11" ht="15" customHeight="1">
      <c r="B186" s="274"/>
      <c r="C186" s="254" t="s">
        <v>363</v>
      </c>
      <c r="D186" s="254"/>
      <c r="E186" s="254"/>
      <c r="F186" s="273" t="s">
        <v>286</v>
      </c>
      <c r="G186" s="254"/>
      <c r="H186" s="254" t="s">
        <v>364</v>
      </c>
      <c r="I186" s="254" t="s">
        <v>360</v>
      </c>
      <c r="J186" s="254"/>
      <c r="K186" s="295"/>
    </row>
    <row r="187" spans="2:11" ht="15" customHeight="1">
      <c r="B187" s="274"/>
      <c r="C187" s="307" t="s">
        <v>365</v>
      </c>
      <c r="D187" s="254"/>
      <c r="E187" s="254"/>
      <c r="F187" s="273" t="s">
        <v>286</v>
      </c>
      <c r="G187" s="254"/>
      <c r="H187" s="254" t="s">
        <v>366</v>
      </c>
      <c r="I187" s="254" t="s">
        <v>367</v>
      </c>
      <c r="J187" s="308" t="s">
        <v>368</v>
      </c>
      <c r="K187" s="295"/>
    </row>
    <row r="188" spans="2:11" ht="15" customHeight="1">
      <c r="B188" s="274"/>
      <c r="C188" s="259" t="s">
        <v>42</v>
      </c>
      <c r="D188" s="254"/>
      <c r="E188" s="254"/>
      <c r="F188" s="273" t="s">
        <v>280</v>
      </c>
      <c r="G188" s="254"/>
      <c r="H188" s="250" t="s">
        <v>369</v>
      </c>
      <c r="I188" s="254" t="s">
        <v>370</v>
      </c>
      <c r="J188" s="254"/>
      <c r="K188" s="295"/>
    </row>
    <row r="189" spans="2:11" ht="15" customHeight="1">
      <c r="B189" s="274"/>
      <c r="C189" s="259" t="s">
        <v>371</v>
      </c>
      <c r="D189" s="254"/>
      <c r="E189" s="254"/>
      <c r="F189" s="273" t="s">
        <v>280</v>
      </c>
      <c r="G189" s="254"/>
      <c r="H189" s="254" t="s">
        <v>372</v>
      </c>
      <c r="I189" s="254" t="s">
        <v>314</v>
      </c>
      <c r="J189" s="254"/>
      <c r="K189" s="295"/>
    </row>
    <row r="190" spans="2:11" ht="15" customHeight="1">
      <c r="B190" s="274"/>
      <c r="C190" s="259" t="s">
        <v>373</v>
      </c>
      <c r="D190" s="254"/>
      <c r="E190" s="254"/>
      <c r="F190" s="273" t="s">
        <v>280</v>
      </c>
      <c r="G190" s="254"/>
      <c r="H190" s="254" t="s">
        <v>374</v>
      </c>
      <c r="I190" s="254" t="s">
        <v>314</v>
      </c>
      <c r="J190" s="254"/>
      <c r="K190" s="295"/>
    </row>
    <row r="191" spans="2:11" ht="15" customHeight="1">
      <c r="B191" s="274"/>
      <c r="C191" s="259" t="s">
        <v>375</v>
      </c>
      <c r="D191" s="254"/>
      <c r="E191" s="254"/>
      <c r="F191" s="273" t="s">
        <v>286</v>
      </c>
      <c r="G191" s="254"/>
      <c r="H191" s="254" t="s">
        <v>376</v>
      </c>
      <c r="I191" s="254" t="s">
        <v>314</v>
      </c>
      <c r="J191" s="254"/>
      <c r="K191" s="295"/>
    </row>
    <row r="192" spans="2:11" ht="15" customHeight="1">
      <c r="B192" s="301"/>
      <c r="C192" s="309"/>
      <c r="D192" s="283"/>
      <c r="E192" s="283"/>
      <c r="F192" s="283"/>
      <c r="G192" s="283"/>
      <c r="H192" s="283"/>
      <c r="I192" s="283"/>
      <c r="J192" s="283"/>
      <c r="K192" s="302"/>
    </row>
    <row r="193" spans="2:11" ht="18.75" customHeight="1">
      <c r="B193" s="250"/>
      <c r="C193" s="254"/>
      <c r="D193" s="254"/>
      <c r="E193" s="254"/>
      <c r="F193" s="273"/>
      <c r="G193" s="254"/>
      <c r="H193" s="254"/>
      <c r="I193" s="254"/>
      <c r="J193" s="254"/>
      <c r="K193" s="250"/>
    </row>
    <row r="194" spans="2:11" ht="18.75" customHeight="1">
      <c r="B194" s="250"/>
      <c r="C194" s="254"/>
      <c r="D194" s="254"/>
      <c r="E194" s="254"/>
      <c r="F194" s="273"/>
      <c r="G194" s="254"/>
      <c r="H194" s="254"/>
      <c r="I194" s="254"/>
      <c r="J194" s="254"/>
      <c r="K194" s="250"/>
    </row>
    <row r="195" spans="2:11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spans="2:11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spans="2:11" ht="22.2">
      <c r="B197" s="245"/>
      <c r="C197" s="376" t="s">
        <v>377</v>
      </c>
      <c r="D197" s="376"/>
      <c r="E197" s="376"/>
      <c r="F197" s="376"/>
      <c r="G197" s="376"/>
      <c r="H197" s="376"/>
      <c r="I197" s="376"/>
      <c r="J197" s="376"/>
      <c r="K197" s="246"/>
    </row>
    <row r="198" spans="2:11" ht="25.5" customHeight="1">
      <c r="B198" s="245"/>
      <c r="C198" s="310" t="s">
        <v>378</v>
      </c>
      <c r="D198" s="310"/>
      <c r="E198" s="310"/>
      <c r="F198" s="310" t="s">
        <v>379</v>
      </c>
      <c r="G198" s="311"/>
      <c r="H198" s="375" t="s">
        <v>380</v>
      </c>
      <c r="I198" s="375"/>
      <c r="J198" s="375"/>
      <c r="K198" s="246"/>
    </row>
    <row r="199" spans="2:11" ht="5.25" customHeight="1">
      <c r="B199" s="274"/>
      <c r="C199" s="271"/>
      <c r="D199" s="271"/>
      <c r="E199" s="271"/>
      <c r="F199" s="271"/>
      <c r="G199" s="254"/>
      <c r="H199" s="271"/>
      <c r="I199" s="271"/>
      <c r="J199" s="271"/>
      <c r="K199" s="295"/>
    </row>
    <row r="200" spans="2:11" ht="15" customHeight="1">
      <c r="B200" s="274"/>
      <c r="C200" s="254" t="s">
        <v>370</v>
      </c>
      <c r="D200" s="254"/>
      <c r="E200" s="254"/>
      <c r="F200" s="273" t="s">
        <v>43</v>
      </c>
      <c r="G200" s="254"/>
      <c r="H200" s="373" t="s">
        <v>381</v>
      </c>
      <c r="I200" s="373"/>
      <c r="J200" s="373"/>
      <c r="K200" s="295"/>
    </row>
    <row r="201" spans="2:11" ht="15" customHeight="1">
      <c r="B201" s="274"/>
      <c r="C201" s="280"/>
      <c r="D201" s="254"/>
      <c r="E201" s="254"/>
      <c r="F201" s="273" t="s">
        <v>44</v>
      </c>
      <c r="G201" s="254"/>
      <c r="H201" s="373" t="s">
        <v>382</v>
      </c>
      <c r="I201" s="373"/>
      <c r="J201" s="373"/>
      <c r="K201" s="295"/>
    </row>
    <row r="202" spans="2:11" ht="15" customHeight="1">
      <c r="B202" s="274"/>
      <c r="C202" s="280"/>
      <c r="D202" s="254"/>
      <c r="E202" s="254"/>
      <c r="F202" s="273" t="s">
        <v>47</v>
      </c>
      <c r="G202" s="254"/>
      <c r="H202" s="373" t="s">
        <v>383</v>
      </c>
      <c r="I202" s="373"/>
      <c r="J202" s="373"/>
      <c r="K202" s="295"/>
    </row>
    <row r="203" spans="2:11" ht="15" customHeight="1">
      <c r="B203" s="274"/>
      <c r="C203" s="254"/>
      <c r="D203" s="254"/>
      <c r="E203" s="254"/>
      <c r="F203" s="273" t="s">
        <v>45</v>
      </c>
      <c r="G203" s="254"/>
      <c r="H203" s="373" t="s">
        <v>384</v>
      </c>
      <c r="I203" s="373"/>
      <c r="J203" s="373"/>
      <c r="K203" s="295"/>
    </row>
    <row r="204" spans="2:11" ht="15" customHeight="1">
      <c r="B204" s="274"/>
      <c r="C204" s="254"/>
      <c r="D204" s="254"/>
      <c r="E204" s="254"/>
      <c r="F204" s="273" t="s">
        <v>46</v>
      </c>
      <c r="G204" s="254"/>
      <c r="H204" s="373" t="s">
        <v>385</v>
      </c>
      <c r="I204" s="373"/>
      <c r="J204" s="373"/>
      <c r="K204" s="295"/>
    </row>
    <row r="205" spans="2:11" ht="15" customHeight="1">
      <c r="B205" s="274"/>
      <c r="C205" s="254"/>
      <c r="D205" s="254"/>
      <c r="E205" s="254"/>
      <c r="F205" s="273"/>
      <c r="G205" s="254"/>
      <c r="H205" s="254"/>
      <c r="I205" s="254"/>
      <c r="J205" s="254"/>
      <c r="K205" s="295"/>
    </row>
    <row r="206" spans="2:11" ht="15" customHeight="1">
      <c r="B206" s="274"/>
      <c r="C206" s="254" t="s">
        <v>326</v>
      </c>
      <c r="D206" s="254"/>
      <c r="E206" s="254"/>
      <c r="F206" s="273" t="s">
        <v>78</v>
      </c>
      <c r="G206" s="254"/>
      <c r="H206" s="373" t="s">
        <v>386</v>
      </c>
      <c r="I206" s="373"/>
      <c r="J206" s="373"/>
      <c r="K206" s="295"/>
    </row>
    <row r="207" spans="2:11" ht="15" customHeight="1">
      <c r="B207" s="274"/>
      <c r="C207" s="280"/>
      <c r="D207" s="254"/>
      <c r="E207" s="254"/>
      <c r="F207" s="273" t="s">
        <v>224</v>
      </c>
      <c r="G207" s="254"/>
      <c r="H207" s="373" t="s">
        <v>225</v>
      </c>
      <c r="I207" s="373"/>
      <c r="J207" s="373"/>
      <c r="K207" s="295"/>
    </row>
    <row r="208" spans="2:11" ht="15" customHeight="1">
      <c r="B208" s="274"/>
      <c r="C208" s="254"/>
      <c r="D208" s="254"/>
      <c r="E208" s="254"/>
      <c r="F208" s="273" t="s">
        <v>222</v>
      </c>
      <c r="G208" s="254"/>
      <c r="H208" s="373" t="s">
        <v>387</v>
      </c>
      <c r="I208" s="373"/>
      <c r="J208" s="373"/>
      <c r="K208" s="295"/>
    </row>
    <row r="209" spans="2:11" ht="15" customHeight="1">
      <c r="B209" s="312"/>
      <c r="C209" s="280"/>
      <c r="D209" s="280"/>
      <c r="E209" s="280"/>
      <c r="F209" s="273" t="s">
        <v>226</v>
      </c>
      <c r="G209" s="259"/>
      <c r="H209" s="374" t="s">
        <v>227</v>
      </c>
      <c r="I209" s="374"/>
      <c r="J209" s="374"/>
      <c r="K209" s="313"/>
    </row>
    <row r="210" spans="2:11" ht="15" customHeight="1">
      <c r="B210" s="312"/>
      <c r="C210" s="280"/>
      <c r="D210" s="280"/>
      <c r="E210" s="280"/>
      <c r="F210" s="273" t="s">
        <v>228</v>
      </c>
      <c r="G210" s="259"/>
      <c r="H210" s="374" t="s">
        <v>388</v>
      </c>
      <c r="I210" s="374"/>
      <c r="J210" s="374"/>
      <c r="K210" s="313"/>
    </row>
    <row r="211" spans="2:11" ht="15" customHeight="1">
      <c r="B211" s="312"/>
      <c r="C211" s="280"/>
      <c r="D211" s="280"/>
      <c r="E211" s="280"/>
      <c r="F211" s="314"/>
      <c r="G211" s="259"/>
      <c r="H211" s="315"/>
      <c r="I211" s="315"/>
      <c r="J211" s="315"/>
      <c r="K211" s="313"/>
    </row>
    <row r="212" spans="2:11" ht="15" customHeight="1">
      <c r="B212" s="312"/>
      <c r="C212" s="254" t="s">
        <v>350</v>
      </c>
      <c r="D212" s="280"/>
      <c r="E212" s="280"/>
      <c r="F212" s="273">
        <v>1</v>
      </c>
      <c r="G212" s="259"/>
      <c r="H212" s="374" t="s">
        <v>389</v>
      </c>
      <c r="I212" s="374"/>
      <c r="J212" s="374"/>
      <c r="K212" s="313"/>
    </row>
    <row r="213" spans="2:11" ht="15" customHeight="1">
      <c r="B213" s="312"/>
      <c r="C213" s="280"/>
      <c r="D213" s="280"/>
      <c r="E213" s="280"/>
      <c r="F213" s="273">
        <v>2</v>
      </c>
      <c r="G213" s="259"/>
      <c r="H213" s="374" t="s">
        <v>390</v>
      </c>
      <c r="I213" s="374"/>
      <c r="J213" s="374"/>
      <c r="K213" s="313"/>
    </row>
    <row r="214" spans="2:11" ht="15" customHeight="1">
      <c r="B214" s="312"/>
      <c r="C214" s="280"/>
      <c r="D214" s="280"/>
      <c r="E214" s="280"/>
      <c r="F214" s="273">
        <v>3</v>
      </c>
      <c r="G214" s="259"/>
      <c r="H214" s="374" t="s">
        <v>391</v>
      </c>
      <c r="I214" s="374"/>
      <c r="J214" s="374"/>
      <c r="K214" s="313"/>
    </row>
    <row r="215" spans="2:11" ht="15" customHeight="1">
      <c r="B215" s="312"/>
      <c r="C215" s="280"/>
      <c r="D215" s="280"/>
      <c r="E215" s="280"/>
      <c r="F215" s="273">
        <v>4</v>
      </c>
      <c r="G215" s="259"/>
      <c r="H215" s="374" t="s">
        <v>392</v>
      </c>
      <c r="I215" s="374"/>
      <c r="J215" s="374"/>
      <c r="K215" s="313"/>
    </row>
    <row r="216" spans="2:11" ht="12.75" customHeight="1">
      <c r="B216" s="316"/>
      <c r="C216" s="317"/>
      <c r="D216" s="317"/>
      <c r="E216" s="317"/>
      <c r="F216" s="317"/>
      <c r="G216" s="317"/>
      <c r="H216" s="317"/>
      <c r="I216" s="317"/>
      <c r="J216" s="317"/>
      <c r="K216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B1 - Betonová stěna</vt:lpstr>
      <vt:lpstr>B7 - Betonová stěna</vt:lpstr>
      <vt:lpstr>Pokyny pro vyplnění</vt:lpstr>
      <vt:lpstr>'B1 - Betonová stěna'!Názvy_tisku</vt:lpstr>
      <vt:lpstr>'B7 - Betonová stěna'!Názvy_tisku</vt:lpstr>
      <vt:lpstr>'Rekapitulace stavby'!Názvy_tisku</vt:lpstr>
      <vt:lpstr>'B1 - Betonová stěna'!Oblast_tisku</vt:lpstr>
      <vt:lpstr>'B7 - Betonová stěna'!Oblast_tisku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2018-01-08T13:43:42Z</dcterms:created>
  <dcterms:modified xsi:type="dcterms:W3CDTF">2018-01-08T13:46:09Z</dcterms:modified>
</cp:coreProperties>
</file>