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60" yWindow="495" windowWidth="24615" windowHeight="14250" activeTab="0"/>
  </bookViews>
  <sheets>
    <sheet name="Rekapitulace stavby" sheetId="1" r:id="rId1"/>
    <sheet name="1.1 - SO 1.1  Nátrž 1" sheetId="2" r:id="rId2"/>
    <sheet name="1.2 - SO 01.2  Nátrž 2" sheetId="3" r:id="rId3"/>
    <sheet name="1.3 - SO 01.3  Nátrž 3" sheetId="4" r:id="rId4"/>
    <sheet name="1.4 - SO 01.4  Nátrž 4" sheetId="5" r:id="rId5"/>
    <sheet name="1.5 - SO 01.5  Nátrž 5" sheetId="6" r:id="rId6"/>
    <sheet name="1.6 - SO 01.6  Nátrž 6" sheetId="7" r:id="rId7"/>
    <sheet name="1.7 - SO 01.7  Nátrž 7" sheetId="8" r:id="rId8"/>
    <sheet name="1.8 - SO 01.8  Nátrž 8" sheetId="9" r:id="rId9"/>
    <sheet name="1.9 - SO 01.9  Nátrž 9" sheetId="10" r:id="rId10"/>
    <sheet name="1.10 - SO 01.10  Nátrž 10" sheetId="11" r:id="rId11"/>
    <sheet name="1.11 - SO 01.11  Příjezd ..." sheetId="12" r:id="rId12"/>
    <sheet name="2 - VON Vedlejší a ostatn..." sheetId="13" r:id="rId13"/>
    <sheet name="Pokyny pro vyplnění" sheetId="14" r:id="rId14"/>
  </sheets>
  <definedNames>
    <definedName name="_xlnm._FilterDatabase" localSheetId="1" hidden="1">'1.1 - SO 1.1  Nátrž 1'!$C$85:$K$124</definedName>
    <definedName name="_xlnm._FilterDatabase" localSheetId="10" hidden="1">'1.10 - SO 01.10  Nátrž 10'!$C$85:$K$124</definedName>
    <definedName name="_xlnm._FilterDatabase" localSheetId="11" hidden="1">'1.11 - SO 01.11  Příjezd ...'!$C$85:$K$98</definedName>
    <definedName name="_xlnm._FilterDatabase" localSheetId="2" hidden="1">'1.2 - SO 01.2  Nátrž 2'!$C$85:$K$124</definedName>
    <definedName name="_xlnm._FilterDatabase" localSheetId="3" hidden="1">'1.3 - SO 01.3  Nátrž 3'!$C$85:$K$124</definedName>
    <definedName name="_xlnm._FilterDatabase" localSheetId="4" hidden="1">'1.4 - SO 01.4  Nátrž 4'!$C$85:$K$124</definedName>
    <definedName name="_xlnm._FilterDatabase" localSheetId="5" hidden="1">'1.5 - SO 01.5  Nátrž 5'!$C$85:$K$126</definedName>
    <definedName name="_xlnm._FilterDatabase" localSheetId="6" hidden="1">'1.6 - SO 01.6  Nátrž 6'!$C$85:$K$123</definedName>
    <definedName name="_xlnm._FilterDatabase" localSheetId="7" hidden="1">'1.7 - SO 01.7  Nátrž 7'!$C$85:$K$124</definedName>
    <definedName name="_xlnm._FilterDatabase" localSheetId="8" hidden="1">'1.8 - SO 01.8  Nátrž 8'!$C$85:$K$124</definedName>
    <definedName name="_xlnm._FilterDatabase" localSheetId="9" hidden="1">'1.9 - SO 01.9  Nátrž 9'!$C$85:$K$124</definedName>
    <definedName name="_xlnm._FilterDatabase" localSheetId="12" hidden="1">'2 - VON Vedlejší a ostatn...'!$C$81:$K$152</definedName>
    <definedName name="_xlnm.Print_Area" localSheetId="1">'1.1 - SO 1.1  Nátrž 1'!$C$4:$J$38,'1.1 - SO 1.1  Nátrž 1'!$C$44:$J$65,'1.1 - SO 1.1  Nátrž 1'!$C$71:$K$124</definedName>
    <definedName name="_xlnm.Print_Area" localSheetId="10">'1.10 - SO 01.10  Nátrž 10'!$C$4:$J$38,'1.10 - SO 01.10  Nátrž 10'!$C$44:$J$65,'1.10 - SO 01.10  Nátrž 10'!$C$71:$K$124</definedName>
    <definedName name="_xlnm.Print_Area" localSheetId="11">'1.11 - SO 01.11  Příjezd ...'!$C$4:$J$38,'1.11 - SO 01.11  Příjezd ...'!$C$44:$J$65,'1.11 - SO 01.11  Příjezd ...'!$C$71:$K$98</definedName>
    <definedName name="_xlnm.Print_Area" localSheetId="2">'1.2 - SO 01.2  Nátrž 2'!$C$4:$J$38,'1.2 - SO 01.2  Nátrž 2'!$C$44:$J$65,'1.2 - SO 01.2  Nátrž 2'!$C$71:$K$124</definedName>
    <definedName name="_xlnm.Print_Area" localSheetId="3">'1.3 - SO 01.3  Nátrž 3'!$C$4:$J$38,'1.3 - SO 01.3  Nátrž 3'!$C$44:$J$65,'1.3 - SO 01.3  Nátrž 3'!$C$71:$K$124</definedName>
    <definedName name="_xlnm.Print_Area" localSheetId="4">'1.4 - SO 01.4  Nátrž 4'!$C$4:$J$38,'1.4 - SO 01.4  Nátrž 4'!$C$44:$J$65,'1.4 - SO 01.4  Nátrž 4'!$C$71:$K$124</definedName>
    <definedName name="_xlnm.Print_Area" localSheetId="5">'1.5 - SO 01.5  Nátrž 5'!$C$4:$J$38,'1.5 - SO 01.5  Nátrž 5'!$C$44:$J$65,'1.5 - SO 01.5  Nátrž 5'!$C$71:$K$126</definedName>
    <definedName name="_xlnm.Print_Area" localSheetId="6">'1.6 - SO 01.6  Nátrž 6'!$C$4:$J$38,'1.6 - SO 01.6  Nátrž 6'!$C$44:$J$65,'1.6 - SO 01.6  Nátrž 6'!$C$71:$K$123</definedName>
    <definedName name="_xlnm.Print_Area" localSheetId="7">'1.7 - SO 01.7  Nátrž 7'!$C$4:$J$38,'1.7 - SO 01.7  Nátrž 7'!$C$44:$J$65,'1.7 - SO 01.7  Nátrž 7'!$C$71:$K$124</definedName>
    <definedName name="_xlnm.Print_Area" localSheetId="8">'1.8 - SO 01.8  Nátrž 8'!$C$4:$J$38,'1.8 - SO 01.8  Nátrž 8'!$C$44:$J$65,'1.8 - SO 01.8  Nátrž 8'!$C$71:$K$124</definedName>
    <definedName name="_xlnm.Print_Area" localSheetId="9">'1.9 - SO 01.9  Nátrž 9'!$C$4:$J$38,'1.9 - SO 01.9  Nátrž 9'!$C$44:$J$65,'1.9 - SO 01.9  Nátrž 9'!$C$71:$K$124</definedName>
    <definedName name="_xlnm.Print_Area" localSheetId="12">'2 - VON Vedlejší a ostatn...'!$C$4:$J$36,'2 - VON Vedlejší a ostatn...'!$C$42:$J$63,'2 - VON Vedlejší a ostatn...'!$C$69:$K$152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stavby'!$C$39:$AQ$65</definedName>
    <definedName name="_xlnm.Print_Titles" localSheetId="0">'Rekapitulace stavby'!$49:$49</definedName>
    <definedName name="_xlnm.Print_Titles" localSheetId="1">'1.1 - SO 1.1  Nátrž 1'!$85:$85</definedName>
    <definedName name="_xlnm.Print_Titles" localSheetId="2">'1.2 - SO 01.2  Nátrž 2'!$85:$85</definedName>
    <definedName name="_xlnm.Print_Titles" localSheetId="3">'1.3 - SO 01.3  Nátrž 3'!$85:$85</definedName>
    <definedName name="_xlnm.Print_Titles" localSheetId="4">'1.4 - SO 01.4  Nátrž 4'!$85:$85</definedName>
    <definedName name="_xlnm.Print_Titles" localSheetId="5">'1.5 - SO 01.5  Nátrž 5'!$85:$85</definedName>
    <definedName name="_xlnm.Print_Titles" localSheetId="6">'1.6 - SO 01.6  Nátrž 6'!$85:$85</definedName>
    <definedName name="_xlnm.Print_Titles" localSheetId="7">'1.7 - SO 01.7  Nátrž 7'!$85:$85</definedName>
    <definedName name="_xlnm.Print_Titles" localSheetId="8">'1.8 - SO 01.8  Nátrž 8'!$85:$85</definedName>
    <definedName name="_xlnm.Print_Titles" localSheetId="9">'1.9 - SO 01.9  Nátrž 9'!$85:$85</definedName>
    <definedName name="_xlnm.Print_Titles" localSheetId="10">'1.10 - SO 01.10  Nátrž 10'!$85:$85</definedName>
    <definedName name="_xlnm.Print_Titles" localSheetId="11">'1.11 - SO 01.11  Příjezd ...'!$85:$85</definedName>
    <definedName name="_xlnm.Print_Titles" localSheetId="12">'2 - VON Vedlejší a ostatn...'!$81:$81</definedName>
  </definedNames>
  <calcPr calcId="124519"/>
</workbook>
</file>

<file path=xl/sharedStrings.xml><?xml version="1.0" encoding="utf-8"?>
<sst xmlns="http://schemas.openxmlformats.org/spreadsheetml/2006/main" count="7142" uniqueCount="843">
  <si>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</si>
  <si>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</si>
  <si>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</si>
  <si>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</si>
  <si>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</si>
  <si>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</si>
  <si>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</si>
  <si>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{21957be5-bcd8-435a-a306-beb036648f34}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</si>
  <si>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</si>
  <si>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</si>
  <si>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</si>
  <si>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</si>
  <si>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</si>
  <si>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</si>
  <si>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</si>
  <si>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</si>
  <si>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</si>
  <si>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</si>
  <si>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</si>
  <si>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Výrovka, Kostelní Lhota-Hořátev,oprava nátrží v ochranné hrázi ř. km 5,200-7,100</t>
  </si>
  <si>
    <t>KSO:</t>
  </si>
  <si>
    <t>833 21 29</t>
  </si>
  <si>
    <t>CC-CZ:</t>
  </si>
  <si>
    <t>24208</t>
  </si>
  <si>
    <t>Místo:</t>
  </si>
  <si>
    <t>k.ú.  Kostelní Lhota, Hořátev</t>
  </si>
  <si>
    <t>Datum:</t>
  </si>
  <si>
    <t>20.7.2017</t>
  </si>
  <si>
    <t>Zadavatel:</t>
  </si>
  <si>
    <t>IČ:</t>
  </si>
  <si>
    <t/>
  </si>
  <si>
    <t>Povodí Labe,státní podnik,Víta Nejedlého 951, HK3</t>
  </si>
  <si>
    <t>DIČ:</t>
  </si>
  <si>
    <t>Uchazeč:</t>
  </si>
  <si>
    <t>Vyplň údaj</t>
  </si>
  <si>
    <t>Projektant:</t>
  </si>
  <si>
    <t>Multiaqua s.r.o.,Veverkova 1343, Hradec Králové 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</si>
  <si>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</si>
  <si>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</si>
  <si>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</si>
  <si>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</si>
  <si>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</si>
  <si>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</si>
  <si>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</si>
  <si>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</si>
  <si>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</si>
  <si>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</si>
  <si>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</si>
  <si>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</si>
  <si>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</si>
  <si>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</si>
  <si>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</si>
  <si>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</si>
  <si>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</si>
  <si>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</si>
  <si>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</si>
  <si>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</si>
  <si>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</si>
  <si>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</si>
  <si>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</si>
  <si>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</si>
  <si>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</si>
  <si>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</si>
  <si>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</si>
  <si>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</si>
  <si>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</si>
  <si>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</si>
  <si>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</si>
  <si>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</si>
  <si>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</si>
  <si>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</si>
  <si>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</si>
  <si>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</si>
  <si>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</si>
  <si>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</si>
  <si>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</si>
  <si>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</si>
  <si>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</si>
  <si>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SO 01 Oprava břehových nátrží ř.km 5,200 - 7,100</t>
  </si>
  <si>
    <t>STA</t>
  </si>
  <si>
    <t>{b8a58d25-ad15-4df7-9e43-f4471ea8b6d4}</t>
  </si>
  <si>
    <t>2</t>
  </si>
  <si>
    <t>/</t>
  </si>
  <si>
    <t>1.1</t>
  </si>
  <si>
    <t>SO 1.1  Nátrž 1</t>
  </si>
  <si>
    <t>Soupis</t>
  </si>
  <si>
    <t>{5ac547f9-476d-481f-94bd-2af369623784}</t>
  </si>
  <si>
    <t>1.2</t>
  </si>
  <si>
    <t>SO 01.2  Nátrž 2</t>
  </si>
  <si>
    <t>{612df927-3312-4cc2-a0f8-564c9f322bb3}</t>
  </si>
  <si>
    <t>1.3</t>
  </si>
  <si>
    <t>SO 01.3  Nátrž 3</t>
  </si>
  <si>
    <t>{e849be6b-6498-4a6e-9538-9836743867b4}</t>
  </si>
  <si>
    <t>1.4</t>
  </si>
  <si>
    <t>SO 01.4  Nátrž 4</t>
  </si>
  <si>
    <t>{87ca1c88-add7-4932-8a40-f2d2df979d4a}</t>
  </si>
  <si>
    <t>1.5</t>
  </si>
  <si>
    <t>SO 01.5  Nátrž 5</t>
  </si>
  <si>
    <t>{9ac98ef1-8612-4d52-8be3-593e24c9cc47}</t>
  </si>
  <si>
    <t>1.6</t>
  </si>
  <si>
    <t>SO 01.6  Nátrž 6</t>
  </si>
  <si>
    <t>{fc4cbefd-cdb9-4f21-936e-6aaeb2d52e76}</t>
  </si>
  <si>
    <t>1.7</t>
  </si>
  <si>
    <t>SO 01.7  Nátrž 7</t>
  </si>
  <si>
    <t>{5668af2c-c001-4264-b017-c9256cecb69d}</t>
  </si>
  <si>
    <t>1.8</t>
  </si>
  <si>
    <t>SO 01.8  Nátrž 8</t>
  </si>
  <si>
    <t>{c0c241ba-cd2c-4194-a100-3d4628920b6b}</t>
  </si>
  <si>
    <t>1.9</t>
  </si>
  <si>
    <t>SO 01.9  Nátrž 9</t>
  </si>
  <si>
    <t>{5c9ca621-7f85-41be-b477-58bc43cc6630}</t>
  </si>
  <si>
    <t>1.10</t>
  </si>
  <si>
    <t>SO 01.10  Nátrž 10</t>
  </si>
  <si>
    <t>{6a59be60-7bfa-474f-a25a-4a08af9d3c4c}</t>
  </si>
  <si>
    <t>1.11</t>
  </si>
  <si>
    <t>SO 01.11  Příjezd a manipulační plocha</t>
  </si>
  <si>
    <t>{a9a58dc8-adde-4460-9d18-f655af672458}</t>
  </si>
  <si>
    <t>VON Vedlejší a ostatní náklady</t>
  </si>
  <si>
    <t>{4c9edf82-a878-4beb-9831-23f803fb3708}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</si>
  <si>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</si>
  <si>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</si>
  <si>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</si>
  <si>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</si>
  <si>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</si>
  <si>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</si>
  <si>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</si>
  <si>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Oprava břehových nátrží ř.km 5,200 - 7,100</t>
  </si>
  <si>
    <t>Soupis:</t>
  </si>
  <si>
    <t>1.1 - SO 1.1  Nátrž 1</t>
  </si>
  <si>
    <t>Předpokládaná cena projektovaného objektu stavby byla stanovena pomocí položkového rozpočtu z aktuální databáze cenové soustavy od firmy ÚRS Praha, a.s., pomocí programu KROS 4 CÚ 2017 I.
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</si>
  <si>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</si>
  <si>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</si>
  <si>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</si>
  <si>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</si>
  <si>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</si>
  <si>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</si>
  <si>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</si>
  <si>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</si>
  <si>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</si>
  <si>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</si>
  <si>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</si>
  <si>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</si>
  <si>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</si>
  <si>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</si>
  <si>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</si>
  <si>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</si>
  <si>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</si>
  <si>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</si>
  <si>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</si>
  <si>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</si>
  <si>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</si>
  <si>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</si>
  <si>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</si>
  <si>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</si>
  <si>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</si>
  <si>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</si>
  <si>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</si>
  <si>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</si>
  <si>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111103213</t>
  </si>
  <si>
    <t>Kosení s ponecháním na místě ve vegetačním období divokého porostu hustého</t>
  </si>
  <si>
    <t>ha</t>
  </si>
  <si>
    <t>CS ÚRS 2017 01</t>
  </si>
  <si>
    <t>4</t>
  </si>
  <si>
    <t>1107492084</t>
  </si>
  <si>
    <t>VV</t>
  </si>
  <si>
    <t>14,17*10,0*0,0001 "příl. D.4</t>
  </si>
  <si>
    <t>115001102</t>
  </si>
  <si>
    <t>Převedení vody potrubím průměru DN přes 100 do 150</t>
  </si>
  <si>
    <t>m</t>
  </si>
  <si>
    <t>1677360384</t>
  </si>
  <si>
    <t>20,0</t>
  </si>
  <si>
    <t>3</t>
  </si>
  <si>
    <t>115101201</t>
  </si>
  <si>
    <t>Čerpání vody na dopravní výšku do 10 m s uvažovaným průměrným přítokem do 500 l/min</t>
  </si>
  <si>
    <t>hod</t>
  </si>
  <si>
    <t>-1219330620</t>
  </si>
  <si>
    <t>2*24</t>
  </si>
  <si>
    <t>122201101</t>
  </si>
  <si>
    <t>Odkopávky a prokopávky nezapažené s přehozením výkopku na vzdálenost do 3 m nebo s naložením na dopravní prostředek v hornině tř. 3 do 100 m3</t>
  </si>
  <si>
    <t>m3</t>
  </si>
  <si>
    <t>1661678133</t>
  </si>
  <si>
    <t>12,5 "příl. D.4</t>
  </si>
  <si>
    <t>5</t>
  </si>
  <si>
    <t>132201201</t>
  </si>
  <si>
    <t>Hloubení zapažených i nezapažených rýh šířky přes 600 do 2 000 mm s urovnáním dna do předepsaného profilu a spádu v hornině tř. 3 do 100 m3</t>
  </si>
  <si>
    <t>-1060067490</t>
  </si>
  <si>
    <t>21,5 "příl. D.4</t>
  </si>
  <si>
    <t>6</t>
  </si>
  <si>
    <t>171100000R</t>
  </si>
  <si>
    <t>Zřízení a odstranění hrázky z pytlů</t>
  </si>
  <si>
    <t>501183614</t>
  </si>
  <si>
    <t>20,0  "příl. D.4 a C.2</t>
  </si>
  <si>
    <t>7</t>
  </si>
  <si>
    <t>171101131</t>
  </si>
  <si>
    <t>Uložení sypaniny do násypů s rozprostřením sypaniny ve vrstvách a s hrubým urovnáním zhutněných s uzavřením povrchu násypu z hornin nesoudržných a soudržných střídavě ukládaných</t>
  </si>
  <si>
    <t>-610566923</t>
  </si>
  <si>
    <t>12,50+21,50 "příl. D.4</t>
  </si>
  <si>
    <t>8</t>
  </si>
  <si>
    <t>181411121</t>
  </si>
  <si>
    <t>Založení trávníku na půdě předem připravené plochy do 1000 m2 výsevem včetně utažení lučního v rovině nebo na svahu do 1:5</t>
  </si>
  <si>
    <t>m2</t>
  </si>
  <si>
    <t>1806268291</t>
  </si>
  <si>
    <t>40,5+77,4  "příl. D.4</t>
  </si>
  <si>
    <t>9</t>
  </si>
  <si>
    <t>M</t>
  </si>
  <si>
    <t>005724700</t>
  </si>
  <si>
    <t>osivo směs travní univerzál</t>
  </si>
  <si>
    <t>kg</t>
  </si>
  <si>
    <t>-44856225</t>
  </si>
  <si>
    <t>117,90</t>
  </si>
  <si>
    <t>117,9*0,015 'Přepočtené koeficientem množství</t>
  </si>
  <si>
    <t>10</t>
  </si>
  <si>
    <t>182201101</t>
  </si>
  <si>
    <t>Svahování trvalých svahů do projektovaných profilů s potřebným přemístěním výkopku při svahování násypů v jakékoliv hornině</t>
  </si>
  <si>
    <t>-333441997</t>
  </si>
  <si>
    <t>15,6  "příl. D.4</t>
  </si>
  <si>
    <t>11</t>
  </si>
  <si>
    <t>181301101</t>
  </si>
  <si>
    <t>Rozprostření a urovnání ornice v rovině nebo ve svahu sklonu do 1:5 při souvislé ploše do 500 m2, tl. vrstvy do 100 mm</t>
  </si>
  <si>
    <t>589789454</t>
  </si>
  <si>
    <t>40,5+77,4 "příl. D.4</t>
  </si>
  <si>
    <t>12</t>
  </si>
  <si>
    <t>185803101</t>
  </si>
  <si>
    <t>Shrabání pokoseného porostu a organických naplavenin a spálení po zaschnutí pokoseného porostu s uložením na hromady na vzdálenost do 30 m od okraje hladiny divokého porostu</t>
  </si>
  <si>
    <t>145365281</t>
  </si>
  <si>
    <t>Vodorovné konstrukce</t>
  </si>
  <si>
    <t>13</t>
  </si>
  <si>
    <t>462511370</t>
  </si>
  <si>
    <t>Zához z lomového kamene neupraveného záhozového bez proštěrkování z terénu, hmotnosti jednotlivých kamenů přes 200 do 500 kg</t>
  </si>
  <si>
    <t>-582370383</t>
  </si>
  <si>
    <t>21,50 "příl. D.4, pata opevnění</t>
  </si>
  <si>
    <t>14</t>
  </si>
  <si>
    <t>462512270</t>
  </si>
  <si>
    <t>Zához z lomového kamene neupraveného záhozového s proštěrkováním z terénu, hmotnosti jednotlivých kamenů do 200 kg</t>
  </si>
  <si>
    <t>-201473833</t>
  </si>
  <si>
    <t>13,4 "příl. D.4</t>
  </si>
  <si>
    <t>462519002</t>
  </si>
  <si>
    <t>Zához z lomového kamene neupraveného záhozového Příplatek k cenám za urovnání viditelných ploch záhozu z kamene, hmotnosti jednotlivých kamenů do 200 kg</t>
  </si>
  <si>
    <t>-644286359</t>
  </si>
  <si>
    <t>44,8 "příl. D.4</t>
  </si>
  <si>
    <t>16</t>
  </si>
  <si>
    <t>462519003</t>
  </si>
  <si>
    <t>Zához z lomového kamene neupraveného záhozového Příplatek k cenám za urovnání viditelných ploch záhozu z kamene, hmotnosti jednotlivých kamenů přes 200 do 500 kg</t>
  </si>
  <si>
    <t>-850937676</t>
  </si>
  <si>
    <t>14,17*2,3 "příl. D.4 a D.3</t>
  </si>
  <si>
    <t>998</t>
  </si>
  <si>
    <t>Přesun hmot</t>
  </si>
  <si>
    <t>17</t>
  </si>
  <si>
    <t>998332011</t>
  </si>
  <si>
    <t>Přesun hmot pro úpravy vodních toků a kanály, hráze rybníků apod. dopravní vzdálenost do 500 m</t>
  </si>
  <si>
    <t>t</t>
  </si>
  <si>
    <t>268752551</t>
  </si>
  <si>
    <t>1.2 - SO 01.2  Nátrž 2</t>
  </si>
  <si>
    <t>1561146516</t>
  </si>
  <si>
    <t>17,97*10,0*0,0001 "příl. D.4</t>
  </si>
  <si>
    <t>1822368444</t>
  </si>
  <si>
    <t>23,0</t>
  </si>
  <si>
    <t>1287982883</t>
  </si>
  <si>
    <t>1091154046</t>
  </si>
  <si>
    <t>6,8 "příl. D.4</t>
  </si>
  <si>
    <t>-1806315971</t>
  </si>
  <si>
    <t>27,2 "příl. D.4</t>
  </si>
  <si>
    <t>2062848240</t>
  </si>
  <si>
    <t>23,0  "příl. D.4 a C.2</t>
  </si>
  <si>
    <t>1986202922</t>
  </si>
  <si>
    <t>6,8+27,20 "příl. D.4</t>
  </si>
  <si>
    <t>-914839838</t>
  </si>
  <si>
    <t>47,7+79,8 "příl. D.4</t>
  </si>
  <si>
    <t>1189715692</t>
  </si>
  <si>
    <t>47,7+79,8  "příl. D.4</t>
  </si>
  <si>
    <t>-1272743944</t>
  </si>
  <si>
    <t>127,5</t>
  </si>
  <si>
    <t>127,5*0,015 'Přepočtené koeficientem množství</t>
  </si>
  <si>
    <t>1755138153</t>
  </si>
  <si>
    <t>27,1  "příl. D.4</t>
  </si>
  <si>
    <t>-2121829199</t>
  </si>
  <si>
    <t>292723838</t>
  </si>
  <si>
    <t>27,2 "příl. D.4, pata opevnění</t>
  </si>
  <si>
    <t>-2011279734</t>
  </si>
  <si>
    <t>18,0+0,5 "příl. D.4</t>
  </si>
  <si>
    <t>-1761366959</t>
  </si>
  <si>
    <t>60,0 "příl. D.4</t>
  </si>
  <si>
    <t>1265036699</t>
  </si>
  <si>
    <t>17,97*2,3 "příl. D.4 a D.3</t>
  </si>
  <si>
    <t>967459193</t>
  </si>
  <si>
    <t>1.3 - SO 01.3  Nátrž 3</t>
  </si>
  <si>
    <t>-629757801</t>
  </si>
  <si>
    <t>32,29*10,0*0,0001 "příl. D.4</t>
  </si>
  <si>
    <t>-938614895</t>
  </si>
  <si>
    <t>38</t>
  </si>
  <si>
    <t>-1308683907</t>
  </si>
  <si>
    <t>3*24</t>
  </si>
  <si>
    <t>161960908</t>
  </si>
  <si>
    <t>68,8 "příl. D.4</t>
  </si>
  <si>
    <t>-1160637033</t>
  </si>
  <si>
    <t>47,6 "příl. D.4</t>
  </si>
  <si>
    <t>401341335</t>
  </si>
  <si>
    <t>38,0  "příl. D.4 a C.2</t>
  </si>
  <si>
    <t>-1423194601</t>
  </si>
  <si>
    <t>68,8+47,60 "příl. D.4</t>
  </si>
  <si>
    <t>-642195187</t>
  </si>
  <si>
    <t>160,1+74,9 "příl. D.4</t>
  </si>
  <si>
    <t>988316618</t>
  </si>
  <si>
    <t>160,1+74,9  "příl. D.4</t>
  </si>
  <si>
    <t>-1055009745</t>
  </si>
  <si>
    <t>235,0</t>
  </si>
  <si>
    <t>235*0,015 'Přepočtené koeficientem množství</t>
  </si>
  <si>
    <t>77469996</t>
  </si>
  <si>
    <t>9,2  "příl. D.4</t>
  </si>
  <si>
    <t>1629215665</t>
  </si>
  <si>
    <t>-1145388169</t>
  </si>
  <si>
    <t>47,6 "příl. D.4, pata opevnění</t>
  </si>
  <si>
    <t>1337918378</t>
  </si>
  <si>
    <t>30,2+3,2 "příl. D.4</t>
  </si>
  <si>
    <t>923457926</t>
  </si>
  <si>
    <t>100,6 "příl. D.4</t>
  </si>
  <si>
    <t>-1062144676</t>
  </si>
  <si>
    <t>32,29*2,3 "příl. D.4 a D.3</t>
  </si>
  <si>
    <t>1047916910</t>
  </si>
  <si>
    <t>1.4 - SO 01.4  Nátrž 4</t>
  </si>
  <si>
    <t>-787417441</t>
  </si>
  <si>
    <t>10,6*10,0*0,0001 "příl. D.4</t>
  </si>
  <si>
    <t>-348469404</t>
  </si>
  <si>
    <t>14,0</t>
  </si>
  <si>
    <t>-1730100239</t>
  </si>
  <si>
    <t>1*24</t>
  </si>
  <si>
    <t>-1586716351</t>
  </si>
  <si>
    <t>12,3 "příl. D.4</t>
  </si>
  <si>
    <t>-1744131407</t>
  </si>
  <si>
    <t>18,7 "příl. D.4</t>
  </si>
  <si>
    <t>1659792347</t>
  </si>
  <si>
    <t>16,0  "příl. D.4 a C.2</t>
  </si>
  <si>
    <t>-778513135</t>
  </si>
  <si>
    <t>12,3+18,7 "příl. D.4</t>
  </si>
  <si>
    <t>-14165350</t>
  </si>
  <si>
    <t>46,0+106,2 "příl. D.4</t>
  </si>
  <si>
    <t>509717764</t>
  </si>
  <si>
    <t>46,0+106,2  "příl. D.4</t>
  </si>
  <si>
    <t>-1746966285</t>
  </si>
  <si>
    <t>152,20</t>
  </si>
  <si>
    <t>152,2*0,015 'Přepočtené koeficientem množství</t>
  </si>
  <si>
    <t>1960591967</t>
  </si>
  <si>
    <t>8,5  "příl. D.4</t>
  </si>
  <si>
    <t>864233359</t>
  </si>
  <si>
    <t>-415812421</t>
  </si>
  <si>
    <t>18,7 "příl. D.4, pata opevnění</t>
  </si>
  <si>
    <t>1719975203</t>
  </si>
  <si>
    <t>11,2+1,8 "příl. D.4</t>
  </si>
  <si>
    <t>1516008530</t>
  </si>
  <si>
    <t>37,3 "příl. D.4</t>
  </si>
  <si>
    <t>-314418526</t>
  </si>
  <si>
    <t>10,6*2,3 "příl. D.4 a D.3</t>
  </si>
  <si>
    <t>234786024</t>
  </si>
  <si>
    <t>1.5 - SO 01.5  Nátrž 5</t>
  </si>
  <si>
    <t>2033874136</t>
  </si>
  <si>
    <t>15,78*10,0*0,0001 "příl. D.4</t>
  </si>
  <si>
    <t>1573569068</t>
  </si>
  <si>
    <t>18,0</t>
  </si>
  <si>
    <t>-1979128813</t>
  </si>
  <si>
    <t>-614245990</t>
  </si>
  <si>
    <t>11,3 "příl. D.4</t>
  </si>
  <si>
    <t>130001101</t>
  </si>
  <si>
    <t>Příplatek k cenám hloubených vykopávek za ztížení vykopávky v blízkosti podzemního vedení nebo výbušnin pro jakoukoliv třídu horniny</t>
  </si>
  <si>
    <t>301618347</t>
  </si>
  <si>
    <t>1,9+1,1 "optický kabel</t>
  </si>
  <si>
    <t>-1920991050</t>
  </si>
  <si>
    <t>26,4 "příl. D.4</t>
  </si>
  <si>
    <t>60498724</t>
  </si>
  <si>
    <t>1005101833</t>
  </si>
  <si>
    <t>11,3+26,40 "příl. D.4</t>
  </si>
  <si>
    <t>-798580718</t>
  </si>
  <si>
    <t>45,5+105,9 "příl. D.4</t>
  </si>
  <si>
    <t>1969026898</t>
  </si>
  <si>
    <t>45,5+105,9  "příl. D.4</t>
  </si>
  <si>
    <t>-1429934965</t>
  </si>
  <si>
    <t>151,40</t>
  </si>
  <si>
    <t>151,4*0,015 'Přepočtené koeficientem množství</t>
  </si>
  <si>
    <t>-405550507</t>
  </si>
  <si>
    <t>45,8  "příl. D.4</t>
  </si>
  <si>
    <t>-39720432</t>
  </si>
  <si>
    <t>644414484</t>
  </si>
  <si>
    <t>26,4 "příl. D.4, pata opevnění</t>
  </si>
  <si>
    <t>880673752</t>
  </si>
  <si>
    <t>16,0"příl. D.4</t>
  </si>
  <si>
    <t>919183805</t>
  </si>
  <si>
    <t>53,3 "příl. D.4</t>
  </si>
  <si>
    <t>1110019228</t>
  </si>
  <si>
    <t>15,78*2,3 "příl. D.4 a D.3</t>
  </si>
  <si>
    <t>18</t>
  </si>
  <si>
    <t>-477081246</t>
  </si>
  <si>
    <t>1.6 - SO 01.6  Nátrž 6</t>
  </si>
  <si>
    <t>-726159314</t>
  </si>
  <si>
    <t>15,01*10,0*0,0001 "příl. D.4</t>
  </si>
  <si>
    <t>2082994266</t>
  </si>
  <si>
    <t>-1097569844</t>
  </si>
  <si>
    <t>-1502190974</t>
  </si>
  <si>
    <t>7,8 "příl. D.4</t>
  </si>
  <si>
    <t>-631486181</t>
  </si>
  <si>
    <t>25,60"příl. D.4</t>
  </si>
  <si>
    <t>-1676423073</t>
  </si>
  <si>
    <t>19,0  "příl. D.4 a C.2</t>
  </si>
  <si>
    <t>2136222456</t>
  </si>
  <si>
    <t>7,8+25,60 "příl. D.4</t>
  </si>
  <si>
    <t>444122453</t>
  </si>
  <si>
    <t>74,4+77,4 "příl. D.4</t>
  </si>
  <si>
    <t>-486429997</t>
  </si>
  <si>
    <t>82864531</t>
  </si>
  <si>
    <t>151,8</t>
  </si>
  <si>
    <t>151,8*0,015 'Přepočtené koeficientem množství</t>
  </si>
  <si>
    <t>450939682</t>
  </si>
  <si>
    <t>20,3  "příl. D.4</t>
  </si>
  <si>
    <t>1926139619</t>
  </si>
  <si>
    <t>679373613</t>
  </si>
  <si>
    <t>25,60 "příl. D.4, pata opevnění</t>
  </si>
  <si>
    <t>1173095780</t>
  </si>
  <si>
    <t>14,7+0,9 "příl. D.4</t>
  </si>
  <si>
    <t>-1896513308</t>
  </si>
  <si>
    <t>48,9 "příl. D.4</t>
  </si>
  <si>
    <t>210914568</t>
  </si>
  <si>
    <t>15,01*2,3 "příl. D.4 a D.3</t>
  </si>
  <si>
    <t>-703932635</t>
  </si>
  <si>
    <t>1.7 - SO 01.7  Nátrž 7</t>
  </si>
  <si>
    <t>633663996</t>
  </si>
  <si>
    <t>16,23*10,0*0,0001 "příl. D.4</t>
  </si>
  <si>
    <t>-283727949</t>
  </si>
  <si>
    <t>-970645805</t>
  </si>
  <si>
    <t>2043516620</t>
  </si>
  <si>
    <t>9,8 "příl. D.4</t>
  </si>
  <si>
    <t>1150944171</t>
  </si>
  <si>
    <t>26,3 "příl. D.4</t>
  </si>
  <si>
    <t>-1924115665</t>
  </si>
  <si>
    <t>21,0  "příl. D.4 a C.2</t>
  </si>
  <si>
    <t>-26460869</t>
  </si>
  <si>
    <t>9,8+26,30 "příl. D.4</t>
  </si>
  <si>
    <t>-2107012286</t>
  </si>
  <si>
    <t>54,8+105,0 "příl. D.4</t>
  </si>
  <si>
    <t>-1584598552</t>
  </si>
  <si>
    <t>54,8+105,0  "příl. D.4</t>
  </si>
  <si>
    <t>-2037845544</t>
  </si>
  <si>
    <t>159,8</t>
  </si>
  <si>
    <t>159,8*0,015 'Přepočtené koeficientem množství</t>
  </si>
  <si>
    <t>-1867154289</t>
  </si>
  <si>
    <t>34,1  "příl. D.4</t>
  </si>
  <si>
    <t>31538764</t>
  </si>
  <si>
    <t>1869397189</t>
  </si>
  <si>
    <t>26,3"příl. D.4, pata opevnění</t>
  </si>
  <si>
    <t>-251197409</t>
  </si>
  <si>
    <t>17,0+0,4 "příl. D.4</t>
  </si>
  <si>
    <t>-2135633044</t>
  </si>
  <si>
    <t>56,6 "příl. D.4</t>
  </si>
  <si>
    <t>-1396370555</t>
  </si>
  <si>
    <t>16,23*2,3 "příl. D.4 a D.3</t>
  </si>
  <si>
    <t>1676656423</t>
  </si>
  <si>
    <t>1.8 - SO 01.8  Nátrž 8</t>
  </si>
  <si>
    <t>-1035735832</t>
  </si>
  <si>
    <t>17,4*10,0*0,0001 "příl. D.4</t>
  </si>
  <si>
    <t>-963987238</t>
  </si>
  <si>
    <t>-405379495</t>
  </si>
  <si>
    <t>-416948674</t>
  </si>
  <si>
    <t>12,8 "příl. D.4</t>
  </si>
  <si>
    <t>479067599</t>
  </si>
  <si>
    <t>29,5 "příl. D.4</t>
  </si>
  <si>
    <t>-773141705</t>
  </si>
  <si>
    <t>-1612293941</t>
  </si>
  <si>
    <t>12,8+29,50 "příl. D.4</t>
  </si>
  <si>
    <t>-740129751</t>
  </si>
  <si>
    <t>66,9+136,5 "příl. D.4</t>
  </si>
  <si>
    <t>1655705705</t>
  </si>
  <si>
    <t>66,9+136,50  "příl. D.4</t>
  </si>
  <si>
    <t>1587540181</t>
  </si>
  <si>
    <t>203,4</t>
  </si>
  <si>
    <t>203,4*0,015 'Přepočtené koeficientem množství</t>
  </si>
  <si>
    <t>858060593</t>
  </si>
  <si>
    <t>6,1  "příl. D.4</t>
  </si>
  <si>
    <t>-1121349921</t>
  </si>
  <si>
    <t>1140613585</t>
  </si>
  <si>
    <t>29,5 "příl. D.4, pata opevnění</t>
  </si>
  <si>
    <t>-1718128090</t>
  </si>
  <si>
    <t>17,0+1,3 "příl. D.4</t>
  </si>
  <si>
    <t>1088695269</t>
  </si>
  <si>
    <t>56,7 "příl. D.4</t>
  </si>
  <si>
    <t>-1834178969</t>
  </si>
  <si>
    <t>17,40*2,3 "příl. D.4 a D.3</t>
  </si>
  <si>
    <t>-1016184452</t>
  </si>
  <si>
    <t>1.9 - SO 01.9  Nátrž 9</t>
  </si>
  <si>
    <t>-1724261155</t>
  </si>
  <si>
    <t>9,62*10,0*0,0001 "příl. D.4</t>
  </si>
  <si>
    <t>178183534</t>
  </si>
  <si>
    <t>13,0</t>
  </si>
  <si>
    <t>-2109146453</t>
  </si>
  <si>
    <t>-689378881</t>
  </si>
  <si>
    <t>15,5 "příl. D.4</t>
  </si>
  <si>
    <t>-1510010376</t>
  </si>
  <si>
    <t>17,3 "příl. D.4</t>
  </si>
  <si>
    <t>355036512</t>
  </si>
  <si>
    <t>14,0  "příl. D.4 a C.2</t>
  </si>
  <si>
    <t>1964931160</t>
  </si>
  <si>
    <t>15,5+17,30 "příl. D.4</t>
  </si>
  <si>
    <t>1169813393</t>
  </si>
  <si>
    <t>48,5+127,2 "příl. D.4</t>
  </si>
  <si>
    <t>1038384011</t>
  </si>
  <si>
    <t>48,5+127,2  "příl. D.4</t>
  </si>
  <si>
    <t>537631445</t>
  </si>
  <si>
    <t>175,7</t>
  </si>
  <si>
    <t>175,7*0,015 'Přepočtené koeficientem množství</t>
  </si>
  <si>
    <t>790246917</t>
  </si>
  <si>
    <t>1619919312</t>
  </si>
  <si>
    <t>-81857417</t>
  </si>
  <si>
    <t>17,3 "příl. D.4, pata opevnění</t>
  </si>
  <si>
    <t>-1205644637</t>
  </si>
  <si>
    <t>10,2+0,5 "příl. D.4</t>
  </si>
  <si>
    <t>1320627697</t>
  </si>
  <si>
    <t>34,1 "příl. D.4</t>
  </si>
  <si>
    <t>-1274181363</t>
  </si>
  <si>
    <t>9,62*2,3 "příl. D.4 a D.3</t>
  </si>
  <si>
    <t>-1714178578</t>
  </si>
  <si>
    <t>1.10 - SO 01.10  Nátrž 10</t>
  </si>
  <si>
    <t>1210219047</t>
  </si>
  <si>
    <t>21,08*10,0*0,0001 "příl. D.4</t>
  </si>
  <si>
    <t>-1355786830</t>
  </si>
  <si>
    <t>24,0</t>
  </si>
  <si>
    <t>1519869150</t>
  </si>
  <si>
    <t>-1992898675</t>
  </si>
  <si>
    <t>25,2 "příl. D.4</t>
  </si>
  <si>
    <t>1794572355</t>
  </si>
  <si>
    <t>34,9 "příl. D.4</t>
  </si>
  <si>
    <t>-436892907</t>
  </si>
  <si>
    <t>25,0  "příl. D.4 a C.2</t>
  </si>
  <si>
    <t>1959242474</t>
  </si>
  <si>
    <t>25,2+34,9 "příl. D.4</t>
  </si>
  <si>
    <t>500728310</t>
  </si>
  <si>
    <t>78,1+156,0 "příl. D.4</t>
  </si>
  <si>
    <t>-361569383</t>
  </si>
  <si>
    <t>78,1+156,0  "příl. D.4</t>
  </si>
  <si>
    <t>-289437255</t>
  </si>
  <si>
    <t>234,10</t>
  </si>
  <si>
    <t>234,1*0,015 'Přepočtené koeficientem množství</t>
  </si>
  <si>
    <t>-574498212</t>
  </si>
  <si>
    <t>18,8  "příl. D.4</t>
  </si>
  <si>
    <t>-1462909404</t>
  </si>
  <si>
    <t>-1878842650</t>
  </si>
  <si>
    <t>34,9 "příl. D.4, pata opevnění</t>
  </si>
  <si>
    <t>-655344805</t>
  </si>
  <si>
    <t>27,5+6,4 "příl. D.4</t>
  </si>
  <si>
    <t>914828236</t>
  </si>
  <si>
    <t>91,5 "příl. D.4</t>
  </si>
  <si>
    <t>489584035</t>
  </si>
  <si>
    <t>21,08*2,3 "příl. D.4 a D.3</t>
  </si>
  <si>
    <t>-1024618672</t>
  </si>
  <si>
    <t>1.11 - SO 01.11  Příjezd a manipulační plocha</t>
  </si>
  <si>
    <t xml:space="preserve">    5 - Komunikace pozemní</t>
  </si>
  <si>
    <t>181151311</t>
  </si>
  <si>
    <t>Plošná úprava terénu v zemině tř. 1 až 4 s urovnáním povrchu bez doplnění ornice souvislé plochy přes 500 m2 při nerovnostech terénu přes 50 do 100 mm v rovině nebo na svahu do 1:5</t>
  </si>
  <si>
    <t>1811188704</t>
  </si>
  <si>
    <t>424,0*6,0  "komunikační pruh podél toku</t>
  </si>
  <si>
    <t>581,0*3,0  "komunikační pruh podél toku a se souběžnou  polní cestou</t>
  </si>
  <si>
    <t>75,0 "prostor pro zařízení staveniště (skládka kamene)</t>
  </si>
  <si>
    <t>Součet</t>
  </si>
  <si>
    <t>Komunikace pozemní</t>
  </si>
  <si>
    <t>572213111</t>
  </si>
  <si>
    <t>Vyspravení výtluků a propadlých míst na krajnicích a komunikacích s rozprostřením a zhutněním recyklátem</t>
  </si>
  <si>
    <t>980063379</t>
  </si>
  <si>
    <t>(633,0+581,0)*3,0*0,05*0,1 "na příjezdové cestě (10% plochy)</t>
  </si>
  <si>
    <t>998229111</t>
  </si>
  <si>
    <t>Přesun hmot ruční pro pozemní komunikace s naložením a složením na vzdálenost do 50 m, s krytem z kameniva, monolitickým betonovým nebo živičným</t>
  </si>
  <si>
    <t>474101839</t>
  </si>
  <si>
    <t>2 - VON Vedlejší a ostatní náklady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</si>
  <si>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</si>
  <si>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</si>
  <si>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</si>
  <si>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</si>
  <si>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</si>
  <si>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</si>
  <si>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</si>
  <si>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</si>
  <si>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</si>
  <si>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</si>
  <si>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</si>
  <si>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přípojení na inž. sítě</t>
  </si>
  <si>
    <t>soubor</t>
  </si>
  <si>
    <t>1024</t>
  </si>
  <si>
    <t>-1300466612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</si>
  <si>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</si>
  <si>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</si>
  <si>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</si>
  <si>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</si>
  <si>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</si>
  <si>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</si>
  <si>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-zajištění trvalého oplocení areálu f. Tonava během výstavby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</si>
  <si>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</si>
  <si>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</si>
  <si>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</si>
  <si>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</si>
  <si>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</si>
  <si>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</si>
  <si>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</si>
  <si>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</si>
  <si>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0112</t>
  </si>
  <si>
    <t>Zajištění pasportu a obnovy asfaltové komunikace</t>
  </si>
  <si>
    <t>-2033875209</t>
  </si>
  <si>
    <t>pasport asf. komunikace v areálu f. Tonava včetně fotodokumentace</t>
  </si>
  <si>
    <t>obnova stávající asf. komunikace v areálu f. Tonava</t>
  </si>
  <si>
    <t>po dokončení stavby protokolární předání zástupci firmy Tonava</t>
  </si>
  <si>
    <t>VRN2</t>
  </si>
  <si>
    <t>Projektová dokumentace - ostatní náklady</t>
  </si>
  <si>
    <t>0210</t>
  </si>
  <si>
    <t>Vypracování Plánu opatření pro případ havárie</t>
  </si>
  <si>
    <t>kus</t>
  </si>
  <si>
    <t>1602852097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</si>
  <si>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</si>
  <si>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</si>
  <si>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</si>
  <si>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</si>
  <si>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-1374264097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</si>
  <si>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</si>
  <si>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</si>
  <si>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</si>
  <si>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</si>
  <si>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1269438893</t>
  </si>
  <si>
    <t>VRN3</t>
  </si>
  <si>
    <t>Geodetické práce a vytýčení - ostatní náklady</t>
  </si>
  <si>
    <t>031</t>
  </si>
  <si>
    <t>Vypracování geodetického zaměření skutečného stavu</t>
  </si>
  <si>
    <t>1753866016</t>
  </si>
  <si>
    <t>Vypracování  geodetického zaměření skutečného stavu</t>
  </si>
  <si>
    <t>035</t>
  </si>
  <si>
    <t>Zajištění veškerých geodetických prací souvisejících s realizací díla</t>
  </si>
  <si>
    <t>973013831</t>
  </si>
  <si>
    <t>Vytýčení stavby</t>
  </si>
  <si>
    <t>VRN5</t>
  </si>
  <si>
    <t>Finanční náklady</t>
  </si>
  <si>
    <t>059002000</t>
  </si>
  <si>
    <t>Hlavní tituly průvodních činností a nákladů finanční náklady ostatní finance</t>
  </si>
  <si>
    <t>kpl</t>
  </si>
  <si>
    <t>1918247010</t>
  </si>
  <si>
    <t>(424,*6,0+581,0*3,0)*0,0001= 0,429 ha</t>
  </si>
  <si>
    <t>0,429*45*500=9652,50 Kč</t>
  </si>
  <si>
    <t>VRN9</t>
  </si>
  <si>
    <t>Ostatní náklady</t>
  </si>
  <si>
    <t>0931</t>
  </si>
  <si>
    <t>Provedení pasportizace stávajících nemovitostí</t>
  </si>
  <si>
    <t>-112990428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</si>
  <si>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</si>
  <si>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</si>
  <si>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</si>
  <si>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</si>
  <si>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</si>
  <si>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</si>
  <si>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-480915050</t>
  </si>
  <si>
    <t>0991</t>
  </si>
  <si>
    <t>Zajištění fotodokumentace veškerých konstrukcí, které budou v průběhu stavby skryty nebo zakryty</t>
  </si>
  <si>
    <t>-1080074329</t>
  </si>
  <si>
    <t xml:space="preserve">Zajištění fotodokumentace veškerých konstrukcí, </t>
  </si>
  <si>
    <t xml:space="preserve"> které budou v průběhu stavby skryty nebo zakryty</t>
  </si>
  <si>
    <t>0992</t>
  </si>
  <si>
    <t>Zajištění průzkumu staveniště zaměřeného na výskyt zvláště chráněných živočichů a rostlin k tomu oprávněnou osobou a jejich transferu a zajištění slovení vodních živočichů</t>
  </si>
  <si>
    <t>-27926018</t>
  </si>
  <si>
    <t>Průzkum staveniště zaměřený na výskyt zvláště chráněných živočichů a rostlin vč. jejich transferu</t>
  </si>
  <si>
    <t>probírání odtěženého materiálu za účelem odběru larev včetně jejich transferu</t>
  </si>
  <si>
    <t>pořízení protokolu o výskytu a transferu zvl. chráněných druhů</t>
  </si>
  <si>
    <t>odborné slovení rybí osádky vč. zajištění oznámení zahájení prací na vodním toku příslušnému uživateli rybářského revíru</t>
  </si>
  <si>
    <t>po dokončení stavby předat bezodkladně protokol příslušnému KÚ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</si>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</sst>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1" t="s">
        <v>16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9"/>
      <c r="AQ5" s="31"/>
      <c r="BE5" s="34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3" t="s">
        <v>19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9"/>
      <c r="AQ6" s="31"/>
      <c r="BE6" s="350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0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0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0"/>
      <c r="BS9" s="24" t="s">
        <v>8</v>
      </c>
    </row>
    <row r="10" spans="2:71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50"/>
      <c r="BS10" s="24" t="s">
        <v>8</v>
      </c>
    </row>
    <row r="11" spans="2:71" ht="18.4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50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0"/>
      <c r="BS12" s="24" t="s">
        <v>8</v>
      </c>
    </row>
    <row r="13" spans="2:71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50"/>
      <c r="BS13" s="24" t="s">
        <v>8</v>
      </c>
    </row>
    <row r="14" spans="2:71" ht="13.5">
      <c r="B14" s="28"/>
      <c r="C14" s="29"/>
      <c r="D14" s="29"/>
      <c r="E14" s="354" t="s">
        <v>34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50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0"/>
      <c r="BS15" s="24" t="s">
        <v>6</v>
      </c>
    </row>
    <row r="16" spans="2:71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50"/>
      <c r="BS16" s="24" t="s">
        <v>6</v>
      </c>
    </row>
    <row r="17" spans="2:71" ht="18.4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50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0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0"/>
      <c r="BS19" s="24" t="s">
        <v>8</v>
      </c>
    </row>
    <row r="20" spans="2:71" ht="22.5" customHeight="1">
      <c r="B20" s="28"/>
      <c r="C20" s="29"/>
      <c r="D20" s="29"/>
      <c r="E20" s="356" t="s">
        <v>30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29"/>
      <c r="AP20" s="29"/>
      <c r="AQ20" s="31"/>
      <c r="BE20" s="35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0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0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7">
        <f>ROUND(AG51,2)</f>
        <v>0</v>
      </c>
      <c r="AL23" s="358"/>
      <c r="AM23" s="358"/>
      <c r="AN23" s="358"/>
      <c r="AO23" s="358"/>
      <c r="AP23" s="42"/>
      <c r="AQ23" s="45"/>
      <c r="BE23" s="350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0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9" t="s">
        <v>40</v>
      </c>
      <c r="M25" s="359"/>
      <c r="N25" s="359"/>
      <c r="O25" s="359"/>
      <c r="P25" s="42"/>
      <c r="Q25" s="42"/>
      <c r="R25" s="42"/>
      <c r="S25" s="42"/>
      <c r="T25" s="42"/>
      <c r="U25" s="42"/>
      <c r="V25" s="42"/>
      <c r="W25" s="359" t="s">
        <v>41</v>
      </c>
      <c r="X25" s="359"/>
      <c r="Y25" s="359"/>
      <c r="Z25" s="359"/>
      <c r="AA25" s="359"/>
      <c r="AB25" s="359"/>
      <c r="AC25" s="359"/>
      <c r="AD25" s="359"/>
      <c r="AE25" s="359"/>
      <c r="AF25" s="42"/>
      <c r="AG25" s="42"/>
      <c r="AH25" s="42"/>
      <c r="AI25" s="42"/>
      <c r="AJ25" s="42"/>
      <c r="AK25" s="359" t="s">
        <v>42</v>
      </c>
      <c r="AL25" s="359"/>
      <c r="AM25" s="359"/>
      <c r="AN25" s="359"/>
      <c r="AO25" s="359"/>
      <c r="AP25" s="42"/>
      <c r="AQ25" s="45"/>
      <c r="BE25" s="350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0">
        <v>0.21</v>
      </c>
      <c r="M26" s="361"/>
      <c r="N26" s="361"/>
      <c r="O26" s="361"/>
      <c r="P26" s="48"/>
      <c r="Q26" s="48"/>
      <c r="R26" s="48"/>
      <c r="S26" s="48"/>
      <c r="T26" s="48"/>
      <c r="U26" s="48"/>
      <c r="V26" s="48"/>
      <c r="W26" s="362">
        <f>ROUND(AZ51,2)</f>
        <v>0</v>
      </c>
      <c r="X26" s="361"/>
      <c r="Y26" s="361"/>
      <c r="Z26" s="361"/>
      <c r="AA26" s="361"/>
      <c r="AB26" s="361"/>
      <c r="AC26" s="361"/>
      <c r="AD26" s="361"/>
      <c r="AE26" s="361"/>
      <c r="AF26" s="48"/>
      <c r="AG26" s="48"/>
      <c r="AH26" s="48"/>
      <c r="AI26" s="48"/>
      <c r="AJ26" s="48"/>
      <c r="AK26" s="362">
        <f>ROUND(AV51,2)</f>
        <v>0</v>
      </c>
      <c r="AL26" s="361"/>
      <c r="AM26" s="361"/>
      <c r="AN26" s="361"/>
      <c r="AO26" s="361"/>
      <c r="AP26" s="48"/>
      <c r="AQ26" s="50"/>
      <c r="BE26" s="350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0">
        <v>0.15</v>
      </c>
      <c r="M27" s="361"/>
      <c r="N27" s="361"/>
      <c r="O27" s="361"/>
      <c r="P27" s="48"/>
      <c r="Q27" s="48"/>
      <c r="R27" s="48"/>
      <c r="S27" s="48"/>
      <c r="T27" s="48"/>
      <c r="U27" s="48"/>
      <c r="V27" s="48"/>
      <c r="W27" s="362">
        <f>ROUND(BA51,2)</f>
        <v>0</v>
      </c>
      <c r="X27" s="361"/>
      <c r="Y27" s="361"/>
      <c r="Z27" s="361"/>
      <c r="AA27" s="361"/>
      <c r="AB27" s="361"/>
      <c r="AC27" s="361"/>
      <c r="AD27" s="361"/>
      <c r="AE27" s="361"/>
      <c r="AF27" s="48"/>
      <c r="AG27" s="48"/>
      <c r="AH27" s="48"/>
      <c r="AI27" s="48"/>
      <c r="AJ27" s="48"/>
      <c r="AK27" s="362">
        <f>ROUND(AW51,2)</f>
        <v>0</v>
      </c>
      <c r="AL27" s="361"/>
      <c r="AM27" s="361"/>
      <c r="AN27" s="361"/>
      <c r="AO27" s="361"/>
      <c r="AP27" s="48"/>
      <c r="AQ27" s="50"/>
      <c r="BE27" s="350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0">
        <v>0.21</v>
      </c>
      <c r="M28" s="361"/>
      <c r="N28" s="361"/>
      <c r="O28" s="361"/>
      <c r="P28" s="48"/>
      <c r="Q28" s="48"/>
      <c r="R28" s="48"/>
      <c r="S28" s="48"/>
      <c r="T28" s="48"/>
      <c r="U28" s="48"/>
      <c r="V28" s="48"/>
      <c r="W28" s="362">
        <f>ROUND(BB51,2)</f>
        <v>0</v>
      </c>
      <c r="X28" s="361"/>
      <c r="Y28" s="361"/>
      <c r="Z28" s="361"/>
      <c r="AA28" s="361"/>
      <c r="AB28" s="361"/>
      <c r="AC28" s="361"/>
      <c r="AD28" s="361"/>
      <c r="AE28" s="361"/>
      <c r="AF28" s="48"/>
      <c r="AG28" s="48"/>
      <c r="AH28" s="48"/>
      <c r="AI28" s="48"/>
      <c r="AJ28" s="48"/>
      <c r="AK28" s="362">
        <v>0</v>
      </c>
      <c r="AL28" s="361"/>
      <c r="AM28" s="361"/>
      <c r="AN28" s="361"/>
      <c r="AO28" s="361"/>
      <c r="AP28" s="48"/>
      <c r="AQ28" s="50"/>
      <c r="BE28" s="350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0">
        <v>0.15</v>
      </c>
      <c r="M29" s="361"/>
      <c r="N29" s="361"/>
      <c r="O29" s="361"/>
      <c r="P29" s="48"/>
      <c r="Q29" s="48"/>
      <c r="R29" s="48"/>
      <c r="S29" s="48"/>
      <c r="T29" s="48"/>
      <c r="U29" s="48"/>
      <c r="V29" s="48"/>
      <c r="W29" s="362">
        <f>ROUND(BC51,2)</f>
        <v>0</v>
      </c>
      <c r="X29" s="361"/>
      <c r="Y29" s="361"/>
      <c r="Z29" s="361"/>
      <c r="AA29" s="361"/>
      <c r="AB29" s="361"/>
      <c r="AC29" s="361"/>
      <c r="AD29" s="361"/>
      <c r="AE29" s="361"/>
      <c r="AF29" s="48"/>
      <c r="AG29" s="48"/>
      <c r="AH29" s="48"/>
      <c r="AI29" s="48"/>
      <c r="AJ29" s="48"/>
      <c r="AK29" s="362">
        <v>0</v>
      </c>
      <c r="AL29" s="361"/>
      <c r="AM29" s="361"/>
      <c r="AN29" s="361"/>
      <c r="AO29" s="361"/>
      <c r="AP29" s="48"/>
      <c r="AQ29" s="50"/>
      <c r="BE29" s="350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0">
        <v>0</v>
      </c>
      <c r="M30" s="361"/>
      <c r="N30" s="361"/>
      <c r="O30" s="361"/>
      <c r="P30" s="48"/>
      <c r="Q30" s="48"/>
      <c r="R30" s="48"/>
      <c r="S30" s="48"/>
      <c r="T30" s="48"/>
      <c r="U30" s="48"/>
      <c r="V30" s="48"/>
      <c r="W30" s="362">
        <f>ROUND(BD51,2)</f>
        <v>0</v>
      </c>
      <c r="X30" s="361"/>
      <c r="Y30" s="361"/>
      <c r="Z30" s="361"/>
      <c r="AA30" s="361"/>
      <c r="AB30" s="361"/>
      <c r="AC30" s="361"/>
      <c r="AD30" s="361"/>
      <c r="AE30" s="361"/>
      <c r="AF30" s="48"/>
      <c r="AG30" s="48"/>
      <c r="AH30" s="48"/>
      <c r="AI30" s="48"/>
      <c r="AJ30" s="48"/>
      <c r="AK30" s="362">
        <v>0</v>
      </c>
      <c r="AL30" s="361"/>
      <c r="AM30" s="361"/>
      <c r="AN30" s="361"/>
      <c r="AO30" s="361"/>
      <c r="AP30" s="48"/>
      <c r="AQ30" s="50"/>
      <c r="BE30" s="350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0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3" t="s">
        <v>51</v>
      </c>
      <c r="Y32" s="364"/>
      <c r="Z32" s="364"/>
      <c r="AA32" s="364"/>
      <c r="AB32" s="364"/>
      <c r="AC32" s="53"/>
      <c r="AD32" s="53"/>
      <c r="AE32" s="53"/>
      <c r="AF32" s="53"/>
      <c r="AG32" s="53"/>
      <c r="AH32" s="53"/>
      <c r="AI32" s="53"/>
      <c r="AJ32" s="53"/>
      <c r="AK32" s="365">
        <f>SUM(AK23:AK30)</f>
        <v>0</v>
      </c>
      <c r="AL32" s="364"/>
      <c r="AM32" s="364"/>
      <c r="AN32" s="364"/>
      <c r="AO32" s="366"/>
      <c r="AP32" s="51"/>
      <c r="AQ32" s="55"/>
      <c r="BE32" s="350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M17/042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7" t="str">
        <f>K6</f>
        <v>Výrovka, Kostelní Lhota-Hořátev,oprava nátrží v ochranné hrázi ř. km 5,200-7,100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k.ú.  Kostelní Lhota, Hořátev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9" t="str">
        <f>IF(AN8="","",AN8)</f>
        <v>20.7.2017</v>
      </c>
      <c r="AN44" s="369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Povodí Labe,státní podnik,Víta Nejedlého 951, HK3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70" t="str">
        <f>IF(E17="","",E17)</f>
        <v>Multiaqua s.r.o.,Veverkova 1343, Hradec Králové 2</v>
      </c>
      <c r="AN46" s="370"/>
      <c r="AO46" s="370"/>
      <c r="AP46" s="370"/>
      <c r="AQ46" s="63"/>
      <c r="AR46" s="61"/>
      <c r="AS46" s="371" t="s">
        <v>53</v>
      </c>
      <c r="AT46" s="372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3"/>
      <c r="AT47" s="374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5"/>
      <c r="AT48" s="376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7" t="s">
        <v>54</v>
      </c>
      <c r="D49" s="378"/>
      <c r="E49" s="378"/>
      <c r="F49" s="378"/>
      <c r="G49" s="378"/>
      <c r="H49" s="79"/>
      <c r="I49" s="379" t="s">
        <v>55</v>
      </c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80" t="s">
        <v>56</v>
      </c>
      <c r="AH49" s="378"/>
      <c r="AI49" s="378"/>
      <c r="AJ49" s="378"/>
      <c r="AK49" s="378"/>
      <c r="AL49" s="378"/>
      <c r="AM49" s="378"/>
      <c r="AN49" s="379" t="s">
        <v>57</v>
      </c>
      <c r="AO49" s="378"/>
      <c r="AP49" s="378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8">
        <f>ROUND(AG52+AG64,2)</f>
        <v>0</v>
      </c>
      <c r="AH51" s="388"/>
      <c r="AI51" s="388"/>
      <c r="AJ51" s="388"/>
      <c r="AK51" s="388"/>
      <c r="AL51" s="388"/>
      <c r="AM51" s="388"/>
      <c r="AN51" s="389">
        <f aca="true" t="shared" si="0" ref="AN51:AN64">SUM(AG51,AT51)</f>
        <v>0</v>
      </c>
      <c r="AO51" s="389"/>
      <c r="AP51" s="389"/>
      <c r="AQ51" s="89" t="s">
        <v>30</v>
      </c>
      <c r="AR51" s="71"/>
      <c r="AS51" s="90">
        <f>ROUND(AS52+AS64,2)</f>
        <v>0</v>
      </c>
      <c r="AT51" s="91">
        <f aca="true" t="shared" si="1" ref="AT51:AT64">ROUND(SUM(AV51:AW51),2)</f>
        <v>0</v>
      </c>
      <c r="AU51" s="92">
        <f>ROUND(AU52+AU64,5)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ROUND(AZ52+AZ64,2)</f>
        <v>0</v>
      </c>
      <c r="BA51" s="91">
        <f>ROUND(BA52+BA64,2)</f>
        <v>0</v>
      </c>
      <c r="BB51" s="91">
        <f>ROUND(BB52+BB64,2)</f>
        <v>0</v>
      </c>
      <c r="BC51" s="91">
        <f>ROUND(BC52+BC64,2)</f>
        <v>0</v>
      </c>
      <c r="BD51" s="93">
        <f>ROUND(BD52+BD64,2)</f>
        <v>0</v>
      </c>
      <c r="BS51" s="94" t="s">
        <v>72</v>
      </c>
      <c r="BT51" s="94" t="s">
        <v>73</v>
      </c>
      <c r="BU51" s="95" t="s">
        <v>74</v>
      </c>
      <c r="BV51" s="94" t="s">
        <v>75</v>
      </c>
      <c r="BW51" s="94" t="s">
        <v>7</v>
      </c>
      <c r="BX51" s="94" t="s">
        <v>76</v>
      </c>
      <c r="CL51" s="94" t="s">
        <v>21</v>
      </c>
    </row>
    <row r="52" spans="2:91" s="5" customFormat="1" ht="37.5" customHeight="1">
      <c r="B52" s="96"/>
      <c r="C52" s="97"/>
      <c r="D52" s="384" t="s">
        <v>77</v>
      </c>
      <c r="E52" s="384"/>
      <c r="F52" s="384"/>
      <c r="G52" s="384"/>
      <c r="H52" s="384"/>
      <c r="I52" s="98"/>
      <c r="J52" s="384" t="s">
        <v>78</v>
      </c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3">
        <f>ROUND(SUM(AG53:AG63),2)</f>
        <v>0</v>
      </c>
      <c r="AH52" s="382"/>
      <c r="AI52" s="382"/>
      <c r="AJ52" s="382"/>
      <c r="AK52" s="382"/>
      <c r="AL52" s="382"/>
      <c r="AM52" s="382"/>
      <c r="AN52" s="381">
        <f t="shared" si="0"/>
        <v>0</v>
      </c>
      <c r="AO52" s="382"/>
      <c r="AP52" s="382"/>
      <c r="AQ52" s="99" t="s">
        <v>79</v>
      </c>
      <c r="AR52" s="100"/>
      <c r="AS52" s="101">
        <f>ROUND(SUM(AS53:AS63),2)</f>
        <v>0</v>
      </c>
      <c r="AT52" s="102">
        <f t="shared" si="1"/>
        <v>0</v>
      </c>
      <c r="AU52" s="103">
        <f>ROUND(SUM(AU53:AU63),5)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ROUND(SUM(AZ53:AZ63),2)</f>
        <v>0</v>
      </c>
      <c r="BA52" s="102">
        <f>ROUND(SUM(BA53:BA63),2)</f>
        <v>0</v>
      </c>
      <c r="BB52" s="102">
        <f>ROUND(SUM(BB53:BB63),2)</f>
        <v>0</v>
      </c>
      <c r="BC52" s="102">
        <f>ROUND(SUM(BC53:BC63),2)</f>
        <v>0</v>
      </c>
      <c r="BD52" s="104">
        <f>ROUND(SUM(BD53:BD63),2)</f>
        <v>0</v>
      </c>
      <c r="BS52" s="105" t="s">
        <v>72</v>
      </c>
      <c r="BT52" s="105" t="s">
        <v>77</v>
      </c>
      <c r="BU52" s="105" t="s">
        <v>74</v>
      </c>
      <c r="BV52" s="105" t="s">
        <v>75</v>
      </c>
      <c r="BW52" s="105" t="s">
        <v>80</v>
      </c>
      <c r="BX52" s="105" t="s">
        <v>7</v>
      </c>
      <c r="CL52" s="105" t="s">
        <v>21</v>
      </c>
      <c r="CM52" s="105" t="s">
        <v>81</v>
      </c>
    </row>
    <row r="53" spans="1:90" s="6" customFormat="1" ht="22.5" customHeight="1">
      <c r="A53" s="106" t="s">
        <v>82</v>
      </c>
      <c r="B53" s="107"/>
      <c r="C53" s="108"/>
      <c r="D53" s="108"/>
      <c r="E53" s="387" t="s">
        <v>83</v>
      </c>
      <c r="F53" s="387"/>
      <c r="G53" s="387"/>
      <c r="H53" s="387"/>
      <c r="I53" s="387"/>
      <c r="J53" s="108"/>
      <c r="K53" s="387" t="s">
        <v>84</v>
      </c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'1.1 - SO 1.1  Nátrž 1'!J29</f>
        <v>0</v>
      </c>
      <c r="AH53" s="386"/>
      <c r="AI53" s="386"/>
      <c r="AJ53" s="386"/>
      <c r="AK53" s="386"/>
      <c r="AL53" s="386"/>
      <c r="AM53" s="386"/>
      <c r="AN53" s="385">
        <f t="shared" si="0"/>
        <v>0</v>
      </c>
      <c r="AO53" s="386"/>
      <c r="AP53" s="386"/>
      <c r="AQ53" s="109" t="s">
        <v>85</v>
      </c>
      <c r="AR53" s="110"/>
      <c r="AS53" s="111">
        <v>0</v>
      </c>
      <c r="AT53" s="112">
        <f t="shared" si="1"/>
        <v>0</v>
      </c>
      <c r="AU53" s="113">
        <f>'1.1 - SO 1.1  Nátrž 1'!P86</f>
        <v>0</v>
      </c>
      <c r="AV53" s="112">
        <f>'1.1 - SO 1.1  Nátrž 1'!J32</f>
        <v>0</v>
      </c>
      <c r="AW53" s="112">
        <f>'1.1 - SO 1.1  Nátrž 1'!J33</f>
        <v>0</v>
      </c>
      <c r="AX53" s="112">
        <f>'1.1 - SO 1.1  Nátrž 1'!J34</f>
        <v>0</v>
      </c>
      <c r="AY53" s="112">
        <f>'1.1 - SO 1.1  Nátrž 1'!J35</f>
        <v>0</v>
      </c>
      <c r="AZ53" s="112">
        <f>'1.1 - SO 1.1  Nátrž 1'!F32</f>
        <v>0</v>
      </c>
      <c r="BA53" s="112">
        <f>'1.1 - SO 1.1  Nátrž 1'!F33</f>
        <v>0</v>
      </c>
      <c r="BB53" s="112">
        <f>'1.1 - SO 1.1  Nátrž 1'!F34</f>
        <v>0</v>
      </c>
      <c r="BC53" s="112">
        <f>'1.1 - SO 1.1  Nátrž 1'!F35</f>
        <v>0</v>
      </c>
      <c r="BD53" s="114">
        <f>'1.1 - SO 1.1  Nátrž 1'!F36</f>
        <v>0</v>
      </c>
      <c r="BT53" s="115" t="s">
        <v>81</v>
      </c>
      <c r="BV53" s="115" t="s">
        <v>75</v>
      </c>
      <c r="BW53" s="115" t="s">
        <v>86</v>
      </c>
      <c r="BX53" s="115" t="s">
        <v>80</v>
      </c>
      <c r="CL53" s="115" t="s">
        <v>21</v>
      </c>
    </row>
    <row r="54" spans="1:90" s="6" customFormat="1" ht="22.5" customHeight="1">
      <c r="A54" s="106" t="s">
        <v>82</v>
      </c>
      <c r="B54" s="107"/>
      <c r="C54" s="108"/>
      <c r="D54" s="108"/>
      <c r="E54" s="387" t="s">
        <v>87</v>
      </c>
      <c r="F54" s="387"/>
      <c r="G54" s="387"/>
      <c r="H54" s="387"/>
      <c r="I54" s="387"/>
      <c r="J54" s="108"/>
      <c r="K54" s="387" t="s">
        <v>88</v>
      </c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5">
        <f>'1.2 - SO 01.2  Nátrž 2'!J29</f>
        <v>0</v>
      </c>
      <c r="AH54" s="386"/>
      <c r="AI54" s="386"/>
      <c r="AJ54" s="386"/>
      <c r="AK54" s="386"/>
      <c r="AL54" s="386"/>
      <c r="AM54" s="386"/>
      <c r="AN54" s="385">
        <f t="shared" si="0"/>
        <v>0</v>
      </c>
      <c r="AO54" s="386"/>
      <c r="AP54" s="386"/>
      <c r="AQ54" s="109" t="s">
        <v>85</v>
      </c>
      <c r="AR54" s="110"/>
      <c r="AS54" s="111">
        <v>0</v>
      </c>
      <c r="AT54" s="112">
        <f t="shared" si="1"/>
        <v>0</v>
      </c>
      <c r="AU54" s="113">
        <f>'1.2 - SO 01.2  Nátrž 2'!P86</f>
        <v>0</v>
      </c>
      <c r="AV54" s="112">
        <f>'1.2 - SO 01.2  Nátrž 2'!J32</f>
        <v>0</v>
      </c>
      <c r="AW54" s="112">
        <f>'1.2 - SO 01.2  Nátrž 2'!J33</f>
        <v>0</v>
      </c>
      <c r="AX54" s="112">
        <f>'1.2 - SO 01.2  Nátrž 2'!J34</f>
        <v>0</v>
      </c>
      <c r="AY54" s="112">
        <f>'1.2 - SO 01.2  Nátrž 2'!J35</f>
        <v>0</v>
      </c>
      <c r="AZ54" s="112">
        <f>'1.2 - SO 01.2  Nátrž 2'!F32</f>
        <v>0</v>
      </c>
      <c r="BA54" s="112">
        <f>'1.2 - SO 01.2  Nátrž 2'!F33</f>
        <v>0</v>
      </c>
      <c r="BB54" s="112">
        <f>'1.2 - SO 01.2  Nátrž 2'!F34</f>
        <v>0</v>
      </c>
      <c r="BC54" s="112">
        <f>'1.2 - SO 01.2  Nátrž 2'!F35</f>
        <v>0</v>
      </c>
      <c r="BD54" s="114">
        <f>'1.2 - SO 01.2  Nátrž 2'!F36</f>
        <v>0</v>
      </c>
      <c r="BT54" s="115" t="s">
        <v>81</v>
      </c>
      <c r="BV54" s="115" t="s">
        <v>75</v>
      </c>
      <c r="BW54" s="115" t="s">
        <v>89</v>
      </c>
      <c r="BX54" s="115" t="s">
        <v>80</v>
      </c>
      <c r="CL54" s="115" t="s">
        <v>21</v>
      </c>
    </row>
    <row r="55" spans="1:90" s="6" customFormat="1" ht="22.5" customHeight="1">
      <c r="A55" s="106" t="s">
        <v>82</v>
      </c>
      <c r="B55" s="107"/>
      <c r="C55" s="108"/>
      <c r="D55" s="108"/>
      <c r="E55" s="387" t="s">
        <v>90</v>
      </c>
      <c r="F55" s="387"/>
      <c r="G55" s="387"/>
      <c r="H55" s="387"/>
      <c r="I55" s="387"/>
      <c r="J55" s="108"/>
      <c r="K55" s="387" t="s">
        <v>91</v>
      </c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5">
        <f>'1.3 - SO 01.3  Nátrž 3'!J29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109" t="s">
        <v>85</v>
      </c>
      <c r="AR55" s="110"/>
      <c r="AS55" s="111">
        <v>0</v>
      </c>
      <c r="AT55" s="112">
        <f t="shared" si="1"/>
        <v>0</v>
      </c>
      <c r="AU55" s="113">
        <f>'1.3 - SO 01.3  Nátrž 3'!P86</f>
        <v>0</v>
      </c>
      <c r="AV55" s="112">
        <f>'1.3 - SO 01.3  Nátrž 3'!J32</f>
        <v>0</v>
      </c>
      <c r="AW55" s="112">
        <f>'1.3 - SO 01.3  Nátrž 3'!J33</f>
        <v>0</v>
      </c>
      <c r="AX55" s="112">
        <f>'1.3 - SO 01.3  Nátrž 3'!J34</f>
        <v>0</v>
      </c>
      <c r="AY55" s="112">
        <f>'1.3 - SO 01.3  Nátrž 3'!J35</f>
        <v>0</v>
      </c>
      <c r="AZ55" s="112">
        <f>'1.3 - SO 01.3  Nátrž 3'!F32</f>
        <v>0</v>
      </c>
      <c r="BA55" s="112">
        <f>'1.3 - SO 01.3  Nátrž 3'!F33</f>
        <v>0</v>
      </c>
      <c r="BB55" s="112">
        <f>'1.3 - SO 01.3  Nátrž 3'!F34</f>
        <v>0</v>
      </c>
      <c r="BC55" s="112">
        <f>'1.3 - SO 01.3  Nátrž 3'!F35</f>
        <v>0</v>
      </c>
      <c r="BD55" s="114">
        <f>'1.3 - SO 01.3  Nátrž 3'!F36</f>
        <v>0</v>
      </c>
      <c r="BT55" s="115" t="s">
        <v>81</v>
      </c>
      <c r="BV55" s="115" t="s">
        <v>75</v>
      </c>
      <c r="BW55" s="115" t="s">
        <v>92</v>
      </c>
      <c r="BX55" s="115" t="s">
        <v>80</v>
      </c>
      <c r="CL55" s="115" t="s">
        <v>21</v>
      </c>
    </row>
    <row r="56" spans="1:90" s="6" customFormat="1" ht="22.5" customHeight="1">
      <c r="A56" s="106" t="s">
        <v>82</v>
      </c>
      <c r="B56" s="107"/>
      <c r="C56" s="108"/>
      <c r="D56" s="108"/>
      <c r="E56" s="387" t="s">
        <v>93</v>
      </c>
      <c r="F56" s="387"/>
      <c r="G56" s="387"/>
      <c r="H56" s="387"/>
      <c r="I56" s="387"/>
      <c r="J56" s="108"/>
      <c r="K56" s="387" t="s">
        <v>94</v>
      </c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5">
        <f>'1.4 - SO 01.4  Nátrž 4'!J29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109" t="s">
        <v>85</v>
      </c>
      <c r="AR56" s="110"/>
      <c r="AS56" s="111">
        <v>0</v>
      </c>
      <c r="AT56" s="112">
        <f t="shared" si="1"/>
        <v>0</v>
      </c>
      <c r="AU56" s="113">
        <f>'1.4 - SO 01.4  Nátrž 4'!P86</f>
        <v>0</v>
      </c>
      <c r="AV56" s="112">
        <f>'1.4 - SO 01.4  Nátrž 4'!J32</f>
        <v>0</v>
      </c>
      <c r="AW56" s="112">
        <f>'1.4 - SO 01.4  Nátrž 4'!J33</f>
        <v>0</v>
      </c>
      <c r="AX56" s="112">
        <f>'1.4 - SO 01.4  Nátrž 4'!J34</f>
        <v>0</v>
      </c>
      <c r="AY56" s="112">
        <f>'1.4 - SO 01.4  Nátrž 4'!J35</f>
        <v>0</v>
      </c>
      <c r="AZ56" s="112">
        <f>'1.4 - SO 01.4  Nátrž 4'!F32</f>
        <v>0</v>
      </c>
      <c r="BA56" s="112">
        <f>'1.4 - SO 01.4  Nátrž 4'!F33</f>
        <v>0</v>
      </c>
      <c r="BB56" s="112">
        <f>'1.4 - SO 01.4  Nátrž 4'!F34</f>
        <v>0</v>
      </c>
      <c r="BC56" s="112">
        <f>'1.4 - SO 01.4  Nátrž 4'!F35</f>
        <v>0</v>
      </c>
      <c r="BD56" s="114">
        <f>'1.4 - SO 01.4  Nátrž 4'!F36</f>
        <v>0</v>
      </c>
      <c r="BT56" s="115" t="s">
        <v>81</v>
      </c>
      <c r="BV56" s="115" t="s">
        <v>75</v>
      </c>
      <c r="BW56" s="115" t="s">
        <v>95</v>
      </c>
      <c r="BX56" s="115" t="s">
        <v>80</v>
      </c>
      <c r="CL56" s="115" t="s">
        <v>21</v>
      </c>
    </row>
    <row r="57" spans="1:90" s="6" customFormat="1" ht="22.5" customHeight="1">
      <c r="A57" s="106" t="s">
        <v>82</v>
      </c>
      <c r="B57" s="107"/>
      <c r="C57" s="108"/>
      <c r="D57" s="108"/>
      <c r="E57" s="387" t="s">
        <v>96</v>
      </c>
      <c r="F57" s="387"/>
      <c r="G57" s="387"/>
      <c r="H57" s="387"/>
      <c r="I57" s="387"/>
      <c r="J57" s="108"/>
      <c r="K57" s="387" t="s">
        <v>97</v>
      </c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5">
        <f>'1.5 - SO 01.5  Nátrž 5'!J29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109" t="s">
        <v>85</v>
      </c>
      <c r="AR57" s="110"/>
      <c r="AS57" s="111">
        <v>0</v>
      </c>
      <c r="AT57" s="112">
        <f t="shared" si="1"/>
        <v>0</v>
      </c>
      <c r="AU57" s="113">
        <f>'1.5 - SO 01.5  Nátrž 5'!P86</f>
        <v>0</v>
      </c>
      <c r="AV57" s="112">
        <f>'1.5 - SO 01.5  Nátrž 5'!J32</f>
        <v>0</v>
      </c>
      <c r="AW57" s="112">
        <f>'1.5 - SO 01.5  Nátrž 5'!J33</f>
        <v>0</v>
      </c>
      <c r="AX57" s="112">
        <f>'1.5 - SO 01.5  Nátrž 5'!J34</f>
        <v>0</v>
      </c>
      <c r="AY57" s="112">
        <f>'1.5 - SO 01.5  Nátrž 5'!J35</f>
        <v>0</v>
      </c>
      <c r="AZ57" s="112">
        <f>'1.5 - SO 01.5  Nátrž 5'!F32</f>
        <v>0</v>
      </c>
      <c r="BA57" s="112">
        <f>'1.5 - SO 01.5  Nátrž 5'!F33</f>
        <v>0</v>
      </c>
      <c r="BB57" s="112">
        <f>'1.5 - SO 01.5  Nátrž 5'!F34</f>
        <v>0</v>
      </c>
      <c r="BC57" s="112">
        <f>'1.5 - SO 01.5  Nátrž 5'!F35</f>
        <v>0</v>
      </c>
      <c r="BD57" s="114">
        <f>'1.5 - SO 01.5  Nátrž 5'!F36</f>
        <v>0</v>
      </c>
      <c r="BT57" s="115" t="s">
        <v>81</v>
      </c>
      <c r="BV57" s="115" t="s">
        <v>75</v>
      </c>
      <c r="BW57" s="115" t="s">
        <v>98</v>
      </c>
      <c r="BX57" s="115" t="s">
        <v>80</v>
      </c>
      <c r="CL57" s="115" t="s">
        <v>21</v>
      </c>
    </row>
    <row r="58" spans="1:90" s="6" customFormat="1" ht="22.5" customHeight="1">
      <c r="A58" s="106" t="s">
        <v>82</v>
      </c>
      <c r="B58" s="107"/>
      <c r="C58" s="108"/>
      <c r="D58" s="108"/>
      <c r="E58" s="387" t="s">
        <v>99</v>
      </c>
      <c r="F58" s="387"/>
      <c r="G58" s="387"/>
      <c r="H58" s="387"/>
      <c r="I58" s="387"/>
      <c r="J58" s="108"/>
      <c r="K58" s="387" t="s">
        <v>100</v>
      </c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5">
        <f>'1.6 - SO 01.6  Nátrž 6'!J29</f>
        <v>0</v>
      </c>
      <c r="AH58" s="386"/>
      <c r="AI58" s="386"/>
      <c r="AJ58" s="386"/>
      <c r="AK58" s="386"/>
      <c r="AL58" s="386"/>
      <c r="AM58" s="386"/>
      <c r="AN58" s="385">
        <f t="shared" si="0"/>
        <v>0</v>
      </c>
      <c r="AO58" s="386"/>
      <c r="AP58" s="386"/>
      <c r="AQ58" s="109" t="s">
        <v>85</v>
      </c>
      <c r="AR58" s="110"/>
      <c r="AS58" s="111">
        <v>0</v>
      </c>
      <c r="AT58" s="112">
        <f t="shared" si="1"/>
        <v>0</v>
      </c>
      <c r="AU58" s="113">
        <f>'1.6 - SO 01.6  Nátrž 6'!P86</f>
        <v>0</v>
      </c>
      <c r="AV58" s="112">
        <f>'1.6 - SO 01.6  Nátrž 6'!J32</f>
        <v>0</v>
      </c>
      <c r="AW58" s="112">
        <f>'1.6 - SO 01.6  Nátrž 6'!J33</f>
        <v>0</v>
      </c>
      <c r="AX58" s="112">
        <f>'1.6 - SO 01.6  Nátrž 6'!J34</f>
        <v>0</v>
      </c>
      <c r="AY58" s="112">
        <f>'1.6 - SO 01.6  Nátrž 6'!J35</f>
        <v>0</v>
      </c>
      <c r="AZ58" s="112">
        <f>'1.6 - SO 01.6  Nátrž 6'!F32</f>
        <v>0</v>
      </c>
      <c r="BA58" s="112">
        <f>'1.6 - SO 01.6  Nátrž 6'!F33</f>
        <v>0</v>
      </c>
      <c r="BB58" s="112">
        <f>'1.6 - SO 01.6  Nátrž 6'!F34</f>
        <v>0</v>
      </c>
      <c r="BC58" s="112">
        <f>'1.6 - SO 01.6  Nátrž 6'!F35</f>
        <v>0</v>
      </c>
      <c r="BD58" s="114">
        <f>'1.6 - SO 01.6  Nátrž 6'!F36</f>
        <v>0</v>
      </c>
      <c r="BT58" s="115" t="s">
        <v>81</v>
      </c>
      <c r="BV58" s="115" t="s">
        <v>75</v>
      </c>
      <c r="BW58" s="115" t="s">
        <v>101</v>
      </c>
      <c r="BX58" s="115" t="s">
        <v>80</v>
      </c>
      <c r="CL58" s="115" t="s">
        <v>21</v>
      </c>
    </row>
    <row r="59" spans="1:90" s="6" customFormat="1" ht="22.5" customHeight="1">
      <c r="A59" s="106" t="s">
        <v>82</v>
      </c>
      <c r="B59" s="107"/>
      <c r="C59" s="108"/>
      <c r="D59" s="108"/>
      <c r="E59" s="387" t="s">
        <v>102</v>
      </c>
      <c r="F59" s="387"/>
      <c r="G59" s="387"/>
      <c r="H59" s="387"/>
      <c r="I59" s="387"/>
      <c r="J59" s="108"/>
      <c r="K59" s="387" t="s">
        <v>103</v>
      </c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5">
        <f>'1.7 - SO 01.7  Nátrž 7'!J29</f>
        <v>0</v>
      </c>
      <c r="AH59" s="386"/>
      <c r="AI59" s="386"/>
      <c r="AJ59" s="386"/>
      <c r="AK59" s="386"/>
      <c r="AL59" s="386"/>
      <c r="AM59" s="386"/>
      <c r="AN59" s="385">
        <f t="shared" si="0"/>
        <v>0</v>
      </c>
      <c r="AO59" s="386"/>
      <c r="AP59" s="386"/>
      <c r="AQ59" s="109" t="s">
        <v>85</v>
      </c>
      <c r="AR59" s="110"/>
      <c r="AS59" s="111">
        <v>0</v>
      </c>
      <c r="AT59" s="112">
        <f t="shared" si="1"/>
        <v>0</v>
      </c>
      <c r="AU59" s="113">
        <f>'1.7 - SO 01.7  Nátrž 7'!P86</f>
        <v>0</v>
      </c>
      <c r="AV59" s="112">
        <f>'1.7 - SO 01.7  Nátrž 7'!J32</f>
        <v>0</v>
      </c>
      <c r="AW59" s="112">
        <f>'1.7 - SO 01.7  Nátrž 7'!J33</f>
        <v>0</v>
      </c>
      <c r="AX59" s="112">
        <f>'1.7 - SO 01.7  Nátrž 7'!J34</f>
        <v>0</v>
      </c>
      <c r="AY59" s="112">
        <f>'1.7 - SO 01.7  Nátrž 7'!J35</f>
        <v>0</v>
      </c>
      <c r="AZ59" s="112">
        <f>'1.7 - SO 01.7  Nátrž 7'!F32</f>
        <v>0</v>
      </c>
      <c r="BA59" s="112">
        <f>'1.7 - SO 01.7  Nátrž 7'!F33</f>
        <v>0</v>
      </c>
      <c r="BB59" s="112">
        <f>'1.7 - SO 01.7  Nátrž 7'!F34</f>
        <v>0</v>
      </c>
      <c r="BC59" s="112">
        <f>'1.7 - SO 01.7  Nátrž 7'!F35</f>
        <v>0</v>
      </c>
      <c r="BD59" s="114">
        <f>'1.7 - SO 01.7  Nátrž 7'!F36</f>
        <v>0</v>
      </c>
      <c r="BT59" s="115" t="s">
        <v>81</v>
      </c>
      <c r="BV59" s="115" t="s">
        <v>75</v>
      </c>
      <c r="BW59" s="115" t="s">
        <v>104</v>
      </c>
      <c r="BX59" s="115" t="s">
        <v>80</v>
      </c>
      <c r="CL59" s="115" t="s">
        <v>21</v>
      </c>
    </row>
    <row r="60" spans="1:90" s="6" customFormat="1" ht="22.5" customHeight="1">
      <c r="A60" s="106" t="s">
        <v>82</v>
      </c>
      <c r="B60" s="107"/>
      <c r="C60" s="108"/>
      <c r="D60" s="108"/>
      <c r="E60" s="387" t="s">
        <v>105</v>
      </c>
      <c r="F60" s="387"/>
      <c r="G60" s="387"/>
      <c r="H60" s="387"/>
      <c r="I60" s="387"/>
      <c r="J60" s="108"/>
      <c r="K60" s="387" t="s">
        <v>106</v>
      </c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5">
        <f>'1.8 - SO 01.8  Nátrž 8'!J29</f>
        <v>0</v>
      </c>
      <c r="AH60" s="386"/>
      <c r="AI60" s="386"/>
      <c r="AJ60" s="386"/>
      <c r="AK60" s="386"/>
      <c r="AL60" s="386"/>
      <c r="AM60" s="386"/>
      <c r="AN60" s="385">
        <f t="shared" si="0"/>
        <v>0</v>
      </c>
      <c r="AO60" s="386"/>
      <c r="AP60" s="386"/>
      <c r="AQ60" s="109" t="s">
        <v>85</v>
      </c>
      <c r="AR60" s="110"/>
      <c r="AS60" s="111">
        <v>0</v>
      </c>
      <c r="AT60" s="112">
        <f t="shared" si="1"/>
        <v>0</v>
      </c>
      <c r="AU60" s="113">
        <f>'1.8 - SO 01.8  Nátrž 8'!P86</f>
        <v>0</v>
      </c>
      <c r="AV60" s="112">
        <f>'1.8 - SO 01.8  Nátrž 8'!J32</f>
        <v>0</v>
      </c>
      <c r="AW60" s="112">
        <f>'1.8 - SO 01.8  Nátrž 8'!J33</f>
        <v>0</v>
      </c>
      <c r="AX60" s="112">
        <f>'1.8 - SO 01.8  Nátrž 8'!J34</f>
        <v>0</v>
      </c>
      <c r="AY60" s="112">
        <f>'1.8 - SO 01.8  Nátrž 8'!J35</f>
        <v>0</v>
      </c>
      <c r="AZ60" s="112">
        <f>'1.8 - SO 01.8  Nátrž 8'!F32</f>
        <v>0</v>
      </c>
      <c r="BA60" s="112">
        <f>'1.8 - SO 01.8  Nátrž 8'!F33</f>
        <v>0</v>
      </c>
      <c r="BB60" s="112">
        <f>'1.8 - SO 01.8  Nátrž 8'!F34</f>
        <v>0</v>
      </c>
      <c r="BC60" s="112">
        <f>'1.8 - SO 01.8  Nátrž 8'!F35</f>
        <v>0</v>
      </c>
      <c r="BD60" s="114">
        <f>'1.8 - SO 01.8  Nátrž 8'!F36</f>
        <v>0</v>
      </c>
      <c r="BT60" s="115" t="s">
        <v>81</v>
      </c>
      <c r="BV60" s="115" t="s">
        <v>75</v>
      </c>
      <c r="BW60" s="115" t="s">
        <v>107</v>
      </c>
      <c r="BX60" s="115" t="s">
        <v>80</v>
      </c>
      <c r="CL60" s="115" t="s">
        <v>21</v>
      </c>
    </row>
    <row r="61" spans="1:90" s="6" customFormat="1" ht="22.5" customHeight="1">
      <c r="A61" s="106" t="s">
        <v>82</v>
      </c>
      <c r="B61" s="107"/>
      <c r="C61" s="108"/>
      <c r="D61" s="108"/>
      <c r="E61" s="387" t="s">
        <v>108</v>
      </c>
      <c r="F61" s="387"/>
      <c r="G61" s="387"/>
      <c r="H61" s="387"/>
      <c r="I61" s="387"/>
      <c r="J61" s="108"/>
      <c r="K61" s="387" t="s">
        <v>109</v>
      </c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5">
        <f>'1.9 - SO 01.9  Nátrž 9'!J29</f>
        <v>0</v>
      </c>
      <c r="AH61" s="386"/>
      <c r="AI61" s="386"/>
      <c r="AJ61" s="386"/>
      <c r="AK61" s="386"/>
      <c r="AL61" s="386"/>
      <c r="AM61" s="386"/>
      <c r="AN61" s="385">
        <f t="shared" si="0"/>
        <v>0</v>
      </c>
      <c r="AO61" s="386"/>
      <c r="AP61" s="386"/>
      <c r="AQ61" s="109" t="s">
        <v>85</v>
      </c>
      <c r="AR61" s="110"/>
      <c r="AS61" s="111">
        <v>0</v>
      </c>
      <c r="AT61" s="112">
        <f t="shared" si="1"/>
        <v>0</v>
      </c>
      <c r="AU61" s="113">
        <f>'1.9 - SO 01.9  Nátrž 9'!P86</f>
        <v>0</v>
      </c>
      <c r="AV61" s="112">
        <f>'1.9 - SO 01.9  Nátrž 9'!J32</f>
        <v>0</v>
      </c>
      <c r="AW61" s="112">
        <f>'1.9 - SO 01.9  Nátrž 9'!J33</f>
        <v>0</v>
      </c>
      <c r="AX61" s="112">
        <f>'1.9 - SO 01.9  Nátrž 9'!J34</f>
        <v>0</v>
      </c>
      <c r="AY61" s="112">
        <f>'1.9 - SO 01.9  Nátrž 9'!J35</f>
        <v>0</v>
      </c>
      <c r="AZ61" s="112">
        <f>'1.9 - SO 01.9  Nátrž 9'!F32</f>
        <v>0</v>
      </c>
      <c r="BA61" s="112">
        <f>'1.9 - SO 01.9  Nátrž 9'!F33</f>
        <v>0</v>
      </c>
      <c r="BB61" s="112">
        <f>'1.9 - SO 01.9  Nátrž 9'!F34</f>
        <v>0</v>
      </c>
      <c r="BC61" s="112">
        <f>'1.9 - SO 01.9  Nátrž 9'!F35</f>
        <v>0</v>
      </c>
      <c r="BD61" s="114">
        <f>'1.9 - SO 01.9  Nátrž 9'!F36</f>
        <v>0</v>
      </c>
      <c r="BT61" s="115" t="s">
        <v>81</v>
      </c>
      <c r="BV61" s="115" t="s">
        <v>75</v>
      </c>
      <c r="BW61" s="115" t="s">
        <v>110</v>
      </c>
      <c r="BX61" s="115" t="s">
        <v>80</v>
      </c>
      <c r="CL61" s="115" t="s">
        <v>21</v>
      </c>
    </row>
    <row r="62" spans="1:90" s="6" customFormat="1" ht="22.5" customHeight="1">
      <c r="A62" s="106" t="s">
        <v>82</v>
      </c>
      <c r="B62" s="107"/>
      <c r="C62" s="108"/>
      <c r="D62" s="108"/>
      <c r="E62" s="387" t="s">
        <v>111</v>
      </c>
      <c r="F62" s="387"/>
      <c r="G62" s="387"/>
      <c r="H62" s="387"/>
      <c r="I62" s="387"/>
      <c r="J62" s="108"/>
      <c r="K62" s="387" t="s">
        <v>112</v>
      </c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5">
        <f>'1.10 - SO 01.10  Nátrž 10'!J29</f>
        <v>0</v>
      </c>
      <c r="AH62" s="386"/>
      <c r="AI62" s="386"/>
      <c r="AJ62" s="386"/>
      <c r="AK62" s="386"/>
      <c r="AL62" s="386"/>
      <c r="AM62" s="386"/>
      <c r="AN62" s="385">
        <f t="shared" si="0"/>
        <v>0</v>
      </c>
      <c r="AO62" s="386"/>
      <c r="AP62" s="386"/>
      <c r="AQ62" s="109" t="s">
        <v>85</v>
      </c>
      <c r="AR62" s="110"/>
      <c r="AS62" s="111">
        <v>0</v>
      </c>
      <c r="AT62" s="112">
        <f t="shared" si="1"/>
        <v>0</v>
      </c>
      <c r="AU62" s="113">
        <f>'1.10 - SO 01.10  Nátrž 10'!P86</f>
        <v>0</v>
      </c>
      <c r="AV62" s="112">
        <f>'1.10 - SO 01.10  Nátrž 10'!J32</f>
        <v>0</v>
      </c>
      <c r="AW62" s="112">
        <f>'1.10 - SO 01.10  Nátrž 10'!J33</f>
        <v>0</v>
      </c>
      <c r="AX62" s="112">
        <f>'1.10 - SO 01.10  Nátrž 10'!J34</f>
        <v>0</v>
      </c>
      <c r="AY62" s="112">
        <f>'1.10 - SO 01.10  Nátrž 10'!J35</f>
        <v>0</v>
      </c>
      <c r="AZ62" s="112">
        <f>'1.10 - SO 01.10  Nátrž 10'!F32</f>
        <v>0</v>
      </c>
      <c r="BA62" s="112">
        <f>'1.10 - SO 01.10  Nátrž 10'!F33</f>
        <v>0</v>
      </c>
      <c r="BB62" s="112">
        <f>'1.10 - SO 01.10  Nátrž 10'!F34</f>
        <v>0</v>
      </c>
      <c r="BC62" s="112">
        <f>'1.10 - SO 01.10  Nátrž 10'!F35</f>
        <v>0</v>
      </c>
      <c r="BD62" s="114">
        <f>'1.10 - SO 01.10  Nátrž 10'!F36</f>
        <v>0</v>
      </c>
      <c r="BT62" s="115" t="s">
        <v>81</v>
      </c>
      <c r="BV62" s="115" t="s">
        <v>75</v>
      </c>
      <c r="BW62" s="115" t="s">
        <v>113</v>
      </c>
      <c r="BX62" s="115" t="s">
        <v>80</v>
      </c>
      <c r="CL62" s="115" t="s">
        <v>21</v>
      </c>
    </row>
    <row r="63" spans="1:90" s="6" customFormat="1" ht="22.5" customHeight="1">
      <c r="A63" s="106" t="s">
        <v>82</v>
      </c>
      <c r="B63" s="107"/>
      <c r="C63" s="108"/>
      <c r="D63" s="108"/>
      <c r="E63" s="387" t="s">
        <v>114</v>
      </c>
      <c r="F63" s="387"/>
      <c r="G63" s="387"/>
      <c r="H63" s="387"/>
      <c r="I63" s="387"/>
      <c r="J63" s="108"/>
      <c r="K63" s="387" t="s">
        <v>115</v>
      </c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5">
        <f>'1.11 - SO 01.11  Příjezd ...'!J29</f>
        <v>0</v>
      </c>
      <c r="AH63" s="386"/>
      <c r="AI63" s="386"/>
      <c r="AJ63" s="386"/>
      <c r="AK63" s="386"/>
      <c r="AL63" s="386"/>
      <c r="AM63" s="386"/>
      <c r="AN63" s="385">
        <f t="shared" si="0"/>
        <v>0</v>
      </c>
      <c r="AO63" s="386"/>
      <c r="AP63" s="386"/>
      <c r="AQ63" s="109" t="s">
        <v>85</v>
      </c>
      <c r="AR63" s="110"/>
      <c r="AS63" s="111">
        <v>0</v>
      </c>
      <c r="AT63" s="112">
        <f t="shared" si="1"/>
        <v>0</v>
      </c>
      <c r="AU63" s="113">
        <f>'1.11 - SO 01.11  Příjezd ...'!P86</f>
        <v>0</v>
      </c>
      <c r="AV63" s="112">
        <f>'1.11 - SO 01.11  Příjezd ...'!J32</f>
        <v>0</v>
      </c>
      <c r="AW63" s="112">
        <f>'1.11 - SO 01.11  Příjezd ...'!J33</f>
        <v>0</v>
      </c>
      <c r="AX63" s="112">
        <f>'1.11 - SO 01.11  Příjezd ...'!J34</f>
        <v>0</v>
      </c>
      <c r="AY63" s="112">
        <f>'1.11 - SO 01.11  Příjezd ...'!J35</f>
        <v>0</v>
      </c>
      <c r="AZ63" s="112">
        <f>'1.11 - SO 01.11  Příjezd ...'!F32</f>
        <v>0</v>
      </c>
      <c r="BA63" s="112">
        <f>'1.11 - SO 01.11  Příjezd ...'!F33</f>
        <v>0</v>
      </c>
      <c r="BB63" s="112">
        <f>'1.11 - SO 01.11  Příjezd ...'!F34</f>
        <v>0</v>
      </c>
      <c r="BC63" s="112">
        <f>'1.11 - SO 01.11  Příjezd ...'!F35</f>
        <v>0</v>
      </c>
      <c r="BD63" s="114">
        <f>'1.11 - SO 01.11  Příjezd ...'!F36</f>
        <v>0</v>
      </c>
      <c r="BT63" s="115" t="s">
        <v>81</v>
      </c>
      <c r="BV63" s="115" t="s">
        <v>75</v>
      </c>
      <c r="BW63" s="115" t="s">
        <v>116</v>
      </c>
      <c r="BX63" s="115" t="s">
        <v>80</v>
      </c>
      <c r="CL63" s="115" t="s">
        <v>21</v>
      </c>
    </row>
    <row r="64" spans="1:91" s="5" customFormat="1" ht="22.5" customHeight="1">
      <c r="A64" s="106" t="s">
        <v>82</v>
      </c>
      <c r="B64" s="96"/>
      <c r="C64" s="97"/>
      <c r="D64" s="384" t="s">
        <v>81</v>
      </c>
      <c r="E64" s="384"/>
      <c r="F64" s="384"/>
      <c r="G64" s="384"/>
      <c r="H64" s="384"/>
      <c r="I64" s="98"/>
      <c r="J64" s="384" t="s">
        <v>117</v>
      </c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1">
        <f>'2 - VON Vedlejší a ostatn...'!J27</f>
        <v>0</v>
      </c>
      <c r="AH64" s="382"/>
      <c r="AI64" s="382"/>
      <c r="AJ64" s="382"/>
      <c r="AK64" s="382"/>
      <c r="AL64" s="382"/>
      <c r="AM64" s="382"/>
      <c r="AN64" s="381">
        <f t="shared" si="0"/>
        <v>0</v>
      </c>
      <c r="AO64" s="382"/>
      <c r="AP64" s="382"/>
      <c r="AQ64" s="99" t="s">
        <v>79</v>
      </c>
      <c r="AR64" s="100"/>
      <c r="AS64" s="116">
        <v>0</v>
      </c>
      <c r="AT64" s="117">
        <f t="shared" si="1"/>
        <v>0</v>
      </c>
      <c r="AU64" s="118">
        <f>'2 - VON Vedlejší a ostatn...'!P82</f>
        <v>0</v>
      </c>
      <c r="AV64" s="117">
        <f>'2 - VON Vedlejší a ostatn...'!J30</f>
        <v>0</v>
      </c>
      <c r="AW64" s="117">
        <f>'2 - VON Vedlejší a ostatn...'!J31</f>
        <v>0</v>
      </c>
      <c r="AX64" s="117">
        <f>'2 - VON Vedlejší a ostatn...'!J32</f>
        <v>0</v>
      </c>
      <c r="AY64" s="117">
        <f>'2 - VON Vedlejší a ostatn...'!J33</f>
        <v>0</v>
      </c>
      <c r="AZ64" s="117">
        <f>'2 - VON Vedlejší a ostatn...'!F30</f>
        <v>0</v>
      </c>
      <c r="BA64" s="117">
        <f>'2 - VON Vedlejší a ostatn...'!F31</f>
        <v>0</v>
      </c>
      <c r="BB64" s="117">
        <f>'2 - VON Vedlejší a ostatn...'!F32</f>
        <v>0</v>
      </c>
      <c r="BC64" s="117">
        <f>'2 - VON Vedlejší a ostatn...'!F33</f>
        <v>0</v>
      </c>
      <c r="BD64" s="119">
        <f>'2 - VON Vedlejší a ostatn...'!F34</f>
        <v>0</v>
      </c>
      <c r="BT64" s="105" t="s">
        <v>77</v>
      </c>
      <c r="BV64" s="105" t="s">
        <v>75</v>
      </c>
      <c r="BW64" s="105" t="s">
        <v>118</v>
      </c>
      <c r="BX64" s="105" t="s">
        <v>7</v>
      </c>
      <c r="CL64" s="105" t="s">
        <v>21</v>
      </c>
      <c r="CM64" s="105" t="s">
        <v>81</v>
      </c>
    </row>
    <row r="65" spans="2:44" s="1" customFormat="1" ht="30" customHeight="1">
      <c r="B65" s="4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1"/>
    </row>
    <row r="66" spans="2:44" s="1" customFormat="1" ht="6.95" customHeight="1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61"/>
    </row>
  </sheetData>
  <sheetProtection password="CC35" sheet="1" objects="1" scenarios="1" formatCells="0" formatColumns="0" formatRows="0" sort="0" autoFilter="0"/>
  <mergeCells count="89">
    <mergeCell ref="AR2:BE2"/>
    <mergeCell ref="AN64:AP64"/>
    <mergeCell ref="AG64:AM64"/>
    <mergeCell ref="D64:H64"/>
    <mergeCell ref="J64:AF64"/>
    <mergeCell ref="AG51:AM51"/>
    <mergeCell ref="AN51:AP5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 - SO 1.1  Nátrž 1'!C2" display="/"/>
    <hyperlink ref="A54" location="'1.2 - SO 01.2  Nátrž 2'!C2" display="/"/>
    <hyperlink ref="A55" location="'1.3 - SO 01.3  Nátrž 3'!C2" display="/"/>
    <hyperlink ref="A56" location="'1.4 - SO 01.4  Nátrž 4'!C2" display="/"/>
    <hyperlink ref="A57" location="'1.5 - SO 01.5  Nátrž 5'!C2" display="/"/>
    <hyperlink ref="A58" location="'1.6 - SO 01.6  Nátrž 6'!C2" display="/"/>
    <hyperlink ref="A59" location="'1.7 - SO 01.7  Nátrž 7'!C2" display="/"/>
    <hyperlink ref="A60" location="'1.8 - SO 01.8  Nátrž 8'!C2" display="/"/>
    <hyperlink ref="A61" location="'1.9 - SO 01.9  Nátrž 9'!C2" display="/"/>
    <hyperlink ref="A62" location="'1.10 - SO 01.10  Nátrž 10'!C2" display="/"/>
    <hyperlink ref="A63" location="'1.11 - SO 01.11  Příjezd ...'!C2" display="/"/>
    <hyperlink ref="A64" location="'2 - VON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484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1.9 - SO 01.9  Nátrž 9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1.9 - SO 01.9  Nátrž 9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63.069446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63.069446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0.105206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485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486</v>
      </c>
      <c r="G90" s="217"/>
      <c r="H90" s="221">
        <v>0.01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13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0.10257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487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488</v>
      </c>
      <c r="G92" s="217"/>
      <c r="H92" s="221">
        <v>13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24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489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325</v>
      </c>
      <c r="G94" s="217"/>
      <c r="H94" s="221">
        <v>24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15.5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490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491</v>
      </c>
      <c r="G96" s="217"/>
      <c r="H96" s="221">
        <v>15.5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17.3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492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493</v>
      </c>
      <c r="G98" s="217"/>
      <c r="H98" s="221">
        <v>17.3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14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494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495</v>
      </c>
      <c r="G100" s="217"/>
      <c r="H100" s="221">
        <v>14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32.8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496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497</v>
      </c>
      <c r="G102" s="217"/>
      <c r="H102" s="221">
        <v>32.8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175.7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498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499</v>
      </c>
      <c r="G104" s="217"/>
      <c r="H104" s="221">
        <v>175.7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175.7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500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501</v>
      </c>
      <c r="G106" s="217"/>
      <c r="H106" s="221">
        <v>175.7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2.636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0.0026360000000000003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502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503</v>
      </c>
      <c r="G108" s="217"/>
      <c r="H108" s="241">
        <v>175.7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504</v>
      </c>
      <c r="G109" s="217"/>
      <c r="H109" s="221">
        <v>2.636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34.1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505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442</v>
      </c>
      <c r="G111" s="217"/>
      <c r="H111" s="221">
        <v>34.1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506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486</v>
      </c>
      <c r="G113" s="217"/>
      <c r="H113" s="241">
        <v>0.01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62.96424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17.3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36.919584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507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508</v>
      </c>
      <c r="G116" s="217"/>
      <c r="H116" s="221">
        <v>17.3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10.7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26.044655999999996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509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510</v>
      </c>
      <c r="G118" s="217"/>
      <c r="H118" s="221">
        <v>10.7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34.1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511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512</v>
      </c>
      <c r="G120" s="217"/>
      <c r="H120" s="221">
        <v>34.1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22.126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513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514</v>
      </c>
      <c r="G122" s="217"/>
      <c r="H122" s="241">
        <v>22.126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63.069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515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516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1.10 - SO 01.10  Nátrž 10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1.10 - SO 01.10  Nátrž 10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157.18757599999998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157.18757599999998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0.19287199999999996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0.021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517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518</v>
      </c>
      <c r="G90" s="217"/>
      <c r="H90" s="221">
        <v>0.021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24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0.18935999999999997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519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520</v>
      </c>
      <c r="G92" s="217"/>
      <c r="H92" s="221">
        <v>24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521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25.2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522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523</v>
      </c>
      <c r="G96" s="217"/>
      <c r="H96" s="221">
        <v>25.2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34.9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524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525</v>
      </c>
      <c r="G98" s="217"/>
      <c r="H98" s="221">
        <v>34.9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25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526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527</v>
      </c>
      <c r="G100" s="217"/>
      <c r="H100" s="221">
        <v>25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60.1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528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529</v>
      </c>
      <c r="G102" s="217"/>
      <c r="H102" s="221">
        <v>60.1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234.1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530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531</v>
      </c>
      <c r="G104" s="217"/>
      <c r="H104" s="221">
        <v>234.1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234.1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532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533</v>
      </c>
      <c r="G106" s="217"/>
      <c r="H106" s="221">
        <v>234.1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3.512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0.003512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534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535</v>
      </c>
      <c r="G108" s="217"/>
      <c r="H108" s="241">
        <v>234.1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536</v>
      </c>
      <c r="G109" s="217"/>
      <c r="H109" s="221">
        <v>3.512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18.8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537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538</v>
      </c>
      <c r="G111" s="217"/>
      <c r="H111" s="221">
        <v>18.8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0.018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539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254</v>
      </c>
      <c r="G113" s="217"/>
      <c r="H113" s="241">
        <v>0.018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156.99470399999998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34.9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74.47939199999999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540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541</v>
      </c>
      <c r="G116" s="217"/>
      <c r="H116" s="221">
        <v>34.9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33.9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82.515312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542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543</v>
      </c>
      <c r="G118" s="217"/>
      <c r="H118" s="221">
        <v>33.9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91.5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544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545</v>
      </c>
      <c r="G120" s="217"/>
      <c r="H120" s="221">
        <v>91.5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48.484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546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547</v>
      </c>
      <c r="G122" s="217"/>
      <c r="H122" s="241">
        <v>48.484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157.188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548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549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ROUND(SUM(BE86:BE98),2)</f>
        <v>0</v>
      </c>
      <c r="G32" s="42"/>
      <c r="H32" s="42"/>
      <c r="I32" s="140">
        <v>0.21</v>
      </c>
      <c r="J32" s="139">
        <f>ROUND(ROUND((SUM(BE86:BE98)),2)*I32,2)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ROUND(SUM(BF86:BF98),2)</f>
        <v>0</v>
      </c>
      <c r="G33" s="42"/>
      <c r="H33" s="42"/>
      <c r="I33" s="140">
        <v>0.15</v>
      </c>
      <c r="J33" s="139">
        <f>ROUND(ROUND((SUM(BF86:BF98)),2)*I33,2)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ROUND(SUM(BG86:BG98),2)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ROUND(SUM(BH86:BH98),2)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ROUND(SUM(BI86:BI98),2)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1.11 - SO 01.11  Příjezd a manipulační plocha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550</v>
      </c>
      <c r="E63" s="168"/>
      <c r="F63" s="168"/>
      <c r="G63" s="168"/>
      <c r="H63" s="168"/>
      <c r="I63" s="169"/>
      <c r="J63" s="170">
        <f>J94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J97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1.11 - SO 01.11  Příjezd a manipulační plocha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33.688500000000005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P88+P94+P97</f>
        <v>0</v>
      </c>
      <c r="Q87" s="195"/>
      <c r="R87" s="196">
        <f>R88+R94+R97</f>
        <v>33.688500000000005</v>
      </c>
      <c r="S87" s="195"/>
      <c r="T87" s="197">
        <f>T88+T94+T97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BK88+BK94+BK97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SUM(P89:P93)</f>
        <v>0</v>
      </c>
      <c r="Q88" s="195"/>
      <c r="R88" s="196">
        <f>SUM(R89:R93)</f>
        <v>0</v>
      </c>
      <c r="S88" s="195"/>
      <c r="T88" s="197">
        <f>SUM(T89:T93)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SUM(BK89:BK93)</f>
        <v>0</v>
      </c>
    </row>
    <row r="89" spans="2:65" s="1" customFormat="1" ht="44.25" customHeight="1">
      <c r="B89" s="41"/>
      <c r="C89" s="204" t="s">
        <v>171</v>
      </c>
      <c r="D89" s="204" t="s">
        <v>157</v>
      </c>
      <c r="E89" s="205" t="s">
        <v>551</v>
      </c>
      <c r="F89" s="206" t="s">
        <v>552</v>
      </c>
      <c r="G89" s="207" t="s">
        <v>200</v>
      </c>
      <c r="H89" s="208">
        <v>4362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553</v>
      </c>
    </row>
    <row r="90" spans="2:51" s="12" customFormat="1" ht="13.5">
      <c r="B90" s="216"/>
      <c r="C90" s="217"/>
      <c r="D90" s="238" t="s">
        <v>164</v>
      </c>
      <c r="E90" s="239" t="s">
        <v>30</v>
      </c>
      <c r="F90" s="240" t="s">
        <v>554</v>
      </c>
      <c r="G90" s="217"/>
      <c r="H90" s="241">
        <v>2544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73</v>
      </c>
      <c r="AY90" s="227" t="s">
        <v>155</v>
      </c>
    </row>
    <row r="91" spans="2:51" s="12" customFormat="1" ht="13.5">
      <c r="B91" s="216"/>
      <c r="C91" s="217"/>
      <c r="D91" s="238" t="s">
        <v>164</v>
      </c>
      <c r="E91" s="239" t="s">
        <v>30</v>
      </c>
      <c r="F91" s="240" t="s">
        <v>555</v>
      </c>
      <c r="G91" s="217"/>
      <c r="H91" s="241">
        <v>1743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164</v>
      </c>
      <c r="AU91" s="227" t="s">
        <v>81</v>
      </c>
      <c r="AV91" s="12" t="s">
        <v>81</v>
      </c>
      <c r="AW91" s="12" t="s">
        <v>37</v>
      </c>
      <c r="AX91" s="12" t="s">
        <v>73</v>
      </c>
      <c r="AY91" s="227" t="s">
        <v>155</v>
      </c>
    </row>
    <row r="92" spans="2:51" s="12" customFormat="1" ht="13.5">
      <c r="B92" s="216"/>
      <c r="C92" s="217"/>
      <c r="D92" s="238" t="s">
        <v>164</v>
      </c>
      <c r="E92" s="239" t="s">
        <v>30</v>
      </c>
      <c r="F92" s="240" t="s">
        <v>556</v>
      </c>
      <c r="G92" s="217"/>
      <c r="H92" s="241">
        <v>75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73</v>
      </c>
      <c r="AY92" s="227" t="s">
        <v>155</v>
      </c>
    </row>
    <row r="93" spans="2:51" s="13" customFormat="1" ht="13.5">
      <c r="B93" s="246"/>
      <c r="C93" s="247"/>
      <c r="D93" s="238" t="s">
        <v>164</v>
      </c>
      <c r="E93" s="248" t="s">
        <v>30</v>
      </c>
      <c r="F93" s="249" t="s">
        <v>557</v>
      </c>
      <c r="G93" s="247"/>
      <c r="H93" s="250">
        <v>4362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AT93" s="256" t="s">
        <v>164</v>
      </c>
      <c r="AU93" s="256" t="s">
        <v>81</v>
      </c>
      <c r="AV93" s="13" t="s">
        <v>162</v>
      </c>
      <c r="AW93" s="13" t="s">
        <v>37</v>
      </c>
      <c r="AX93" s="13" t="s">
        <v>77</v>
      </c>
      <c r="AY93" s="256" t="s">
        <v>155</v>
      </c>
    </row>
    <row r="94" spans="2:63" s="11" customFormat="1" ht="29.85" customHeight="1">
      <c r="B94" s="187"/>
      <c r="C94" s="188"/>
      <c r="D94" s="201" t="s">
        <v>72</v>
      </c>
      <c r="E94" s="202" t="s">
        <v>182</v>
      </c>
      <c r="F94" s="202" t="s">
        <v>558</v>
      </c>
      <c r="G94" s="188"/>
      <c r="H94" s="188"/>
      <c r="I94" s="191"/>
      <c r="J94" s="203">
        <f>BK94</f>
        <v>0</v>
      </c>
      <c r="K94" s="188"/>
      <c r="L94" s="193"/>
      <c r="M94" s="194"/>
      <c r="N94" s="195"/>
      <c r="O94" s="195"/>
      <c r="P94" s="196">
        <f>SUM(P95:P96)</f>
        <v>0</v>
      </c>
      <c r="Q94" s="195"/>
      <c r="R94" s="196">
        <f>SUM(R95:R96)</f>
        <v>33.688500000000005</v>
      </c>
      <c r="S94" s="195"/>
      <c r="T94" s="197">
        <f>SUM(T95:T96)</f>
        <v>0</v>
      </c>
      <c r="AR94" s="198" t="s">
        <v>77</v>
      </c>
      <c r="AT94" s="199" t="s">
        <v>72</v>
      </c>
      <c r="AU94" s="199" t="s">
        <v>77</v>
      </c>
      <c r="AY94" s="198" t="s">
        <v>155</v>
      </c>
      <c r="BK94" s="200">
        <f>SUM(BK95:BK96)</f>
        <v>0</v>
      </c>
    </row>
    <row r="95" spans="2:65" s="1" customFormat="1" ht="31.5" customHeight="1">
      <c r="B95" s="41"/>
      <c r="C95" s="204" t="s">
        <v>187</v>
      </c>
      <c r="D95" s="204" t="s">
        <v>157</v>
      </c>
      <c r="E95" s="205" t="s">
        <v>559</v>
      </c>
      <c r="F95" s="206" t="s">
        <v>560</v>
      </c>
      <c r="G95" s="207" t="s">
        <v>179</v>
      </c>
      <c r="H95" s="208">
        <v>18.21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1.85</v>
      </c>
      <c r="R95" s="213">
        <f>Q95*H95</f>
        <v>33.688500000000005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561</v>
      </c>
    </row>
    <row r="96" spans="2:51" s="12" customFormat="1" ht="13.5">
      <c r="B96" s="216"/>
      <c r="C96" s="217"/>
      <c r="D96" s="238" t="s">
        <v>164</v>
      </c>
      <c r="E96" s="239" t="s">
        <v>30</v>
      </c>
      <c r="F96" s="240" t="s">
        <v>562</v>
      </c>
      <c r="G96" s="217"/>
      <c r="H96" s="241">
        <v>18.21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3" s="11" customFormat="1" ht="29.85" customHeight="1">
      <c r="B97" s="187"/>
      <c r="C97" s="188"/>
      <c r="D97" s="201" t="s">
        <v>72</v>
      </c>
      <c r="E97" s="202" t="s">
        <v>245</v>
      </c>
      <c r="F97" s="202" t="s">
        <v>246</v>
      </c>
      <c r="G97" s="188"/>
      <c r="H97" s="188"/>
      <c r="I97" s="191"/>
      <c r="J97" s="203">
        <f>BK97</f>
        <v>0</v>
      </c>
      <c r="K97" s="188"/>
      <c r="L97" s="193"/>
      <c r="M97" s="194"/>
      <c r="N97" s="195"/>
      <c r="O97" s="195"/>
      <c r="P97" s="196">
        <f>P98</f>
        <v>0</v>
      </c>
      <c r="Q97" s="195"/>
      <c r="R97" s="196">
        <f>R98</f>
        <v>0</v>
      </c>
      <c r="S97" s="195"/>
      <c r="T97" s="197">
        <f>T98</f>
        <v>0</v>
      </c>
      <c r="AR97" s="198" t="s">
        <v>77</v>
      </c>
      <c r="AT97" s="199" t="s">
        <v>72</v>
      </c>
      <c r="AU97" s="199" t="s">
        <v>77</v>
      </c>
      <c r="AY97" s="198" t="s">
        <v>155</v>
      </c>
      <c r="BK97" s="200">
        <f>BK98</f>
        <v>0</v>
      </c>
    </row>
    <row r="98" spans="2:65" s="1" customFormat="1" ht="31.5" customHeight="1">
      <c r="B98" s="41"/>
      <c r="C98" s="204" t="s">
        <v>192</v>
      </c>
      <c r="D98" s="204" t="s">
        <v>157</v>
      </c>
      <c r="E98" s="205" t="s">
        <v>563</v>
      </c>
      <c r="F98" s="206" t="s">
        <v>564</v>
      </c>
      <c r="G98" s="207" t="s">
        <v>250</v>
      </c>
      <c r="H98" s="208">
        <v>33.689</v>
      </c>
      <c r="I98" s="209"/>
      <c r="J98" s="210">
        <f>ROUND(I98*H98,2)</f>
        <v>0</v>
      </c>
      <c r="K98" s="206" t="s">
        <v>161</v>
      </c>
      <c r="L98" s="61"/>
      <c r="M98" s="211" t="s">
        <v>30</v>
      </c>
      <c r="N98" s="242" t="s">
        <v>44</v>
      </c>
      <c r="O98" s="243"/>
      <c r="P98" s="244">
        <f>O98*H98</f>
        <v>0</v>
      </c>
      <c r="Q98" s="244">
        <v>0</v>
      </c>
      <c r="R98" s="244">
        <f>Q98*H98</f>
        <v>0</v>
      </c>
      <c r="S98" s="244">
        <v>0</v>
      </c>
      <c r="T98" s="245">
        <f>S98*H98</f>
        <v>0</v>
      </c>
      <c r="AR98" s="24" t="s">
        <v>162</v>
      </c>
      <c r="AT98" s="24" t="s">
        <v>157</v>
      </c>
      <c r="AU98" s="24" t="s">
        <v>81</v>
      </c>
      <c r="AY98" s="24" t="s">
        <v>155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24" t="s">
        <v>77</v>
      </c>
      <c r="BK98" s="215">
        <f>ROUND(I98*H98,2)</f>
        <v>0</v>
      </c>
      <c r="BL98" s="24" t="s">
        <v>162</v>
      </c>
      <c r="BM98" s="24" t="s">
        <v>565</v>
      </c>
    </row>
    <row r="99" spans="2:12" s="1" customFormat="1" ht="6.95" customHeight="1">
      <c r="B99" s="56"/>
      <c r="C99" s="57"/>
      <c r="D99" s="57"/>
      <c r="E99" s="57"/>
      <c r="F99" s="57"/>
      <c r="G99" s="57"/>
      <c r="H99" s="57"/>
      <c r="I99" s="148"/>
      <c r="J99" s="57"/>
      <c r="K99" s="57"/>
      <c r="L99" s="61"/>
    </row>
  </sheetData>
  <sheetProtection password="CC35" sheet="1" objects="1" scenarios="1" formatCells="0" formatColumns="0" formatRows="0" sort="0" autoFilter="0"/>
  <autoFilter ref="C85:K98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118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s="1" customFormat="1" ht="13.5">
      <c r="B8" s="41"/>
      <c r="C8" s="42"/>
      <c r="D8" s="37" t="s">
        <v>125</v>
      </c>
      <c r="E8" s="42"/>
      <c r="F8" s="42"/>
      <c r="G8" s="42"/>
      <c r="H8" s="42"/>
      <c r="I8" s="127"/>
      <c r="J8" s="42"/>
      <c r="K8" s="45"/>
    </row>
    <row r="9" spans="2:11" s="1" customFormat="1" ht="36.95" customHeight="1">
      <c r="B9" s="41"/>
      <c r="C9" s="42"/>
      <c r="D9" s="42"/>
      <c r="E9" s="394" t="s">
        <v>566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30</v>
      </c>
      <c r="K11" s="45"/>
    </row>
    <row r="12" spans="2:11" s="1" customFormat="1" ht="14.45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8" t="s">
        <v>26</v>
      </c>
      <c r="J12" s="129" t="str">
        <f>'Rekapitulace stavby'!AN8</f>
        <v>20.7.2017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5" customHeight="1">
      <c r="B14" s="41"/>
      <c r="C14" s="42"/>
      <c r="D14" s="37" t="s">
        <v>28</v>
      </c>
      <c r="E14" s="42"/>
      <c r="F14" s="42"/>
      <c r="G14" s="42"/>
      <c r="H14" s="42"/>
      <c r="I14" s="128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28" t="s">
        <v>32</v>
      </c>
      <c r="J15" s="35" t="s">
        <v>30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5" customHeight="1">
      <c r="B17" s="41"/>
      <c r="C17" s="42"/>
      <c r="D17" s="37" t="s">
        <v>33</v>
      </c>
      <c r="E17" s="42"/>
      <c r="F17" s="42"/>
      <c r="G17" s="42"/>
      <c r="H17" s="42"/>
      <c r="I17" s="12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5" customHeight="1">
      <c r="B20" s="41"/>
      <c r="C20" s="42"/>
      <c r="D20" s="37" t="s">
        <v>35</v>
      </c>
      <c r="E20" s="42"/>
      <c r="F20" s="42"/>
      <c r="G20" s="42"/>
      <c r="H20" s="42"/>
      <c r="I20" s="128" t="s">
        <v>29</v>
      </c>
      <c r="J20" s="35" t="s">
        <v>30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28" t="s">
        <v>32</v>
      </c>
      <c r="J21" s="35" t="s">
        <v>30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27"/>
      <c r="J23" s="42"/>
      <c r="K23" s="45"/>
    </row>
    <row r="24" spans="2:11" s="7" customFormat="1" ht="22.5" customHeight="1">
      <c r="B24" s="130"/>
      <c r="C24" s="131"/>
      <c r="D24" s="131"/>
      <c r="E24" s="356" t="s">
        <v>30</v>
      </c>
      <c r="F24" s="356"/>
      <c r="G24" s="356"/>
      <c r="H24" s="356"/>
      <c r="I24" s="132"/>
      <c r="J24" s="131"/>
      <c r="K24" s="13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39</v>
      </c>
      <c r="E27" s="42"/>
      <c r="F27" s="42"/>
      <c r="G27" s="42"/>
      <c r="H27" s="42"/>
      <c r="I27" s="127"/>
      <c r="J27" s="137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3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39">
        <f>ROUND(SUM(BE82:BE152),2)</f>
        <v>0</v>
      </c>
      <c r="G30" s="42"/>
      <c r="H30" s="42"/>
      <c r="I30" s="140">
        <v>0.21</v>
      </c>
      <c r="J30" s="139">
        <f>ROUND(ROUND((SUM(BE82:BE152)),2)*I30,2)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39">
        <f>ROUND(SUM(BF82:BF152),2)</f>
        <v>0</v>
      </c>
      <c r="G31" s="42"/>
      <c r="H31" s="42"/>
      <c r="I31" s="140">
        <v>0.15</v>
      </c>
      <c r="J31" s="139">
        <f>ROUND(ROUND((SUM(BF82:BF152)),2)*I31,2)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39">
        <f>ROUND(SUM(BG82:BG152),2)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39">
        <f>ROUND(SUM(BH82:BH152),2)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39">
        <f>ROUND(SUM(BI82:BI152),2)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49</v>
      </c>
      <c r="E36" s="79"/>
      <c r="F36" s="79"/>
      <c r="G36" s="143" t="s">
        <v>50</v>
      </c>
      <c r="H36" s="144" t="s">
        <v>51</v>
      </c>
      <c r="I36" s="145"/>
      <c r="J36" s="146">
        <f>SUM(J27:J34)</f>
        <v>0</v>
      </c>
      <c r="K36" s="14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5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5" customHeight="1">
      <c r="B42" s="41"/>
      <c r="C42" s="30" t="s">
        <v>130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22.5" customHeight="1">
      <c r="B45" s="41"/>
      <c r="C45" s="42"/>
      <c r="D45" s="42"/>
      <c r="E45" s="391" t="str">
        <f>E7</f>
        <v>Výrovka, Kostelní Lhota-Hořátev,oprava nátrží v ochranné hrázi ř. km 5,200-7,100</v>
      </c>
      <c r="F45" s="392"/>
      <c r="G45" s="392"/>
      <c r="H45" s="392"/>
      <c r="I45" s="127"/>
      <c r="J45" s="42"/>
      <c r="K45" s="45"/>
    </row>
    <row r="46" spans="2:11" s="1" customFormat="1" ht="14.45" customHeight="1">
      <c r="B46" s="41"/>
      <c r="C46" s="37" t="s">
        <v>125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3.25" customHeight="1">
      <c r="B47" s="41"/>
      <c r="C47" s="42"/>
      <c r="D47" s="42"/>
      <c r="E47" s="394" t="str">
        <f>E9</f>
        <v>2 - VON Vedlejší a ostatní náklady</v>
      </c>
      <c r="F47" s="393"/>
      <c r="G47" s="393"/>
      <c r="H47" s="393"/>
      <c r="I47" s="12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k.ú.  Kostelní Lhota, Hořátev</v>
      </c>
      <c r="G49" s="42"/>
      <c r="H49" s="42"/>
      <c r="I49" s="128" t="s">
        <v>26</v>
      </c>
      <c r="J49" s="129" t="str">
        <f>IF(J12="","",J12)</f>
        <v>20.7.2017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5">
      <c r="B51" s="41"/>
      <c r="C51" s="37" t="s">
        <v>28</v>
      </c>
      <c r="D51" s="42"/>
      <c r="E51" s="42"/>
      <c r="F51" s="35" t="str">
        <f>E15</f>
        <v>Povodí Labe,státní podnik,Víta Nejedlého 951, HK3</v>
      </c>
      <c r="G51" s="42"/>
      <c r="H51" s="42"/>
      <c r="I51" s="128" t="s">
        <v>35</v>
      </c>
      <c r="J51" s="35" t="str">
        <f>E21</f>
        <v>Multiaqua s.r.o.,Veverkova 1343, Hradec Králové 2</v>
      </c>
      <c r="K51" s="45"/>
    </row>
    <row r="52" spans="2:11" s="1" customFormat="1" ht="14.45" customHeight="1">
      <c r="B52" s="41"/>
      <c r="C52" s="37" t="s">
        <v>33</v>
      </c>
      <c r="D52" s="42"/>
      <c r="E52" s="42"/>
      <c r="F52" s="35" t="str">
        <f>IF(E18="","",E18)</f>
        <v/>
      </c>
      <c r="G52" s="42"/>
      <c r="H52" s="42"/>
      <c r="I52" s="127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131</v>
      </c>
      <c r="D54" s="141"/>
      <c r="E54" s="141"/>
      <c r="F54" s="141"/>
      <c r="G54" s="141"/>
      <c r="H54" s="141"/>
      <c r="I54" s="154"/>
      <c r="J54" s="155" t="s">
        <v>132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133</v>
      </c>
      <c r="D56" s="42"/>
      <c r="E56" s="42"/>
      <c r="F56" s="42"/>
      <c r="G56" s="42"/>
      <c r="H56" s="42"/>
      <c r="I56" s="127"/>
      <c r="J56" s="137">
        <f>J82</f>
        <v>0</v>
      </c>
      <c r="K56" s="45"/>
      <c r="AU56" s="24" t="s">
        <v>134</v>
      </c>
    </row>
    <row r="57" spans="2:11" s="8" customFormat="1" ht="24.95" customHeight="1">
      <c r="B57" s="158"/>
      <c r="C57" s="159"/>
      <c r="D57" s="160" t="s">
        <v>567</v>
      </c>
      <c r="E57" s="161"/>
      <c r="F57" s="161"/>
      <c r="G57" s="161"/>
      <c r="H57" s="161"/>
      <c r="I57" s="162"/>
      <c r="J57" s="163">
        <f>J83</f>
        <v>0</v>
      </c>
      <c r="K57" s="164"/>
    </row>
    <row r="58" spans="2:11" s="9" customFormat="1" ht="19.9" customHeight="1">
      <c r="B58" s="165"/>
      <c r="C58" s="166"/>
      <c r="D58" s="167" t="s">
        <v>568</v>
      </c>
      <c r="E58" s="168"/>
      <c r="F58" s="168"/>
      <c r="G58" s="168"/>
      <c r="H58" s="168"/>
      <c r="I58" s="169"/>
      <c r="J58" s="170">
        <f>J84</f>
        <v>0</v>
      </c>
      <c r="K58" s="171"/>
    </row>
    <row r="59" spans="2:11" s="9" customFormat="1" ht="19.9" customHeight="1">
      <c r="B59" s="165"/>
      <c r="C59" s="166"/>
      <c r="D59" s="167" t="s">
        <v>569</v>
      </c>
      <c r="E59" s="168"/>
      <c r="F59" s="168"/>
      <c r="G59" s="168"/>
      <c r="H59" s="168"/>
      <c r="I59" s="169"/>
      <c r="J59" s="170">
        <f>J107</f>
        <v>0</v>
      </c>
      <c r="K59" s="171"/>
    </row>
    <row r="60" spans="2:11" s="9" customFormat="1" ht="19.9" customHeight="1">
      <c r="B60" s="165"/>
      <c r="C60" s="166"/>
      <c r="D60" s="167" t="s">
        <v>570</v>
      </c>
      <c r="E60" s="168"/>
      <c r="F60" s="168"/>
      <c r="G60" s="168"/>
      <c r="H60" s="168"/>
      <c r="I60" s="169"/>
      <c r="J60" s="170">
        <f>J119</f>
        <v>0</v>
      </c>
      <c r="K60" s="171"/>
    </row>
    <row r="61" spans="2:11" s="9" customFormat="1" ht="19.9" customHeight="1">
      <c r="B61" s="165"/>
      <c r="C61" s="166"/>
      <c r="D61" s="167" t="s">
        <v>571</v>
      </c>
      <c r="E61" s="168"/>
      <c r="F61" s="168"/>
      <c r="G61" s="168"/>
      <c r="H61" s="168"/>
      <c r="I61" s="169"/>
      <c r="J61" s="170">
        <f>J127</f>
        <v>0</v>
      </c>
      <c r="K61" s="171"/>
    </row>
    <row r="62" spans="2:11" s="9" customFormat="1" ht="19.9" customHeight="1">
      <c r="B62" s="165"/>
      <c r="C62" s="166"/>
      <c r="D62" s="167" t="s">
        <v>572</v>
      </c>
      <c r="E62" s="168"/>
      <c r="F62" s="168"/>
      <c r="G62" s="168"/>
      <c r="H62" s="168"/>
      <c r="I62" s="169"/>
      <c r="J62" s="170">
        <f>J132</f>
        <v>0</v>
      </c>
      <c r="K62" s="171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7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8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1"/>
      <c r="J68" s="60"/>
      <c r="K68" s="60"/>
      <c r="L68" s="61"/>
    </row>
    <row r="69" spans="2:12" s="1" customFormat="1" ht="36.95" customHeight="1">
      <c r="B69" s="41"/>
      <c r="C69" s="62" t="s">
        <v>139</v>
      </c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22.5" customHeight="1">
      <c r="B72" s="41"/>
      <c r="C72" s="63"/>
      <c r="D72" s="63"/>
      <c r="E72" s="395" t="str">
        <f>E7</f>
        <v>Výrovka, Kostelní Lhota-Hořátev,oprava nátrží v ochranné hrázi ř. km 5,200-7,100</v>
      </c>
      <c r="F72" s="396"/>
      <c r="G72" s="396"/>
      <c r="H72" s="396"/>
      <c r="I72" s="172"/>
      <c r="J72" s="63"/>
      <c r="K72" s="63"/>
      <c r="L72" s="61"/>
    </row>
    <row r="73" spans="2:12" s="1" customFormat="1" ht="14.45" customHeight="1">
      <c r="B73" s="41"/>
      <c r="C73" s="65" t="s">
        <v>125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3.25" customHeight="1">
      <c r="B74" s="41"/>
      <c r="C74" s="63"/>
      <c r="D74" s="63"/>
      <c r="E74" s="367" t="str">
        <f>E9</f>
        <v>2 - VON Vedlejší a ostatní náklady</v>
      </c>
      <c r="F74" s="397"/>
      <c r="G74" s="397"/>
      <c r="H74" s="397"/>
      <c r="I74" s="172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75" t="str">
        <f>F12</f>
        <v>k.ú.  Kostelní Lhota, Hořátev</v>
      </c>
      <c r="G76" s="63"/>
      <c r="H76" s="63"/>
      <c r="I76" s="176" t="s">
        <v>26</v>
      </c>
      <c r="J76" s="73" t="str">
        <f>IF(J12="","",J12)</f>
        <v>20.7.2017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3.5">
      <c r="B78" s="41"/>
      <c r="C78" s="65" t="s">
        <v>28</v>
      </c>
      <c r="D78" s="63"/>
      <c r="E78" s="63"/>
      <c r="F78" s="175" t="str">
        <f>E15</f>
        <v>Povodí Labe,státní podnik,Víta Nejedlého 951, HK3</v>
      </c>
      <c r="G78" s="63"/>
      <c r="H78" s="63"/>
      <c r="I78" s="176" t="s">
        <v>35</v>
      </c>
      <c r="J78" s="175" t="str">
        <f>E21</f>
        <v>Multiaqua s.r.o.,Veverkova 1343, Hradec Králové 2</v>
      </c>
      <c r="K78" s="63"/>
      <c r="L78" s="61"/>
    </row>
    <row r="79" spans="2:12" s="1" customFormat="1" ht="14.45" customHeight="1">
      <c r="B79" s="41"/>
      <c r="C79" s="65" t="s">
        <v>33</v>
      </c>
      <c r="D79" s="63"/>
      <c r="E79" s="63"/>
      <c r="F79" s="175" t="str">
        <f>IF(E18="","",E18)</f>
        <v/>
      </c>
      <c r="G79" s="63"/>
      <c r="H79" s="63"/>
      <c r="I79" s="172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20" s="10" customFormat="1" ht="29.25" customHeight="1">
      <c r="B81" s="177"/>
      <c r="C81" s="178" t="s">
        <v>140</v>
      </c>
      <c r="D81" s="179" t="s">
        <v>58</v>
      </c>
      <c r="E81" s="179" t="s">
        <v>54</v>
      </c>
      <c r="F81" s="179" t="s">
        <v>141</v>
      </c>
      <c r="G81" s="179" t="s">
        <v>142</v>
      </c>
      <c r="H81" s="179" t="s">
        <v>143</v>
      </c>
      <c r="I81" s="180" t="s">
        <v>144</v>
      </c>
      <c r="J81" s="179" t="s">
        <v>132</v>
      </c>
      <c r="K81" s="181" t="s">
        <v>145</v>
      </c>
      <c r="L81" s="182"/>
      <c r="M81" s="81" t="s">
        <v>146</v>
      </c>
      <c r="N81" s="82" t="s">
        <v>43</v>
      </c>
      <c r="O81" s="82" t="s">
        <v>147</v>
      </c>
      <c r="P81" s="82" t="s">
        <v>148</v>
      </c>
      <c r="Q81" s="82" t="s">
        <v>149</v>
      </c>
      <c r="R81" s="82" t="s">
        <v>150</v>
      </c>
      <c r="S81" s="82" t="s">
        <v>151</v>
      </c>
      <c r="T81" s="83" t="s">
        <v>152</v>
      </c>
    </row>
    <row r="82" spans="2:63" s="1" customFormat="1" ht="29.25" customHeight="1">
      <c r="B82" s="41"/>
      <c r="C82" s="87" t="s">
        <v>133</v>
      </c>
      <c r="D82" s="63"/>
      <c r="E82" s="63"/>
      <c r="F82" s="63"/>
      <c r="G82" s="63"/>
      <c r="H82" s="63"/>
      <c r="I82" s="172"/>
      <c r="J82" s="183">
        <f>BK82</f>
        <v>0</v>
      </c>
      <c r="K82" s="63"/>
      <c r="L82" s="61"/>
      <c r="M82" s="84"/>
      <c r="N82" s="85"/>
      <c r="O82" s="85"/>
      <c r="P82" s="184">
        <f>P83</f>
        <v>0</v>
      </c>
      <c r="Q82" s="85"/>
      <c r="R82" s="184">
        <f>R83</f>
        <v>0</v>
      </c>
      <c r="S82" s="85"/>
      <c r="T82" s="185">
        <f>T83</f>
        <v>0</v>
      </c>
      <c r="AT82" s="24" t="s">
        <v>72</v>
      </c>
      <c r="AU82" s="24" t="s">
        <v>134</v>
      </c>
      <c r="BK82" s="186">
        <f>BK83</f>
        <v>0</v>
      </c>
    </row>
    <row r="83" spans="2:63" s="11" customFormat="1" ht="37.35" customHeight="1">
      <c r="B83" s="187"/>
      <c r="C83" s="188"/>
      <c r="D83" s="189" t="s">
        <v>72</v>
      </c>
      <c r="E83" s="190" t="s">
        <v>573</v>
      </c>
      <c r="F83" s="190" t="s">
        <v>574</v>
      </c>
      <c r="G83" s="188"/>
      <c r="H83" s="188"/>
      <c r="I83" s="191"/>
      <c r="J83" s="192">
        <f>BK83</f>
        <v>0</v>
      </c>
      <c r="K83" s="188"/>
      <c r="L83" s="193"/>
      <c r="M83" s="194"/>
      <c r="N83" s="195"/>
      <c r="O83" s="195"/>
      <c r="P83" s="196">
        <f>P84+P107+P119+P127+P132</f>
        <v>0</v>
      </c>
      <c r="Q83" s="195"/>
      <c r="R83" s="196">
        <f>R84+R107+R119+R127+R132</f>
        <v>0</v>
      </c>
      <c r="S83" s="195"/>
      <c r="T83" s="197">
        <f>T84+T107+T119+T127+T132</f>
        <v>0</v>
      </c>
      <c r="AR83" s="198" t="s">
        <v>182</v>
      </c>
      <c r="AT83" s="199" t="s">
        <v>72</v>
      </c>
      <c r="AU83" s="199" t="s">
        <v>73</v>
      </c>
      <c r="AY83" s="198" t="s">
        <v>155</v>
      </c>
      <c r="BK83" s="200">
        <f>BK84+BK107+BK119+BK127+BK132</f>
        <v>0</v>
      </c>
    </row>
    <row r="84" spans="2:63" s="11" customFormat="1" ht="19.9" customHeight="1">
      <c r="B84" s="187"/>
      <c r="C84" s="188"/>
      <c r="D84" s="201" t="s">
        <v>72</v>
      </c>
      <c r="E84" s="202" t="s">
        <v>575</v>
      </c>
      <c r="F84" s="202" t="s">
        <v>576</v>
      </c>
      <c r="G84" s="188"/>
      <c r="H84" s="188"/>
      <c r="I84" s="191"/>
      <c r="J84" s="203">
        <f>BK84</f>
        <v>0</v>
      </c>
      <c r="K84" s="188"/>
      <c r="L84" s="193"/>
      <c r="M84" s="194"/>
      <c r="N84" s="195"/>
      <c r="O84" s="195"/>
      <c r="P84" s="196">
        <f>SUM(P85:P106)</f>
        <v>0</v>
      </c>
      <c r="Q84" s="195"/>
      <c r="R84" s="196">
        <f>SUM(R85:R106)</f>
        <v>0</v>
      </c>
      <c r="S84" s="195"/>
      <c r="T84" s="197">
        <f>SUM(T85:T106)</f>
        <v>0</v>
      </c>
      <c r="AR84" s="198" t="s">
        <v>182</v>
      </c>
      <c r="AT84" s="199" t="s">
        <v>72</v>
      </c>
      <c r="AU84" s="199" t="s">
        <v>77</v>
      </c>
      <c r="AY84" s="198" t="s">
        <v>155</v>
      </c>
      <c r="BK84" s="200">
        <f>SUM(BK85:BK106)</f>
        <v>0</v>
      </c>
    </row>
    <row r="85" spans="2:65" s="1" customFormat="1" ht="22.5" customHeight="1">
      <c r="B85" s="41"/>
      <c r="C85" s="204" t="s">
        <v>77</v>
      </c>
      <c r="D85" s="204" t="s">
        <v>157</v>
      </c>
      <c r="E85" s="205" t="s">
        <v>577</v>
      </c>
      <c r="F85" s="206" t="s">
        <v>578</v>
      </c>
      <c r="G85" s="207" t="s">
        <v>579</v>
      </c>
      <c r="H85" s="208">
        <v>1</v>
      </c>
      <c r="I85" s="209"/>
      <c r="J85" s="210">
        <f>ROUND(I85*H85,2)</f>
        <v>0</v>
      </c>
      <c r="K85" s="206" t="s">
        <v>30</v>
      </c>
      <c r="L85" s="61"/>
      <c r="M85" s="211" t="s">
        <v>30</v>
      </c>
      <c r="N85" s="212" t="s">
        <v>44</v>
      </c>
      <c r="O85" s="42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24" t="s">
        <v>580</v>
      </c>
      <c r="AT85" s="24" t="s">
        <v>157</v>
      </c>
      <c r="AU85" s="24" t="s">
        <v>81</v>
      </c>
      <c r="AY85" s="24" t="s">
        <v>155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24" t="s">
        <v>77</v>
      </c>
      <c r="BK85" s="215">
        <f>ROUND(I85*H85,2)</f>
        <v>0</v>
      </c>
      <c r="BL85" s="24" t="s">
        <v>580</v>
      </c>
      <c r="BM85" s="24" t="s">
        <v>581</v>
      </c>
    </row>
    <row r="86" spans="2:51" s="14" customFormat="1" ht="13.5">
      <c r="B86" s="257"/>
      <c r="C86" s="258"/>
      <c r="D86" s="238" t="s">
        <v>164</v>
      </c>
      <c r="E86" s="259" t="s">
        <v>30</v>
      </c>
      <c r="F86" s="260" t="s">
        <v>582</v>
      </c>
      <c r="G86" s="258"/>
      <c r="H86" s="261" t="s">
        <v>30</v>
      </c>
      <c r="I86" s="262"/>
      <c r="J86" s="258"/>
      <c r="K86" s="258"/>
      <c r="L86" s="263"/>
      <c r="M86" s="264"/>
      <c r="N86" s="265"/>
      <c r="O86" s="265"/>
      <c r="P86" s="265"/>
      <c r="Q86" s="265"/>
      <c r="R86" s="265"/>
      <c r="S86" s="265"/>
      <c r="T86" s="266"/>
      <c r="AT86" s="267" t="s">
        <v>164</v>
      </c>
      <c r="AU86" s="267" t="s">
        <v>81</v>
      </c>
      <c r="AV86" s="14" t="s">
        <v>77</v>
      </c>
      <c r="AW86" s="14" t="s">
        <v>37</v>
      </c>
      <c r="AX86" s="14" t="s">
        <v>73</v>
      </c>
      <c r="AY86" s="267" t="s">
        <v>155</v>
      </c>
    </row>
    <row r="87" spans="2:51" s="14" customFormat="1" ht="13.5">
      <c r="B87" s="257"/>
      <c r="C87" s="258"/>
      <c r="D87" s="238" t="s">
        <v>164</v>
      </c>
      <c r="E87" s="259" t="s">
        <v>30</v>
      </c>
      <c r="F87" s="260" t="s">
        <v>583</v>
      </c>
      <c r="G87" s="258"/>
      <c r="H87" s="261" t="s">
        <v>30</v>
      </c>
      <c r="I87" s="262"/>
      <c r="J87" s="258"/>
      <c r="K87" s="258"/>
      <c r="L87" s="263"/>
      <c r="M87" s="264"/>
      <c r="N87" s="265"/>
      <c r="O87" s="265"/>
      <c r="P87" s="265"/>
      <c r="Q87" s="265"/>
      <c r="R87" s="265"/>
      <c r="S87" s="265"/>
      <c r="T87" s="266"/>
      <c r="AT87" s="267" t="s">
        <v>164</v>
      </c>
      <c r="AU87" s="267" t="s">
        <v>81</v>
      </c>
      <c r="AV87" s="14" t="s">
        <v>77</v>
      </c>
      <c r="AW87" s="14" t="s">
        <v>37</v>
      </c>
      <c r="AX87" s="14" t="s">
        <v>73</v>
      </c>
      <c r="AY87" s="267" t="s">
        <v>155</v>
      </c>
    </row>
    <row r="88" spans="2:51" s="14" customFormat="1" ht="27">
      <c r="B88" s="257"/>
      <c r="C88" s="258"/>
      <c r="D88" s="238" t="s">
        <v>164</v>
      </c>
      <c r="E88" s="259" t="s">
        <v>30</v>
      </c>
      <c r="F88" s="260" t="s">
        <v>584</v>
      </c>
      <c r="G88" s="258"/>
      <c r="H88" s="261" t="s">
        <v>30</v>
      </c>
      <c r="I88" s="262"/>
      <c r="J88" s="258"/>
      <c r="K88" s="258"/>
      <c r="L88" s="263"/>
      <c r="M88" s="264"/>
      <c r="N88" s="265"/>
      <c r="O88" s="265"/>
      <c r="P88" s="265"/>
      <c r="Q88" s="265"/>
      <c r="R88" s="265"/>
      <c r="S88" s="265"/>
      <c r="T88" s="266"/>
      <c r="AT88" s="267" t="s">
        <v>164</v>
      </c>
      <c r="AU88" s="267" t="s">
        <v>81</v>
      </c>
      <c r="AV88" s="14" t="s">
        <v>77</v>
      </c>
      <c r="AW88" s="14" t="s">
        <v>37</v>
      </c>
      <c r="AX88" s="14" t="s">
        <v>73</v>
      </c>
      <c r="AY88" s="267" t="s">
        <v>155</v>
      </c>
    </row>
    <row r="89" spans="2:51" s="14" customFormat="1" ht="13.5">
      <c r="B89" s="257"/>
      <c r="C89" s="258"/>
      <c r="D89" s="238" t="s">
        <v>164</v>
      </c>
      <c r="E89" s="259" t="s">
        <v>30</v>
      </c>
      <c r="F89" s="260" t="s">
        <v>585</v>
      </c>
      <c r="G89" s="258"/>
      <c r="H89" s="261" t="s">
        <v>30</v>
      </c>
      <c r="I89" s="262"/>
      <c r="J89" s="258"/>
      <c r="K89" s="258"/>
      <c r="L89" s="263"/>
      <c r="M89" s="264"/>
      <c r="N89" s="265"/>
      <c r="O89" s="265"/>
      <c r="P89" s="265"/>
      <c r="Q89" s="265"/>
      <c r="R89" s="265"/>
      <c r="S89" s="265"/>
      <c r="T89" s="266"/>
      <c r="AT89" s="267" t="s">
        <v>164</v>
      </c>
      <c r="AU89" s="267" t="s">
        <v>81</v>
      </c>
      <c r="AV89" s="14" t="s">
        <v>77</v>
      </c>
      <c r="AW89" s="14" t="s">
        <v>37</v>
      </c>
      <c r="AX89" s="14" t="s">
        <v>73</v>
      </c>
      <c r="AY89" s="267" t="s">
        <v>155</v>
      </c>
    </row>
    <row r="90" spans="2:51" s="14" customFormat="1" ht="27">
      <c r="B90" s="257"/>
      <c r="C90" s="258"/>
      <c r="D90" s="238" t="s">
        <v>164</v>
      </c>
      <c r="E90" s="259" t="s">
        <v>30</v>
      </c>
      <c r="F90" s="260" t="s">
        <v>586</v>
      </c>
      <c r="G90" s="258"/>
      <c r="H90" s="261" t="s">
        <v>30</v>
      </c>
      <c r="I90" s="262"/>
      <c r="J90" s="258"/>
      <c r="K90" s="258"/>
      <c r="L90" s="263"/>
      <c r="M90" s="264"/>
      <c r="N90" s="265"/>
      <c r="O90" s="265"/>
      <c r="P90" s="265"/>
      <c r="Q90" s="265"/>
      <c r="R90" s="265"/>
      <c r="S90" s="265"/>
      <c r="T90" s="266"/>
      <c r="AT90" s="267" t="s">
        <v>164</v>
      </c>
      <c r="AU90" s="267" t="s">
        <v>81</v>
      </c>
      <c r="AV90" s="14" t="s">
        <v>77</v>
      </c>
      <c r="AW90" s="14" t="s">
        <v>37</v>
      </c>
      <c r="AX90" s="14" t="s">
        <v>73</v>
      </c>
      <c r="AY90" s="267" t="s">
        <v>155</v>
      </c>
    </row>
    <row r="91" spans="2:51" s="14" customFormat="1" ht="13.5">
      <c r="B91" s="257"/>
      <c r="C91" s="258"/>
      <c r="D91" s="238" t="s">
        <v>164</v>
      </c>
      <c r="E91" s="259" t="s">
        <v>30</v>
      </c>
      <c r="F91" s="260" t="s">
        <v>587</v>
      </c>
      <c r="G91" s="258"/>
      <c r="H91" s="261" t="s">
        <v>30</v>
      </c>
      <c r="I91" s="262"/>
      <c r="J91" s="258"/>
      <c r="K91" s="258"/>
      <c r="L91" s="263"/>
      <c r="M91" s="264"/>
      <c r="N91" s="265"/>
      <c r="O91" s="265"/>
      <c r="P91" s="265"/>
      <c r="Q91" s="265"/>
      <c r="R91" s="265"/>
      <c r="S91" s="265"/>
      <c r="T91" s="266"/>
      <c r="AT91" s="267" t="s">
        <v>164</v>
      </c>
      <c r="AU91" s="267" t="s">
        <v>81</v>
      </c>
      <c r="AV91" s="14" t="s">
        <v>77</v>
      </c>
      <c r="AW91" s="14" t="s">
        <v>37</v>
      </c>
      <c r="AX91" s="14" t="s">
        <v>73</v>
      </c>
      <c r="AY91" s="267" t="s">
        <v>155</v>
      </c>
    </row>
    <row r="92" spans="2:51" s="14" customFormat="1" ht="13.5">
      <c r="B92" s="257"/>
      <c r="C92" s="258"/>
      <c r="D92" s="238" t="s">
        <v>164</v>
      </c>
      <c r="E92" s="259" t="s">
        <v>30</v>
      </c>
      <c r="F92" s="260" t="s">
        <v>588</v>
      </c>
      <c r="G92" s="258"/>
      <c r="H92" s="261" t="s">
        <v>30</v>
      </c>
      <c r="I92" s="262"/>
      <c r="J92" s="258"/>
      <c r="K92" s="258"/>
      <c r="L92" s="263"/>
      <c r="M92" s="264"/>
      <c r="N92" s="265"/>
      <c r="O92" s="265"/>
      <c r="P92" s="265"/>
      <c r="Q92" s="265"/>
      <c r="R92" s="265"/>
      <c r="S92" s="265"/>
      <c r="T92" s="266"/>
      <c r="AT92" s="267" t="s">
        <v>164</v>
      </c>
      <c r="AU92" s="267" t="s">
        <v>81</v>
      </c>
      <c r="AV92" s="14" t="s">
        <v>77</v>
      </c>
      <c r="AW92" s="14" t="s">
        <v>37</v>
      </c>
      <c r="AX92" s="14" t="s">
        <v>73</v>
      </c>
      <c r="AY92" s="267" t="s">
        <v>155</v>
      </c>
    </row>
    <row r="93" spans="2:51" s="14" customFormat="1" ht="13.5">
      <c r="B93" s="257"/>
      <c r="C93" s="258"/>
      <c r="D93" s="238" t="s">
        <v>164</v>
      </c>
      <c r="E93" s="259" t="s">
        <v>30</v>
      </c>
      <c r="F93" s="260" t="s">
        <v>589</v>
      </c>
      <c r="G93" s="258"/>
      <c r="H93" s="261" t="s">
        <v>30</v>
      </c>
      <c r="I93" s="262"/>
      <c r="J93" s="258"/>
      <c r="K93" s="258"/>
      <c r="L93" s="263"/>
      <c r="M93" s="264"/>
      <c r="N93" s="265"/>
      <c r="O93" s="265"/>
      <c r="P93" s="265"/>
      <c r="Q93" s="265"/>
      <c r="R93" s="265"/>
      <c r="S93" s="265"/>
      <c r="T93" s="266"/>
      <c r="AT93" s="267" t="s">
        <v>164</v>
      </c>
      <c r="AU93" s="267" t="s">
        <v>81</v>
      </c>
      <c r="AV93" s="14" t="s">
        <v>77</v>
      </c>
      <c r="AW93" s="14" t="s">
        <v>37</v>
      </c>
      <c r="AX93" s="14" t="s">
        <v>73</v>
      </c>
      <c r="AY93" s="267" t="s">
        <v>155</v>
      </c>
    </row>
    <row r="94" spans="2:51" s="14" customFormat="1" ht="13.5">
      <c r="B94" s="257"/>
      <c r="C94" s="258"/>
      <c r="D94" s="238" t="s">
        <v>164</v>
      </c>
      <c r="E94" s="259" t="s">
        <v>30</v>
      </c>
      <c r="F94" s="260" t="s">
        <v>590</v>
      </c>
      <c r="G94" s="258"/>
      <c r="H94" s="261" t="s">
        <v>30</v>
      </c>
      <c r="I94" s="262"/>
      <c r="J94" s="258"/>
      <c r="K94" s="258"/>
      <c r="L94" s="263"/>
      <c r="M94" s="264"/>
      <c r="N94" s="265"/>
      <c r="O94" s="265"/>
      <c r="P94" s="265"/>
      <c r="Q94" s="265"/>
      <c r="R94" s="265"/>
      <c r="S94" s="265"/>
      <c r="T94" s="266"/>
      <c r="AT94" s="267" t="s">
        <v>164</v>
      </c>
      <c r="AU94" s="267" t="s">
        <v>81</v>
      </c>
      <c r="AV94" s="14" t="s">
        <v>77</v>
      </c>
      <c r="AW94" s="14" t="s">
        <v>37</v>
      </c>
      <c r="AX94" s="14" t="s">
        <v>73</v>
      </c>
      <c r="AY94" s="267" t="s">
        <v>155</v>
      </c>
    </row>
    <row r="95" spans="2:51" s="14" customFormat="1" ht="27">
      <c r="B95" s="257"/>
      <c r="C95" s="258"/>
      <c r="D95" s="238" t="s">
        <v>164</v>
      </c>
      <c r="E95" s="259" t="s">
        <v>30</v>
      </c>
      <c r="F95" s="260" t="s">
        <v>591</v>
      </c>
      <c r="G95" s="258"/>
      <c r="H95" s="261" t="s">
        <v>30</v>
      </c>
      <c r="I95" s="262"/>
      <c r="J95" s="258"/>
      <c r="K95" s="258"/>
      <c r="L95" s="263"/>
      <c r="M95" s="264"/>
      <c r="N95" s="265"/>
      <c r="O95" s="265"/>
      <c r="P95" s="265"/>
      <c r="Q95" s="265"/>
      <c r="R95" s="265"/>
      <c r="S95" s="265"/>
      <c r="T95" s="266"/>
      <c r="AT95" s="267" t="s">
        <v>164</v>
      </c>
      <c r="AU95" s="267" t="s">
        <v>81</v>
      </c>
      <c r="AV95" s="14" t="s">
        <v>77</v>
      </c>
      <c r="AW95" s="14" t="s">
        <v>37</v>
      </c>
      <c r="AX95" s="14" t="s">
        <v>73</v>
      </c>
      <c r="AY95" s="267" t="s">
        <v>155</v>
      </c>
    </row>
    <row r="96" spans="2:51" s="14" customFormat="1" ht="13.5">
      <c r="B96" s="257"/>
      <c r="C96" s="258"/>
      <c r="D96" s="238" t="s">
        <v>164</v>
      </c>
      <c r="E96" s="259" t="s">
        <v>30</v>
      </c>
      <c r="F96" s="260" t="s">
        <v>592</v>
      </c>
      <c r="G96" s="258"/>
      <c r="H96" s="261" t="s">
        <v>30</v>
      </c>
      <c r="I96" s="262"/>
      <c r="J96" s="258"/>
      <c r="K96" s="258"/>
      <c r="L96" s="263"/>
      <c r="M96" s="264"/>
      <c r="N96" s="265"/>
      <c r="O96" s="265"/>
      <c r="P96" s="265"/>
      <c r="Q96" s="265"/>
      <c r="R96" s="265"/>
      <c r="S96" s="265"/>
      <c r="T96" s="266"/>
      <c r="AT96" s="267" t="s">
        <v>164</v>
      </c>
      <c r="AU96" s="267" t="s">
        <v>81</v>
      </c>
      <c r="AV96" s="14" t="s">
        <v>77</v>
      </c>
      <c r="AW96" s="14" t="s">
        <v>37</v>
      </c>
      <c r="AX96" s="14" t="s">
        <v>73</v>
      </c>
      <c r="AY96" s="267" t="s">
        <v>155</v>
      </c>
    </row>
    <row r="97" spans="2:51" s="14" customFormat="1" ht="27">
      <c r="B97" s="257"/>
      <c r="C97" s="258"/>
      <c r="D97" s="238" t="s">
        <v>164</v>
      </c>
      <c r="E97" s="259" t="s">
        <v>30</v>
      </c>
      <c r="F97" s="260" t="s">
        <v>593</v>
      </c>
      <c r="G97" s="258"/>
      <c r="H97" s="261" t="s">
        <v>30</v>
      </c>
      <c r="I97" s="262"/>
      <c r="J97" s="258"/>
      <c r="K97" s="258"/>
      <c r="L97" s="263"/>
      <c r="M97" s="264"/>
      <c r="N97" s="265"/>
      <c r="O97" s="265"/>
      <c r="P97" s="265"/>
      <c r="Q97" s="265"/>
      <c r="R97" s="265"/>
      <c r="S97" s="265"/>
      <c r="T97" s="266"/>
      <c r="AT97" s="267" t="s">
        <v>164</v>
      </c>
      <c r="AU97" s="267" t="s">
        <v>81</v>
      </c>
      <c r="AV97" s="14" t="s">
        <v>77</v>
      </c>
      <c r="AW97" s="14" t="s">
        <v>37</v>
      </c>
      <c r="AX97" s="14" t="s">
        <v>73</v>
      </c>
      <c r="AY97" s="267" t="s">
        <v>155</v>
      </c>
    </row>
    <row r="98" spans="2:51" s="14" customFormat="1" ht="27">
      <c r="B98" s="257"/>
      <c r="C98" s="258"/>
      <c r="D98" s="238" t="s">
        <v>164</v>
      </c>
      <c r="E98" s="259" t="s">
        <v>30</v>
      </c>
      <c r="F98" s="260" t="s">
        <v>594</v>
      </c>
      <c r="G98" s="258"/>
      <c r="H98" s="261" t="s">
        <v>30</v>
      </c>
      <c r="I98" s="262"/>
      <c r="J98" s="258"/>
      <c r="K98" s="258"/>
      <c r="L98" s="263"/>
      <c r="M98" s="264"/>
      <c r="N98" s="265"/>
      <c r="O98" s="265"/>
      <c r="P98" s="265"/>
      <c r="Q98" s="265"/>
      <c r="R98" s="265"/>
      <c r="S98" s="265"/>
      <c r="T98" s="266"/>
      <c r="AT98" s="267" t="s">
        <v>164</v>
      </c>
      <c r="AU98" s="267" t="s">
        <v>81</v>
      </c>
      <c r="AV98" s="14" t="s">
        <v>77</v>
      </c>
      <c r="AW98" s="14" t="s">
        <v>37</v>
      </c>
      <c r="AX98" s="14" t="s">
        <v>73</v>
      </c>
      <c r="AY98" s="267" t="s">
        <v>155</v>
      </c>
    </row>
    <row r="99" spans="2:51" s="14" customFormat="1" ht="27">
      <c r="B99" s="257"/>
      <c r="C99" s="258"/>
      <c r="D99" s="238" t="s">
        <v>164</v>
      </c>
      <c r="E99" s="259" t="s">
        <v>30</v>
      </c>
      <c r="F99" s="260" t="s">
        <v>595</v>
      </c>
      <c r="G99" s="258"/>
      <c r="H99" s="261" t="s">
        <v>30</v>
      </c>
      <c r="I99" s="262"/>
      <c r="J99" s="258"/>
      <c r="K99" s="258"/>
      <c r="L99" s="263"/>
      <c r="M99" s="264"/>
      <c r="N99" s="265"/>
      <c r="O99" s="265"/>
      <c r="P99" s="265"/>
      <c r="Q99" s="265"/>
      <c r="R99" s="265"/>
      <c r="S99" s="265"/>
      <c r="T99" s="266"/>
      <c r="AT99" s="267" t="s">
        <v>164</v>
      </c>
      <c r="AU99" s="267" t="s">
        <v>81</v>
      </c>
      <c r="AV99" s="14" t="s">
        <v>77</v>
      </c>
      <c r="AW99" s="14" t="s">
        <v>37</v>
      </c>
      <c r="AX99" s="14" t="s">
        <v>73</v>
      </c>
      <c r="AY99" s="267" t="s">
        <v>155</v>
      </c>
    </row>
    <row r="100" spans="2:51" s="14" customFormat="1" ht="27">
      <c r="B100" s="257"/>
      <c r="C100" s="258"/>
      <c r="D100" s="238" t="s">
        <v>164</v>
      </c>
      <c r="E100" s="259" t="s">
        <v>30</v>
      </c>
      <c r="F100" s="260" t="s">
        <v>596</v>
      </c>
      <c r="G100" s="258"/>
      <c r="H100" s="261" t="s">
        <v>30</v>
      </c>
      <c r="I100" s="262"/>
      <c r="J100" s="258"/>
      <c r="K100" s="258"/>
      <c r="L100" s="263"/>
      <c r="M100" s="264"/>
      <c r="N100" s="265"/>
      <c r="O100" s="265"/>
      <c r="P100" s="265"/>
      <c r="Q100" s="265"/>
      <c r="R100" s="265"/>
      <c r="S100" s="265"/>
      <c r="T100" s="266"/>
      <c r="AT100" s="267" t="s">
        <v>164</v>
      </c>
      <c r="AU100" s="267" t="s">
        <v>81</v>
      </c>
      <c r="AV100" s="14" t="s">
        <v>77</v>
      </c>
      <c r="AW100" s="14" t="s">
        <v>37</v>
      </c>
      <c r="AX100" s="14" t="s">
        <v>73</v>
      </c>
      <c r="AY100" s="267" t="s">
        <v>155</v>
      </c>
    </row>
    <row r="101" spans="2:51" s="12" customFormat="1" ht="13.5">
      <c r="B101" s="216"/>
      <c r="C101" s="217"/>
      <c r="D101" s="218" t="s">
        <v>164</v>
      </c>
      <c r="E101" s="219" t="s">
        <v>30</v>
      </c>
      <c r="F101" s="220" t="s">
        <v>77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164</v>
      </c>
      <c r="AU101" s="227" t="s">
        <v>81</v>
      </c>
      <c r="AV101" s="12" t="s">
        <v>81</v>
      </c>
      <c r="AW101" s="12" t="s">
        <v>37</v>
      </c>
      <c r="AX101" s="12" t="s">
        <v>77</v>
      </c>
      <c r="AY101" s="227" t="s">
        <v>155</v>
      </c>
    </row>
    <row r="102" spans="2:65" s="1" customFormat="1" ht="22.5" customHeight="1">
      <c r="B102" s="41"/>
      <c r="C102" s="204" t="s">
        <v>81</v>
      </c>
      <c r="D102" s="204" t="s">
        <v>157</v>
      </c>
      <c r="E102" s="205" t="s">
        <v>597</v>
      </c>
      <c r="F102" s="206" t="s">
        <v>598</v>
      </c>
      <c r="G102" s="207" t="s">
        <v>579</v>
      </c>
      <c r="H102" s="208">
        <v>1</v>
      </c>
      <c r="I102" s="209"/>
      <c r="J102" s="210">
        <f>ROUND(I102*H102,2)</f>
        <v>0</v>
      </c>
      <c r="K102" s="206" t="s">
        <v>30</v>
      </c>
      <c r="L102" s="61"/>
      <c r="M102" s="211" t="s">
        <v>30</v>
      </c>
      <c r="N102" s="212" t="s">
        <v>44</v>
      </c>
      <c r="O102" s="42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24" t="s">
        <v>580</v>
      </c>
      <c r="AT102" s="24" t="s">
        <v>157</v>
      </c>
      <c r="AU102" s="24" t="s">
        <v>81</v>
      </c>
      <c r="AY102" s="24" t="s">
        <v>155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24" t="s">
        <v>77</v>
      </c>
      <c r="BK102" s="215">
        <f>ROUND(I102*H102,2)</f>
        <v>0</v>
      </c>
      <c r="BL102" s="24" t="s">
        <v>580</v>
      </c>
      <c r="BM102" s="24" t="s">
        <v>599</v>
      </c>
    </row>
    <row r="103" spans="2:51" s="14" customFormat="1" ht="13.5">
      <c r="B103" s="257"/>
      <c r="C103" s="258"/>
      <c r="D103" s="238" t="s">
        <v>164</v>
      </c>
      <c r="E103" s="259" t="s">
        <v>30</v>
      </c>
      <c r="F103" s="260" t="s">
        <v>600</v>
      </c>
      <c r="G103" s="258"/>
      <c r="H103" s="261" t="s">
        <v>30</v>
      </c>
      <c r="I103" s="262"/>
      <c r="J103" s="258"/>
      <c r="K103" s="258"/>
      <c r="L103" s="263"/>
      <c r="M103" s="264"/>
      <c r="N103" s="265"/>
      <c r="O103" s="265"/>
      <c r="P103" s="265"/>
      <c r="Q103" s="265"/>
      <c r="R103" s="265"/>
      <c r="S103" s="265"/>
      <c r="T103" s="266"/>
      <c r="AT103" s="267" t="s">
        <v>164</v>
      </c>
      <c r="AU103" s="267" t="s">
        <v>81</v>
      </c>
      <c r="AV103" s="14" t="s">
        <v>77</v>
      </c>
      <c r="AW103" s="14" t="s">
        <v>37</v>
      </c>
      <c r="AX103" s="14" t="s">
        <v>73</v>
      </c>
      <c r="AY103" s="267" t="s">
        <v>155</v>
      </c>
    </row>
    <row r="104" spans="2:51" s="14" customFormat="1" ht="13.5">
      <c r="B104" s="257"/>
      <c r="C104" s="258"/>
      <c r="D104" s="238" t="s">
        <v>164</v>
      </c>
      <c r="E104" s="259" t="s">
        <v>30</v>
      </c>
      <c r="F104" s="260" t="s">
        <v>601</v>
      </c>
      <c r="G104" s="258"/>
      <c r="H104" s="261" t="s">
        <v>30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AT104" s="267" t="s">
        <v>164</v>
      </c>
      <c r="AU104" s="267" t="s">
        <v>81</v>
      </c>
      <c r="AV104" s="14" t="s">
        <v>77</v>
      </c>
      <c r="AW104" s="14" t="s">
        <v>37</v>
      </c>
      <c r="AX104" s="14" t="s">
        <v>73</v>
      </c>
      <c r="AY104" s="267" t="s">
        <v>155</v>
      </c>
    </row>
    <row r="105" spans="2:51" s="14" customFormat="1" ht="13.5">
      <c r="B105" s="257"/>
      <c r="C105" s="258"/>
      <c r="D105" s="238" t="s">
        <v>164</v>
      </c>
      <c r="E105" s="259" t="s">
        <v>30</v>
      </c>
      <c r="F105" s="260" t="s">
        <v>602</v>
      </c>
      <c r="G105" s="258"/>
      <c r="H105" s="261" t="s">
        <v>30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164</v>
      </c>
      <c r="AU105" s="267" t="s">
        <v>81</v>
      </c>
      <c r="AV105" s="14" t="s">
        <v>77</v>
      </c>
      <c r="AW105" s="14" t="s">
        <v>37</v>
      </c>
      <c r="AX105" s="14" t="s">
        <v>73</v>
      </c>
      <c r="AY105" s="267" t="s">
        <v>155</v>
      </c>
    </row>
    <row r="106" spans="2:51" s="12" customFormat="1" ht="13.5">
      <c r="B106" s="216"/>
      <c r="C106" s="217"/>
      <c r="D106" s="238" t="s">
        <v>164</v>
      </c>
      <c r="E106" s="239" t="s">
        <v>30</v>
      </c>
      <c r="F106" s="240" t="s">
        <v>77</v>
      </c>
      <c r="G106" s="217"/>
      <c r="H106" s="241">
        <v>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3" s="11" customFormat="1" ht="29.85" customHeight="1">
      <c r="B107" s="187"/>
      <c r="C107" s="188"/>
      <c r="D107" s="201" t="s">
        <v>72</v>
      </c>
      <c r="E107" s="202" t="s">
        <v>603</v>
      </c>
      <c r="F107" s="202" t="s">
        <v>604</v>
      </c>
      <c r="G107" s="188"/>
      <c r="H107" s="188"/>
      <c r="I107" s="191"/>
      <c r="J107" s="203">
        <f>BK107</f>
        <v>0</v>
      </c>
      <c r="K107" s="188"/>
      <c r="L107" s="193"/>
      <c r="M107" s="194"/>
      <c r="N107" s="195"/>
      <c r="O107" s="195"/>
      <c r="P107" s="196">
        <f>SUM(P108:P118)</f>
        <v>0</v>
      </c>
      <c r="Q107" s="195"/>
      <c r="R107" s="196">
        <f>SUM(R108:R118)</f>
        <v>0</v>
      </c>
      <c r="S107" s="195"/>
      <c r="T107" s="197">
        <f>SUM(T108:T118)</f>
        <v>0</v>
      </c>
      <c r="AR107" s="198" t="s">
        <v>182</v>
      </c>
      <c r="AT107" s="199" t="s">
        <v>72</v>
      </c>
      <c r="AU107" s="199" t="s">
        <v>77</v>
      </c>
      <c r="AY107" s="198" t="s">
        <v>155</v>
      </c>
      <c r="BK107" s="200">
        <f>SUM(BK108:BK118)</f>
        <v>0</v>
      </c>
    </row>
    <row r="108" spans="2:65" s="1" customFormat="1" ht="22.5" customHeight="1">
      <c r="B108" s="41"/>
      <c r="C108" s="204" t="s">
        <v>171</v>
      </c>
      <c r="D108" s="204" t="s">
        <v>157</v>
      </c>
      <c r="E108" s="205" t="s">
        <v>605</v>
      </c>
      <c r="F108" s="206" t="s">
        <v>606</v>
      </c>
      <c r="G108" s="207" t="s">
        <v>607</v>
      </c>
      <c r="H108" s="208">
        <v>1</v>
      </c>
      <c r="I108" s="209"/>
      <c r="J108" s="210">
        <f>ROUND(I108*H108,2)</f>
        <v>0</v>
      </c>
      <c r="K108" s="206" t="s">
        <v>30</v>
      </c>
      <c r="L108" s="61"/>
      <c r="M108" s="211" t="s">
        <v>30</v>
      </c>
      <c r="N108" s="212" t="s">
        <v>44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580</v>
      </c>
      <c r="AT108" s="24" t="s">
        <v>157</v>
      </c>
      <c r="AU108" s="24" t="s">
        <v>81</v>
      </c>
      <c r="AY108" s="24" t="s">
        <v>155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77</v>
      </c>
      <c r="BK108" s="215">
        <f>ROUND(I108*H108,2)</f>
        <v>0</v>
      </c>
      <c r="BL108" s="24" t="s">
        <v>580</v>
      </c>
      <c r="BM108" s="24" t="s">
        <v>608</v>
      </c>
    </row>
    <row r="109" spans="2:51" s="14" customFormat="1" ht="13.5">
      <c r="B109" s="257"/>
      <c r="C109" s="258"/>
      <c r="D109" s="238" t="s">
        <v>164</v>
      </c>
      <c r="E109" s="259" t="s">
        <v>30</v>
      </c>
      <c r="F109" s="260" t="s">
        <v>609</v>
      </c>
      <c r="G109" s="258"/>
      <c r="H109" s="261" t="s">
        <v>30</v>
      </c>
      <c r="I109" s="262"/>
      <c r="J109" s="258"/>
      <c r="K109" s="258"/>
      <c r="L109" s="263"/>
      <c r="M109" s="264"/>
      <c r="N109" s="265"/>
      <c r="O109" s="265"/>
      <c r="P109" s="265"/>
      <c r="Q109" s="265"/>
      <c r="R109" s="265"/>
      <c r="S109" s="265"/>
      <c r="T109" s="266"/>
      <c r="AT109" s="267" t="s">
        <v>164</v>
      </c>
      <c r="AU109" s="267" t="s">
        <v>81</v>
      </c>
      <c r="AV109" s="14" t="s">
        <v>77</v>
      </c>
      <c r="AW109" s="14" t="s">
        <v>37</v>
      </c>
      <c r="AX109" s="14" t="s">
        <v>73</v>
      </c>
      <c r="AY109" s="267" t="s">
        <v>155</v>
      </c>
    </row>
    <row r="110" spans="2:51" s="14" customFormat="1" ht="13.5">
      <c r="B110" s="257"/>
      <c r="C110" s="258"/>
      <c r="D110" s="238" t="s">
        <v>164</v>
      </c>
      <c r="E110" s="259" t="s">
        <v>30</v>
      </c>
      <c r="F110" s="260" t="s">
        <v>610</v>
      </c>
      <c r="G110" s="258"/>
      <c r="H110" s="261" t="s">
        <v>30</v>
      </c>
      <c r="I110" s="262"/>
      <c r="J110" s="258"/>
      <c r="K110" s="258"/>
      <c r="L110" s="263"/>
      <c r="M110" s="264"/>
      <c r="N110" s="265"/>
      <c r="O110" s="265"/>
      <c r="P110" s="265"/>
      <c r="Q110" s="265"/>
      <c r="R110" s="265"/>
      <c r="S110" s="265"/>
      <c r="T110" s="266"/>
      <c r="AT110" s="267" t="s">
        <v>164</v>
      </c>
      <c r="AU110" s="267" t="s">
        <v>81</v>
      </c>
      <c r="AV110" s="14" t="s">
        <v>77</v>
      </c>
      <c r="AW110" s="14" t="s">
        <v>37</v>
      </c>
      <c r="AX110" s="14" t="s">
        <v>73</v>
      </c>
      <c r="AY110" s="267" t="s">
        <v>155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77</v>
      </c>
      <c r="G111" s="217"/>
      <c r="H111" s="221">
        <v>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31.5" customHeight="1">
      <c r="B112" s="41"/>
      <c r="C112" s="204" t="s">
        <v>162</v>
      </c>
      <c r="D112" s="204" t="s">
        <v>157</v>
      </c>
      <c r="E112" s="205" t="s">
        <v>611</v>
      </c>
      <c r="F112" s="206" t="s">
        <v>612</v>
      </c>
      <c r="G112" s="207" t="s">
        <v>607</v>
      </c>
      <c r="H112" s="208">
        <v>1</v>
      </c>
      <c r="I112" s="209"/>
      <c r="J112" s="210">
        <f>ROUND(I112*H112,2)</f>
        <v>0</v>
      </c>
      <c r="K112" s="206" t="s">
        <v>30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580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580</v>
      </c>
      <c r="BM112" s="24" t="s">
        <v>613</v>
      </c>
    </row>
    <row r="113" spans="2:51" s="14" customFormat="1" ht="13.5">
      <c r="B113" s="257"/>
      <c r="C113" s="258"/>
      <c r="D113" s="238" t="s">
        <v>164</v>
      </c>
      <c r="E113" s="259" t="s">
        <v>30</v>
      </c>
      <c r="F113" s="260" t="s">
        <v>614</v>
      </c>
      <c r="G113" s="258"/>
      <c r="H113" s="261" t="s">
        <v>30</v>
      </c>
      <c r="I113" s="262"/>
      <c r="J113" s="258"/>
      <c r="K113" s="258"/>
      <c r="L113" s="263"/>
      <c r="M113" s="264"/>
      <c r="N113" s="265"/>
      <c r="O113" s="265"/>
      <c r="P113" s="265"/>
      <c r="Q113" s="265"/>
      <c r="R113" s="265"/>
      <c r="S113" s="265"/>
      <c r="T113" s="266"/>
      <c r="AT113" s="267" t="s">
        <v>164</v>
      </c>
      <c r="AU113" s="267" t="s">
        <v>81</v>
      </c>
      <c r="AV113" s="14" t="s">
        <v>77</v>
      </c>
      <c r="AW113" s="14" t="s">
        <v>37</v>
      </c>
      <c r="AX113" s="14" t="s">
        <v>73</v>
      </c>
      <c r="AY113" s="267" t="s">
        <v>155</v>
      </c>
    </row>
    <row r="114" spans="2:51" s="14" customFormat="1" ht="13.5">
      <c r="B114" s="257"/>
      <c r="C114" s="258"/>
      <c r="D114" s="238" t="s">
        <v>164</v>
      </c>
      <c r="E114" s="259" t="s">
        <v>30</v>
      </c>
      <c r="F114" s="260" t="s">
        <v>615</v>
      </c>
      <c r="G114" s="258"/>
      <c r="H114" s="261" t="s">
        <v>30</v>
      </c>
      <c r="I114" s="262"/>
      <c r="J114" s="258"/>
      <c r="K114" s="258"/>
      <c r="L114" s="263"/>
      <c r="M114" s="264"/>
      <c r="N114" s="265"/>
      <c r="O114" s="265"/>
      <c r="P114" s="265"/>
      <c r="Q114" s="265"/>
      <c r="R114" s="265"/>
      <c r="S114" s="265"/>
      <c r="T114" s="266"/>
      <c r="AT114" s="267" t="s">
        <v>164</v>
      </c>
      <c r="AU114" s="267" t="s">
        <v>81</v>
      </c>
      <c r="AV114" s="14" t="s">
        <v>77</v>
      </c>
      <c r="AW114" s="14" t="s">
        <v>37</v>
      </c>
      <c r="AX114" s="14" t="s">
        <v>73</v>
      </c>
      <c r="AY114" s="267" t="s">
        <v>155</v>
      </c>
    </row>
    <row r="115" spans="2:51" s="12" customFormat="1" ht="13.5">
      <c r="B115" s="216"/>
      <c r="C115" s="217"/>
      <c r="D115" s="218" t="s">
        <v>164</v>
      </c>
      <c r="E115" s="219" t="s">
        <v>30</v>
      </c>
      <c r="F115" s="220" t="s">
        <v>77</v>
      </c>
      <c r="G115" s="217"/>
      <c r="H115" s="221">
        <v>1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164</v>
      </c>
      <c r="AU115" s="227" t="s">
        <v>81</v>
      </c>
      <c r="AV115" s="12" t="s">
        <v>81</v>
      </c>
      <c r="AW115" s="12" t="s">
        <v>37</v>
      </c>
      <c r="AX115" s="12" t="s">
        <v>77</v>
      </c>
      <c r="AY115" s="227" t="s">
        <v>155</v>
      </c>
    </row>
    <row r="116" spans="2:65" s="1" customFormat="1" ht="22.5" customHeight="1">
      <c r="B116" s="41"/>
      <c r="C116" s="204" t="s">
        <v>182</v>
      </c>
      <c r="D116" s="204" t="s">
        <v>157</v>
      </c>
      <c r="E116" s="205" t="s">
        <v>616</v>
      </c>
      <c r="F116" s="206" t="s">
        <v>617</v>
      </c>
      <c r="G116" s="207" t="s">
        <v>579</v>
      </c>
      <c r="H116" s="208">
        <v>1</v>
      </c>
      <c r="I116" s="209"/>
      <c r="J116" s="210">
        <f>ROUND(I116*H116,2)</f>
        <v>0</v>
      </c>
      <c r="K116" s="206" t="s">
        <v>30</v>
      </c>
      <c r="L116" s="61"/>
      <c r="M116" s="211" t="s">
        <v>30</v>
      </c>
      <c r="N116" s="212" t="s">
        <v>44</v>
      </c>
      <c r="O116" s="42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24" t="s">
        <v>580</v>
      </c>
      <c r="AT116" s="24" t="s">
        <v>157</v>
      </c>
      <c r="AU116" s="24" t="s">
        <v>81</v>
      </c>
      <c r="AY116" s="24" t="s">
        <v>155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77</v>
      </c>
      <c r="BK116" s="215">
        <f>ROUND(I116*H116,2)</f>
        <v>0</v>
      </c>
      <c r="BL116" s="24" t="s">
        <v>580</v>
      </c>
      <c r="BM116" s="24" t="s">
        <v>618</v>
      </c>
    </row>
    <row r="117" spans="2:51" s="14" customFormat="1" ht="13.5">
      <c r="B117" s="257"/>
      <c r="C117" s="258"/>
      <c r="D117" s="238" t="s">
        <v>164</v>
      </c>
      <c r="E117" s="259" t="s">
        <v>30</v>
      </c>
      <c r="F117" s="260" t="s">
        <v>617</v>
      </c>
      <c r="G117" s="258"/>
      <c r="H117" s="261" t="s">
        <v>30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164</v>
      </c>
      <c r="AU117" s="267" t="s">
        <v>81</v>
      </c>
      <c r="AV117" s="14" t="s">
        <v>77</v>
      </c>
      <c r="AW117" s="14" t="s">
        <v>37</v>
      </c>
      <c r="AX117" s="14" t="s">
        <v>73</v>
      </c>
      <c r="AY117" s="267" t="s">
        <v>155</v>
      </c>
    </row>
    <row r="118" spans="2:51" s="12" customFormat="1" ht="13.5">
      <c r="B118" s="216"/>
      <c r="C118" s="217"/>
      <c r="D118" s="238" t="s">
        <v>164</v>
      </c>
      <c r="E118" s="239" t="s">
        <v>30</v>
      </c>
      <c r="F118" s="240" t="s">
        <v>77</v>
      </c>
      <c r="G118" s="217"/>
      <c r="H118" s="241">
        <v>1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3" s="11" customFormat="1" ht="29.85" customHeight="1">
      <c r="B119" s="187"/>
      <c r="C119" s="188"/>
      <c r="D119" s="201" t="s">
        <v>72</v>
      </c>
      <c r="E119" s="202" t="s">
        <v>619</v>
      </c>
      <c r="F119" s="202" t="s">
        <v>620</v>
      </c>
      <c r="G119" s="188"/>
      <c r="H119" s="188"/>
      <c r="I119" s="191"/>
      <c r="J119" s="203">
        <f>BK119</f>
        <v>0</v>
      </c>
      <c r="K119" s="188"/>
      <c r="L119" s="193"/>
      <c r="M119" s="194"/>
      <c r="N119" s="195"/>
      <c r="O119" s="195"/>
      <c r="P119" s="196">
        <f>SUM(P120:P126)</f>
        <v>0</v>
      </c>
      <c r="Q119" s="195"/>
      <c r="R119" s="196">
        <f>SUM(R120:R126)</f>
        <v>0</v>
      </c>
      <c r="S119" s="195"/>
      <c r="T119" s="197">
        <f>SUM(T120:T126)</f>
        <v>0</v>
      </c>
      <c r="AR119" s="198" t="s">
        <v>182</v>
      </c>
      <c r="AT119" s="199" t="s">
        <v>72</v>
      </c>
      <c r="AU119" s="199" t="s">
        <v>77</v>
      </c>
      <c r="AY119" s="198" t="s">
        <v>155</v>
      </c>
      <c r="BK119" s="200">
        <f>SUM(BK120:BK126)</f>
        <v>0</v>
      </c>
    </row>
    <row r="120" spans="2:65" s="1" customFormat="1" ht="22.5" customHeight="1">
      <c r="B120" s="41"/>
      <c r="C120" s="204" t="s">
        <v>187</v>
      </c>
      <c r="D120" s="204" t="s">
        <v>157</v>
      </c>
      <c r="E120" s="205" t="s">
        <v>621</v>
      </c>
      <c r="F120" s="206" t="s">
        <v>622</v>
      </c>
      <c r="G120" s="207" t="s">
        <v>607</v>
      </c>
      <c r="H120" s="208">
        <v>1</v>
      </c>
      <c r="I120" s="209"/>
      <c r="J120" s="210">
        <f>ROUND(I120*H120,2)</f>
        <v>0</v>
      </c>
      <c r="K120" s="206" t="s">
        <v>30</v>
      </c>
      <c r="L120" s="61"/>
      <c r="M120" s="211" t="s">
        <v>30</v>
      </c>
      <c r="N120" s="212" t="s">
        <v>44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580</v>
      </c>
      <c r="AT120" s="24" t="s">
        <v>157</v>
      </c>
      <c r="AU120" s="24" t="s">
        <v>81</v>
      </c>
      <c r="AY120" s="24" t="s">
        <v>155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77</v>
      </c>
      <c r="BK120" s="215">
        <f>ROUND(I120*H120,2)</f>
        <v>0</v>
      </c>
      <c r="BL120" s="24" t="s">
        <v>580</v>
      </c>
      <c r="BM120" s="24" t="s">
        <v>623</v>
      </c>
    </row>
    <row r="121" spans="2:51" s="14" customFormat="1" ht="13.5">
      <c r="B121" s="257"/>
      <c r="C121" s="258"/>
      <c r="D121" s="238" t="s">
        <v>164</v>
      </c>
      <c r="E121" s="259" t="s">
        <v>30</v>
      </c>
      <c r="F121" s="260" t="s">
        <v>624</v>
      </c>
      <c r="G121" s="258"/>
      <c r="H121" s="261" t="s">
        <v>30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164</v>
      </c>
      <c r="AU121" s="267" t="s">
        <v>81</v>
      </c>
      <c r="AV121" s="14" t="s">
        <v>77</v>
      </c>
      <c r="AW121" s="14" t="s">
        <v>37</v>
      </c>
      <c r="AX121" s="14" t="s">
        <v>73</v>
      </c>
      <c r="AY121" s="267" t="s">
        <v>155</v>
      </c>
    </row>
    <row r="122" spans="2:51" s="12" customFormat="1" ht="13.5">
      <c r="B122" s="216"/>
      <c r="C122" s="217"/>
      <c r="D122" s="218" t="s">
        <v>164</v>
      </c>
      <c r="E122" s="219" t="s">
        <v>30</v>
      </c>
      <c r="F122" s="220" t="s">
        <v>77</v>
      </c>
      <c r="G122" s="217"/>
      <c r="H122" s="221">
        <v>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5" s="1" customFormat="1" ht="22.5" customHeight="1">
      <c r="B123" s="41"/>
      <c r="C123" s="204" t="s">
        <v>192</v>
      </c>
      <c r="D123" s="204" t="s">
        <v>157</v>
      </c>
      <c r="E123" s="205" t="s">
        <v>625</v>
      </c>
      <c r="F123" s="206" t="s">
        <v>626</v>
      </c>
      <c r="G123" s="207" t="s">
        <v>579</v>
      </c>
      <c r="H123" s="208">
        <v>1</v>
      </c>
      <c r="I123" s="209"/>
      <c r="J123" s="210">
        <f>ROUND(I123*H123,2)</f>
        <v>0</v>
      </c>
      <c r="K123" s="206" t="s">
        <v>30</v>
      </c>
      <c r="L123" s="61"/>
      <c r="M123" s="211" t="s">
        <v>30</v>
      </c>
      <c r="N123" s="212" t="s">
        <v>44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580</v>
      </c>
      <c r="AT123" s="24" t="s">
        <v>157</v>
      </c>
      <c r="AU123" s="24" t="s">
        <v>81</v>
      </c>
      <c r="AY123" s="24" t="s">
        <v>155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77</v>
      </c>
      <c r="BK123" s="215">
        <f>ROUND(I123*H123,2)</f>
        <v>0</v>
      </c>
      <c r="BL123" s="24" t="s">
        <v>580</v>
      </c>
      <c r="BM123" s="24" t="s">
        <v>627</v>
      </c>
    </row>
    <row r="124" spans="2:51" s="14" customFormat="1" ht="13.5">
      <c r="B124" s="257"/>
      <c r="C124" s="258"/>
      <c r="D124" s="238" t="s">
        <v>164</v>
      </c>
      <c r="E124" s="259" t="s">
        <v>30</v>
      </c>
      <c r="F124" s="260" t="s">
        <v>626</v>
      </c>
      <c r="G124" s="258"/>
      <c r="H124" s="261" t="s">
        <v>30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AT124" s="267" t="s">
        <v>164</v>
      </c>
      <c r="AU124" s="267" t="s">
        <v>81</v>
      </c>
      <c r="AV124" s="14" t="s">
        <v>77</v>
      </c>
      <c r="AW124" s="14" t="s">
        <v>37</v>
      </c>
      <c r="AX124" s="14" t="s">
        <v>73</v>
      </c>
      <c r="AY124" s="267" t="s">
        <v>155</v>
      </c>
    </row>
    <row r="125" spans="2:51" s="14" customFormat="1" ht="13.5">
      <c r="B125" s="257"/>
      <c r="C125" s="258"/>
      <c r="D125" s="238" t="s">
        <v>164</v>
      </c>
      <c r="E125" s="259" t="s">
        <v>30</v>
      </c>
      <c r="F125" s="260" t="s">
        <v>628</v>
      </c>
      <c r="G125" s="258"/>
      <c r="H125" s="261" t="s">
        <v>30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164</v>
      </c>
      <c r="AU125" s="267" t="s">
        <v>81</v>
      </c>
      <c r="AV125" s="14" t="s">
        <v>77</v>
      </c>
      <c r="AW125" s="14" t="s">
        <v>37</v>
      </c>
      <c r="AX125" s="14" t="s">
        <v>73</v>
      </c>
      <c r="AY125" s="267" t="s">
        <v>155</v>
      </c>
    </row>
    <row r="126" spans="2:51" s="12" customFormat="1" ht="13.5">
      <c r="B126" s="216"/>
      <c r="C126" s="217"/>
      <c r="D126" s="238" t="s">
        <v>164</v>
      </c>
      <c r="E126" s="239" t="s">
        <v>30</v>
      </c>
      <c r="F126" s="240" t="s">
        <v>77</v>
      </c>
      <c r="G126" s="217"/>
      <c r="H126" s="241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164</v>
      </c>
      <c r="AU126" s="227" t="s">
        <v>81</v>
      </c>
      <c r="AV126" s="12" t="s">
        <v>81</v>
      </c>
      <c r="AW126" s="12" t="s">
        <v>37</v>
      </c>
      <c r="AX126" s="12" t="s">
        <v>77</v>
      </c>
      <c r="AY126" s="227" t="s">
        <v>155</v>
      </c>
    </row>
    <row r="127" spans="2:63" s="11" customFormat="1" ht="29.85" customHeight="1">
      <c r="B127" s="187"/>
      <c r="C127" s="188"/>
      <c r="D127" s="201" t="s">
        <v>72</v>
      </c>
      <c r="E127" s="202" t="s">
        <v>629</v>
      </c>
      <c r="F127" s="202" t="s">
        <v>630</v>
      </c>
      <c r="G127" s="188"/>
      <c r="H127" s="188"/>
      <c r="I127" s="191"/>
      <c r="J127" s="203">
        <f>BK127</f>
        <v>0</v>
      </c>
      <c r="K127" s="188"/>
      <c r="L127" s="193"/>
      <c r="M127" s="194"/>
      <c r="N127" s="195"/>
      <c r="O127" s="195"/>
      <c r="P127" s="196">
        <f>SUM(P128:P131)</f>
        <v>0</v>
      </c>
      <c r="Q127" s="195"/>
      <c r="R127" s="196">
        <f>SUM(R128:R131)</f>
        <v>0</v>
      </c>
      <c r="S127" s="195"/>
      <c r="T127" s="197">
        <f>SUM(T128:T131)</f>
        <v>0</v>
      </c>
      <c r="AR127" s="198" t="s">
        <v>182</v>
      </c>
      <c r="AT127" s="199" t="s">
        <v>72</v>
      </c>
      <c r="AU127" s="199" t="s">
        <v>77</v>
      </c>
      <c r="AY127" s="198" t="s">
        <v>155</v>
      </c>
      <c r="BK127" s="200">
        <f>SUM(BK128:BK131)</f>
        <v>0</v>
      </c>
    </row>
    <row r="128" spans="2:65" s="1" customFormat="1" ht="22.5" customHeight="1">
      <c r="B128" s="41"/>
      <c r="C128" s="204" t="s">
        <v>197</v>
      </c>
      <c r="D128" s="204" t="s">
        <v>157</v>
      </c>
      <c r="E128" s="205" t="s">
        <v>631</v>
      </c>
      <c r="F128" s="206" t="s">
        <v>632</v>
      </c>
      <c r="G128" s="207" t="s">
        <v>633</v>
      </c>
      <c r="H128" s="208">
        <v>1</v>
      </c>
      <c r="I128" s="209"/>
      <c r="J128" s="210">
        <f>ROUND(I128*H128,2)</f>
        <v>0</v>
      </c>
      <c r="K128" s="206" t="s">
        <v>161</v>
      </c>
      <c r="L128" s="61"/>
      <c r="M128" s="211" t="s">
        <v>30</v>
      </c>
      <c r="N128" s="212" t="s">
        <v>44</v>
      </c>
      <c r="O128" s="42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24" t="s">
        <v>580</v>
      </c>
      <c r="AT128" s="24" t="s">
        <v>157</v>
      </c>
      <c r="AU128" s="24" t="s">
        <v>81</v>
      </c>
      <c r="AY128" s="24" t="s">
        <v>155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24" t="s">
        <v>77</v>
      </c>
      <c r="BK128" s="215">
        <f>ROUND(I128*H128,2)</f>
        <v>0</v>
      </c>
      <c r="BL128" s="24" t="s">
        <v>580</v>
      </c>
      <c r="BM128" s="24" t="s">
        <v>634</v>
      </c>
    </row>
    <row r="129" spans="2:51" s="14" customFormat="1" ht="13.5">
      <c r="B129" s="257"/>
      <c r="C129" s="258"/>
      <c r="D129" s="238" t="s">
        <v>164</v>
      </c>
      <c r="E129" s="259" t="s">
        <v>30</v>
      </c>
      <c r="F129" s="260" t="s">
        <v>635</v>
      </c>
      <c r="G129" s="258"/>
      <c r="H129" s="261" t="s">
        <v>30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AT129" s="267" t="s">
        <v>164</v>
      </c>
      <c r="AU129" s="267" t="s">
        <v>81</v>
      </c>
      <c r="AV129" s="14" t="s">
        <v>77</v>
      </c>
      <c r="AW129" s="14" t="s">
        <v>37</v>
      </c>
      <c r="AX129" s="14" t="s">
        <v>73</v>
      </c>
      <c r="AY129" s="267" t="s">
        <v>155</v>
      </c>
    </row>
    <row r="130" spans="2:51" s="14" customFormat="1" ht="13.5">
      <c r="B130" s="257"/>
      <c r="C130" s="258"/>
      <c r="D130" s="238" t="s">
        <v>164</v>
      </c>
      <c r="E130" s="259" t="s">
        <v>30</v>
      </c>
      <c r="F130" s="260" t="s">
        <v>636</v>
      </c>
      <c r="G130" s="258"/>
      <c r="H130" s="261" t="s">
        <v>30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AT130" s="267" t="s">
        <v>164</v>
      </c>
      <c r="AU130" s="267" t="s">
        <v>81</v>
      </c>
      <c r="AV130" s="14" t="s">
        <v>77</v>
      </c>
      <c r="AW130" s="14" t="s">
        <v>37</v>
      </c>
      <c r="AX130" s="14" t="s">
        <v>73</v>
      </c>
      <c r="AY130" s="267" t="s">
        <v>155</v>
      </c>
    </row>
    <row r="131" spans="2:51" s="12" customFormat="1" ht="13.5">
      <c r="B131" s="216"/>
      <c r="C131" s="217"/>
      <c r="D131" s="238" t="s">
        <v>164</v>
      </c>
      <c r="E131" s="239" t="s">
        <v>30</v>
      </c>
      <c r="F131" s="240" t="s">
        <v>77</v>
      </c>
      <c r="G131" s="217"/>
      <c r="H131" s="241">
        <v>1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164</v>
      </c>
      <c r="AU131" s="227" t="s">
        <v>81</v>
      </c>
      <c r="AV131" s="12" t="s">
        <v>81</v>
      </c>
      <c r="AW131" s="12" t="s">
        <v>37</v>
      </c>
      <c r="AX131" s="12" t="s">
        <v>77</v>
      </c>
      <c r="AY131" s="227" t="s">
        <v>155</v>
      </c>
    </row>
    <row r="132" spans="2:63" s="11" customFormat="1" ht="29.85" customHeight="1">
      <c r="B132" s="187"/>
      <c r="C132" s="188"/>
      <c r="D132" s="201" t="s">
        <v>72</v>
      </c>
      <c r="E132" s="202" t="s">
        <v>637</v>
      </c>
      <c r="F132" s="202" t="s">
        <v>638</v>
      </c>
      <c r="G132" s="188"/>
      <c r="H132" s="188"/>
      <c r="I132" s="191"/>
      <c r="J132" s="203">
        <f>BK132</f>
        <v>0</v>
      </c>
      <c r="K132" s="188"/>
      <c r="L132" s="193"/>
      <c r="M132" s="194"/>
      <c r="N132" s="195"/>
      <c r="O132" s="195"/>
      <c r="P132" s="196">
        <f>SUM(P133:P152)</f>
        <v>0</v>
      </c>
      <c r="Q132" s="195"/>
      <c r="R132" s="196">
        <f>SUM(R133:R152)</f>
        <v>0</v>
      </c>
      <c r="S132" s="195"/>
      <c r="T132" s="197">
        <f>SUM(T133:T152)</f>
        <v>0</v>
      </c>
      <c r="AR132" s="198" t="s">
        <v>182</v>
      </c>
      <c r="AT132" s="199" t="s">
        <v>72</v>
      </c>
      <c r="AU132" s="199" t="s">
        <v>77</v>
      </c>
      <c r="AY132" s="198" t="s">
        <v>155</v>
      </c>
      <c r="BK132" s="200">
        <f>SUM(BK133:BK152)</f>
        <v>0</v>
      </c>
    </row>
    <row r="133" spans="2:65" s="1" customFormat="1" ht="22.5" customHeight="1">
      <c r="B133" s="41"/>
      <c r="C133" s="204" t="s">
        <v>203</v>
      </c>
      <c r="D133" s="204" t="s">
        <v>157</v>
      </c>
      <c r="E133" s="205" t="s">
        <v>639</v>
      </c>
      <c r="F133" s="206" t="s">
        <v>640</v>
      </c>
      <c r="G133" s="207" t="s">
        <v>607</v>
      </c>
      <c r="H133" s="208">
        <v>1</v>
      </c>
      <c r="I133" s="209"/>
      <c r="J133" s="210">
        <f>ROUND(I133*H133,2)</f>
        <v>0</v>
      </c>
      <c r="K133" s="206" t="s">
        <v>30</v>
      </c>
      <c r="L133" s="61"/>
      <c r="M133" s="211" t="s">
        <v>30</v>
      </c>
      <c r="N133" s="212" t="s">
        <v>44</v>
      </c>
      <c r="O133" s="4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24" t="s">
        <v>580</v>
      </c>
      <c r="AT133" s="24" t="s">
        <v>157</v>
      </c>
      <c r="AU133" s="24" t="s">
        <v>81</v>
      </c>
      <c r="AY133" s="24" t="s">
        <v>155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24" t="s">
        <v>77</v>
      </c>
      <c r="BK133" s="215">
        <f>ROUND(I133*H133,2)</f>
        <v>0</v>
      </c>
      <c r="BL133" s="24" t="s">
        <v>580</v>
      </c>
      <c r="BM133" s="24" t="s">
        <v>641</v>
      </c>
    </row>
    <row r="134" spans="2:51" s="14" customFormat="1" ht="13.5">
      <c r="B134" s="257"/>
      <c r="C134" s="258"/>
      <c r="D134" s="238" t="s">
        <v>164</v>
      </c>
      <c r="E134" s="259" t="s">
        <v>30</v>
      </c>
      <c r="F134" s="260" t="s">
        <v>642</v>
      </c>
      <c r="G134" s="258"/>
      <c r="H134" s="261" t="s">
        <v>30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164</v>
      </c>
      <c r="AU134" s="267" t="s">
        <v>81</v>
      </c>
      <c r="AV134" s="14" t="s">
        <v>77</v>
      </c>
      <c r="AW134" s="14" t="s">
        <v>37</v>
      </c>
      <c r="AX134" s="14" t="s">
        <v>73</v>
      </c>
      <c r="AY134" s="267" t="s">
        <v>155</v>
      </c>
    </row>
    <row r="135" spans="2:51" s="14" customFormat="1" ht="13.5">
      <c r="B135" s="257"/>
      <c r="C135" s="258"/>
      <c r="D135" s="238" t="s">
        <v>164</v>
      </c>
      <c r="E135" s="259" t="s">
        <v>30</v>
      </c>
      <c r="F135" s="260" t="s">
        <v>643</v>
      </c>
      <c r="G135" s="258"/>
      <c r="H135" s="261" t="s">
        <v>30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164</v>
      </c>
      <c r="AU135" s="267" t="s">
        <v>81</v>
      </c>
      <c r="AV135" s="14" t="s">
        <v>77</v>
      </c>
      <c r="AW135" s="14" t="s">
        <v>37</v>
      </c>
      <c r="AX135" s="14" t="s">
        <v>73</v>
      </c>
      <c r="AY135" s="267" t="s">
        <v>155</v>
      </c>
    </row>
    <row r="136" spans="2:51" s="14" customFormat="1" ht="13.5">
      <c r="B136" s="257"/>
      <c r="C136" s="258"/>
      <c r="D136" s="238" t="s">
        <v>164</v>
      </c>
      <c r="E136" s="259" t="s">
        <v>30</v>
      </c>
      <c r="F136" s="260" t="s">
        <v>644</v>
      </c>
      <c r="G136" s="258"/>
      <c r="H136" s="261" t="s">
        <v>30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164</v>
      </c>
      <c r="AU136" s="267" t="s">
        <v>81</v>
      </c>
      <c r="AV136" s="14" t="s">
        <v>77</v>
      </c>
      <c r="AW136" s="14" t="s">
        <v>37</v>
      </c>
      <c r="AX136" s="14" t="s">
        <v>73</v>
      </c>
      <c r="AY136" s="267" t="s">
        <v>155</v>
      </c>
    </row>
    <row r="137" spans="2:51" s="14" customFormat="1" ht="13.5">
      <c r="B137" s="257"/>
      <c r="C137" s="258"/>
      <c r="D137" s="238" t="s">
        <v>164</v>
      </c>
      <c r="E137" s="259" t="s">
        <v>30</v>
      </c>
      <c r="F137" s="260" t="s">
        <v>645</v>
      </c>
      <c r="G137" s="258"/>
      <c r="H137" s="261" t="s">
        <v>30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164</v>
      </c>
      <c r="AU137" s="267" t="s">
        <v>81</v>
      </c>
      <c r="AV137" s="14" t="s">
        <v>77</v>
      </c>
      <c r="AW137" s="14" t="s">
        <v>37</v>
      </c>
      <c r="AX137" s="14" t="s">
        <v>73</v>
      </c>
      <c r="AY137" s="267" t="s">
        <v>155</v>
      </c>
    </row>
    <row r="138" spans="2:51" s="12" customFormat="1" ht="13.5">
      <c r="B138" s="216"/>
      <c r="C138" s="217"/>
      <c r="D138" s="218" t="s">
        <v>164</v>
      </c>
      <c r="E138" s="219" t="s">
        <v>30</v>
      </c>
      <c r="F138" s="220" t="s">
        <v>77</v>
      </c>
      <c r="G138" s="217"/>
      <c r="H138" s="221">
        <v>1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164</v>
      </c>
      <c r="AU138" s="227" t="s">
        <v>81</v>
      </c>
      <c r="AV138" s="12" t="s">
        <v>81</v>
      </c>
      <c r="AW138" s="12" t="s">
        <v>37</v>
      </c>
      <c r="AX138" s="12" t="s">
        <v>77</v>
      </c>
      <c r="AY138" s="227" t="s">
        <v>155</v>
      </c>
    </row>
    <row r="139" spans="2:65" s="1" customFormat="1" ht="22.5" customHeight="1">
      <c r="B139" s="41"/>
      <c r="C139" s="204" t="s">
        <v>211</v>
      </c>
      <c r="D139" s="204" t="s">
        <v>157</v>
      </c>
      <c r="E139" s="205" t="s">
        <v>646</v>
      </c>
      <c r="F139" s="206" t="s">
        <v>647</v>
      </c>
      <c r="G139" s="207" t="s">
        <v>607</v>
      </c>
      <c r="H139" s="208">
        <v>1</v>
      </c>
      <c r="I139" s="209"/>
      <c r="J139" s="210">
        <f>ROUND(I139*H139,2)</f>
        <v>0</v>
      </c>
      <c r="K139" s="206" t="s">
        <v>30</v>
      </c>
      <c r="L139" s="61"/>
      <c r="M139" s="211" t="s">
        <v>30</v>
      </c>
      <c r="N139" s="212" t="s">
        <v>44</v>
      </c>
      <c r="O139" s="4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AR139" s="24" t="s">
        <v>580</v>
      </c>
      <c r="AT139" s="24" t="s">
        <v>157</v>
      </c>
      <c r="AU139" s="24" t="s">
        <v>81</v>
      </c>
      <c r="AY139" s="24" t="s">
        <v>155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24" t="s">
        <v>77</v>
      </c>
      <c r="BK139" s="215">
        <f>ROUND(I139*H139,2)</f>
        <v>0</v>
      </c>
      <c r="BL139" s="24" t="s">
        <v>580</v>
      </c>
      <c r="BM139" s="24" t="s">
        <v>648</v>
      </c>
    </row>
    <row r="140" spans="2:51" s="14" customFormat="1" ht="13.5">
      <c r="B140" s="257"/>
      <c r="C140" s="258"/>
      <c r="D140" s="238" t="s">
        <v>164</v>
      </c>
      <c r="E140" s="259" t="s">
        <v>30</v>
      </c>
      <c r="F140" s="260" t="s">
        <v>647</v>
      </c>
      <c r="G140" s="258"/>
      <c r="H140" s="261" t="s">
        <v>30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AT140" s="267" t="s">
        <v>164</v>
      </c>
      <c r="AU140" s="267" t="s">
        <v>81</v>
      </c>
      <c r="AV140" s="14" t="s">
        <v>77</v>
      </c>
      <c r="AW140" s="14" t="s">
        <v>37</v>
      </c>
      <c r="AX140" s="14" t="s">
        <v>73</v>
      </c>
      <c r="AY140" s="267" t="s">
        <v>155</v>
      </c>
    </row>
    <row r="141" spans="2:51" s="12" customFormat="1" ht="13.5">
      <c r="B141" s="216"/>
      <c r="C141" s="217"/>
      <c r="D141" s="218" t="s">
        <v>164</v>
      </c>
      <c r="E141" s="219" t="s">
        <v>30</v>
      </c>
      <c r="F141" s="220" t="s">
        <v>77</v>
      </c>
      <c r="G141" s="217"/>
      <c r="H141" s="221">
        <v>1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164</v>
      </c>
      <c r="AU141" s="227" t="s">
        <v>81</v>
      </c>
      <c r="AV141" s="12" t="s">
        <v>81</v>
      </c>
      <c r="AW141" s="12" t="s">
        <v>37</v>
      </c>
      <c r="AX141" s="12" t="s">
        <v>77</v>
      </c>
      <c r="AY141" s="227" t="s">
        <v>155</v>
      </c>
    </row>
    <row r="142" spans="2:65" s="1" customFormat="1" ht="31.5" customHeight="1">
      <c r="B142" s="41"/>
      <c r="C142" s="204" t="s">
        <v>216</v>
      </c>
      <c r="D142" s="204" t="s">
        <v>157</v>
      </c>
      <c r="E142" s="205" t="s">
        <v>649</v>
      </c>
      <c r="F142" s="206" t="s">
        <v>650</v>
      </c>
      <c r="G142" s="207" t="s">
        <v>579</v>
      </c>
      <c r="H142" s="208">
        <v>1</v>
      </c>
      <c r="I142" s="209"/>
      <c r="J142" s="210">
        <f>ROUND(I142*H142,2)</f>
        <v>0</v>
      </c>
      <c r="K142" s="206" t="s">
        <v>30</v>
      </c>
      <c r="L142" s="61"/>
      <c r="M142" s="211" t="s">
        <v>30</v>
      </c>
      <c r="N142" s="212" t="s">
        <v>44</v>
      </c>
      <c r="O142" s="4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4" t="s">
        <v>580</v>
      </c>
      <c r="AT142" s="24" t="s">
        <v>157</v>
      </c>
      <c r="AU142" s="24" t="s">
        <v>81</v>
      </c>
      <c r="AY142" s="24" t="s">
        <v>155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4" t="s">
        <v>77</v>
      </c>
      <c r="BK142" s="215">
        <f>ROUND(I142*H142,2)</f>
        <v>0</v>
      </c>
      <c r="BL142" s="24" t="s">
        <v>580</v>
      </c>
      <c r="BM142" s="24" t="s">
        <v>651</v>
      </c>
    </row>
    <row r="143" spans="2:51" s="14" customFormat="1" ht="13.5">
      <c r="B143" s="257"/>
      <c r="C143" s="258"/>
      <c r="D143" s="238" t="s">
        <v>164</v>
      </c>
      <c r="E143" s="259" t="s">
        <v>30</v>
      </c>
      <c r="F143" s="260" t="s">
        <v>652</v>
      </c>
      <c r="G143" s="258"/>
      <c r="H143" s="261" t="s">
        <v>30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AT143" s="267" t="s">
        <v>164</v>
      </c>
      <c r="AU143" s="267" t="s">
        <v>81</v>
      </c>
      <c r="AV143" s="14" t="s">
        <v>77</v>
      </c>
      <c r="AW143" s="14" t="s">
        <v>37</v>
      </c>
      <c r="AX143" s="14" t="s">
        <v>73</v>
      </c>
      <c r="AY143" s="267" t="s">
        <v>155</v>
      </c>
    </row>
    <row r="144" spans="2:51" s="14" customFormat="1" ht="13.5">
      <c r="B144" s="257"/>
      <c r="C144" s="258"/>
      <c r="D144" s="238" t="s">
        <v>164</v>
      </c>
      <c r="E144" s="259" t="s">
        <v>30</v>
      </c>
      <c r="F144" s="260" t="s">
        <v>653</v>
      </c>
      <c r="G144" s="258"/>
      <c r="H144" s="261" t="s">
        <v>30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AT144" s="267" t="s">
        <v>164</v>
      </c>
      <c r="AU144" s="267" t="s">
        <v>81</v>
      </c>
      <c r="AV144" s="14" t="s">
        <v>77</v>
      </c>
      <c r="AW144" s="14" t="s">
        <v>37</v>
      </c>
      <c r="AX144" s="14" t="s">
        <v>73</v>
      </c>
      <c r="AY144" s="267" t="s">
        <v>155</v>
      </c>
    </row>
    <row r="145" spans="2:51" s="12" customFormat="1" ht="13.5">
      <c r="B145" s="216"/>
      <c r="C145" s="217"/>
      <c r="D145" s="218" t="s">
        <v>164</v>
      </c>
      <c r="E145" s="219" t="s">
        <v>30</v>
      </c>
      <c r="F145" s="220" t="s">
        <v>77</v>
      </c>
      <c r="G145" s="217"/>
      <c r="H145" s="221">
        <v>1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164</v>
      </c>
      <c r="AU145" s="227" t="s">
        <v>81</v>
      </c>
      <c r="AV145" s="12" t="s">
        <v>81</v>
      </c>
      <c r="AW145" s="12" t="s">
        <v>37</v>
      </c>
      <c r="AX145" s="12" t="s">
        <v>77</v>
      </c>
      <c r="AY145" s="227" t="s">
        <v>155</v>
      </c>
    </row>
    <row r="146" spans="2:65" s="1" customFormat="1" ht="44.25" customHeight="1">
      <c r="B146" s="41"/>
      <c r="C146" s="204" t="s">
        <v>221</v>
      </c>
      <c r="D146" s="204" t="s">
        <v>157</v>
      </c>
      <c r="E146" s="205" t="s">
        <v>654</v>
      </c>
      <c r="F146" s="206" t="s">
        <v>655</v>
      </c>
      <c r="G146" s="207" t="s">
        <v>579</v>
      </c>
      <c r="H146" s="208">
        <v>1</v>
      </c>
      <c r="I146" s="209"/>
      <c r="J146" s="210">
        <f>ROUND(I146*H146,2)</f>
        <v>0</v>
      </c>
      <c r="K146" s="206" t="s">
        <v>30</v>
      </c>
      <c r="L146" s="61"/>
      <c r="M146" s="211" t="s">
        <v>30</v>
      </c>
      <c r="N146" s="212" t="s">
        <v>44</v>
      </c>
      <c r="O146" s="4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4" t="s">
        <v>580</v>
      </c>
      <c r="AT146" s="24" t="s">
        <v>157</v>
      </c>
      <c r="AU146" s="24" t="s">
        <v>81</v>
      </c>
      <c r="AY146" s="24" t="s">
        <v>155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4" t="s">
        <v>77</v>
      </c>
      <c r="BK146" s="215">
        <f>ROUND(I146*H146,2)</f>
        <v>0</v>
      </c>
      <c r="BL146" s="24" t="s">
        <v>580</v>
      </c>
      <c r="BM146" s="24" t="s">
        <v>656</v>
      </c>
    </row>
    <row r="147" spans="2:51" s="14" customFormat="1" ht="27">
      <c r="B147" s="257"/>
      <c r="C147" s="258"/>
      <c r="D147" s="238" t="s">
        <v>164</v>
      </c>
      <c r="E147" s="259" t="s">
        <v>30</v>
      </c>
      <c r="F147" s="260" t="s">
        <v>657</v>
      </c>
      <c r="G147" s="258"/>
      <c r="H147" s="261" t="s">
        <v>30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AT147" s="267" t="s">
        <v>164</v>
      </c>
      <c r="AU147" s="267" t="s">
        <v>81</v>
      </c>
      <c r="AV147" s="14" t="s">
        <v>77</v>
      </c>
      <c r="AW147" s="14" t="s">
        <v>37</v>
      </c>
      <c r="AX147" s="14" t="s">
        <v>73</v>
      </c>
      <c r="AY147" s="267" t="s">
        <v>155</v>
      </c>
    </row>
    <row r="148" spans="2:51" s="14" customFormat="1" ht="13.5">
      <c r="B148" s="257"/>
      <c r="C148" s="258"/>
      <c r="D148" s="238" t="s">
        <v>164</v>
      </c>
      <c r="E148" s="259" t="s">
        <v>30</v>
      </c>
      <c r="F148" s="260" t="s">
        <v>658</v>
      </c>
      <c r="G148" s="258"/>
      <c r="H148" s="261" t="s">
        <v>30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AT148" s="267" t="s">
        <v>164</v>
      </c>
      <c r="AU148" s="267" t="s">
        <v>81</v>
      </c>
      <c r="AV148" s="14" t="s">
        <v>77</v>
      </c>
      <c r="AW148" s="14" t="s">
        <v>37</v>
      </c>
      <c r="AX148" s="14" t="s">
        <v>73</v>
      </c>
      <c r="AY148" s="267" t="s">
        <v>155</v>
      </c>
    </row>
    <row r="149" spans="2:51" s="14" customFormat="1" ht="13.5">
      <c r="B149" s="257"/>
      <c r="C149" s="258"/>
      <c r="D149" s="238" t="s">
        <v>164</v>
      </c>
      <c r="E149" s="259" t="s">
        <v>30</v>
      </c>
      <c r="F149" s="260" t="s">
        <v>659</v>
      </c>
      <c r="G149" s="258"/>
      <c r="H149" s="261" t="s">
        <v>30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AT149" s="267" t="s">
        <v>164</v>
      </c>
      <c r="AU149" s="267" t="s">
        <v>81</v>
      </c>
      <c r="AV149" s="14" t="s">
        <v>77</v>
      </c>
      <c r="AW149" s="14" t="s">
        <v>37</v>
      </c>
      <c r="AX149" s="14" t="s">
        <v>73</v>
      </c>
      <c r="AY149" s="267" t="s">
        <v>155</v>
      </c>
    </row>
    <row r="150" spans="2:51" s="14" customFormat="1" ht="27">
      <c r="B150" s="257"/>
      <c r="C150" s="258"/>
      <c r="D150" s="238" t="s">
        <v>164</v>
      </c>
      <c r="E150" s="259" t="s">
        <v>30</v>
      </c>
      <c r="F150" s="260" t="s">
        <v>660</v>
      </c>
      <c r="G150" s="258"/>
      <c r="H150" s="261" t="s">
        <v>30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AT150" s="267" t="s">
        <v>164</v>
      </c>
      <c r="AU150" s="267" t="s">
        <v>81</v>
      </c>
      <c r="AV150" s="14" t="s">
        <v>77</v>
      </c>
      <c r="AW150" s="14" t="s">
        <v>37</v>
      </c>
      <c r="AX150" s="14" t="s">
        <v>73</v>
      </c>
      <c r="AY150" s="267" t="s">
        <v>155</v>
      </c>
    </row>
    <row r="151" spans="2:51" s="14" customFormat="1" ht="13.5">
      <c r="B151" s="257"/>
      <c r="C151" s="258"/>
      <c r="D151" s="238" t="s">
        <v>164</v>
      </c>
      <c r="E151" s="259" t="s">
        <v>30</v>
      </c>
      <c r="F151" s="260" t="s">
        <v>661</v>
      </c>
      <c r="G151" s="258"/>
      <c r="H151" s="261" t="s">
        <v>30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AT151" s="267" t="s">
        <v>164</v>
      </c>
      <c r="AU151" s="267" t="s">
        <v>81</v>
      </c>
      <c r="AV151" s="14" t="s">
        <v>77</v>
      </c>
      <c r="AW151" s="14" t="s">
        <v>37</v>
      </c>
      <c r="AX151" s="14" t="s">
        <v>73</v>
      </c>
      <c r="AY151" s="267" t="s">
        <v>155</v>
      </c>
    </row>
    <row r="152" spans="2:51" s="12" customFormat="1" ht="13.5">
      <c r="B152" s="216"/>
      <c r="C152" s="217"/>
      <c r="D152" s="238" t="s">
        <v>164</v>
      </c>
      <c r="E152" s="239" t="s">
        <v>30</v>
      </c>
      <c r="F152" s="240" t="s">
        <v>77</v>
      </c>
      <c r="G152" s="217"/>
      <c r="H152" s="241">
        <v>1</v>
      </c>
      <c r="I152" s="222"/>
      <c r="J152" s="217"/>
      <c r="K152" s="217"/>
      <c r="L152" s="223"/>
      <c r="M152" s="268"/>
      <c r="N152" s="269"/>
      <c r="O152" s="269"/>
      <c r="P152" s="269"/>
      <c r="Q152" s="269"/>
      <c r="R152" s="269"/>
      <c r="S152" s="269"/>
      <c r="T152" s="270"/>
      <c r="AT152" s="227" t="s">
        <v>164</v>
      </c>
      <c r="AU152" s="227" t="s">
        <v>81</v>
      </c>
      <c r="AV152" s="12" t="s">
        <v>81</v>
      </c>
      <c r="AW152" s="12" t="s">
        <v>37</v>
      </c>
      <c r="AX152" s="12" t="s">
        <v>77</v>
      </c>
      <c r="AY152" s="227" t="s">
        <v>155</v>
      </c>
    </row>
    <row r="153" spans="2:12" s="1" customFormat="1" ht="6.95" customHeight="1">
      <c r="B153" s="56"/>
      <c r="C153" s="57"/>
      <c r="D153" s="57"/>
      <c r="E153" s="57"/>
      <c r="F153" s="57"/>
      <c r="G153" s="57"/>
      <c r="H153" s="57"/>
      <c r="I153" s="148"/>
      <c r="J153" s="57"/>
      <c r="K153" s="57"/>
      <c r="L153" s="61"/>
    </row>
  </sheetData>
  <sheetProtection password="CC35" sheet="1" objects="1" scenarios="1" formatCells="0" formatColumns="0" formatRows="0" sort="0" autoFilter="0"/>
  <autoFilter ref="C81:K152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402" t="s">
        <v>662</v>
      </c>
      <c r="D3" s="402"/>
      <c r="E3" s="402"/>
      <c r="F3" s="402"/>
      <c r="G3" s="402"/>
      <c r="H3" s="402"/>
      <c r="I3" s="402"/>
      <c r="J3" s="402"/>
      <c r="K3" s="276"/>
    </row>
    <row r="4" spans="2:11" ht="25.5" customHeight="1">
      <c r="B4" s="277"/>
      <c r="C4" s="406" t="s">
        <v>663</v>
      </c>
      <c r="D4" s="406"/>
      <c r="E4" s="406"/>
      <c r="F4" s="406"/>
      <c r="G4" s="406"/>
      <c r="H4" s="406"/>
      <c r="I4" s="406"/>
      <c r="J4" s="406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405" t="s">
        <v>664</v>
      </c>
      <c r="D6" s="405"/>
      <c r="E6" s="405"/>
      <c r="F6" s="405"/>
      <c r="G6" s="405"/>
      <c r="H6" s="405"/>
      <c r="I6" s="405"/>
      <c r="J6" s="405"/>
      <c r="K6" s="278"/>
    </row>
    <row r="7" spans="2:11" ht="15" customHeight="1">
      <c r="B7" s="281"/>
      <c r="C7" s="405" t="s">
        <v>665</v>
      </c>
      <c r="D7" s="405"/>
      <c r="E7" s="405"/>
      <c r="F7" s="405"/>
      <c r="G7" s="405"/>
      <c r="H7" s="405"/>
      <c r="I7" s="405"/>
      <c r="J7" s="405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405" t="s">
        <v>666</v>
      </c>
      <c r="D9" s="405"/>
      <c r="E9" s="405"/>
      <c r="F9" s="405"/>
      <c r="G9" s="405"/>
      <c r="H9" s="405"/>
      <c r="I9" s="405"/>
      <c r="J9" s="405"/>
      <c r="K9" s="278"/>
    </row>
    <row r="10" spans="2:11" ht="15" customHeight="1">
      <c r="B10" s="281"/>
      <c r="C10" s="280"/>
      <c r="D10" s="405" t="s">
        <v>667</v>
      </c>
      <c r="E10" s="405"/>
      <c r="F10" s="405"/>
      <c r="G10" s="405"/>
      <c r="H10" s="405"/>
      <c r="I10" s="405"/>
      <c r="J10" s="405"/>
      <c r="K10" s="278"/>
    </row>
    <row r="11" spans="2:11" ht="15" customHeight="1">
      <c r="B11" s="281"/>
      <c r="C11" s="282"/>
      <c r="D11" s="405" t="s">
        <v>668</v>
      </c>
      <c r="E11" s="405"/>
      <c r="F11" s="405"/>
      <c r="G11" s="405"/>
      <c r="H11" s="405"/>
      <c r="I11" s="405"/>
      <c r="J11" s="405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405" t="s">
        <v>669</v>
      </c>
      <c r="E13" s="405"/>
      <c r="F13" s="405"/>
      <c r="G13" s="405"/>
      <c r="H13" s="405"/>
      <c r="I13" s="405"/>
      <c r="J13" s="405"/>
      <c r="K13" s="278"/>
    </row>
    <row r="14" spans="2:11" ht="15" customHeight="1">
      <c r="B14" s="281"/>
      <c r="C14" s="282"/>
      <c r="D14" s="405" t="s">
        <v>670</v>
      </c>
      <c r="E14" s="405"/>
      <c r="F14" s="405"/>
      <c r="G14" s="405"/>
      <c r="H14" s="405"/>
      <c r="I14" s="405"/>
      <c r="J14" s="405"/>
      <c r="K14" s="278"/>
    </row>
    <row r="15" spans="2:11" ht="15" customHeight="1">
      <c r="B15" s="281"/>
      <c r="C15" s="282"/>
      <c r="D15" s="405" t="s">
        <v>671</v>
      </c>
      <c r="E15" s="405"/>
      <c r="F15" s="405"/>
      <c r="G15" s="405"/>
      <c r="H15" s="405"/>
      <c r="I15" s="405"/>
      <c r="J15" s="405"/>
      <c r="K15" s="278"/>
    </row>
    <row r="16" spans="2:11" ht="15" customHeight="1">
      <c r="B16" s="281"/>
      <c r="C16" s="282"/>
      <c r="D16" s="282"/>
      <c r="E16" s="283" t="s">
        <v>79</v>
      </c>
      <c r="F16" s="405" t="s">
        <v>672</v>
      </c>
      <c r="G16" s="405"/>
      <c r="H16" s="405"/>
      <c r="I16" s="405"/>
      <c r="J16" s="405"/>
      <c r="K16" s="278"/>
    </row>
    <row r="17" spans="2:11" ht="15" customHeight="1">
      <c r="B17" s="281"/>
      <c r="C17" s="282"/>
      <c r="D17" s="282"/>
      <c r="E17" s="283" t="s">
        <v>673</v>
      </c>
      <c r="F17" s="405" t="s">
        <v>674</v>
      </c>
      <c r="G17" s="405"/>
      <c r="H17" s="405"/>
      <c r="I17" s="405"/>
      <c r="J17" s="405"/>
      <c r="K17" s="278"/>
    </row>
    <row r="18" spans="2:11" ht="15" customHeight="1">
      <c r="B18" s="281"/>
      <c r="C18" s="282"/>
      <c r="D18" s="282"/>
      <c r="E18" s="283" t="s">
        <v>675</v>
      </c>
      <c r="F18" s="405" t="s">
        <v>676</v>
      </c>
      <c r="G18" s="405"/>
      <c r="H18" s="405"/>
      <c r="I18" s="405"/>
      <c r="J18" s="405"/>
      <c r="K18" s="278"/>
    </row>
    <row r="19" spans="2:11" ht="15" customHeight="1">
      <c r="B19" s="281"/>
      <c r="C19" s="282"/>
      <c r="D19" s="282"/>
      <c r="E19" s="283" t="s">
        <v>677</v>
      </c>
      <c r="F19" s="405" t="s">
        <v>678</v>
      </c>
      <c r="G19" s="405"/>
      <c r="H19" s="405"/>
      <c r="I19" s="405"/>
      <c r="J19" s="405"/>
      <c r="K19" s="278"/>
    </row>
    <row r="20" spans="2:11" ht="15" customHeight="1">
      <c r="B20" s="281"/>
      <c r="C20" s="282"/>
      <c r="D20" s="282"/>
      <c r="E20" s="283" t="s">
        <v>679</v>
      </c>
      <c r="F20" s="405" t="s">
        <v>680</v>
      </c>
      <c r="G20" s="405"/>
      <c r="H20" s="405"/>
      <c r="I20" s="405"/>
      <c r="J20" s="405"/>
      <c r="K20" s="278"/>
    </row>
    <row r="21" spans="2:11" ht="15" customHeight="1">
      <c r="B21" s="281"/>
      <c r="C21" s="282"/>
      <c r="D21" s="282"/>
      <c r="E21" s="283" t="s">
        <v>85</v>
      </c>
      <c r="F21" s="405" t="s">
        <v>681</v>
      </c>
      <c r="G21" s="405"/>
      <c r="H21" s="405"/>
      <c r="I21" s="405"/>
      <c r="J21" s="405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405" t="s">
        <v>682</v>
      </c>
      <c r="D23" s="405"/>
      <c r="E23" s="405"/>
      <c r="F23" s="405"/>
      <c r="G23" s="405"/>
      <c r="H23" s="405"/>
      <c r="I23" s="405"/>
      <c r="J23" s="405"/>
      <c r="K23" s="278"/>
    </row>
    <row r="24" spans="2:11" ht="15" customHeight="1">
      <c r="B24" s="281"/>
      <c r="C24" s="405" t="s">
        <v>683</v>
      </c>
      <c r="D24" s="405"/>
      <c r="E24" s="405"/>
      <c r="F24" s="405"/>
      <c r="G24" s="405"/>
      <c r="H24" s="405"/>
      <c r="I24" s="405"/>
      <c r="J24" s="405"/>
      <c r="K24" s="278"/>
    </row>
    <row r="25" spans="2:11" ht="15" customHeight="1">
      <c r="B25" s="281"/>
      <c r="C25" s="280"/>
      <c r="D25" s="405" t="s">
        <v>684</v>
      </c>
      <c r="E25" s="405"/>
      <c r="F25" s="405"/>
      <c r="G25" s="405"/>
      <c r="H25" s="405"/>
      <c r="I25" s="405"/>
      <c r="J25" s="405"/>
      <c r="K25" s="278"/>
    </row>
    <row r="26" spans="2:11" ht="15" customHeight="1">
      <c r="B26" s="281"/>
      <c r="C26" s="282"/>
      <c r="D26" s="405" t="s">
        <v>685</v>
      </c>
      <c r="E26" s="405"/>
      <c r="F26" s="405"/>
      <c r="G26" s="405"/>
      <c r="H26" s="405"/>
      <c r="I26" s="405"/>
      <c r="J26" s="405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405" t="s">
        <v>686</v>
      </c>
      <c r="E28" s="405"/>
      <c r="F28" s="405"/>
      <c r="G28" s="405"/>
      <c r="H28" s="405"/>
      <c r="I28" s="405"/>
      <c r="J28" s="405"/>
      <c r="K28" s="278"/>
    </row>
    <row r="29" spans="2:11" ht="15" customHeight="1">
      <c r="B29" s="281"/>
      <c r="C29" s="282"/>
      <c r="D29" s="405" t="s">
        <v>687</v>
      </c>
      <c r="E29" s="405"/>
      <c r="F29" s="405"/>
      <c r="G29" s="405"/>
      <c r="H29" s="405"/>
      <c r="I29" s="405"/>
      <c r="J29" s="405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405" t="s">
        <v>688</v>
      </c>
      <c r="E31" s="405"/>
      <c r="F31" s="405"/>
      <c r="G31" s="405"/>
      <c r="H31" s="405"/>
      <c r="I31" s="405"/>
      <c r="J31" s="405"/>
      <c r="K31" s="278"/>
    </row>
    <row r="32" spans="2:11" ht="15" customHeight="1">
      <c r="B32" s="281"/>
      <c r="C32" s="282"/>
      <c r="D32" s="405" t="s">
        <v>689</v>
      </c>
      <c r="E32" s="405"/>
      <c r="F32" s="405"/>
      <c r="G32" s="405"/>
      <c r="H32" s="405"/>
      <c r="I32" s="405"/>
      <c r="J32" s="405"/>
      <c r="K32" s="278"/>
    </row>
    <row r="33" spans="2:11" ht="15" customHeight="1">
      <c r="B33" s="281"/>
      <c r="C33" s="282"/>
      <c r="D33" s="405" t="s">
        <v>690</v>
      </c>
      <c r="E33" s="405"/>
      <c r="F33" s="405"/>
      <c r="G33" s="405"/>
      <c r="H33" s="405"/>
      <c r="I33" s="405"/>
      <c r="J33" s="405"/>
      <c r="K33" s="278"/>
    </row>
    <row r="34" spans="2:11" ht="15" customHeight="1">
      <c r="B34" s="281"/>
      <c r="C34" s="282"/>
      <c r="D34" s="280"/>
      <c r="E34" s="284" t="s">
        <v>140</v>
      </c>
      <c r="F34" s="280"/>
      <c r="G34" s="405" t="s">
        <v>691</v>
      </c>
      <c r="H34" s="405"/>
      <c r="I34" s="405"/>
      <c r="J34" s="405"/>
      <c r="K34" s="278"/>
    </row>
    <row r="35" spans="2:11" ht="30.75" customHeight="1">
      <c r="B35" s="281"/>
      <c r="C35" s="282"/>
      <c r="D35" s="280"/>
      <c r="E35" s="284" t="s">
        <v>692</v>
      </c>
      <c r="F35" s="280"/>
      <c r="G35" s="405" t="s">
        <v>693</v>
      </c>
      <c r="H35" s="405"/>
      <c r="I35" s="405"/>
      <c r="J35" s="405"/>
      <c r="K35" s="278"/>
    </row>
    <row r="36" spans="2:11" ht="15" customHeight="1">
      <c r="B36" s="281"/>
      <c r="C36" s="282"/>
      <c r="D36" s="280"/>
      <c r="E36" s="284" t="s">
        <v>54</v>
      </c>
      <c r="F36" s="280"/>
      <c r="G36" s="405" t="s">
        <v>694</v>
      </c>
      <c r="H36" s="405"/>
      <c r="I36" s="405"/>
      <c r="J36" s="405"/>
      <c r="K36" s="278"/>
    </row>
    <row r="37" spans="2:11" ht="15" customHeight="1">
      <c r="B37" s="281"/>
      <c r="C37" s="282"/>
      <c r="D37" s="280"/>
      <c r="E37" s="284" t="s">
        <v>141</v>
      </c>
      <c r="F37" s="280"/>
      <c r="G37" s="405" t="s">
        <v>695</v>
      </c>
      <c r="H37" s="405"/>
      <c r="I37" s="405"/>
      <c r="J37" s="405"/>
      <c r="K37" s="278"/>
    </row>
    <row r="38" spans="2:11" ht="15" customHeight="1">
      <c r="B38" s="281"/>
      <c r="C38" s="282"/>
      <c r="D38" s="280"/>
      <c r="E38" s="284" t="s">
        <v>142</v>
      </c>
      <c r="F38" s="280"/>
      <c r="G38" s="405" t="s">
        <v>696</v>
      </c>
      <c r="H38" s="405"/>
      <c r="I38" s="405"/>
      <c r="J38" s="405"/>
      <c r="K38" s="278"/>
    </row>
    <row r="39" spans="2:11" ht="15" customHeight="1">
      <c r="B39" s="281"/>
      <c r="C39" s="282"/>
      <c r="D39" s="280"/>
      <c r="E39" s="284" t="s">
        <v>143</v>
      </c>
      <c r="F39" s="280"/>
      <c r="G39" s="405" t="s">
        <v>697</v>
      </c>
      <c r="H39" s="405"/>
      <c r="I39" s="405"/>
      <c r="J39" s="405"/>
      <c r="K39" s="278"/>
    </row>
    <row r="40" spans="2:11" ht="15" customHeight="1">
      <c r="B40" s="281"/>
      <c r="C40" s="282"/>
      <c r="D40" s="280"/>
      <c r="E40" s="284" t="s">
        <v>698</v>
      </c>
      <c r="F40" s="280"/>
      <c r="G40" s="405" t="s">
        <v>699</v>
      </c>
      <c r="H40" s="405"/>
      <c r="I40" s="405"/>
      <c r="J40" s="405"/>
      <c r="K40" s="278"/>
    </row>
    <row r="41" spans="2:11" ht="15" customHeight="1">
      <c r="B41" s="281"/>
      <c r="C41" s="282"/>
      <c r="D41" s="280"/>
      <c r="E41" s="284"/>
      <c r="F41" s="280"/>
      <c r="G41" s="405" t="s">
        <v>700</v>
      </c>
      <c r="H41" s="405"/>
      <c r="I41" s="405"/>
      <c r="J41" s="405"/>
      <c r="K41" s="278"/>
    </row>
    <row r="42" spans="2:11" ht="15" customHeight="1">
      <c r="B42" s="281"/>
      <c r="C42" s="282"/>
      <c r="D42" s="280"/>
      <c r="E42" s="284" t="s">
        <v>701</v>
      </c>
      <c r="F42" s="280"/>
      <c r="G42" s="405" t="s">
        <v>702</v>
      </c>
      <c r="H42" s="405"/>
      <c r="I42" s="405"/>
      <c r="J42" s="405"/>
      <c r="K42" s="278"/>
    </row>
    <row r="43" spans="2:11" ht="15" customHeight="1">
      <c r="B43" s="281"/>
      <c r="C43" s="282"/>
      <c r="D43" s="280"/>
      <c r="E43" s="284" t="s">
        <v>145</v>
      </c>
      <c r="F43" s="280"/>
      <c r="G43" s="405" t="s">
        <v>703</v>
      </c>
      <c r="H43" s="405"/>
      <c r="I43" s="405"/>
      <c r="J43" s="405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405" t="s">
        <v>704</v>
      </c>
      <c r="E45" s="405"/>
      <c r="F45" s="405"/>
      <c r="G45" s="405"/>
      <c r="H45" s="405"/>
      <c r="I45" s="405"/>
      <c r="J45" s="405"/>
      <c r="K45" s="278"/>
    </row>
    <row r="46" spans="2:11" ht="15" customHeight="1">
      <c r="B46" s="281"/>
      <c r="C46" s="282"/>
      <c r="D46" s="282"/>
      <c r="E46" s="405" t="s">
        <v>705</v>
      </c>
      <c r="F46" s="405"/>
      <c r="G46" s="405"/>
      <c r="H46" s="405"/>
      <c r="I46" s="405"/>
      <c r="J46" s="405"/>
      <c r="K46" s="278"/>
    </row>
    <row r="47" spans="2:11" ht="15" customHeight="1">
      <c r="B47" s="281"/>
      <c r="C47" s="282"/>
      <c r="D47" s="282"/>
      <c r="E47" s="405" t="s">
        <v>706</v>
      </c>
      <c r="F47" s="405"/>
      <c r="G47" s="405"/>
      <c r="H47" s="405"/>
      <c r="I47" s="405"/>
      <c r="J47" s="405"/>
      <c r="K47" s="278"/>
    </row>
    <row r="48" spans="2:11" ht="15" customHeight="1">
      <c r="B48" s="281"/>
      <c r="C48" s="282"/>
      <c r="D48" s="282"/>
      <c r="E48" s="405" t="s">
        <v>707</v>
      </c>
      <c r="F48" s="405"/>
      <c r="G48" s="405"/>
      <c r="H48" s="405"/>
      <c r="I48" s="405"/>
      <c r="J48" s="405"/>
      <c r="K48" s="278"/>
    </row>
    <row r="49" spans="2:11" ht="15" customHeight="1">
      <c r="B49" s="281"/>
      <c r="C49" s="282"/>
      <c r="D49" s="405" t="s">
        <v>708</v>
      </c>
      <c r="E49" s="405"/>
      <c r="F49" s="405"/>
      <c r="G49" s="405"/>
      <c r="H49" s="405"/>
      <c r="I49" s="405"/>
      <c r="J49" s="405"/>
      <c r="K49" s="278"/>
    </row>
    <row r="50" spans="2:11" ht="25.5" customHeight="1">
      <c r="B50" s="277"/>
      <c r="C50" s="406" t="s">
        <v>709</v>
      </c>
      <c r="D50" s="406"/>
      <c r="E50" s="406"/>
      <c r="F50" s="406"/>
      <c r="G50" s="406"/>
      <c r="H50" s="406"/>
      <c r="I50" s="406"/>
      <c r="J50" s="406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405" t="s">
        <v>710</v>
      </c>
      <c r="D52" s="405"/>
      <c r="E52" s="405"/>
      <c r="F52" s="405"/>
      <c r="G52" s="405"/>
      <c r="H52" s="405"/>
      <c r="I52" s="405"/>
      <c r="J52" s="405"/>
      <c r="K52" s="278"/>
    </row>
    <row r="53" spans="2:11" ht="15" customHeight="1">
      <c r="B53" s="277"/>
      <c r="C53" s="405" t="s">
        <v>711</v>
      </c>
      <c r="D53" s="405"/>
      <c r="E53" s="405"/>
      <c r="F53" s="405"/>
      <c r="G53" s="405"/>
      <c r="H53" s="405"/>
      <c r="I53" s="405"/>
      <c r="J53" s="405"/>
      <c r="K53" s="278"/>
    </row>
    <row r="54" spans="2:11" ht="12.75" customHeight="1">
      <c r="B54" s="277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7"/>
      <c r="C55" s="405" t="s">
        <v>712</v>
      </c>
      <c r="D55" s="405"/>
      <c r="E55" s="405"/>
      <c r="F55" s="405"/>
      <c r="G55" s="405"/>
      <c r="H55" s="405"/>
      <c r="I55" s="405"/>
      <c r="J55" s="405"/>
      <c r="K55" s="278"/>
    </row>
    <row r="56" spans="2:11" ht="15" customHeight="1">
      <c r="B56" s="277"/>
      <c r="C56" s="282"/>
      <c r="D56" s="405" t="s">
        <v>713</v>
      </c>
      <c r="E56" s="405"/>
      <c r="F56" s="405"/>
      <c r="G56" s="405"/>
      <c r="H56" s="405"/>
      <c r="I56" s="405"/>
      <c r="J56" s="405"/>
      <c r="K56" s="278"/>
    </row>
    <row r="57" spans="2:11" ht="15" customHeight="1">
      <c r="B57" s="277"/>
      <c r="C57" s="282"/>
      <c r="D57" s="405" t="s">
        <v>714</v>
      </c>
      <c r="E57" s="405"/>
      <c r="F57" s="405"/>
      <c r="G57" s="405"/>
      <c r="H57" s="405"/>
      <c r="I57" s="405"/>
      <c r="J57" s="405"/>
      <c r="K57" s="278"/>
    </row>
    <row r="58" spans="2:11" ht="15" customHeight="1">
      <c r="B58" s="277"/>
      <c r="C58" s="282"/>
      <c r="D58" s="405" t="s">
        <v>715</v>
      </c>
      <c r="E58" s="405"/>
      <c r="F58" s="405"/>
      <c r="G58" s="405"/>
      <c r="H58" s="405"/>
      <c r="I58" s="405"/>
      <c r="J58" s="405"/>
      <c r="K58" s="278"/>
    </row>
    <row r="59" spans="2:11" ht="15" customHeight="1">
      <c r="B59" s="277"/>
      <c r="C59" s="282"/>
      <c r="D59" s="405" t="s">
        <v>716</v>
      </c>
      <c r="E59" s="405"/>
      <c r="F59" s="405"/>
      <c r="G59" s="405"/>
      <c r="H59" s="405"/>
      <c r="I59" s="405"/>
      <c r="J59" s="405"/>
      <c r="K59" s="278"/>
    </row>
    <row r="60" spans="2:11" ht="15" customHeight="1">
      <c r="B60" s="277"/>
      <c r="C60" s="282"/>
      <c r="D60" s="404" t="s">
        <v>717</v>
      </c>
      <c r="E60" s="404"/>
      <c r="F60" s="404"/>
      <c r="G60" s="404"/>
      <c r="H60" s="404"/>
      <c r="I60" s="404"/>
      <c r="J60" s="404"/>
      <c r="K60" s="278"/>
    </row>
    <row r="61" spans="2:11" ht="15" customHeight="1">
      <c r="B61" s="277"/>
      <c r="C61" s="282"/>
      <c r="D61" s="405" t="s">
        <v>718</v>
      </c>
      <c r="E61" s="405"/>
      <c r="F61" s="405"/>
      <c r="G61" s="405"/>
      <c r="H61" s="405"/>
      <c r="I61" s="405"/>
      <c r="J61" s="405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405" t="s">
        <v>719</v>
      </c>
      <c r="E63" s="405"/>
      <c r="F63" s="405"/>
      <c r="G63" s="405"/>
      <c r="H63" s="405"/>
      <c r="I63" s="405"/>
      <c r="J63" s="405"/>
      <c r="K63" s="278"/>
    </row>
    <row r="64" spans="2:11" ht="15" customHeight="1">
      <c r="B64" s="277"/>
      <c r="C64" s="282"/>
      <c r="D64" s="404" t="s">
        <v>720</v>
      </c>
      <c r="E64" s="404"/>
      <c r="F64" s="404"/>
      <c r="G64" s="404"/>
      <c r="H64" s="404"/>
      <c r="I64" s="404"/>
      <c r="J64" s="404"/>
      <c r="K64" s="278"/>
    </row>
    <row r="65" spans="2:11" ht="15" customHeight="1">
      <c r="B65" s="277"/>
      <c r="C65" s="282"/>
      <c r="D65" s="405" t="s">
        <v>721</v>
      </c>
      <c r="E65" s="405"/>
      <c r="F65" s="405"/>
      <c r="G65" s="405"/>
      <c r="H65" s="405"/>
      <c r="I65" s="405"/>
      <c r="J65" s="405"/>
      <c r="K65" s="278"/>
    </row>
    <row r="66" spans="2:11" ht="15" customHeight="1">
      <c r="B66" s="277"/>
      <c r="C66" s="282"/>
      <c r="D66" s="405" t="s">
        <v>722</v>
      </c>
      <c r="E66" s="405"/>
      <c r="F66" s="405"/>
      <c r="G66" s="405"/>
      <c r="H66" s="405"/>
      <c r="I66" s="405"/>
      <c r="J66" s="405"/>
      <c r="K66" s="278"/>
    </row>
    <row r="67" spans="2:11" ht="15" customHeight="1">
      <c r="B67" s="277"/>
      <c r="C67" s="282"/>
      <c r="D67" s="405" t="s">
        <v>723</v>
      </c>
      <c r="E67" s="405"/>
      <c r="F67" s="405"/>
      <c r="G67" s="405"/>
      <c r="H67" s="405"/>
      <c r="I67" s="405"/>
      <c r="J67" s="405"/>
      <c r="K67" s="278"/>
    </row>
    <row r="68" spans="2:11" ht="15" customHeight="1">
      <c r="B68" s="277"/>
      <c r="C68" s="282"/>
      <c r="D68" s="405" t="s">
        <v>724</v>
      </c>
      <c r="E68" s="405"/>
      <c r="F68" s="405"/>
      <c r="G68" s="405"/>
      <c r="H68" s="405"/>
      <c r="I68" s="405"/>
      <c r="J68" s="405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3" t="s">
        <v>123</v>
      </c>
      <c r="D73" s="403"/>
      <c r="E73" s="403"/>
      <c r="F73" s="403"/>
      <c r="G73" s="403"/>
      <c r="H73" s="403"/>
      <c r="I73" s="403"/>
      <c r="J73" s="403"/>
      <c r="K73" s="295"/>
    </row>
    <row r="74" spans="2:11" ht="17.25" customHeight="1">
      <c r="B74" s="294"/>
      <c r="C74" s="296" t="s">
        <v>725</v>
      </c>
      <c r="D74" s="296"/>
      <c r="E74" s="296"/>
      <c r="F74" s="296" t="s">
        <v>726</v>
      </c>
      <c r="G74" s="297"/>
      <c r="H74" s="296" t="s">
        <v>141</v>
      </c>
      <c r="I74" s="296" t="s">
        <v>58</v>
      </c>
      <c r="J74" s="296" t="s">
        <v>727</v>
      </c>
      <c r="K74" s="295"/>
    </row>
    <row r="75" spans="2:11" ht="17.25" customHeight="1">
      <c r="B75" s="294"/>
      <c r="C75" s="298" t="s">
        <v>728</v>
      </c>
      <c r="D75" s="298"/>
      <c r="E75" s="298"/>
      <c r="F75" s="299" t="s">
        <v>729</v>
      </c>
      <c r="G75" s="300"/>
      <c r="H75" s="298"/>
      <c r="I75" s="298"/>
      <c r="J75" s="298" t="s">
        <v>730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54</v>
      </c>
      <c r="D77" s="301"/>
      <c r="E77" s="301"/>
      <c r="F77" s="303" t="s">
        <v>731</v>
      </c>
      <c r="G77" s="302"/>
      <c r="H77" s="284" t="s">
        <v>732</v>
      </c>
      <c r="I77" s="284" t="s">
        <v>733</v>
      </c>
      <c r="J77" s="284">
        <v>20</v>
      </c>
      <c r="K77" s="295"/>
    </row>
    <row r="78" spans="2:11" ht="15" customHeight="1">
      <c r="B78" s="294"/>
      <c r="C78" s="284" t="s">
        <v>734</v>
      </c>
      <c r="D78" s="284"/>
      <c r="E78" s="284"/>
      <c r="F78" s="303" t="s">
        <v>731</v>
      </c>
      <c r="G78" s="302"/>
      <c r="H78" s="284" t="s">
        <v>735</v>
      </c>
      <c r="I78" s="284" t="s">
        <v>733</v>
      </c>
      <c r="J78" s="284">
        <v>120</v>
      </c>
      <c r="K78" s="295"/>
    </row>
    <row r="79" spans="2:11" ht="15" customHeight="1">
      <c r="B79" s="304"/>
      <c r="C79" s="284" t="s">
        <v>736</v>
      </c>
      <c r="D79" s="284"/>
      <c r="E79" s="284"/>
      <c r="F79" s="303" t="s">
        <v>737</v>
      </c>
      <c r="G79" s="302"/>
      <c r="H79" s="284" t="s">
        <v>738</v>
      </c>
      <c r="I79" s="284" t="s">
        <v>733</v>
      </c>
      <c r="J79" s="284">
        <v>50</v>
      </c>
      <c r="K79" s="295"/>
    </row>
    <row r="80" spans="2:11" ht="15" customHeight="1">
      <c r="B80" s="304"/>
      <c r="C80" s="284" t="s">
        <v>739</v>
      </c>
      <c r="D80" s="284"/>
      <c r="E80" s="284"/>
      <c r="F80" s="303" t="s">
        <v>731</v>
      </c>
      <c r="G80" s="302"/>
      <c r="H80" s="284" t="s">
        <v>740</v>
      </c>
      <c r="I80" s="284" t="s">
        <v>741</v>
      </c>
      <c r="J80" s="284"/>
      <c r="K80" s="295"/>
    </row>
    <row r="81" spans="2:11" ht="15" customHeight="1">
      <c r="B81" s="304"/>
      <c r="C81" s="305" t="s">
        <v>742</v>
      </c>
      <c r="D81" s="305"/>
      <c r="E81" s="305"/>
      <c r="F81" s="306" t="s">
        <v>737</v>
      </c>
      <c r="G81" s="305"/>
      <c r="H81" s="305" t="s">
        <v>743</v>
      </c>
      <c r="I81" s="305" t="s">
        <v>733</v>
      </c>
      <c r="J81" s="305">
        <v>15</v>
      </c>
      <c r="K81" s="295"/>
    </row>
    <row r="82" spans="2:11" ht="15" customHeight="1">
      <c r="B82" s="304"/>
      <c r="C82" s="305" t="s">
        <v>744</v>
      </c>
      <c r="D82" s="305"/>
      <c r="E82" s="305"/>
      <c r="F82" s="306" t="s">
        <v>737</v>
      </c>
      <c r="G82" s="305"/>
      <c r="H82" s="305" t="s">
        <v>745</v>
      </c>
      <c r="I82" s="305" t="s">
        <v>733</v>
      </c>
      <c r="J82" s="305">
        <v>15</v>
      </c>
      <c r="K82" s="295"/>
    </row>
    <row r="83" spans="2:11" ht="15" customHeight="1">
      <c r="B83" s="304"/>
      <c r="C83" s="305" t="s">
        <v>746</v>
      </c>
      <c r="D83" s="305"/>
      <c r="E83" s="305"/>
      <c r="F83" s="306" t="s">
        <v>737</v>
      </c>
      <c r="G83" s="305"/>
      <c r="H83" s="305" t="s">
        <v>747</v>
      </c>
      <c r="I83" s="305" t="s">
        <v>733</v>
      </c>
      <c r="J83" s="305">
        <v>20</v>
      </c>
      <c r="K83" s="295"/>
    </row>
    <row r="84" spans="2:11" ht="15" customHeight="1">
      <c r="B84" s="304"/>
      <c r="C84" s="305" t="s">
        <v>748</v>
      </c>
      <c r="D84" s="305"/>
      <c r="E84" s="305"/>
      <c r="F84" s="306" t="s">
        <v>737</v>
      </c>
      <c r="G84" s="305"/>
      <c r="H84" s="305" t="s">
        <v>749</v>
      </c>
      <c r="I84" s="305" t="s">
        <v>733</v>
      </c>
      <c r="J84" s="305">
        <v>20</v>
      </c>
      <c r="K84" s="295"/>
    </row>
    <row r="85" spans="2:11" ht="15" customHeight="1">
      <c r="B85" s="304"/>
      <c r="C85" s="284" t="s">
        <v>750</v>
      </c>
      <c r="D85" s="284"/>
      <c r="E85" s="284"/>
      <c r="F85" s="303" t="s">
        <v>737</v>
      </c>
      <c r="G85" s="302"/>
      <c r="H85" s="284" t="s">
        <v>751</v>
      </c>
      <c r="I85" s="284" t="s">
        <v>733</v>
      </c>
      <c r="J85" s="284">
        <v>50</v>
      </c>
      <c r="K85" s="295"/>
    </row>
    <row r="86" spans="2:11" ht="15" customHeight="1">
      <c r="B86" s="304"/>
      <c r="C86" s="284" t="s">
        <v>752</v>
      </c>
      <c r="D86" s="284"/>
      <c r="E86" s="284"/>
      <c r="F86" s="303" t="s">
        <v>737</v>
      </c>
      <c r="G86" s="302"/>
      <c r="H86" s="284" t="s">
        <v>753</v>
      </c>
      <c r="I86" s="284" t="s">
        <v>733</v>
      </c>
      <c r="J86" s="284">
        <v>20</v>
      </c>
      <c r="K86" s="295"/>
    </row>
    <row r="87" spans="2:11" ht="15" customHeight="1">
      <c r="B87" s="304"/>
      <c r="C87" s="284" t="s">
        <v>754</v>
      </c>
      <c r="D87" s="284"/>
      <c r="E87" s="284"/>
      <c r="F87" s="303" t="s">
        <v>737</v>
      </c>
      <c r="G87" s="302"/>
      <c r="H87" s="284" t="s">
        <v>755</v>
      </c>
      <c r="I87" s="284" t="s">
        <v>733</v>
      </c>
      <c r="J87" s="284">
        <v>20</v>
      </c>
      <c r="K87" s="295"/>
    </row>
    <row r="88" spans="2:11" ht="15" customHeight="1">
      <c r="B88" s="304"/>
      <c r="C88" s="284" t="s">
        <v>756</v>
      </c>
      <c r="D88" s="284"/>
      <c r="E88" s="284"/>
      <c r="F88" s="303" t="s">
        <v>737</v>
      </c>
      <c r="G88" s="302"/>
      <c r="H88" s="284" t="s">
        <v>757</v>
      </c>
      <c r="I88" s="284" t="s">
        <v>733</v>
      </c>
      <c r="J88" s="284">
        <v>50</v>
      </c>
      <c r="K88" s="295"/>
    </row>
    <row r="89" spans="2:11" ht="15" customHeight="1">
      <c r="B89" s="304"/>
      <c r="C89" s="284" t="s">
        <v>758</v>
      </c>
      <c r="D89" s="284"/>
      <c r="E89" s="284"/>
      <c r="F89" s="303" t="s">
        <v>737</v>
      </c>
      <c r="G89" s="302"/>
      <c r="H89" s="284" t="s">
        <v>758</v>
      </c>
      <c r="I89" s="284" t="s">
        <v>733</v>
      </c>
      <c r="J89" s="284">
        <v>50</v>
      </c>
      <c r="K89" s="295"/>
    </row>
    <row r="90" spans="2:11" ht="15" customHeight="1">
      <c r="B90" s="304"/>
      <c r="C90" s="284" t="s">
        <v>146</v>
      </c>
      <c r="D90" s="284"/>
      <c r="E90" s="284"/>
      <c r="F90" s="303" t="s">
        <v>737</v>
      </c>
      <c r="G90" s="302"/>
      <c r="H90" s="284" t="s">
        <v>759</v>
      </c>
      <c r="I90" s="284" t="s">
        <v>733</v>
      </c>
      <c r="J90" s="284">
        <v>255</v>
      </c>
      <c r="K90" s="295"/>
    </row>
    <row r="91" spans="2:11" ht="15" customHeight="1">
      <c r="B91" s="304"/>
      <c r="C91" s="284" t="s">
        <v>760</v>
      </c>
      <c r="D91" s="284"/>
      <c r="E91" s="284"/>
      <c r="F91" s="303" t="s">
        <v>731</v>
      </c>
      <c r="G91" s="302"/>
      <c r="H91" s="284" t="s">
        <v>761</v>
      </c>
      <c r="I91" s="284" t="s">
        <v>762</v>
      </c>
      <c r="J91" s="284"/>
      <c r="K91" s="295"/>
    </row>
    <row r="92" spans="2:11" ht="15" customHeight="1">
      <c r="B92" s="304"/>
      <c r="C92" s="284" t="s">
        <v>763</v>
      </c>
      <c r="D92" s="284"/>
      <c r="E92" s="284"/>
      <c r="F92" s="303" t="s">
        <v>731</v>
      </c>
      <c r="G92" s="302"/>
      <c r="H92" s="284" t="s">
        <v>764</v>
      </c>
      <c r="I92" s="284" t="s">
        <v>765</v>
      </c>
      <c r="J92" s="284"/>
      <c r="K92" s="295"/>
    </row>
    <row r="93" spans="2:11" ht="15" customHeight="1">
      <c r="B93" s="304"/>
      <c r="C93" s="284" t="s">
        <v>766</v>
      </c>
      <c r="D93" s="284"/>
      <c r="E93" s="284"/>
      <c r="F93" s="303" t="s">
        <v>731</v>
      </c>
      <c r="G93" s="302"/>
      <c r="H93" s="284" t="s">
        <v>766</v>
      </c>
      <c r="I93" s="284" t="s">
        <v>765</v>
      </c>
      <c r="J93" s="284"/>
      <c r="K93" s="295"/>
    </row>
    <row r="94" spans="2:11" ht="15" customHeight="1">
      <c r="B94" s="304"/>
      <c r="C94" s="284" t="s">
        <v>39</v>
      </c>
      <c r="D94" s="284"/>
      <c r="E94" s="284"/>
      <c r="F94" s="303" t="s">
        <v>731</v>
      </c>
      <c r="G94" s="302"/>
      <c r="H94" s="284" t="s">
        <v>767</v>
      </c>
      <c r="I94" s="284" t="s">
        <v>765</v>
      </c>
      <c r="J94" s="284"/>
      <c r="K94" s="295"/>
    </row>
    <row r="95" spans="2:11" ht="15" customHeight="1">
      <c r="B95" s="304"/>
      <c r="C95" s="284" t="s">
        <v>49</v>
      </c>
      <c r="D95" s="284"/>
      <c r="E95" s="284"/>
      <c r="F95" s="303" t="s">
        <v>731</v>
      </c>
      <c r="G95" s="302"/>
      <c r="H95" s="284" t="s">
        <v>768</v>
      </c>
      <c r="I95" s="284" t="s">
        <v>765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3" t="s">
        <v>769</v>
      </c>
      <c r="D100" s="403"/>
      <c r="E100" s="403"/>
      <c r="F100" s="403"/>
      <c r="G100" s="403"/>
      <c r="H100" s="403"/>
      <c r="I100" s="403"/>
      <c r="J100" s="403"/>
      <c r="K100" s="295"/>
    </row>
    <row r="101" spans="2:11" ht="17.25" customHeight="1">
      <c r="B101" s="294"/>
      <c r="C101" s="296" t="s">
        <v>725</v>
      </c>
      <c r="D101" s="296"/>
      <c r="E101" s="296"/>
      <c r="F101" s="296" t="s">
        <v>726</v>
      </c>
      <c r="G101" s="297"/>
      <c r="H101" s="296" t="s">
        <v>141</v>
      </c>
      <c r="I101" s="296" t="s">
        <v>58</v>
      </c>
      <c r="J101" s="296" t="s">
        <v>727</v>
      </c>
      <c r="K101" s="295"/>
    </row>
    <row r="102" spans="2:11" ht="17.25" customHeight="1">
      <c r="B102" s="294"/>
      <c r="C102" s="298" t="s">
        <v>728</v>
      </c>
      <c r="D102" s="298"/>
      <c r="E102" s="298"/>
      <c r="F102" s="299" t="s">
        <v>729</v>
      </c>
      <c r="G102" s="300"/>
      <c r="H102" s="298"/>
      <c r="I102" s="298"/>
      <c r="J102" s="298" t="s">
        <v>730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54</v>
      </c>
      <c r="D104" s="301"/>
      <c r="E104" s="301"/>
      <c r="F104" s="303" t="s">
        <v>731</v>
      </c>
      <c r="G104" s="312"/>
      <c r="H104" s="284" t="s">
        <v>770</v>
      </c>
      <c r="I104" s="284" t="s">
        <v>733</v>
      </c>
      <c r="J104" s="284">
        <v>20</v>
      </c>
      <c r="K104" s="295"/>
    </row>
    <row r="105" spans="2:11" ht="15" customHeight="1">
      <c r="B105" s="294"/>
      <c r="C105" s="284" t="s">
        <v>734</v>
      </c>
      <c r="D105" s="284"/>
      <c r="E105" s="284"/>
      <c r="F105" s="303" t="s">
        <v>731</v>
      </c>
      <c r="G105" s="284"/>
      <c r="H105" s="284" t="s">
        <v>770</v>
      </c>
      <c r="I105" s="284" t="s">
        <v>733</v>
      </c>
      <c r="J105" s="284">
        <v>120</v>
      </c>
      <c r="K105" s="295"/>
    </row>
    <row r="106" spans="2:11" ht="15" customHeight="1">
      <c r="B106" s="304"/>
      <c r="C106" s="284" t="s">
        <v>736</v>
      </c>
      <c r="D106" s="284"/>
      <c r="E106" s="284"/>
      <c r="F106" s="303" t="s">
        <v>737</v>
      </c>
      <c r="G106" s="284"/>
      <c r="H106" s="284" t="s">
        <v>770</v>
      </c>
      <c r="I106" s="284" t="s">
        <v>733</v>
      </c>
      <c r="J106" s="284">
        <v>50</v>
      </c>
      <c r="K106" s="295"/>
    </row>
    <row r="107" spans="2:11" ht="15" customHeight="1">
      <c r="B107" s="304"/>
      <c r="C107" s="284" t="s">
        <v>739</v>
      </c>
      <c r="D107" s="284"/>
      <c r="E107" s="284"/>
      <c r="F107" s="303" t="s">
        <v>731</v>
      </c>
      <c r="G107" s="284"/>
      <c r="H107" s="284" t="s">
        <v>770</v>
      </c>
      <c r="I107" s="284" t="s">
        <v>741</v>
      </c>
      <c r="J107" s="284"/>
      <c r="K107" s="295"/>
    </row>
    <row r="108" spans="2:11" ht="15" customHeight="1">
      <c r="B108" s="304"/>
      <c r="C108" s="284" t="s">
        <v>750</v>
      </c>
      <c r="D108" s="284"/>
      <c r="E108" s="284"/>
      <c r="F108" s="303" t="s">
        <v>737</v>
      </c>
      <c r="G108" s="284"/>
      <c r="H108" s="284" t="s">
        <v>770</v>
      </c>
      <c r="I108" s="284" t="s">
        <v>733</v>
      </c>
      <c r="J108" s="284">
        <v>50</v>
      </c>
      <c r="K108" s="295"/>
    </row>
    <row r="109" spans="2:11" ht="15" customHeight="1">
      <c r="B109" s="304"/>
      <c r="C109" s="284" t="s">
        <v>758</v>
      </c>
      <c r="D109" s="284"/>
      <c r="E109" s="284"/>
      <c r="F109" s="303" t="s">
        <v>737</v>
      </c>
      <c r="G109" s="284"/>
      <c r="H109" s="284" t="s">
        <v>770</v>
      </c>
      <c r="I109" s="284" t="s">
        <v>733</v>
      </c>
      <c r="J109" s="284">
        <v>50</v>
      </c>
      <c r="K109" s="295"/>
    </row>
    <row r="110" spans="2:11" ht="15" customHeight="1">
      <c r="B110" s="304"/>
      <c r="C110" s="284" t="s">
        <v>756</v>
      </c>
      <c r="D110" s="284"/>
      <c r="E110" s="284"/>
      <c r="F110" s="303" t="s">
        <v>737</v>
      </c>
      <c r="G110" s="284"/>
      <c r="H110" s="284" t="s">
        <v>770</v>
      </c>
      <c r="I110" s="284" t="s">
        <v>733</v>
      </c>
      <c r="J110" s="284">
        <v>50</v>
      </c>
      <c r="K110" s="295"/>
    </row>
    <row r="111" spans="2:11" ht="15" customHeight="1">
      <c r="B111" s="304"/>
      <c r="C111" s="284" t="s">
        <v>54</v>
      </c>
      <c r="D111" s="284"/>
      <c r="E111" s="284"/>
      <c r="F111" s="303" t="s">
        <v>731</v>
      </c>
      <c r="G111" s="284"/>
      <c r="H111" s="284" t="s">
        <v>771</v>
      </c>
      <c r="I111" s="284" t="s">
        <v>733</v>
      </c>
      <c r="J111" s="284">
        <v>20</v>
      </c>
      <c r="K111" s="295"/>
    </row>
    <row r="112" spans="2:11" ht="15" customHeight="1">
      <c r="B112" s="304"/>
      <c r="C112" s="284" t="s">
        <v>772</v>
      </c>
      <c r="D112" s="284"/>
      <c r="E112" s="284"/>
      <c r="F112" s="303" t="s">
        <v>731</v>
      </c>
      <c r="G112" s="284"/>
      <c r="H112" s="284" t="s">
        <v>773</v>
      </c>
      <c r="I112" s="284" t="s">
        <v>733</v>
      </c>
      <c r="J112" s="284">
        <v>120</v>
      </c>
      <c r="K112" s="295"/>
    </row>
    <row r="113" spans="2:11" ht="15" customHeight="1">
      <c r="B113" s="304"/>
      <c r="C113" s="284" t="s">
        <v>39</v>
      </c>
      <c r="D113" s="284"/>
      <c r="E113" s="284"/>
      <c r="F113" s="303" t="s">
        <v>731</v>
      </c>
      <c r="G113" s="284"/>
      <c r="H113" s="284" t="s">
        <v>774</v>
      </c>
      <c r="I113" s="284" t="s">
        <v>765</v>
      </c>
      <c r="J113" s="284"/>
      <c r="K113" s="295"/>
    </row>
    <row r="114" spans="2:11" ht="15" customHeight="1">
      <c r="B114" s="304"/>
      <c r="C114" s="284" t="s">
        <v>49</v>
      </c>
      <c r="D114" s="284"/>
      <c r="E114" s="284"/>
      <c r="F114" s="303" t="s">
        <v>731</v>
      </c>
      <c r="G114" s="284"/>
      <c r="H114" s="284" t="s">
        <v>775</v>
      </c>
      <c r="I114" s="284" t="s">
        <v>765</v>
      </c>
      <c r="J114" s="284"/>
      <c r="K114" s="295"/>
    </row>
    <row r="115" spans="2:11" ht="15" customHeight="1">
      <c r="B115" s="304"/>
      <c r="C115" s="284" t="s">
        <v>58</v>
      </c>
      <c r="D115" s="284"/>
      <c r="E115" s="284"/>
      <c r="F115" s="303" t="s">
        <v>731</v>
      </c>
      <c r="G115" s="284"/>
      <c r="H115" s="284" t="s">
        <v>776</v>
      </c>
      <c r="I115" s="284" t="s">
        <v>777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0"/>
      <c r="D117" s="280"/>
      <c r="E117" s="280"/>
      <c r="F117" s="315"/>
      <c r="G117" s="280"/>
      <c r="H117" s="280"/>
      <c r="I117" s="280"/>
      <c r="J117" s="280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402" t="s">
        <v>778</v>
      </c>
      <c r="D120" s="402"/>
      <c r="E120" s="402"/>
      <c r="F120" s="402"/>
      <c r="G120" s="402"/>
      <c r="H120" s="402"/>
      <c r="I120" s="402"/>
      <c r="J120" s="402"/>
      <c r="K120" s="320"/>
    </row>
    <row r="121" spans="2:11" ht="17.25" customHeight="1">
      <c r="B121" s="321"/>
      <c r="C121" s="296" t="s">
        <v>725</v>
      </c>
      <c r="D121" s="296"/>
      <c r="E121" s="296"/>
      <c r="F121" s="296" t="s">
        <v>726</v>
      </c>
      <c r="G121" s="297"/>
      <c r="H121" s="296" t="s">
        <v>141</v>
      </c>
      <c r="I121" s="296" t="s">
        <v>58</v>
      </c>
      <c r="J121" s="296" t="s">
        <v>727</v>
      </c>
      <c r="K121" s="322"/>
    </row>
    <row r="122" spans="2:11" ht="17.25" customHeight="1">
      <c r="B122" s="321"/>
      <c r="C122" s="298" t="s">
        <v>728</v>
      </c>
      <c r="D122" s="298"/>
      <c r="E122" s="298"/>
      <c r="F122" s="299" t="s">
        <v>729</v>
      </c>
      <c r="G122" s="300"/>
      <c r="H122" s="298"/>
      <c r="I122" s="298"/>
      <c r="J122" s="298" t="s">
        <v>730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734</v>
      </c>
      <c r="D124" s="301"/>
      <c r="E124" s="301"/>
      <c r="F124" s="303" t="s">
        <v>731</v>
      </c>
      <c r="G124" s="284"/>
      <c r="H124" s="284" t="s">
        <v>770</v>
      </c>
      <c r="I124" s="284" t="s">
        <v>733</v>
      </c>
      <c r="J124" s="284">
        <v>120</v>
      </c>
      <c r="K124" s="325"/>
    </row>
    <row r="125" spans="2:11" ht="15" customHeight="1">
      <c r="B125" s="323"/>
      <c r="C125" s="284" t="s">
        <v>779</v>
      </c>
      <c r="D125" s="284"/>
      <c r="E125" s="284"/>
      <c r="F125" s="303" t="s">
        <v>731</v>
      </c>
      <c r="G125" s="284"/>
      <c r="H125" s="284" t="s">
        <v>780</v>
      </c>
      <c r="I125" s="284" t="s">
        <v>733</v>
      </c>
      <c r="J125" s="284" t="s">
        <v>781</v>
      </c>
      <c r="K125" s="325"/>
    </row>
    <row r="126" spans="2:11" ht="15" customHeight="1">
      <c r="B126" s="323"/>
      <c r="C126" s="284" t="s">
        <v>85</v>
      </c>
      <c r="D126" s="284"/>
      <c r="E126" s="284"/>
      <c r="F126" s="303" t="s">
        <v>731</v>
      </c>
      <c r="G126" s="284"/>
      <c r="H126" s="284" t="s">
        <v>782</v>
      </c>
      <c r="I126" s="284" t="s">
        <v>733</v>
      </c>
      <c r="J126" s="284" t="s">
        <v>781</v>
      </c>
      <c r="K126" s="325"/>
    </row>
    <row r="127" spans="2:11" ht="15" customHeight="1">
      <c r="B127" s="323"/>
      <c r="C127" s="284" t="s">
        <v>742</v>
      </c>
      <c r="D127" s="284"/>
      <c r="E127" s="284"/>
      <c r="F127" s="303" t="s">
        <v>737</v>
      </c>
      <c r="G127" s="284"/>
      <c r="H127" s="284" t="s">
        <v>743</v>
      </c>
      <c r="I127" s="284" t="s">
        <v>733</v>
      </c>
      <c r="J127" s="284">
        <v>15</v>
      </c>
      <c r="K127" s="325"/>
    </row>
    <row r="128" spans="2:11" ht="15" customHeight="1">
      <c r="B128" s="323"/>
      <c r="C128" s="305" t="s">
        <v>744</v>
      </c>
      <c r="D128" s="305"/>
      <c r="E128" s="305"/>
      <c r="F128" s="306" t="s">
        <v>737</v>
      </c>
      <c r="G128" s="305"/>
      <c r="H128" s="305" t="s">
        <v>745</v>
      </c>
      <c r="I128" s="305" t="s">
        <v>733</v>
      </c>
      <c r="J128" s="305">
        <v>15</v>
      </c>
      <c r="K128" s="325"/>
    </row>
    <row r="129" spans="2:11" ht="15" customHeight="1">
      <c r="B129" s="323"/>
      <c r="C129" s="305" t="s">
        <v>746</v>
      </c>
      <c r="D129" s="305"/>
      <c r="E129" s="305"/>
      <c r="F129" s="306" t="s">
        <v>737</v>
      </c>
      <c r="G129" s="305"/>
      <c r="H129" s="305" t="s">
        <v>747</v>
      </c>
      <c r="I129" s="305" t="s">
        <v>733</v>
      </c>
      <c r="J129" s="305">
        <v>20</v>
      </c>
      <c r="K129" s="325"/>
    </row>
    <row r="130" spans="2:11" ht="15" customHeight="1">
      <c r="B130" s="323"/>
      <c r="C130" s="305" t="s">
        <v>748</v>
      </c>
      <c r="D130" s="305"/>
      <c r="E130" s="305"/>
      <c r="F130" s="306" t="s">
        <v>737</v>
      </c>
      <c r="G130" s="305"/>
      <c r="H130" s="305" t="s">
        <v>749</v>
      </c>
      <c r="I130" s="305" t="s">
        <v>733</v>
      </c>
      <c r="J130" s="305">
        <v>20</v>
      </c>
      <c r="K130" s="325"/>
    </row>
    <row r="131" spans="2:11" ht="15" customHeight="1">
      <c r="B131" s="323"/>
      <c r="C131" s="284" t="s">
        <v>736</v>
      </c>
      <c r="D131" s="284"/>
      <c r="E131" s="284"/>
      <c r="F131" s="303" t="s">
        <v>737</v>
      </c>
      <c r="G131" s="284"/>
      <c r="H131" s="284" t="s">
        <v>770</v>
      </c>
      <c r="I131" s="284" t="s">
        <v>733</v>
      </c>
      <c r="J131" s="284">
        <v>50</v>
      </c>
      <c r="K131" s="325"/>
    </row>
    <row r="132" spans="2:11" ht="15" customHeight="1">
      <c r="B132" s="323"/>
      <c r="C132" s="284" t="s">
        <v>750</v>
      </c>
      <c r="D132" s="284"/>
      <c r="E132" s="284"/>
      <c r="F132" s="303" t="s">
        <v>737</v>
      </c>
      <c r="G132" s="284"/>
      <c r="H132" s="284" t="s">
        <v>770</v>
      </c>
      <c r="I132" s="284" t="s">
        <v>733</v>
      </c>
      <c r="J132" s="284">
        <v>50</v>
      </c>
      <c r="K132" s="325"/>
    </row>
    <row r="133" spans="2:11" ht="15" customHeight="1">
      <c r="B133" s="323"/>
      <c r="C133" s="284" t="s">
        <v>756</v>
      </c>
      <c r="D133" s="284"/>
      <c r="E133" s="284"/>
      <c r="F133" s="303" t="s">
        <v>737</v>
      </c>
      <c r="G133" s="284"/>
      <c r="H133" s="284" t="s">
        <v>770</v>
      </c>
      <c r="I133" s="284" t="s">
        <v>733</v>
      </c>
      <c r="J133" s="284">
        <v>50</v>
      </c>
      <c r="K133" s="325"/>
    </row>
    <row r="134" spans="2:11" ht="15" customHeight="1">
      <c r="B134" s="323"/>
      <c r="C134" s="284" t="s">
        <v>758</v>
      </c>
      <c r="D134" s="284"/>
      <c r="E134" s="284"/>
      <c r="F134" s="303" t="s">
        <v>737</v>
      </c>
      <c r="G134" s="284"/>
      <c r="H134" s="284" t="s">
        <v>770</v>
      </c>
      <c r="I134" s="284" t="s">
        <v>733</v>
      </c>
      <c r="J134" s="284">
        <v>50</v>
      </c>
      <c r="K134" s="325"/>
    </row>
    <row r="135" spans="2:11" ht="15" customHeight="1">
      <c r="B135" s="323"/>
      <c r="C135" s="284" t="s">
        <v>146</v>
      </c>
      <c r="D135" s="284"/>
      <c r="E135" s="284"/>
      <c r="F135" s="303" t="s">
        <v>737</v>
      </c>
      <c r="G135" s="284"/>
      <c r="H135" s="284" t="s">
        <v>783</v>
      </c>
      <c r="I135" s="284" t="s">
        <v>733</v>
      </c>
      <c r="J135" s="284">
        <v>255</v>
      </c>
      <c r="K135" s="325"/>
    </row>
    <row r="136" spans="2:11" ht="15" customHeight="1">
      <c r="B136" s="323"/>
      <c r="C136" s="284" t="s">
        <v>760</v>
      </c>
      <c r="D136" s="284"/>
      <c r="E136" s="284"/>
      <c r="F136" s="303" t="s">
        <v>731</v>
      </c>
      <c r="G136" s="284"/>
      <c r="H136" s="284" t="s">
        <v>784</v>
      </c>
      <c r="I136" s="284" t="s">
        <v>762</v>
      </c>
      <c r="J136" s="284"/>
      <c r="K136" s="325"/>
    </row>
    <row r="137" spans="2:11" ht="15" customHeight="1">
      <c r="B137" s="323"/>
      <c r="C137" s="284" t="s">
        <v>763</v>
      </c>
      <c r="D137" s="284"/>
      <c r="E137" s="284"/>
      <c r="F137" s="303" t="s">
        <v>731</v>
      </c>
      <c r="G137" s="284"/>
      <c r="H137" s="284" t="s">
        <v>785</v>
      </c>
      <c r="I137" s="284" t="s">
        <v>765</v>
      </c>
      <c r="J137" s="284"/>
      <c r="K137" s="325"/>
    </row>
    <row r="138" spans="2:11" ht="15" customHeight="1">
      <c r="B138" s="323"/>
      <c r="C138" s="284" t="s">
        <v>766</v>
      </c>
      <c r="D138" s="284"/>
      <c r="E138" s="284"/>
      <c r="F138" s="303" t="s">
        <v>731</v>
      </c>
      <c r="G138" s="284"/>
      <c r="H138" s="284" t="s">
        <v>766</v>
      </c>
      <c r="I138" s="284" t="s">
        <v>765</v>
      </c>
      <c r="J138" s="284"/>
      <c r="K138" s="325"/>
    </row>
    <row r="139" spans="2:11" ht="15" customHeight="1">
      <c r="B139" s="323"/>
      <c r="C139" s="284" t="s">
        <v>39</v>
      </c>
      <c r="D139" s="284"/>
      <c r="E139" s="284"/>
      <c r="F139" s="303" t="s">
        <v>731</v>
      </c>
      <c r="G139" s="284"/>
      <c r="H139" s="284" t="s">
        <v>786</v>
      </c>
      <c r="I139" s="284" t="s">
        <v>765</v>
      </c>
      <c r="J139" s="284"/>
      <c r="K139" s="325"/>
    </row>
    <row r="140" spans="2:11" ht="15" customHeight="1">
      <c r="B140" s="323"/>
      <c r="C140" s="284" t="s">
        <v>787</v>
      </c>
      <c r="D140" s="284"/>
      <c r="E140" s="284"/>
      <c r="F140" s="303" t="s">
        <v>731</v>
      </c>
      <c r="G140" s="284"/>
      <c r="H140" s="284" t="s">
        <v>788</v>
      </c>
      <c r="I140" s="284" t="s">
        <v>765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0"/>
      <c r="C142" s="280"/>
      <c r="D142" s="280"/>
      <c r="E142" s="280"/>
      <c r="F142" s="315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3" t="s">
        <v>789</v>
      </c>
      <c r="D145" s="403"/>
      <c r="E145" s="403"/>
      <c r="F145" s="403"/>
      <c r="G145" s="403"/>
      <c r="H145" s="403"/>
      <c r="I145" s="403"/>
      <c r="J145" s="403"/>
      <c r="K145" s="295"/>
    </row>
    <row r="146" spans="2:11" ht="17.25" customHeight="1">
      <c r="B146" s="294"/>
      <c r="C146" s="296" t="s">
        <v>725</v>
      </c>
      <c r="D146" s="296"/>
      <c r="E146" s="296"/>
      <c r="F146" s="296" t="s">
        <v>726</v>
      </c>
      <c r="G146" s="297"/>
      <c r="H146" s="296" t="s">
        <v>141</v>
      </c>
      <c r="I146" s="296" t="s">
        <v>58</v>
      </c>
      <c r="J146" s="296" t="s">
        <v>727</v>
      </c>
      <c r="K146" s="295"/>
    </row>
    <row r="147" spans="2:11" ht="17.25" customHeight="1">
      <c r="B147" s="294"/>
      <c r="C147" s="298" t="s">
        <v>728</v>
      </c>
      <c r="D147" s="298"/>
      <c r="E147" s="298"/>
      <c r="F147" s="299" t="s">
        <v>729</v>
      </c>
      <c r="G147" s="300"/>
      <c r="H147" s="298"/>
      <c r="I147" s="298"/>
      <c r="J147" s="298" t="s">
        <v>730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734</v>
      </c>
      <c r="D149" s="284"/>
      <c r="E149" s="284"/>
      <c r="F149" s="330" t="s">
        <v>731</v>
      </c>
      <c r="G149" s="284"/>
      <c r="H149" s="329" t="s">
        <v>770</v>
      </c>
      <c r="I149" s="329" t="s">
        <v>733</v>
      </c>
      <c r="J149" s="329">
        <v>120</v>
      </c>
      <c r="K149" s="325"/>
    </row>
    <row r="150" spans="2:11" ht="15" customHeight="1">
      <c r="B150" s="304"/>
      <c r="C150" s="329" t="s">
        <v>779</v>
      </c>
      <c r="D150" s="284"/>
      <c r="E150" s="284"/>
      <c r="F150" s="330" t="s">
        <v>731</v>
      </c>
      <c r="G150" s="284"/>
      <c r="H150" s="329" t="s">
        <v>790</v>
      </c>
      <c r="I150" s="329" t="s">
        <v>733</v>
      </c>
      <c r="J150" s="329" t="s">
        <v>781</v>
      </c>
      <c r="K150" s="325"/>
    </row>
    <row r="151" spans="2:11" ht="15" customHeight="1">
      <c r="B151" s="304"/>
      <c r="C151" s="329" t="s">
        <v>85</v>
      </c>
      <c r="D151" s="284"/>
      <c r="E151" s="284"/>
      <c r="F151" s="330" t="s">
        <v>731</v>
      </c>
      <c r="G151" s="284"/>
      <c r="H151" s="329" t="s">
        <v>791</v>
      </c>
      <c r="I151" s="329" t="s">
        <v>733</v>
      </c>
      <c r="J151" s="329" t="s">
        <v>781</v>
      </c>
      <c r="K151" s="325"/>
    </row>
    <row r="152" spans="2:11" ht="15" customHeight="1">
      <c r="B152" s="304"/>
      <c r="C152" s="329" t="s">
        <v>736</v>
      </c>
      <c r="D152" s="284"/>
      <c r="E152" s="284"/>
      <c r="F152" s="330" t="s">
        <v>737</v>
      </c>
      <c r="G152" s="284"/>
      <c r="H152" s="329" t="s">
        <v>770</v>
      </c>
      <c r="I152" s="329" t="s">
        <v>733</v>
      </c>
      <c r="J152" s="329">
        <v>50</v>
      </c>
      <c r="K152" s="325"/>
    </row>
    <row r="153" spans="2:11" ht="15" customHeight="1">
      <c r="B153" s="304"/>
      <c r="C153" s="329" t="s">
        <v>739</v>
      </c>
      <c r="D153" s="284"/>
      <c r="E153" s="284"/>
      <c r="F153" s="330" t="s">
        <v>731</v>
      </c>
      <c r="G153" s="284"/>
      <c r="H153" s="329" t="s">
        <v>770</v>
      </c>
      <c r="I153" s="329" t="s">
        <v>741</v>
      </c>
      <c r="J153" s="329"/>
      <c r="K153" s="325"/>
    </row>
    <row r="154" spans="2:11" ht="15" customHeight="1">
      <c r="B154" s="304"/>
      <c r="C154" s="329" t="s">
        <v>750</v>
      </c>
      <c r="D154" s="284"/>
      <c r="E154" s="284"/>
      <c r="F154" s="330" t="s">
        <v>737</v>
      </c>
      <c r="G154" s="284"/>
      <c r="H154" s="329" t="s">
        <v>770</v>
      </c>
      <c r="I154" s="329" t="s">
        <v>733</v>
      </c>
      <c r="J154" s="329">
        <v>50</v>
      </c>
      <c r="K154" s="325"/>
    </row>
    <row r="155" spans="2:11" ht="15" customHeight="1">
      <c r="B155" s="304"/>
      <c r="C155" s="329" t="s">
        <v>758</v>
      </c>
      <c r="D155" s="284"/>
      <c r="E155" s="284"/>
      <c r="F155" s="330" t="s">
        <v>737</v>
      </c>
      <c r="G155" s="284"/>
      <c r="H155" s="329" t="s">
        <v>770</v>
      </c>
      <c r="I155" s="329" t="s">
        <v>733</v>
      </c>
      <c r="J155" s="329">
        <v>50</v>
      </c>
      <c r="K155" s="325"/>
    </row>
    <row r="156" spans="2:11" ht="15" customHeight="1">
      <c r="B156" s="304"/>
      <c r="C156" s="329" t="s">
        <v>756</v>
      </c>
      <c r="D156" s="284"/>
      <c r="E156" s="284"/>
      <c r="F156" s="330" t="s">
        <v>737</v>
      </c>
      <c r="G156" s="284"/>
      <c r="H156" s="329" t="s">
        <v>770</v>
      </c>
      <c r="I156" s="329" t="s">
        <v>733</v>
      </c>
      <c r="J156" s="329">
        <v>50</v>
      </c>
      <c r="K156" s="325"/>
    </row>
    <row r="157" spans="2:11" ht="15" customHeight="1">
      <c r="B157" s="304"/>
      <c r="C157" s="329" t="s">
        <v>131</v>
      </c>
      <c r="D157" s="284"/>
      <c r="E157" s="284"/>
      <c r="F157" s="330" t="s">
        <v>731</v>
      </c>
      <c r="G157" s="284"/>
      <c r="H157" s="329" t="s">
        <v>792</v>
      </c>
      <c r="I157" s="329" t="s">
        <v>733</v>
      </c>
      <c r="J157" s="329" t="s">
        <v>793</v>
      </c>
      <c r="K157" s="325"/>
    </row>
    <row r="158" spans="2:11" ht="15" customHeight="1">
      <c r="B158" s="304"/>
      <c r="C158" s="329" t="s">
        <v>794</v>
      </c>
      <c r="D158" s="284"/>
      <c r="E158" s="284"/>
      <c r="F158" s="330" t="s">
        <v>731</v>
      </c>
      <c r="G158" s="284"/>
      <c r="H158" s="329" t="s">
        <v>795</v>
      </c>
      <c r="I158" s="329" t="s">
        <v>765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0"/>
      <c r="C160" s="284"/>
      <c r="D160" s="284"/>
      <c r="E160" s="284"/>
      <c r="F160" s="303"/>
      <c r="G160" s="284"/>
      <c r="H160" s="284"/>
      <c r="I160" s="284"/>
      <c r="J160" s="284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402" t="s">
        <v>796</v>
      </c>
      <c r="D163" s="402"/>
      <c r="E163" s="402"/>
      <c r="F163" s="402"/>
      <c r="G163" s="402"/>
      <c r="H163" s="402"/>
      <c r="I163" s="402"/>
      <c r="J163" s="402"/>
      <c r="K163" s="276"/>
    </row>
    <row r="164" spans="2:11" ht="17.25" customHeight="1">
      <c r="B164" s="275"/>
      <c r="C164" s="296" t="s">
        <v>725</v>
      </c>
      <c r="D164" s="296"/>
      <c r="E164" s="296"/>
      <c r="F164" s="296" t="s">
        <v>726</v>
      </c>
      <c r="G164" s="333"/>
      <c r="H164" s="334" t="s">
        <v>141</v>
      </c>
      <c r="I164" s="334" t="s">
        <v>58</v>
      </c>
      <c r="J164" s="296" t="s">
        <v>727</v>
      </c>
      <c r="K164" s="276"/>
    </row>
    <row r="165" spans="2:11" ht="17.25" customHeight="1">
      <c r="B165" s="277"/>
      <c r="C165" s="298" t="s">
        <v>728</v>
      </c>
      <c r="D165" s="298"/>
      <c r="E165" s="298"/>
      <c r="F165" s="299" t="s">
        <v>729</v>
      </c>
      <c r="G165" s="335"/>
      <c r="H165" s="336"/>
      <c r="I165" s="336"/>
      <c r="J165" s="298" t="s">
        <v>730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734</v>
      </c>
      <c r="D167" s="284"/>
      <c r="E167" s="284"/>
      <c r="F167" s="303" t="s">
        <v>731</v>
      </c>
      <c r="G167" s="284"/>
      <c r="H167" s="284" t="s">
        <v>770</v>
      </c>
      <c r="I167" s="284" t="s">
        <v>733</v>
      </c>
      <c r="J167" s="284">
        <v>120</v>
      </c>
      <c r="K167" s="325"/>
    </row>
    <row r="168" spans="2:11" ht="15" customHeight="1">
      <c r="B168" s="304"/>
      <c r="C168" s="284" t="s">
        <v>779</v>
      </c>
      <c r="D168" s="284"/>
      <c r="E168" s="284"/>
      <c r="F168" s="303" t="s">
        <v>731</v>
      </c>
      <c r="G168" s="284"/>
      <c r="H168" s="284" t="s">
        <v>780</v>
      </c>
      <c r="I168" s="284" t="s">
        <v>733</v>
      </c>
      <c r="J168" s="284" t="s">
        <v>781</v>
      </c>
      <c r="K168" s="325"/>
    </row>
    <row r="169" spans="2:11" ht="15" customHeight="1">
      <c r="B169" s="304"/>
      <c r="C169" s="284" t="s">
        <v>85</v>
      </c>
      <c r="D169" s="284"/>
      <c r="E169" s="284"/>
      <c r="F169" s="303" t="s">
        <v>731</v>
      </c>
      <c r="G169" s="284"/>
      <c r="H169" s="284" t="s">
        <v>797</v>
      </c>
      <c r="I169" s="284" t="s">
        <v>733</v>
      </c>
      <c r="J169" s="284" t="s">
        <v>781</v>
      </c>
      <c r="K169" s="325"/>
    </row>
    <row r="170" spans="2:11" ht="15" customHeight="1">
      <c r="B170" s="304"/>
      <c r="C170" s="284" t="s">
        <v>736</v>
      </c>
      <c r="D170" s="284"/>
      <c r="E170" s="284"/>
      <c r="F170" s="303" t="s">
        <v>737</v>
      </c>
      <c r="G170" s="284"/>
      <c r="H170" s="284" t="s">
        <v>797</v>
      </c>
      <c r="I170" s="284" t="s">
        <v>733</v>
      </c>
      <c r="J170" s="284">
        <v>50</v>
      </c>
      <c r="K170" s="325"/>
    </row>
    <row r="171" spans="2:11" ht="15" customHeight="1">
      <c r="B171" s="304"/>
      <c r="C171" s="284" t="s">
        <v>739</v>
      </c>
      <c r="D171" s="284"/>
      <c r="E171" s="284"/>
      <c r="F171" s="303" t="s">
        <v>731</v>
      </c>
      <c r="G171" s="284"/>
      <c r="H171" s="284" t="s">
        <v>797</v>
      </c>
      <c r="I171" s="284" t="s">
        <v>741</v>
      </c>
      <c r="J171" s="284"/>
      <c r="K171" s="325"/>
    </row>
    <row r="172" spans="2:11" ht="15" customHeight="1">
      <c r="B172" s="304"/>
      <c r="C172" s="284" t="s">
        <v>750</v>
      </c>
      <c r="D172" s="284"/>
      <c r="E172" s="284"/>
      <c r="F172" s="303" t="s">
        <v>737</v>
      </c>
      <c r="G172" s="284"/>
      <c r="H172" s="284" t="s">
        <v>797</v>
      </c>
      <c r="I172" s="284" t="s">
        <v>733</v>
      </c>
      <c r="J172" s="284">
        <v>50</v>
      </c>
      <c r="K172" s="325"/>
    </row>
    <row r="173" spans="2:11" ht="15" customHeight="1">
      <c r="B173" s="304"/>
      <c r="C173" s="284" t="s">
        <v>758</v>
      </c>
      <c r="D173" s="284"/>
      <c r="E173" s="284"/>
      <c r="F173" s="303" t="s">
        <v>737</v>
      </c>
      <c r="G173" s="284"/>
      <c r="H173" s="284" t="s">
        <v>797</v>
      </c>
      <c r="I173" s="284" t="s">
        <v>733</v>
      </c>
      <c r="J173" s="284">
        <v>50</v>
      </c>
      <c r="K173" s="325"/>
    </row>
    <row r="174" spans="2:11" ht="15" customHeight="1">
      <c r="B174" s="304"/>
      <c r="C174" s="284" t="s">
        <v>756</v>
      </c>
      <c r="D174" s="284"/>
      <c r="E174" s="284"/>
      <c r="F174" s="303" t="s">
        <v>737</v>
      </c>
      <c r="G174" s="284"/>
      <c r="H174" s="284" t="s">
        <v>797</v>
      </c>
      <c r="I174" s="284" t="s">
        <v>733</v>
      </c>
      <c r="J174" s="284">
        <v>50</v>
      </c>
      <c r="K174" s="325"/>
    </row>
    <row r="175" spans="2:11" ht="15" customHeight="1">
      <c r="B175" s="304"/>
      <c r="C175" s="284" t="s">
        <v>140</v>
      </c>
      <c r="D175" s="284"/>
      <c r="E175" s="284"/>
      <c r="F175" s="303" t="s">
        <v>731</v>
      </c>
      <c r="G175" s="284"/>
      <c r="H175" s="284" t="s">
        <v>798</v>
      </c>
      <c r="I175" s="284" t="s">
        <v>799</v>
      </c>
      <c r="J175" s="284"/>
      <c r="K175" s="325"/>
    </row>
    <row r="176" spans="2:11" ht="15" customHeight="1">
      <c r="B176" s="304"/>
      <c r="C176" s="284" t="s">
        <v>58</v>
      </c>
      <c r="D176" s="284"/>
      <c r="E176" s="284"/>
      <c r="F176" s="303" t="s">
        <v>731</v>
      </c>
      <c r="G176" s="284"/>
      <c r="H176" s="284" t="s">
        <v>800</v>
      </c>
      <c r="I176" s="284" t="s">
        <v>801</v>
      </c>
      <c r="J176" s="284">
        <v>1</v>
      </c>
      <c r="K176" s="325"/>
    </row>
    <row r="177" spans="2:11" ht="15" customHeight="1">
      <c r="B177" s="304"/>
      <c r="C177" s="284" t="s">
        <v>54</v>
      </c>
      <c r="D177" s="284"/>
      <c r="E177" s="284"/>
      <c r="F177" s="303" t="s">
        <v>731</v>
      </c>
      <c r="G177" s="284"/>
      <c r="H177" s="284" t="s">
        <v>802</v>
      </c>
      <c r="I177" s="284" t="s">
        <v>733</v>
      </c>
      <c r="J177" s="284">
        <v>20</v>
      </c>
      <c r="K177" s="325"/>
    </row>
    <row r="178" spans="2:11" ht="15" customHeight="1">
      <c r="B178" s="304"/>
      <c r="C178" s="284" t="s">
        <v>141</v>
      </c>
      <c r="D178" s="284"/>
      <c r="E178" s="284"/>
      <c r="F178" s="303" t="s">
        <v>731</v>
      </c>
      <c r="G178" s="284"/>
      <c r="H178" s="284" t="s">
        <v>803</v>
      </c>
      <c r="I178" s="284" t="s">
        <v>733</v>
      </c>
      <c r="J178" s="284">
        <v>255</v>
      </c>
      <c r="K178" s="325"/>
    </row>
    <row r="179" spans="2:11" ht="15" customHeight="1">
      <c r="B179" s="304"/>
      <c r="C179" s="284" t="s">
        <v>142</v>
      </c>
      <c r="D179" s="284"/>
      <c r="E179" s="284"/>
      <c r="F179" s="303" t="s">
        <v>731</v>
      </c>
      <c r="G179" s="284"/>
      <c r="H179" s="284" t="s">
        <v>696</v>
      </c>
      <c r="I179" s="284" t="s">
        <v>733</v>
      </c>
      <c r="J179" s="284">
        <v>10</v>
      </c>
      <c r="K179" s="325"/>
    </row>
    <row r="180" spans="2:11" ht="15" customHeight="1">
      <c r="B180" s="304"/>
      <c r="C180" s="284" t="s">
        <v>143</v>
      </c>
      <c r="D180" s="284"/>
      <c r="E180" s="284"/>
      <c r="F180" s="303" t="s">
        <v>731</v>
      </c>
      <c r="G180" s="284"/>
      <c r="H180" s="284" t="s">
        <v>804</v>
      </c>
      <c r="I180" s="284" t="s">
        <v>765</v>
      </c>
      <c r="J180" s="284"/>
      <c r="K180" s="325"/>
    </row>
    <row r="181" spans="2:11" ht="15" customHeight="1">
      <c r="B181" s="304"/>
      <c r="C181" s="284" t="s">
        <v>805</v>
      </c>
      <c r="D181" s="284"/>
      <c r="E181" s="284"/>
      <c r="F181" s="303" t="s">
        <v>731</v>
      </c>
      <c r="G181" s="284"/>
      <c r="H181" s="284" t="s">
        <v>806</v>
      </c>
      <c r="I181" s="284" t="s">
        <v>765</v>
      </c>
      <c r="J181" s="284"/>
      <c r="K181" s="325"/>
    </row>
    <row r="182" spans="2:11" ht="15" customHeight="1">
      <c r="B182" s="304"/>
      <c r="C182" s="284" t="s">
        <v>794</v>
      </c>
      <c r="D182" s="284"/>
      <c r="E182" s="284"/>
      <c r="F182" s="303" t="s">
        <v>731</v>
      </c>
      <c r="G182" s="284"/>
      <c r="H182" s="284" t="s">
        <v>807</v>
      </c>
      <c r="I182" s="284" t="s">
        <v>765</v>
      </c>
      <c r="J182" s="284"/>
      <c r="K182" s="325"/>
    </row>
    <row r="183" spans="2:11" ht="15" customHeight="1">
      <c r="B183" s="304"/>
      <c r="C183" s="284" t="s">
        <v>145</v>
      </c>
      <c r="D183" s="284"/>
      <c r="E183" s="284"/>
      <c r="F183" s="303" t="s">
        <v>737</v>
      </c>
      <c r="G183" s="284"/>
      <c r="H183" s="284" t="s">
        <v>808</v>
      </c>
      <c r="I183" s="284" t="s">
        <v>733</v>
      </c>
      <c r="J183" s="284">
        <v>50</v>
      </c>
      <c r="K183" s="325"/>
    </row>
    <row r="184" spans="2:11" ht="15" customHeight="1">
      <c r="B184" s="304"/>
      <c r="C184" s="284" t="s">
        <v>809</v>
      </c>
      <c r="D184" s="284"/>
      <c r="E184" s="284"/>
      <c r="F184" s="303" t="s">
        <v>737</v>
      </c>
      <c r="G184" s="284"/>
      <c r="H184" s="284" t="s">
        <v>810</v>
      </c>
      <c r="I184" s="284" t="s">
        <v>811</v>
      </c>
      <c r="J184" s="284"/>
      <c r="K184" s="325"/>
    </row>
    <row r="185" spans="2:11" ht="15" customHeight="1">
      <c r="B185" s="304"/>
      <c r="C185" s="284" t="s">
        <v>812</v>
      </c>
      <c r="D185" s="284"/>
      <c r="E185" s="284"/>
      <c r="F185" s="303" t="s">
        <v>737</v>
      </c>
      <c r="G185" s="284"/>
      <c r="H185" s="284" t="s">
        <v>813</v>
      </c>
      <c r="I185" s="284" t="s">
        <v>811</v>
      </c>
      <c r="J185" s="284"/>
      <c r="K185" s="325"/>
    </row>
    <row r="186" spans="2:11" ht="15" customHeight="1">
      <c r="B186" s="304"/>
      <c r="C186" s="284" t="s">
        <v>814</v>
      </c>
      <c r="D186" s="284"/>
      <c r="E186" s="284"/>
      <c r="F186" s="303" t="s">
        <v>737</v>
      </c>
      <c r="G186" s="284"/>
      <c r="H186" s="284" t="s">
        <v>815</v>
      </c>
      <c r="I186" s="284" t="s">
        <v>811</v>
      </c>
      <c r="J186" s="284"/>
      <c r="K186" s="325"/>
    </row>
    <row r="187" spans="2:11" ht="15" customHeight="1">
      <c r="B187" s="304"/>
      <c r="C187" s="337" t="s">
        <v>816</v>
      </c>
      <c r="D187" s="284"/>
      <c r="E187" s="284"/>
      <c r="F187" s="303" t="s">
        <v>737</v>
      </c>
      <c r="G187" s="284"/>
      <c r="H187" s="284" t="s">
        <v>817</v>
      </c>
      <c r="I187" s="284" t="s">
        <v>818</v>
      </c>
      <c r="J187" s="338" t="s">
        <v>819</v>
      </c>
      <c r="K187" s="325"/>
    </row>
    <row r="188" spans="2:11" ht="15" customHeight="1">
      <c r="B188" s="304"/>
      <c r="C188" s="289" t="s">
        <v>43</v>
      </c>
      <c r="D188" s="284"/>
      <c r="E188" s="284"/>
      <c r="F188" s="303" t="s">
        <v>731</v>
      </c>
      <c r="G188" s="284"/>
      <c r="H188" s="280" t="s">
        <v>820</v>
      </c>
      <c r="I188" s="284" t="s">
        <v>821</v>
      </c>
      <c r="J188" s="284"/>
      <c r="K188" s="325"/>
    </row>
    <row r="189" spans="2:11" ht="15" customHeight="1">
      <c r="B189" s="304"/>
      <c r="C189" s="289" t="s">
        <v>822</v>
      </c>
      <c r="D189" s="284"/>
      <c r="E189" s="284"/>
      <c r="F189" s="303" t="s">
        <v>731</v>
      </c>
      <c r="G189" s="284"/>
      <c r="H189" s="284" t="s">
        <v>823</v>
      </c>
      <c r="I189" s="284" t="s">
        <v>765</v>
      </c>
      <c r="J189" s="284"/>
      <c r="K189" s="325"/>
    </row>
    <row r="190" spans="2:11" ht="15" customHeight="1">
      <c r="B190" s="304"/>
      <c r="C190" s="289" t="s">
        <v>824</v>
      </c>
      <c r="D190" s="284"/>
      <c r="E190" s="284"/>
      <c r="F190" s="303" t="s">
        <v>731</v>
      </c>
      <c r="G190" s="284"/>
      <c r="H190" s="284" t="s">
        <v>825</v>
      </c>
      <c r="I190" s="284" t="s">
        <v>765</v>
      </c>
      <c r="J190" s="284"/>
      <c r="K190" s="325"/>
    </row>
    <row r="191" spans="2:11" ht="15" customHeight="1">
      <c r="B191" s="304"/>
      <c r="C191" s="289" t="s">
        <v>826</v>
      </c>
      <c r="D191" s="284"/>
      <c r="E191" s="284"/>
      <c r="F191" s="303" t="s">
        <v>737</v>
      </c>
      <c r="G191" s="284"/>
      <c r="H191" s="284" t="s">
        <v>827</v>
      </c>
      <c r="I191" s="284" t="s">
        <v>765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0"/>
      <c r="C193" s="284"/>
      <c r="D193" s="284"/>
      <c r="E193" s="284"/>
      <c r="F193" s="303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3"/>
      <c r="G194" s="284"/>
      <c r="H194" s="284"/>
      <c r="I194" s="284"/>
      <c r="J194" s="284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402" t="s">
        <v>828</v>
      </c>
      <c r="D197" s="402"/>
      <c r="E197" s="402"/>
      <c r="F197" s="402"/>
      <c r="G197" s="402"/>
      <c r="H197" s="402"/>
      <c r="I197" s="402"/>
      <c r="J197" s="402"/>
      <c r="K197" s="276"/>
    </row>
    <row r="198" spans="2:11" ht="25.5" customHeight="1">
      <c r="B198" s="275"/>
      <c r="C198" s="340" t="s">
        <v>829</v>
      </c>
      <c r="D198" s="340"/>
      <c r="E198" s="340"/>
      <c r="F198" s="340" t="s">
        <v>830</v>
      </c>
      <c r="G198" s="341"/>
      <c r="H198" s="401" t="s">
        <v>831</v>
      </c>
      <c r="I198" s="401"/>
      <c r="J198" s="401"/>
      <c r="K198" s="276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821</v>
      </c>
      <c r="D200" s="284"/>
      <c r="E200" s="284"/>
      <c r="F200" s="303" t="s">
        <v>44</v>
      </c>
      <c r="G200" s="284"/>
      <c r="H200" s="399" t="s">
        <v>832</v>
      </c>
      <c r="I200" s="399"/>
      <c r="J200" s="399"/>
      <c r="K200" s="325"/>
    </row>
    <row r="201" spans="2:11" ht="15" customHeight="1">
      <c r="B201" s="304"/>
      <c r="C201" s="310"/>
      <c r="D201" s="284"/>
      <c r="E201" s="284"/>
      <c r="F201" s="303" t="s">
        <v>45</v>
      </c>
      <c r="G201" s="284"/>
      <c r="H201" s="399" t="s">
        <v>833</v>
      </c>
      <c r="I201" s="399"/>
      <c r="J201" s="399"/>
      <c r="K201" s="325"/>
    </row>
    <row r="202" spans="2:11" ht="15" customHeight="1">
      <c r="B202" s="304"/>
      <c r="C202" s="310"/>
      <c r="D202" s="284"/>
      <c r="E202" s="284"/>
      <c r="F202" s="303" t="s">
        <v>48</v>
      </c>
      <c r="G202" s="284"/>
      <c r="H202" s="399" t="s">
        <v>834</v>
      </c>
      <c r="I202" s="399"/>
      <c r="J202" s="399"/>
      <c r="K202" s="325"/>
    </row>
    <row r="203" spans="2:11" ht="15" customHeight="1">
      <c r="B203" s="304"/>
      <c r="C203" s="284"/>
      <c r="D203" s="284"/>
      <c r="E203" s="284"/>
      <c r="F203" s="303" t="s">
        <v>46</v>
      </c>
      <c r="G203" s="284"/>
      <c r="H203" s="399" t="s">
        <v>835</v>
      </c>
      <c r="I203" s="399"/>
      <c r="J203" s="399"/>
      <c r="K203" s="325"/>
    </row>
    <row r="204" spans="2:11" ht="15" customHeight="1">
      <c r="B204" s="304"/>
      <c r="C204" s="284"/>
      <c r="D204" s="284"/>
      <c r="E204" s="284"/>
      <c r="F204" s="303" t="s">
        <v>47</v>
      </c>
      <c r="G204" s="284"/>
      <c r="H204" s="399" t="s">
        <v>836</v>
      </c>
      <c r="I204" s="399"/>
      <c r="J204" s="399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777</v>
      </c>
      <c r="D206" s="284"/>
      <c r="E206" s="284"/>
      <c r="F206" s="303" t="s">
        <v>79</v>
      </c>
      <c r="G206" s="284"/>
      <c r="H206" s="399" t="s">
        <v>837</v>
      </c>
      <c r="I206" s="399"/>
      <c r="J206" s="399"/>
      <c r="K206" s="325"/>
    </row>
    <row r="207" spans="2:11" ht="15" customHeight="1">
      <c r="B207" s="304"/>
      <c r="C207" s="310"/>
      <c r="D207" s="284"/>
      <c r="E207" s="284"/>
      <c r="F207" s="303" t="s">
        <v>675</v>
      </c>
      <c r="G207" s="284"/>
      <c r="H207" s="399" t="s">
        <v>676</v>
      </c>
      <c r="I207" s="399"/>
      <c r="J207" s="399"/>
      <c r="K207" s="325"/>
    </row>
    <row r="208" spans="2:11" ht="15" customHeight="1">
      <c r="B208" s="304"/>
      <c r="C208" s="284"/>
      <c r="D208" s="284"/>
      <c r="E208" s="284"/>
      <c r="F208" s="303" t="s">
        <v>673</v>
      </c>
      <c r="G208" s="284"/>
      <c r="H208" s="399" t="s">
        <v>838</v>
      </c>
      <c r="I208" s="399"/>
      <c r="J208" s="399"/>
      <c r="K208" s="325"/>
    </row>
    <row r="209" spans="2:11" ht="15" customHeight="1">
      <c r="B209" s="342"/>
      <c r="C209" s="310"/>
      <c r="D209" s="310"/>
      <c r="E209" s="310"/>
      <c r="F209" s="303" t="s">
        <v>677</v>
      </c>
      <c r="G209" s="289"/>
      <c r="H209" s="400" t="s">
        <v>678</v>
      </c>
      <c r="I209" s="400"/>
      <c r="J209" s="400"/>
      <c r="K209" s="343"/>
    </row>
    <row r="210" spans="2:11" ht="15" customHeight="1">
      <c r="B210" s="342"/>
      <c r="C210" s="310"/>
      <c r="D210" s="310"/>
      <c r="E210" s="310"/>
      <c r="F210" s="303" t="s">
        <v>679</v>
      </c>
      <c r="G210" s="289"/>
      <c r="H210" s="400" t="s">
        <v>638</v>
      </c>
      <c r="I210" s="400"/>
      <c r="J210" s="400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801</v>
      </c>
      <c r="D212" s="310"/>
      <c r="E212" s="310"/>
      <c r="F212" s="303">
        <v>1</v>
      </c>
      <c r="G212" s="289"/>
      <c r="H212" s="400" t="s">
        <v>839</v>
      </c>
      <c r="I212" s="400"/>
      <c r="J212" s="400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0" t="s">
        <v>840</v>
      </c>
      <c r="I213" s="400"/>
      <c r="J213" s="400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0" t="s">
        <v>841</v>
      </c>
      <c r="I214" s="400"/>
      <c r="J214" s="400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0" t="s">
        <v>842</v>
      </c>
      <c r="I215" s="400"/>
      <c r="J215" s="400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128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1.1 - SO 1.1  Nátrž 1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1.1 - SO 1.1  Nátrž 1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78.658961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78.658961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0.159569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0.014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163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165</v>
      </c>
      <c r="G90" s="217"/>
      <c r="H90" s="221">
        <v>0.014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20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0.1578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169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170</v>
      </c>
      <c r="G92" s="217"/>
      <c r="H92" s="221">
        <v>20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175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12.5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180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181</v>
      </c>
      <c r="G96" s="217"/>
      <c r="H96" s="221">
        <v>12.5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21.5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185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186</v>
      </c>
      <c r="G98" s="217"/>
      <c r="H98" s="221">
        <v>21.5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20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190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191</v>
      </c>
      <c r="G100" s="217"/>
      <c r="H100" s="221">
        <v>20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34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195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196</v>
      </c>
      <c r="G102" s="217"/>
      <c r="H102" s="221">
        <v>34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198</v>
      </c>
      <c r="F103" s="206" t="s">
        <v>199</v>
      </c>
      <c r="G103" s="207" t="s">
        <v>200</v>
      </c>
      <c r="H103" s="208">
        <v>117.9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201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202</v>
      </c>
      <c r="G104" s="217"/>
      <c r="H104" s="221">
        <v>117.9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22.5" customHeight="1">
      <c r="B105" s="41"/>
      <c r="C105" s="228" t="s">
        <v>203</v>
      </c>
      <c r="D105" s="228" t="s">
        <v>204</v>
      </c>
      <c r="E105" s="229" t="s">
        <v>205</v>
      </c>
      <c r="F105" s="230" t="s">
        <v>206</v>
      </c>
      <c r="G105" s="231" t="s">
        <v>207</v>
      </c>
      <c r="H105" s="232">
        <v>1.769</v>
      </c>
      <c r="I105" s="233"/>
      <c r="J105" s="234">
        <f>ROUND(I105*H105,2)</f>
        <v>0</v>
      </c>
      <c r="K105" s="230" t="s">
        <v>161</v>
      </c>
      <c r="L105" s="235"/>
      <c r="M105" s="236" t="s">
        <v>30</v>
      </c>
      <c r="N105" s="237" t="s">
        <v>44</v>
      </c>
      <c r="O105" s="42"/>
      <c r="P105" s="213">
        <f>O105*H105</f>
        <v>0</v>
      </c>
      <c r="Q105" s="213">
        <v>0.001</v>
      </c>
      <c r="R105" s="213">
        <f>Q105*H105</f>
        <v>0.001769</v>
      </c>
      <c r="S105" s="213">
        <v>0</v>
      </c>
      <c r="T105" s="214">
        <f>S105*H105</f>
        <v>0</v>
      </c>
      <c r="AR105" s="24" t="s">
        <v>197</v>
      </c>
      <c r="AT105" s="24" t="s">
        <v>204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208</v>
      </c>
    </row>
    <row r="106" spans="2:51" s="12" customFormat="1" ht="13.5">
      <c r="B106" s="216"/>
      <c r="C106" s="217"/>
      <c r="D106" s="238" t="s">
        <v>164</v>
      </c>
      <c r="E106" s="239" t="s">
        <v>30</v>
      </c>
      <c r="F106" s="240" t="s">
        <v>209</v>
      </c>
      <c r="G106" s="217"/>
      <c r="H106" s="241">
        <v>117.9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51" s="12" customFormat="1" ht="13.5">
      <c r="B107" s="216"/>
      <c r="C107" s="217"/>
      <c r="D107" s="218" t="s">
        <v>164</v>
      </c>
      <c r="E107" s="217"/>
      <c r="F107" s="220" t="s">
        <v>210</v>
      </c>
      <c r="G107" s="217"/>
      <c r="H107" s="221">
        <v>1.769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164</v>
      </c>
      <c r="AU107" s="227" t="s">
        <v>81</v>
      </c>
      <c r="AV107" s="12" t="s">
        <v>81</v>
      </c>
      <c r="AW107" s="12" t="s">
        <v>6</v>
      </c>
      <c r="AX107" s="12" t="s">
        <v>77</v>
      </c>
      <c r="AY107" s="227" t="s">
        <v>155</v>
      </c>
    </row>
    <row r="108" spans="2:65" s="1" customFormat="1" ht="31.5" customHeight="1">
      <c r="B108" s="41"/>
      <c r="C108" s="204" t="s">
        <v>211</v>
      </c>
      <c r="D108" s="204" t="s">
        <v>157</v>
      </c>
      <c r="E108" s="205" t="s">
        <v>212</v>
      </c>
      <c r="F108" s="206" t="s">
        <v>213</v>
      </c>
      <c r="G108" s="207" t="s">
        <v>200</v>
      </c>
      <c r="H108" s="208">
        <v>15.6</v>
      </c>
      <c r="I108" s="209"/>
      <c r="J108" s="210">
        <f>ROUND(I108*H108,2)</f>
        <v>0</v>
      </c>
      <c r="K108" s="206" t="s">
        <v>161</v>
      </c>
      <c r="L108" s="61"/>
      <c r="M108" s="211" t="s">
        <v>30</v>
      </c>
      <c r="N108" s="212" t="s">
        <v>44</v>
      </c>
      <c r="O108" s="42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24" t="s">
        <v>162</v>
      </c>
      <c r="AT108" s="24" t="s">
        <v>157</v>
      </c>
      <c r="AU108" s="24" t="s">
        <v>81</v>
      </c>
      <c r="AY108" s="24" t="s">
        <v>155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24" t="s">
        <v>77</v>
      </c>
      <c r="BK108" s="215">
        <f>ROUND(I108*H108,2)</f>
        <v>0</v>
      </c>
      <c r="BL108" s="24" t="s">
        <v>162</v>
      </c>
      <c r="BM108" s="24" t="s">
        <v>214</v>
      </c>
    </row>
    <row r="109" spans="2:51" s="12" customFormat="1" ht="13.5">
      <c r="B109" s="216"/>
      <c r="C109" s="217"/>
      <c r="D109" s="218" t="s">
        <v>164</v>
      </c>
      <c r="E109" s="219" t="s">
        <v>30</v>
      </c>
      <c r="F109" s="220" t="s">
        <v>215</v>
      </c>
      <c r="G109" s="217"/>
      <c r="H109" s="221">
        <v>15.6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37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217</v>
      </c>
      <c r="F110" s="206" t="s">
        <v>218</v>
      </c>
      <c r="G110" s="207" t="s">
        <v>200</v>
      </c>
      <c r="H110" s="208">
        <v>117.9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219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220</v>
      </c>
      <c r="G111" s="217"/>
      <c r="H111" s="221">
        <v>117.9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0.014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224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165</v>
      </c>
      <c r="G113" s="217"/>
      <c r="H113" s="241">
        <v>0.014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78.499392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21.5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45.88272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229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230</v>
      </c>
      <c r="G116" s="217"/>
      <c r="H116" s="221">
        <v>21.5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13.4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32.616672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234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235</v>
      </c>
      <c r="G118" s="217"/>
      <c r="H118" s="221">
        <v>13.4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44.8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238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239</v>
      </c>
      <c r="G120" s="217"/>
      <c r="H120" s="221">
        <v>44.8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32.591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243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244</v>
      </c>
      <c r="G122" s="217"/>
      <c r="H122" s="241">
        <v>32.591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78.659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251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252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1.2 - SO 01.2  Nátrž 2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1.2 - SO 01.2  Nátrž 2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103.260839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103.260839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0.183383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0.018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253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254</v>
      </c>
      <c r="G90" s="217"/>
      <c r="H90" s="221">
        <v>0.018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23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0.18147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255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256</v>
      </c>
      <c r="G92" s="217"/>
      <c r="H92" s="221">
        <v>23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257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6.8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258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259</v>
      </c>
      <c r="G96" s="217"/>
      <c r="H96" s="221">
        <v>6.8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27.2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260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261</v>
      </c>
      <c r="G98" s="217"/>
      <c r="H98" s="221">
        <v>27.2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23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262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263</v>
      </c>
      <c r="G100" s="217"/>
      <c r="H100" s="221">
        <v>23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34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264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265</v>
      </c>
      <c r="G102" s="217"/>
      <c r="H102" s="221">
        <v>34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216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127.5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266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267</v>
      </c>
      <c r="G104" s="217"/>
      <c r="H104" s="221">
        <v>127.5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197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127.5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268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269</v>
      </c>
      <c r="G106" s="217"/>
      <c r="H106" s="221">
        <v>127.5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203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1.913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0.001913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270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271</v>
      </c>
      <c r="G108" s="217"/>
      <c r="H108" s="241">
        <v>127.5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272</v>
      </c>
      <c r="G109" s="217"/>
      <c r="H109" s="221">
        <v>1.913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211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27.1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273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274</v>
      </c>
      <c r="G111" s="217"/>
      <c r="H111" s="221">
        <v>27.1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0.018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275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254</v>
      </c>
      <c r="G113" s="217"/>
      <c r="H113" s="241">
        <v>0.018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103.077456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27.2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58.046976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276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277</v>
      </c>
      <c r="G116" s="217"/>
      <c r="H116" s="221">
        <v>27.2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18.5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45.03048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278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279</v>
      </c>
      <c r="G118" s="217"/>
      <c r="H118" s="221">
        <v>18.5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60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280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281</v>
      </c>
      <c r="G120" s="217"/>
      <c r="H120" s="221">
        <v>60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41.331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282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283</v>
      </c>
      <c r="G122" s="217"/>
      <c r="H122" s="241">
        <v>41.331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103.261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284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285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1.3 - SO 01.3  Nátrž 3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1.3 - SO 01.3  Nátrž 3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183.18382499999998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183.18382499999998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0.303345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0.032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286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287</v>
      </c>
      <c r="G90" s="217"/>
      <c r="H90" s="221">
        <v>0.032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38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0.29982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288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289</v>
      </c>
      <c r="G92" s="217"/>
      <c r="H92" s="221">
        <v>38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72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290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291</v>
      </c>
      <c r="G94" s="217"/>
      <c r="H94" s="221">
        <v>72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68.8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292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293</v>
      </c>
      <c r="G96" s="217"/>
      <c r="H96" s="221">
        <v>68.8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47.6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294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295</v>
      </c>
      <c r="G98" s="217"/>
      <c r="H98" s="221">
        <v>47.6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38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296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297</v>
      </c>
      <c r="G100" s="217"/>
      <c r="H100" s="221">
        <v>38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116.4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298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299</v>
      </c>
      <c r="G102" s="217"/>
      <c r="H102" s="221">
        <v>116.4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235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300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301</v>
      </c>
      <c r="G104" s="217"/>
      <c r="H104" s="221">
        <v>235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235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302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303</v>
      </c>
      <c r="G106" s="217"/>
      <c r="H106" s="221">
        <v>235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3.525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0.003525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304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305</v>
      </c>
      <c r="G108" s="217"/>
      <c r="H108" s="241">
        <v>235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306</v>
      </c>
      <c r="G109" s="217"/>
      <c r="H109" s="221">
        <v>3.525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9.2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307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308</v>
      </c>
      <c r="G111" s="217"/>
      <c r="H111" s="221">
        <v>9.2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0.032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309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287</v>
      </c>
      <c r="G113" s="217"/>
      <c r="H113" s="241">
        <v>0.032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182.88047999999998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47.6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101.58220800000001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310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311</v>
      </c>
      <c r="G116" s="217"/>
      <c r="H116" s="221">
        <v>47.6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33.4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81.29827199999998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312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313</v>
      </c>
      <c r="G118" s="217"/>
      <c r="H118" s="221">
        <v>33.4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100.6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314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315</v>
      </c>
      <c r="G120" s="217"/>
      <c r="H120" s="221">
        <v>100.6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74.267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316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317</v>
      </c>
      <c r="G122" s="217"/>
      <c r="H122" s="241">
        <v>74.267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183.184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318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319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1.4 - SO 01.4  Nátrž 4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1.4 - SO 01.4  Nátrž 4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71.66307899999998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71.66307899999998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0.11274299999999998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0.011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320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321</v>
      </c>
      <c r="G90" s="217"/>
      <c r="H90" s="221">
        <v>0.011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14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0.11045999999999999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322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323</v>
      </c>
      <c r="G92" s="217"/>
      <c r="H92" s="221">
        <v>14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24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324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325</v>
      </c>
      <c r="G94" s="217"/>
      <c r="H94" s="221">
        <v>24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12.3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326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327</v>
      </c>
      <c r="G96" s="217"/>
      <c r="H96" s="221">
        <v>12.3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18.7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328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329</v>
      </c>
      <c r="G98" s="217"/>
      <c r="H98" s="221">
        <v>18.7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16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330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331</v>
      </c>
      <c r="G100" s="217"/>
      <c r="H100" s="221">
        <v>16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31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332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333</v>
      </c>
      <c r="G102" s="217"/>
      <c r="H102" s="221">
        <v>31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152.2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334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335</v>
      </c>
      <c r="G104" s="217"/>
      <c r="H104" s="221">
        <v>152.2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152.2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336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337</v>
      </c>
      <c r="G106" s="217"/>
      <c r="H106" s="221">
        <v>152.2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2.283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0.002283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338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339</v>
      </c>
      <c r="G108" s="217"/>
      <c r="H108" s="241">
        <v>152.2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340</v>
      </c>
      <c r="G109" s="217"/>
      <c r="H109" s="221">
        <v>2.283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8.5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341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342</v>
      </c>
      <c r="G111" s="217"/>
      <c r="H111" s="221">
        <v>8.5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0.011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343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321</v>
      </c>
      <c r="G113" s="217"/>
      <c r="H113" s="241">
        <v>0.011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71.55033599999999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18.7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39.907295999999995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344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345</v>
      </c>
      <c r="G116" s="217"/>
      <c r="H116" s="221">
        <v>18.7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13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31.64304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346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347</v>
      </c>
      <c r="G118" s="217"/>
      <c r="H118" s="221">
        <v>13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37.3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348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349</v>
      </c>
      <c r="G120" s="217"/>
      <c r="H120" s="221">
        <v>37.3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24.38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350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351</v>
      </c>
      <c r="G122" s="217"/>
      <c r="H122" s="241">
        <v>24.38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71.663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352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353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ROUND(SUM(BE86:BE126),2)</f>
        <v>0</v>
      </c>
      <c r="G32" s="42"/>
      <c r="H32" s="42"/>
      <c r="I32" s="140">
        <v>0.21</v>
      </c>
      <c r="J32" s="139">
        <f>ROUND(ROUND((SUM(BE86:BE126)),2)*I32,2)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ROUND(SUM(BF86:BF126),2)</f>
        <v>0</v>
      </c>
      <c r="G33" s="42"/>
      <c r="H33" s="42"/>
      <c r="I33" s="140">
        <v>0.15</v>
      </c>
      <c r="J33" s="139">
        <f>ROUND(ROUND((SUM(BF86:BF126)),2)*I33,2)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1.5 - SO 01.5  Nátrž 5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J116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J125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1.5 - SO 01.5  Nátrž 5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95.42928299999998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P88+P116+P125</f>
        <v>0</v>
      </c>
      <c r="Q87" s="195"/>
      <c r="R87" s="196">
        <f>R88+R116+R125</f>
        <v>95.42928299999998</v>
      </c>
      <c r="S87" s="195"/>
      <c r="T87" s="197">
        <f>T88+T116+T125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BK88+BK116+BK125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SUM(P89:P115)</f>
        <v>0</v>
      </c>
      <c r="Q88" s="195"/>
      <c r="R88" s="196">
        <f>SUM(R89:R115)</f>
        <v>0.14429099999999997</v>
      </c>
      <c r="S88" s="195"/>
      <c r="T88" s="197">
        <f>SUM(T89:T115)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SUM(BK89:BK115)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0.016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354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355</v>
      </c>
      <c r="G90" s="217"/>
      <c r="H90" s="221">
        <v>0.016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18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0.14201999999999998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356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357</v>
      </c>
      <c r="G92" s="217"/>
      <c r="H92" s="221">
        <v>18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358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11.3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359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360</v>
      </c>
      <c r="G96" s="217"/>
      <c r="H96" s="221">
        <v>11.3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361</v>
      </c>
      <c r="F97" s="206" t="s">
        <v>362</v>
      </c>
      <c r="G97" s="207" t="s">
        <v>179</v>
      </c>
      <c r="H97" s="208">
        <v>3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363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364</v>
      </c>
      <c r="G98" s="217"/>
      <c r="H98" s="221">
        <v>3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31.5" customHeight="1">
      <c r="B99" s="41"/>
      <c r="C99" s="204" t="s">
        <v>187</v>
      </c>
      <c r="D99" s="204" t="s">
        <v>157</v>
      </c>
      <c r="E99" s="205" t="s">
        <v>183</v>
      </c>
      <c r="F99" s="206" t="s">
        <v>184</v>
      </c>
      <c r="G99" s="207" t="s">
        <v>179</v>
      </c>
      <c r="H99" s="208">
        <v>26.4</v>
      </c>
      <c r="I99" s="209"/>
      <c r="J99" s="210">
        <f>ROUND(I99*H99,2)</f>
        <v>0</v>
      </c>
      <c r="K99" s="206" t="s">
        <v>161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365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366</v>
      </c>
      <c r="G100" s="217"/>
      <c r="H100" s="221">
        <v>26.4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22.5" customHeight="1">
      <c r="B101" s="41"/>
      <c r="C101" s="204" t="s">
        <v>192</v>
      </c>
      <c r="D101" s="204" t="s">
        <v>157</v>
      </c>
      <c r="E101" s="205" t="s">
        <v>188</v>
      </c>
      <c r="F101" s="206" t="s">
        <v>189</v>
      </c>
      <c r="G101" s="207" t="s">
        <v>168</v>
      </c>
      <c r="H101" s="208">
        <v>20</v>
      </c>
      <c r="I101" s="209"/>
      <c r="J101" s="210">
        <f>ROUND(I101*H101,2)</f>
        <v>0</v>
      </c>
      <c r="K101" s="206" t="s">
        <v>30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367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191</v>
      </c>
      <c r="G102" s="217"/>
      <c r="H102" s="221">
        <v>20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44.25" customHeight="1">
      <c r="B103" s="41"/>
      <c r="C103" s="204" t="s">
        <v>197</v>
      </c>
      <c r="D103" s="204" t="s">
        <v>157</v>
      </c>
      <c r="E103" s="205" t="s">
        <v>193</v>
      </c>
      <c r="F103" s="206" t="s">
        <v>194</v>
      </c>
      <c r="G103" s="207" t="s">
        <v>179</v>
      </c>
      <c r="H103" s="208">
        <v>37.7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368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369</v>
      </c>
      <c r="G104" s="217"/>
      <c r="H104" s="221">
        <v>37.7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217</v>
      </c>
      <c r="F105" s="206" t="s">
        <v>218</v>
      </c>
      <c r="G105" s="207" t="s">
        <v>200</v>
      </c>
      <c r="H105" s="208">
        <v>151.4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370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371</v>
      </c>
      <c r="G106" s="217"/>
      <c r="H106" s="221">
        <v>151.4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31.5" customHeight="1">
      <c r="B107" s="41"/>
      <c r="C107" s="204" t="s">
        <v>211</v>
      </c>
      <c r="D107" s="204" t="s">
        <v>157</v>
      </c>
      <c r="E107" s="205" t="s">
        <v>198</v>
      </c>
      <c r="F107" s="206" t="s">
        <v>199</v>
      </c>
      <c r="G107" s="207" t="s">
        <v>200</v>
      </c>
      <c r="H107" s="208">
        <v>151.4</v>
      </c>
      <c r="I107" s="209"/>
      <c r="J107" s="210">
        <f>ROUND(I107*H107,2)</f>
        <v>0</v>
      </c>
      <c r="K107" s="206" t="s">
        <v>161</v>
      </c>
      <c r="L107" s="61"/>
      <c r="M107" s="211" t="s">
        <v>30</v>
      </c>
      <c r="N107" s="212" t="s">
        <v>44</v>
      </c>
      <c r="O107" s="42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4" t="s">
        <v>162</v>
      </c>
      <c r="AT107" s="24" t="s">
        <v>157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372</v>
      </c>
    </row>
    <row r="108" spans="2:51" s="12" customFormat="1" ht="13.5">
      <c r="B108" s="216"/>
      <c r="C108" s="217"/>
      <c r="D108" s="218" t="s">
        <v>164</v>
      </c>
      <c r="E108" s="219" t="s">
        <v>30</v>
      </c>
      <c r="F108" s="220" t="s">
        <v>373</v>
      </c>
      <c r="G108" s="217"/>
      <c r="H108" s="221">
        <v>151.4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65" s="1" customFormat="1" ht="22.5" customHeight="1">
      <c r="B109" s="41"/>
      <c r="C109" s="228" t="s">
        <v>216</v>
      </c>
      <c r="D109" s="228" t="s">
        <v>204</v>
      </c>
      <c r="E109" s="229" t="s">
        <v>205</v>
      </c>
      <c r="F109" s="230" t="s">
        <v>206</v>
      </c>
      <c r="G109" s="231" t="s">
        <v>207</v>
      </c>
      <c r="H109" s="232">
        <v>2.271</v>
      </c>
      <c r="I109" s="233"/>
      <c r="J109" s="234">
        <f>ROUND(I109*H109,2)</f>
        <v>0</v>
      </c>
      <c r="K109" s="230" t="s">
        <v>161</v>
      </c>
      <c r="L109" s="235"/>
      <c r="M109" s="236" t="s">
        <v>30</v>
      </c>
      <c r="N109" s="237" t="s">
        <v>44</v>
      </c>
      <c r="O109" s="42"/>
      <c r="P109" s="213">
        <f>O109*H109</f>
        <v>0</v>
      </c>
      <c r="Q109" s="213">
        <v>0.001</v>
      </c>
      <c r="R109" s="213">
        <f>Q109*H109</f>
        <v>0.002271</v>
      </c>
      <c r="S109" s="213">
        <v>0</v>
      </c>
      <c r="T109" s="214">
        <f>S109*H109</f>
        <v>0</v>
      </c>
      <c r="AR109" s="24" t="s">
        <v>197</v>
      </c>
      <c r="AT109" s="24" t="s">
        <v>204</v>
      </c>
      <c r="AU109" s="24" t="s">
        <v>81</v>
      </c>
      <c r="AY109" s="24" t="s">
        <v>155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77</v>
      </c>
      <c r="BK109" s="215">
        <f>ROUND(I109*H109,2)</f>
        <v>0</v>
      </c>
      <c r="BL109" s="24" t="s">
        <v>162</v>
      </c>
      <c r="BM109" s="24" t="s">
        <v>374</v>
      </c>
    </row>
    <row r="110" spans="2:51" s="12" customFormat="1" ht="13.5">
      <c r="B110" s="216"/>
      <c r="C110" s="217"/>
      <c r="D110" s="238" t="s">
        <v>164</v>
      </c>
      <c r="E110" s="239" t="s">
        <v>30</v>
      </c>
      <c r="F110" s="240" t="s">
        <v>375</v>
      </c>
      <c r="G110" s="217"/>
      <c r="H110" s="241">
        <v>151.4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164</v>
      </c>
      <c r="AU110" s="227" t="s">
        <v>81</v>
      </c>
      <c r="AV110" s="12" t="s">
        <v>81</v>
      </c>
      <c r="AW110" s="12" t="s">
        <v>37</v>
      </c>
      <c r="AX110" s="12" t="s">
        <v>77</v>
      </c>
      <c r="AY110" s="227" t="s">
        <v>155</v>
      </c>
    </row>
    <row r="111" spans="2:51" s="12" customFormat="1" ht="13.5">
      <c r="B111" s="216"/>
      <c r="C111" s="217"/>
      <c r="D111" s="218" t="s">
        <v>164</v>
      </c>
      <c r="E111" s="217"/>
      <c r="F111" s="220" t="s">
        <v>376</v>
      </c>
      <c r="G111" s="217"/>
      <c r="H111" s="221">
        <v>2.271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6</v>
      </c>
      <c r="AX111" s="12" t="s">
        <v>77</v>
      </c>
      <c r="AY111" s="227" t="s">
        <v>155</v>
      </c>
    </row>
    <row r="112" spans="2:65" s="1" customFormat="1" ht="31.5" customHeight="1">
      <c r="B112" s="41"/>
      <c r="C112" s="204" t="s">
        <v>221</v>
      </c>
      <c r="D112" s="204" t="s">
        <v>157</v>
      </c>
      <c r="E112" s="205" t="s">
        <v>212</v>
      </c>
      <c r="F112" s="206" t="s">
        <v>213</v>
      </c>
      <c r="G112" s="207" t="s">
        <v>200</v>
      </c>
      <c r="H112" s="208">
        <v>45.8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377</v>
      </c>
    </row>
    <row r="113" spans="2:51" s="12" customFormat="1" ht="13.5">
      <c r="B113" s="216"/>
      <c r="C113" s="217"/>
      <c r="D113" s="218" t="s">
        <v>164</v>
      </c>
      <c r="E113" s="219" t="s">
        <v>30</v>
      </c>
      <c r="F113" s="220" t="s">
        <v>378</v>
      </c>
      <c r="G113" s="217"/>
      <c r="H113" s="221">
        <v>45.8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5" s="1" customFormat="1" ht="44.25" customHeight="1">
      <c r="B114" s="41"/>
      <c r="C114" s="204" t="s">
        <v>226</v>
      </c>
      <c r="D114" s="204" t="s">
        <v>157</v>
      </c>
      <c r="E114" s="205" t="s">
        <v>222</v>
      </c>
      <c r="F114" s="206" t="s">
        <v>223</v>
      </c>
      <c r="G114" s="207" t="s">
        <v>160</v>
      </c>
      <c r="H114" s="208">
        <v>0.016</v>
      </c>
      <c r="I114" s="209"/>
      <c r="J114" s="210">
        <f>ROUND(I114*H114,2)</f>
        <v>0</v>
      </c>
      <c r="K114" s="206" t="s">
        <v>161</v>
      </c>
      <c r="L114" s="61"/>
      <c r="M114" s="211" t="s">
        <v>30</v>
      </c>
      <c r="N114" s="212" t="s">
        <v>44</v>
      </c>
      <c r="O114" s="42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4" t="s">
        <v>162</v>
      </c>
      <c r="AT114" s="24" t="s">
        <v>157</v>
      </c>
      <c r="AU114" s="24" t="s">
        <v>81</v>
      </c>
      <c r="AY114" s="24" t="s">
        <v>155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77</v>
      </c>
      <c r="BK114" s="215">
        <f>ROUND(I114*H114,2)</f>
        <v>0</v>
      </c>
      <c r="BL114" s="24" t="s">
        <v>162</v>
      </c>
      <c r="BM114" s="24" t="s">
        <v>379</v>
      </c>
    </row>
    <row r="115" spans="2:51" s="12" customFormat="1" ht="13.5">
      <c r="B115" s="216"/>
      <c r="C115" s="217"/>
      <c r="D115" s="238" t="s">
        <v>164</v>
      </c>
      <c r="E115" s="239" t="s">
        <v>30</v>
      </c>
      <c r="F115" s="240" t="s">
        <v>355</v>
      </c>
      <c r="G115" s="217"/>
      <c r="H115" s="241">
        <v>0.016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164</v>
      </c>
      <c r="AU115" s="227" t="s">
        <v>81</v>
      </c>
      <c r="AV115" s="12" t="s">
        <v>81</v>
      </c>
      <c r="AW115" s="12" t="s">
        <v>37</v>
      </c>
      <c r="AX115" s="12" t="s">
        <v>77</v>
      </c>
      <c r="AY115" s="227" t="s">
        <v>155</v>
      </c>
    </row>
    <row r="116" spans="2:63" s="11" customFormat="1" ht="29.85" customHeight="1">
      <c r="B116" s="187"/>
      <c r="C116" s="188"/>
      <c r="D116" s="201" t="s">
        <v>72</v>
      </c>
      <c r="E116" s="202" t="s">
        <v>162</v>
      </c>
      <c r="F116" s="202" t="s">
        <v>225</v>
      </c>
      <c r="G116" s="188"/>
      <c r="H116" s="188"/>
      <c r="I116" s="191"/>
      <c r="J116" s="203">
        <f>BK116</f>
        <v>0</v>
      </c>
      <c r="K116" s="188"/>
      <c r="L116" s="193"/>
      <c r="M116" s="194"/>
      <c r="N116" s="195"/>
      <c r="O116" s="195"/>
      <c r="P116" s="196">
        <f>SUM(P117:P124)</f>
        <v>0</v>
      </c>
      <c r="Q116" s="195"/>
      <c r="R116" s="196">
        <f>SUM(R117:R124)</f>
        <v>95.28499199999999</v>
      </c>
      <c r="S116" s="195"/>
      <c r="T116" s="197">
        <f>SUM(T117:T124)</f>
        <v>0</v>
      </c>
      <c r="AR116" s="198" t="s">
        <v>77</v>
      </c>
      <c r="AT116" s="199" t="s">
        <v>72</v>
      </c>
      <c r="AU116" s="199" t="s">
        <v>77</v>
      </c>
      <c r="AY116" s="198" t="s">
        <v>155</v>
      </c>
      <c r="BK116" s="200">
        <f>SUM(BK117:BK124)</f>
        <v>0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227</v>
      </c>
      <c r="F117" s="206" t="s">
        <v>228</v>
      </c>
      <c r="G117" s="207" t="s">
        <v>179</v>
      </c>
      <c r="H117" s="208">
        <v>26.4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2.13408</v>
      </c>
      <c r="R117" s="213">
        <f>Q117*H117</f>
        <v>56.339712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380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381</v>
      </c>
      <c r="G118" s="217"/>
      <c r="H118" s="221">
        <v>26.4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232</v>
      </c>
      <c r="F119" s="206" t="s">
        <v>233</v>
      </c>
      <c r="G119" s="207" t="s">
        <v>179</v>
      </c>
      <c r="H119" s="208">
        <v>16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2.43408</v>
      </c>
      <c r="R119" s="213">
        <f>Q119*H119</f>
        <v>38.94528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382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383</v>
      </c>
      <c r="G120" s="217"/>
      <c r="H120" s="221">
        <v>16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236</v>
      </c>
      <c r="F121" s="206" t="s">
        <v>237</v>
      </c>
      <c r="G121" s="207" t="s">
        <v>200</v>
      </c>
      <c r="H121" s="208">
        <v>53.3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384</v>
      </c>
    </row>
    <row r="122" spans="2:51" s="12" customFormat="1" ht="13.5">
      <c r="B122" s="216"/>
      <c r="C122" s="217"/>
      <c r="D122" s="218" t="s">
        <v>164</v>
      </c>
      <c r="E122" s="219" t="s">
        <v>30</v>
      </c>
      <c r="F122" s="220" t="s">
        <v>385</v>
      </c>
      <c r="G122" s="217"/>
      <c r="H122" s="221">
        <v>53.3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5" s="1" customFormat="1" ht="31.5" customHeight="1">
      <c r="B123" s="41"/>
      <c r="C123" s="204" t="s">
        <v>247</v>
      </c>
      <c r="D123" s="204" t="s">
        <v>157</v>
      </c>
      <c r="E123" s="205" t="s">
        <v>241</v>
      </c>
      <c r="F123" s="206" t="s">
        <v>242</v>
      </c>
      <c r="G123" s="207" t="s">
        <v>200</v>
      </c>
      <c r="H123" s="208">
        <v>36.294</v>
      </c>
      <c r="I123" s="209"/>
      <c r="J123" s="210">
        <f>ROUND(I123*H123,2)</f>
        <v>0</v>
      </c>
      <c r="K123" s="206" t="s">
        <v>161</v>
      </c>
      <c r="L123" s="61"/>
      <c r="M123" s="211" t="s">
        <v>30</v>
      </c>
      <c r="N123" s="212" t="s">
        <v>44</v>
      </c>
      <c r="O123" s="42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4" t="s">
        <v>162</v>
      </c>
      <c r="AT123" s="24" t="s">
        <v>157</v>
      </c>
      <c r="AU123" s="24" t="s">
        <v>81</v>
      </c>
      <c r="AY123" s="24" t="s">
        <v>155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77</v>
      </c>
      <c r="BK123" s="215">
        <f>ROUND(I123*H123,2)</f>
        <v>0</v>
      </c>
      <c r="BL123" s="24" t="s">
        <v>162</v>
      </c>
      <c r="BM123" s="24" t="s">
        <v>386</v>
      </c>
    </row>
    <row r="124" spans="2:51" s="12" customFormat="1" ht="13.5">
      <c r="B124" s="216"/>
      <c r="C124" s="217"/>
      <c r="D124" s="238" t="s">
        <v>164</v>
      </c>
      <c r="E124" s="239" t="s">
        <v>30</v>
      </c>
      <c r="F124" s="240" t="s">
        <v>387</v>
      </c>
      <c r="G124" s="217"/>
      <c r="H124" s="241">
        <v>36.294</v>
      </c>
      <c r="I124" s="222"/>
      <c r="J124" s="217"/>
      <c r="K124" s="217"/>
      <c r="L124" s="223"/>
      <c r="M124" s="224"/>
      <c r="N124" s="225"/>
      <c r="O124" s="225"/>
      <c r="P124" s="225"/>
      <c r="Q124" s="225"/>
      <c r="R124" s="225"/>
      <c r="S124" s="225"/>
      <c r="T124" s="226"/>
      <c r="AT124" s="227" t="s">
        <v>164</v>
      </c>
      <c r="AU124" s="227" t="s">
        <v>81</v>
      </c>
      <c r="AV124" s="12" t="s">
        <v>81</v>
      </c>
      <c r="AW124" s="12" t="s">
        <v>37</v>
      </c>
      <c r="AX124" s="12" t="s">
        <v>77</v>
      </c>
      <c r="AY124" s="227" t="s">
        <v>155</v>
      </c>
    </row>
    <row r="125" spans="2:63" s="11" customFormat="1" ht="29.85" customHeight="1">
      <c r="B125" s="187"/>
      <c r="C125" s="188"/>
      <c r="D125" s="201" t="s">
        <v>72</v>
      </c>
      <c r="E125" s="202" t="s">
        <v>245</v>
      </c>
      <c r="F125" s="202" t="s">
        <v>246</v>
      </c>
      <c r="G125" s="188"/>
      <c r="H125" s="188"/>
      <c r="I125" s="191"/>
      <c r="J125" s="203">
        <f>BK125</f>
        <v>0</v>
      </c>
      <c r="K125" s="188"/>
      <c r="L125" s="193"/>
      <c r="M125" s="194"/>
      <c r="N125" s="195"/>
      <c r="O125" s="195"/>
      <c r="P125" s="196">
        <f>P126</f>
        <v>0</v>
      </c>
      <c r="Q125" s="195"/>
      <c r="R125" s="196">
        <f>R126</f>
        <v>0</v>
      </c>
      <c r="S125" s="195"/>
      <c r="T125" s="197">
        <f>T126</f>
        <v>0</v>
      </c>
      <c r="AR125" s="198" t="s">
        <v>77</v>
      </c>
      <c r="AT125" s="199" t="s">
        <v>72</v>
      </c>
      <c r="AU125" s="199" t="s">
        <v>77</v>
      </c>
      <c r="AY125" s="198" t="s">
        <v>155</v>
      </c>
      <c r="BK125" s="200">
        <f>BK126</f>
        <v>0</v>
      </c>
    </row>
    <row r="126" spans="2:65" s="1" customFormat="1" ht="31.5" customHeight="1">
      <c r="B126" s="41"/>
      <c r="C126" s="204" t="s">
        <v>388</v>
      </c>
      <c r="D126" s="204" t="s">
        <v>157</v>
      </c>
      <c r="E126" s="205" t="s">
        <v>248</v>
      </c>
      <c r="F126" s="206" t="s">
        <v>249</v>
      </c>
      <c r="G126" s="207" t="s">
        <v>250</v>
      </c>
      <c r="H126" s="208">
        <v>95.429</v>
      </c>
      <c r="I126" s="209"/>
      <c r="J126" s="210">
        <f>ROUND(I126*H126,2)</f>
        <v>0</v>
      </c>
      <c r="K126" s="206" t="s">
        <v>161</v>
      </c>
      <c r="L126" s="61"/>
      <c r="M126" s="211" t="s">
        <v>30</v>
      </c>
      <c r="N126" s="242" t="s">
        <v>44</v>
      </c>
      <c r="O126" s="243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AR126" s="24" t="s">
        <v>162</v>
      </c>
      <c r="AT126" s="24" t="s">
        <v>157</v>
      </c>
      <c r="AU126" s="24" t="s">
        <v>81</v>
      </c>
      <c r="AY126" s="24" t="s">
        <v>155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24" t="s">
        <v>77</v>
      </c>
      <c r="BK126" s="215">
        <f>ROUND(I126*H126,2)</f>
        <v>0</v>
      </c>
      <c r="BL126" s="24" t="s">
        <v>162</v>
      </c>
      <c r="BM126" s="24" t="s">
        <v>389</v>
      </c>
    </row>
    <row r="127" spans="2:12" s="1" customFormat="1" ht="6.95" customHeight="1">
      <c r="B127" s="56"/>
      <c r="C127" s="57"/>
      <c r="D127" s="57"/>
      <c r="E127" s="57"/>
      <c r="F127" s="57"/>
      <c r="G127" s="57"/>
      <c r="H127" s="57"/>
      <c r="I127" s="148"/>
      <c r="J127" s="57"/>
      <c r="K127" s="57"/>
      <c r="L127" s="61"/>
    </row>
  </sheetData>
  <sheetProtection password="CC35" sheet="1" objects="1" scenarios="1" formatCells="0" formatColumns="0" formatRows="0" sort="0" autoFilter="0"/>
  <autoFilter ref="C85:K126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390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ROUND(SUM(BE86:BE123),2)</f>
        <v>0</v>
      </c>
      <c r="G32" s="42"/>
      <c r="H32" s="42"/>
      <c r="I32" s="140">
        <v>0.21</v>
      </c>
      <c r="J32" s="139">
        <f>ROUND(ROUND((SUM(BE86:BE123)),2)*I32,2)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ROUND(SUM(BF86:BF123),2)</f>
        <v>0</v>
      </c>
      <c r="G33" s="42"/>
      <c r="H33" s="42"/>
      <c r="I33" s="140">
        <v>0.15</v>
      </c>
      <c r="J33" s="139">
        <f>ROUND(ROUND((SUM(BF86:BF123)),2)*I33,2)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1.6 - SO 01.6  Nátrž 6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J113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J122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1.6 - SO 01.6  Nátrž 6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92.748393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P88+P113+P122</f>
        <v>0</v>
      </c>
      <c r="Q87" s="195"/>
      <c r="R87" s="196">
        <f>R88+R113+R122</f>
        <v>92.748393</v>
      </c>
      <c r="S87" s="195"/>
      <c r="T87" s="197">
        <f>T88+T113+T122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BK88+BK113+BK122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SUM(P89:P112)</f>
        <v>0</v>
      </c>
      <c r="Q88" s="195"/>
      <c r="R88" s="196">
        <f>SUM(R89:R112)</f>
        <v>0.14429699999999998</v>
      </c>
      <c r="S88" s="195"/>
      <c r="T88" s="197">
        <f>SUM(T89:T112)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SUM(BK89:BK112)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0.015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391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392</v>
      </c>
      <c r="G90" s="217"/>
      <c r="H90" s="221">
        <v>0.015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18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0.14201999999999998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393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357</v>
      </c>
      <c r="G92" s="217"/>
      <c r="H92" s="221">
        <v>18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394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7.8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395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396</v>
      </c>
      <c r="G96" s="217"/>
      <c r="H96" s="221">
        <v>7.8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25.6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397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398</v>
      </c>
      <c r="G98" s="217"/>
      <c r="H98" s="221">
        <v>25.6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19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399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400</v>
      </c>
      <c r="G100" s="217"/>
      <c r="H100" s="221">
        <v>19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33.4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401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402</v>
      </c>
      <c r="G102" s="217"/>
      <c r="H102" s="221">
        <v>33.4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151.8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403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404</v>
      </c>
      <c r="G104" s="217"/>
      <c r="H104" s="221">
        <v>151.8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151.8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405</v>
      </c>
    </row>
    <row r="106" spans="2:65" s="1" customFormat="1" ht="22.5" customHeight="1">
      <c r="B106" s="41"/>
      <c r="C106" s="228" t="s">
        <v>211</v>
      </c>
      <c r="D106" s="228" t="s">
        <v>204</v>
      </c>
      <c r="E106" s="229" t="s">
        <v>205</v>
      </c>
      <c r="F106" s="230" t="s">
        <v>206</v>
      </c>
      <c r="G106" s="231" t="s">
        <v>207</v>
      </c>
      <c r="H106" s="232">
        <v>2.277</v>
      </c>
      <c r="I106" s="233"/>
      <c r="J106" s="234">
        <f>ROUND(I106*H106,2)</f>
        <v>0</v>
      </c>
      <c r="K106" s="230" t="s">
        <v>161</v>
      </c>
      <c r="L106" s="235"/>
      <c r="M106" s="236" t="s">
        <v>30</v>
      </c>
      <c r="N106" s="237" t="s">
        <v>44</v>
      </c>
      <c r="O106" s="42"/>
      <c r="P106" s="213">
        <f>O106*H106</f>
        <v>0</v>
      </c>
      <c r="Q106" s="213">
        <v>0.001</v>
      </c>
      <c r="R106" s="213">
        <f>Q106*H106</f>
        <v>0.0022770000000000004</v>
      </c>
      <c r="S106" s="213">
        <v>0</v>
      </c>
      <c r="T106" s="214">
        <f>S106*H106</f>
        <v>0</v>
      </c>
      <c r="AR106" s="24" t="s">
        <v>197</v>
      </c>
      <c r="AT106" s="24" t="s">
        <v>204</v>
      </c>
      <c r="AU106" s="24" t="s">
        <v>81</v>
      </c>
      <c r="AY106" s="24" t="s">
        <v>155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24" t="s">
        <v>77</v>
      </c>
      <c r="BK106" s="215">
        <f>ROUND(I106*H106,2)</f>
        <v>0</v>
      </c>
      <c r="BL106" s="24" t="s">
        <v>162</v>
      </c>
      <c r="BM106" s="24" t="s">
        <v>406</v>
      </c>
    </row>
    <row r="107" spans="2:51" s="12" customFormat="1" ht="13.5">
      <c r="B107" s="216"/>
      <c r="C107" s="217"/>
      <c r="D107" s="238" t="s">
        <v>164</v>
      </c>
      <c r="E107" s="239" t="s">
        <v>30</v>
      </c>
      <c r="F107" s="240" t="s">
        <v>407</v>
      </c>
      <c r="G107" s="217"/>
      <c r="H107" s="241">
        <v>151.8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164</v>
      </c>
      <c r="AU107" s="227" t="s">
        <v>81</v>
      </c>
      <c r="AV107" s="12" t="s">
        <v>81</v>
      </c>
      <c r="AW107" s="12" t="s">
        <v>37</v>
      </c>
      <c r="AX107" s="12" t="s">
        <v>77</v>
      </c>
      <c r="AY107" s="227" t="s">
        <v>155</v>
      </c>
    </row>
    <row r="108" spans="2:51" s="12" customFormat="1" ht="13.5">
      <c r="B108" s="216"/>
      <c r="C108" s="217"/>
      <c r="D108" s="218" t="s">
        <v>164</v>
      </c>
      <c r="E108" s="217"/>
      <c r="F108" s="220" t="s">
        <v>408</v>
      </c>
      <c r="G108" s="217"/>
      <c r="H108" s="221">
        <v>2.277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6</v>
      </c>
      <c r="AX108" s="12" t="s">
        <v>77</v>
      </c>
      <c r="AY108" s="227" t="s">
        <v>155</v>
      </c>
    </row>
    <row r="109" spans="2:65" s="1" customFormat="1" ht="31.5" customHeight="1">
      <c r="B109" s="41"/>
      <c r="C109" s="204" t="s">
        <v>216</v>
      </c>
      <c r="D109" s="204" t="s">
        <v>157</v>
      </c>
      <c r="E109" s="205" t="s">
        <v>212</v>
      </c>
      <c r="F109" s="206" t="s">
        <v>213</v>
      </c>
      <c r="G109" s="207" t="s">
        <v>200</v>
      </c>
      <c r="H109" s="208">
        <v>20.3</v>
      </c>
      <c r="I109" s="209"/>
      <c r="J109" s="210">
        <f>ROUND(I109*H109,2)</f>
        <v>0</v>
      </c>
      <c r="K109" s="206" t="s">
        <v>161</v>
      </c>
      <c r="L109" s="61"/>
      <c r="M109" s="211" t="s">
        <v>30</v>
      </c>
      <c r="N109" s="212" t="s">
        <v>44</v>
      </c>
      <c r="O109" s="42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24" t="s">
        <v>162</v>
      </c>
      <c r="AT109" s="24" t="s">
        <v>157</v>
      </c>
      <c r="AU109" s="24" t="s">
        <v>81</v>
      </c>
      <c r="AY109" s="24" t="s">
        <v>155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24" t="s">
        <v>77</v>
      </c>
      <c r="BK109" s="215">
        <f>ROUND(I109*H109,2)</f>
        <v>0</v>
      </c>
      <c r="BL109" s="24" t="s">
        <v>162</v>
      </c>
      <c r="BM109" s="24" t="s">
        <v>409</v>
      </c>
    </row>
    <row r="110" spans="2:51" s="12" customFormat="1" ht="13.5">
      <c r="B110" s="216"/>
      <c r="C110" s="217"/>
      <c r="D110" s="218" t="s">
        <v>164</v>
      </c>
      <c r="E110" s="219" t="s">
        <v>30</v>
      </c>
      <c r="F110" s="220" t="s">
        <v>410</v>
      </c>
      <c r="G110" s="217"/>
      <c r="H110" s="221">
        <v>20.3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164</v>
      </c>
      <c r="AU110" s="227" t="s">
        <v>81</v>
      </c>
      <c r="AV110" s="12" t="s">
        <v>81</v>
      </c>
      <c r="AW110" s="12" t="s">
        <v>37</v>
      </c>
      <c r="AX110" s="12" t="s">
        <v>77</v>
      </c>
      <c r="AY110" s="227" t="s">
        <v>155</v>
      </c>
    </row>
    <row r="111" spans="2:65" s="1" customFormat="1" ht="44.25" customHeight="1">
      <c r="B111" s="41"/>
      <c r="C111" s="204" t="s">
        <v>221</v>
      </c>
      <c r="D111" s="204" t="s">
        <v>157</v>
      </c>
      <c r="E111" s="205" t="s">
        <v>222</v>
      </c>
      <c r="F111" s="206" t="s">
        <v>223</v>
      </c>
      <c r="G111" s="207" t="s">
        <v>160</v>
      </c>
      <c r="H111" s="208">
        <v>0.015</v>
      </c>
      <c r="I111" s="209"/>
      <c r="J111" s="210">
        <f>ROUND(I111*H111,2)</f>
        <v>0</v>
      </c>
      <c r="K111" s="206" t="s">
        <v>161</v>
      </c>
      <c r="L111" s="61"/>
      <c r="M111" s="211" t="s">
        <v>30</v>
      </c>
      <c r="N111" s="212" t="s">
        <v>44</v>
      </c>
      <c r="O111" s="42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AR111" s="24" t="s">
        <v>162</v>
      </c>
      <c r="AT111" s="24" t="s">
        <v>157</v>
      </c>
      <c r="AU111" s="24" t="s">
        <v>81</v>
      </c>
      <c r="AY111" s="24" t="s">
        <v>155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24" t="s">
        <v>77</v>
      </c>
      <c r="BK111" s="215">
        <f>ROUND(I111*H111,2)</f>
        <v>0</v>
      </c>
      <c r="BL111" s="24" t="s">
        <v>162</v>
      </c>
      <c r="BM111" s="24" t="s">
        <v>411</v>
      </c>
    </row>
    <row r="112" spans="2:51" s="12" customFormat="1" ht="13.5">
      <c r="B112" s="216"/>
      <c r="C112" s="217"/>
      <c r="D112" s="238" t="s">
        <v>164</v>
      </c>
      <c r="E112" s="239" t="s">
        <v>30</v>
      </c>
      <c r="F112" s="240" t="s">
        <v>392</v>
      </c>
      <c r="G112" s="217"/>
      <c r="H112" s="241">
        <v>0.015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164</v>
      </c>
      <c r="AU112" s="227" t="s">
        <v>81</v>
      </c>
      <c r="AV112" s="12" t="s">
        <v>81</v>
      </c>
      <c r="AW112" s="12" t="s">
        <v>37</v>
      </c>
      <c r="AX112" s="12" t="s">
        <v>77</v>
      </c>
      <c r="AY112" s="227" t="s">
        <v>155</v>
      </c>
    </row>
    <row r="113" spans="2:63" s="11" customFormat="1" ht="29.85" customHeight="1">
      <c r="B113" s="187"/>
      <c r="C113" s="188"/>
      <c r="D113" s="201" t="s">
        <v>72</v>
      </c>
      <c r="E113" s="202" t="s">
        <v>162</v>
      </c>
      <c r="F113" s="202" t="s">
        <v>225</v>
      </c>
      <c r="G113" s="188"/>
      <c r="H113" s="188"/>
      <c r="I113" s="191"/>
      <c r="J113" s="203">
        <f>BK113</f>
        <v>0</v>
      </c>
      <c r="K113" s="188"/>
      <c r="L113" s="193"/>
      <c r="M113" s="194"/>
      <c r="N113" s="195"/>
      <c r="O113" s="195"/>
      <c r="P113" s="196">
        <f>SUM(P114:P121)</f>
        <v>0</v>
      </c>
      <c r="Q113" s="195"/>
      <c r="R113" s="196">
        <f>SUM(R114:R121)</f>
        <v>92.604096</v>
      </c>
      <c r="S113" s="195"/>
      <c r="T113" s="197">
        <f>SUM(T114:T121)</f>
        <v>0</v>
      </c>
      <c r="AR113" s="198" t="s">
        <v>77</v>
      </c>
      <c r="AT113" s="199" t="s">
        <v>72</v>
      </c>
      <c r="AU113" s="199" t="s">
        <v>77</v>
      </c>
      <c r="AY113" s="198" t="s">
        <v>155</v>
      </c>
      <c r="BK113" s="200">
        <f>SUM(BK114:BK121)</f>
        <v>0</v>
      </c>
    </row>
    <row r="114" spans="2:65" s="1" customFormat="1" ht="31.5" customHeight="1">
      <c r="B114" s="41"/>
      <c r="C114" s="204" t="s">
        <v>226</v>
      </c>
      <c r="D114" s="204" t="s">
        <v>157</v>
      </c>
      <c r="E114" s="205" t="s">
        <v>227</v>
      </c>
      <c r="F114" s="206" t="s">
        <v>228</v>
      </c>
      <c r="G114" s="207" t="s">
        <v>179</v>
      </c>
      <c r="H114" s="208">
        <v>25.6</v>
      </c>
      <c r="I114" s="209"/>
      <c r="J114" s="210">
        <f>ROUND(I114*H114,2)</f>
        <v>0</v>
      </c>
      <c r="K114" s="206" t="s">
        <v>161</v>
      </c>
      <c r="L114" s="61"/>
      <c r="M114" s="211" t="s">
        <v>30</v>
      </c>
      <c r="N114" s="212" t="s">
        <v>44</v>
      </c>
      <c r="O114" s="42"/>
      <c r="P114" s="213">
        <f>O114*H114</f>
        <v>0</v>
      </c>
      <c r="Q114" s="213">
        <v>2.13408</v>
      </c>
      <c r="R114" s="213">
        <f>Q114*H114</f>
        <v>54.632448000000004</v>
      </c>
      <c r="S114" s="213">
        <v>0</v>
      </c>
      <c r="T114" s="214">
        <f>S114*H114</f>
        <v>0</v>
      </c>
      <c r="AR114" s="24" t="s">
        <v>162</v>
      </c>
      <c r="AT114" s="24" t="s">
        <v>157</v>
      </c>
      <c r="AU114" s="24" t="s">
        <v>81</v>
      </c>
      <c r="AY114" s="24" t="s">
        <v>155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4" t="s">
        <v>77</v>
      </c>
      <c r="BK114" s="215">
        <f>ROUND(I114*H114,2)</f>
        <v>0</v>
      </c>
      <c r="BL114" s="24" t="s">
        <v>162</v>
      </c>
      <c r="BM114" s="24" t="s">
        <v>412</v>
      </c>
    </row>
    <row r="115" spans="2:51" s="12" customFormat="1" ht="13.5">
      <c r="B115" s="216"/>
      <c r="C115" s="217"/>
      <c r="D115" s="218" t="s">
        <v>164</v>
      </c>
      <c r="E115" s="219" t="s">
        <v>30</v>
      </c>
      <c r="F115" s="220" t="s">
        <v>413</v>
      </c>
      <c r="G115" s="217"/>
      <c r="H115" s="221">
        <v>25.6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164</v>
      </c>
      <c r="AU115" s="227" t="s">
        <v>81</v>
      </c>
      <c r="AV115" s="12" t="s">
        <v>81</v>
      </c>
      <c r="AW115" s="12" t="s">
        <v>37</v>
      </c>
      <c r="AX115" s="12" t="s">
        <v>77</v>
      </c>
      <c r="AY115" s="227" t="s">
        <v>155</v>
      </c>
    </row>
    <row r="116" spans="2:65" s="1" customFormat="1" ht="31.5" customHeight="1">
      <c r="B116" s="41"/>
      <c r="C116" s="204" t="s">
        <v>231</v>
      </c>
      <c r="D116" s="204" t="s">
        <v>157</v>
      </c>
      <c r="E116" s="205" t="s">
        <v>232</v>
      </c>
      <c r="F116" s="206" t="s">
        <v>233</v>
      </c>
      <c r="G116" s="207" t="s">
        <v>179</v>
      </c>
      <c r="H116" s="208">
        <v>15.6</v>
      </c>
      <c r="I116" s="209"/>
      <c r="J116" s="210">
        <f>ROUND(I116*H116,2)</f>
        <v>0</v>
      </c>
      <c r="K116" s="206" t="s">
        <v>161</v>
      </c>
      <c r="L116" s="61"/>
      <c r="M116" s="211" t="s">
        <v>30</v>
      </c>
      <c r="N116" s="212" t="s">
        <v>44</v>
      </c>
      <c r="O116" s="42"/>
      <c r="P116" s="213">
        <f>O116*H116</f>
        <v>0</v>
      </c>
      <c r="Q116" s="213">
        <v>2.43408</v>
      </c>
      <c r="R116" s="213">
        <f>Q116*H116</f>
        <v>37.971647999999995</v>
      </c>
      <c r="S116" s="213">
        <v>0</v>
      </c>
      <c r="T116" s="214">
        <f>S116*H116</f>
        <v>0</v>
      </c>
      <c r="AR116" s="24" t="s">
        <v>162</v>
      </c>
      <c r="AT116" s="24" t="s">
        <v>157</v>
      </c>
      <c r="AU116" s="24" t="s">
        <v>81</v>
      </c>
      <c r="AY116" s="24" t="s">
        <v>155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24" t="s">
        <v>77</v>
      </c>
      <c r="BK116" s="215">
        <f>ROUND(I116*H116,2)</f>
        <v>0</v>
      </c>
      <c r="BL116" s="24" t="s">
        <v>162</v>
      </c>
      <c r="BM116" s="24" t="s">
        <v>414</v>
      </c>
    </row>
    <row r="117" spans="2:51" s="12" customFormat="1" ht="13.5">
      <c r="B117" s="216"/>
      <c r="C117" s="217"/>
      <c r="D117" s="218" t="s">
        <v>164</v>
      </c>
      <c r="E117" s="219" t="s">
        <v>30</v>
      </c>
      <c r="F117" s="220" t="s">
        <v>415</v>
      </c>
      <c r="G117" s="217"/>
      <c r="H117" s="221">
        <v>15.6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164</v>
      </c>
      <c r="AU117" s="227" t="s">
        <v>81</v>
      </c>
      <c r="AV117" s="12" t="s">
        <v>81</v>
      </c>
      <c r="AW117" s="12" t="s">
        <v>37</v>
      </c>
      <c r="AX117" s="12" t="s">
        <v>77</v>
      </c>
      <c r="AY117" s="227" t="s">
        <v>155</v>
      </c>
    </row>
    <row r="118" spans="2:65" s="1" customFormat="1" ht="31.5" customHeight="1">
      <c r="B118" s="41"/>
      <c r="C118" s="204" t="s">
        <v>10</v>
      </c>
      <c r="D118" s="204" t="s">
        <v>157</v>
      </c>
      <c r="E118" s="205" t="s">
        <v>236</v>
      </c>
      <c r="F118" s="206" t="s">
        <v>237</v>
      </c>
      <c r="G118" s="207" t="s">
        <v>200</v>
      </c>
      <c r="H118" s="208">
        <v>48.9</v>
      </c>
      <c r="I118" s="209"/>
      <c r="J118" s="210">
        <f>ROUND(I118*H118,2)</f>
        <v>0</v>
      </c>
      <c r="K118" s="206" t="s">
        <v>161</v>
      </c>
      <c r="L118" s="61"/>
      <c r="M118" s="211" t="s">
        <v>30</v>
      </c>
      <c r="N118" s="212" t="s">
        <v>44</v>
      </c>
      <c r="O118" s="42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24" t="s">
        <v>162</v>
      </c>
      <c r="AT118" s="24" t="s">
        <v>157</v>
      </c>
      <c r="AU118" s="24" t="s">
        <v>81</v>
      </c>
      <c r="AY118" s="24" t="s">
        <v>155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24" t="s">
        <v>77</v>
      </c>
      <c r="BK118" s="215">
        <f>ROUND(I118*H118,2)</f>
        <v>0</v>
      </c>
      <c r="BL118" s="24" t="s">
        <v>162</v>
      </c>
      <c r="BM118" s="24" t="s">
        <v>416</v>
      </c>
    </row>
    <row r="119" spans="2:51" s="12" customFormat="1" ht="13.5">
      <c r="B119" s="216"/>
      <c r="C119" s="217"/>
      <c r="D119" s="218" t="s">
        <v>164</v>
      </c>
      <c r="E119" s="219" t="s">
        <v>30</v>
      </c>
      <c r="F119" s="220" t="s">
        <v>417</v>
      </c>
      <c r="G119" s="217"/>
      <c r="H119" s="221">
        <v>48.9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164</v>
      </c>
      <c r="AU119" s="227" t="s">
        <v>81</v>
      </c>
      <c r="AV119" s="12" t="s">
        <v>81</v>
      </c>
      <c r="AW119" s="12" t="s">
        <v>37</v>
      </c>
      <c r="AX119" s="12" t="s">
        <v>77</v>
      </c>
      <c r="AY119" s="227" t="s">
        <v>155</v>
      </c>
    </row>
    <row r="120" spans="2:65" s="1" customFormat="1" ht="31.5" customHeight="1">
      <c r="B120" s="41"/>
      <c r="C120" s="204" t="s">
        <v>240</v>
      </c>
      <c r="D120" s="204" t="s">
        <v>157</v>
      </c>
      <c r="E120" s="205" t="s">
        <v>241</v>
      </c>
      <c r="F120" s="206" t="s">
        <v>242</v>
      </c>
      <c r="G120" s="207" t="s">
        <v>200</v>
      </c>
      <c r="H120" s="208">
        <v>34.523</v>
      </c>
      <c r="I120" s="209"/>
      <c r="J120" s="210">
        <f>ROUND(I120*H120,2)</f>
        <v>0</v>
      </c>
      <c r="K120" s="206" t="s">
        <v>161</v>
      </c>
      <c r="L120" s="61"/>
      <c r="M120" s="211" t="s">
        <v>30</v>
      </c>
      <c r="N120" s="212" t="s">
        <v>44</v>
      </c>
      <c r="O120" s="42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24" t="s">
        <v>162</v>
      </c>
      <c r="AT120" s="24" t="s">
        <v>157</v>
      </c>
      <c r="AU120" s="24" t="s">
        <v>81</v>
      </c>
      <c r="AY120" s="24" t="s">
        <v>155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24" t="s">
        <v>77</v>
      </c>
      <c r="BK120" s="215">
        <f>ROUND(I120*H120,2)</f>
        <v>0</v>
      </c>
      <c r="BL120" s="24" t="s">
        <v>162</v>
      </c>
      <c r="BM120" s="24" t="s">
        <v>418</v>
      </c>
    </row>
    <row r="121" spans="2:51" s="12" customFormat="1" ht="13.5">
      <c r="B121" s="216"/>
      <c r="C121" s="217"/>
      <c r="D121" s="238" t="s">
        <v>164</v>
      </c>
      <c r="E121" s="239" t="s">
        <v>30</v>
      </c>
      <c r="F121" s="240" t="s">
        <v>419</v>
      </c>
      <c r="G121" s="217"/>
      <c r="H121" s="241">
        <v>34.523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164</v>
      </c>
      <c r="AU121" s="227" t="s">
        <v>81</v>
      </c>
      <c r="AV121" s="12" t="s">
        <v>81</v>
      </c>
      <c r="AW121" s="12" t="s">
        <v>37</v>
      </c>
      <c r="AX121" s="12" t="s">
        <v>77</v>
      </c>
      <c r="AY121" s="227" t="s">
        <v>155</v>
      </c>
    </row>
    <row r="122" spans="2:63" s="11" customFormat="1" ht="29.85" customHeight="1">
      <c r="B122" s="187"/>
      <c r="C122" s="188"/>
      <c r="D122" s="201" t="s">
        <v>72</v>
      </c>
      <c r="E122" s="202" t="s">
        <v>245</v>
      </c>
      <c r="F122" s="202" t="s">
        <v>246</v>
      </c>
      <c r="G122" s="188"/>
      <c r="H122" s="188"/>
      <c r="I122" s="191"/>
      <c r="J122" s="203">
        <f>BK122</f>
        <v>0</v>
      </c>
      <c r="K122" s="188"/>
      <c r="L122" s="193"/>
      <c r="M122" s="194"/>
      <c r="N122" s="195"/>
      <c r="O122" s="195"/>
      <c r="P122" s="196">
        <f>P123</f>
        <v>0</v>
      </c>
      <c r="Q122" s="195"/>
      <c r="R122" s="196">
        <f>R123</f>
        <v>0</v>
      </c>
      <c r="S122" s="195"/>
      <c r="T122" s="197">
        <f>T123</f>
        <v>0</v>
      </c>
      <c r="AR122" s="198" t="s">
        <v>77</v>
      </c>
      <c r="AT122" s="199" t="s">
        <v>72</v>
      </c>
      <c r="AU122" s="199" t="s">
        <v>77</v>
      </c>
      <c r="AY122" s="198" t="s">
        <v>155</v>
      </c>
      <c r="BK122" s="200">
        <f>BK123</f>
        <v>0</v>
      </c>
    </row>
    <row r="123" spans="2:65" s="1" customFormat="1" ht="31.5" customHeight="1">
      <c r="B123" s="41"/>
      <c r="C123" s="204" t="s">
        <v>247</v>
      </c>
      <c r="D123" s="204" t="s">
        <v>157</v>
      </c>
      <c r="E123" s="205" t="s">
        <v>248</v>
      </c>
      <c r="F123" s="206" t="s">
        <v>249</v>
      </c>
      <c r="G123" s="207" t="s">
        <v>250</v>
      </c>
      <c r="H123" s="208">
        <v>92.748</v>
      </c>
      <c r="I123" s="209"/>
      <c r="J123" s="210">
        <f>ROUND(I123*H123,2)</f>
        <v>0</v>
      </c>
      <c r="K123" s="206" t="s">
        <v>161</v>
      </c>
      <c r="L123" s="61"/>
      <c r="M123" s="211" t="s">
        <v>30</v>
      </c>
      <c r="N123" s="242" t="s">
        <v>44</v>
      </c>
      <c r="O123" s="243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AR123" s="24" t="s">
        <v>162</v>
      </c>
      <c r="AT123" s="24" t="s">
        <v>157</v>
      </c>
      <c r="AU123" s="24" t="s">
        <v>81</v>
      </c>
      <c r="AY123" s="24" t="s">
        <v>155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24" t="s">
        <v>77</v>
      </c>
      <c r="BK123" s="215">
        <f>ROUND(I123*H123,2)</f>
        <v>0</v>
      </c>
      <c r="BL123" s="24" t="s">
        <v>162</v>
      </c>
      <c r="BM123" s="24" t="s">
        <v>420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48"/>
      <c r="J124" s="57"/>
      <c r="K124" s="57"/>
      <c r="L124" s="61"/>
    </row>
  </sheetData>
  <sheetProtection password="CC35" sheet="1" objects="1" scenarios="1" formatCells="0" formatColumns="0" formatRows="0" sort="0" autoFilter="0"/>
  <autoFilter ref="C85:K123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421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1.7 - SO 01.7  Nátrž 7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1.7 - SO 01.7  Nátrž 7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98.63949299999999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98.63949299999999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0.160197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0.016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422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423</v>
      </c>
      <c r="G90" s="217"/>
      <c r="H90" s="221">
        <v>0.016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20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0.1578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424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170</v>
      </c>
      <c r="G92" s="217"/>
      <c r="H92" s="221">
        <v>20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425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9.8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426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427</v>
      </c>
      <c r="G96" s="217"/>
      <c r="H96" s="221">
        <v>9.8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26.3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428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429</v>
      </c>
      <c r="G98" s="217"/>
      <c r="H98" s="221">
        <v>26.3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21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430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431</v>
      </c>
      <c r="G100" s="217"/>
      <c r="H100" s="221">
        <v>21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36.1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432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433</v>
      </c>
      <c r="G102" s="217"/>
      <c r="H102" s="221">
        <v>36.1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159.8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434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435</v>
      </c>
      <c r="G104" s="217"/>
      <c r="H104" s="221">
        <v>159.8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159.8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436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437</v>
      </c>
      <c r="G106" s="217"/>
      <c r="H106" s="221">
        <v>159.8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2.397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0.002397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438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439</v>
      </c>
      <c r="G108" s="217"/>
      <c r="H108" s="241">
        <v>159.8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440</v>
      </c>
      <c r="G109" s="217"/>
      <c r="H109" s="221">
        <v>2.397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34.1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441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442</v>
      </c>
      <c r="G111" s="217"/>
      <c r="H111" s="221">
        <v>34.1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0.016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443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423</v>
      </c>
      <c r="G113" s="217"/>
      <c r="H113" s="241">
        <v>0.016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98.47929599999999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26.3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56.126304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444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445</v>
      </c>
      <c r="G116" s="217"/>
      <c r="H116" s="221">
        <v>26.3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17.4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42.35299199999999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446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447</v>
      </c>
      <c r="G118" s="217"/>
      <c r="H118" s="221">
        <v>17.4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56.6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448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449</v>
      </c>
      <c r="G120" s="217"/>
      <c r="H120" s="221">
        <v>56.6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37.329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450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451</v>
      </c>
      <c r="G122" s="217"/>
      <c r="H122" s="241">
        <v>37.329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98.639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452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119</v>
      </c>
      <c r="G1" s="398" t="s">
        <v>120</v>
      </c>
      <c r="H1" s="398"/>
      <c r="I1" s="124"/>
      <c r="J1" s="123" t="s">
        <v>121</v>
      </c>
      <c r="K1" s="122" t="s">
        <v>122</v>
      </c>
      <c r="L1" s="123" t="s">
        <v>123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81</v>
      </c>
    </row>
    <row r="4" spans="2:46" ht="36.95" customHeight="1">
      <c r="B4" s="28"/>
      <c r="C4" s="29"/>
      <c r="D4" s="30" t="s">
        <v>124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Výrovka, Kostelní Lhota-Hořátev,oprava nátrží v ochranné hrázi ř. km 5,200-7,100</v>
      </c>
      <c r="F7" s="392"/>
      <c r="G7" s="392"/>
      <c r="H7" s="392"/>
      <c r="I7" s="126"/>
      <c r="J7" s="29"/>
      <c r="K7" s="31"/>
    </row>
    <row r="8" spans="2:11" ht="13.5">
      <c r="B8" s="28"/>
      <c r="C8" s="29"/>
      <c r="D8" s="37" t="s">
        <v>125</v>
      </c>
      <c r="E8" s="29"/>
      <c r="F8" s="29"/>
      <c r="G8" s="29"/>
      <c r="H8" s="29"/>
      <c r="I8" s="126"/>
      <c r="J8" s="29"/>
      <c r="K8" s="31"/>
    </row>
    <row r="9" spans="2:11" s="1" customFormat="1" ht="22.5" customHeight="1">
      <c r="B9" s="41"/>
      <c r="C9" s="42"/>
      <c r="D9" s="42"/>
      <c r="E9" s="391" t="s">
        <v>126</v>
      </c>
      <c r="F9" s="393"/>
      <c r="G9" s="393"/>
      <c r="H9" s="393"/>
      <c r="I9" s="127"/>
      <c r="J9" s="42"/>
      <c r="K9" s="45"/>
    </row>
    <row r="10" spans="2:11" s="1" customFormat="1" ht="13.5">
      <c r="B10" s="41"/>
      <c r="C10" s="42"/>
      <c r="D10" s="37" t="s">
        <v>127</v>
      </c>
      <c r="E10" s="42"/>
      <c r="F10" s="42"/>
      <c r="G10" s="42"/>
      <c r="H10" s="42"/>
      <c r="I10" s="127"/>
      <c r="J10" s="42"/>
      <c r="K10" s="45"/>
    </row>
    <row r="11" spans="2:11" s="1" customFormat="1" ht="36.95" customHeight="1">
      <c r="B11" s="41"/>
      <c r="C11" s="42"/>
      <c r="D11" s="42"/>
      <c r="E11" s="394" t="s">
        <v>453</v>
      </c>
      <c r="F11" s="393"/>
      <c r="G11" s="393"/>
      <c r="H11" s="393"/>
      <c r="I11" s="127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5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30</v>
      </c>
      <c r="K13" s="45"/>
    </row>
    <row r="14" spans="2:11" s="1" customFormat="1" ht="14.45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20.7.2017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5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30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5" customHeight="1">
      <c r="B19" s="41"/>
      <c r="C19" s="42"/>
      <c r="D19" s="37" t="s">
        <v>33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5" customHeight="1">
      <c r="B22" s="41"/>
      <c r="C22" s="42"/>
      <c r="D22" s="37" t="s">
        <v>35</v>
      </c>
      <c r="E22" s="42"/>
      <c r="F22" s="42"/>
      <c r="G22" s="42"/>
      <c r="H22" s="42"/>
      <c r="I22" s="128" t="s">
        <v>29</v>
      </c>
      <c r="J22" s="35" t="s">
        <v>30</v>
      </c>
      <c r="K22" s="45"/>
    </row>
    <row r="23" spans="2:11" s="1" customFormat="1" ht="18" customHeight="1">
      <c r="B23" s="41"/>
      <c r="C23" s="42"/>
      <c r="D23" s="42"/>
      <c r="E23" s="35" t="s">
        <v>36</v>
      </c>
      <c r="F23" s="42"/>
      <c r="G23" s="42"/>
      <c r="H23" s="42"/>
      <c r="I23" s="128" t="s">
        <v>32</v>
      </c>
      <c r="J23" s="35" t="s">
        <v>30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5" customHeight="1">
      <c r="B25" s="41"/>
      <c r="C25" s="42"/>
      <c r="D25" s="37" t="s">
        <v>38</v>
      </c>
      <c r="E25" s="42"/>
      <c r="F25" s="42"/>
      <c r="G25" s="42"/>
      <c r="H25" s="42"/>
      <c r="I25" s="127"/>
      <c r="J25" s="42"/>
      <c r="K25" s="45"/>
    </row>
    <row r="26" spans="2:11" s="7" customFormat="1" ht="48.75" customHeight="1">
      <c r="B26" s="130"/>
      <c r="C26" s="131"/>
      <c r="D26" s="131"/>
      <c r="E26" s="356" t="s">
        <v>129</v>
      </c>
      <c r="F26" s="356"/>
      <c r="G26" s="356"/>
      <c r="H26" s="356"/>
      <c r="I26" s="132"/>
      <c r="J26" s="131"/>
      <c r="K26" s="133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39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5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5" customHeight="1">
      <c r="B31" s="41"/>
      <c r="C31" s="42"/>
      <c r="D31" s="42"/>
      <c r="E31" s="42"/>
      <c r="F31" s="46" t="s">
        <v>41</v>
      </c>
      <c r="G31" s="42"/>
      <c r="H31" s="42"/>
      <c r="I31" s="138" t="s">
        <v>40</v>
      </c>
      <c r="J31" s="46" t="s">
        <v>42</v>
      </c>
      <c r="K31" s="45"/>
    </row>
    <row r="32" spans="2:11" s="1" customFormat="1" ht="14.45" customHeight="1">
      <c r="B32" s="41"/>
      <c r="C32" s="42"/>
      <c r="D32" s="49" t="s">
        <v>43</v>
      </c>
      <c r="E32" s="49" t="s">
        <v>44</v>
      </c>
      <c r="F32" s="139">
        <f>ROUND(SUM(BE86:BE124),2)</f>
        <v>0</v>
      </c>
      <c r="G32" s="42"/>
      <c r="H32" s="42"/>
      <c r="I32" s="140">
        <v>0.21</v>
      </c>
      <c r="J32" s="139">
        <f>ROUND(ROUND((SUM(BE86:BE124)),2)*I32,2)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45</v>
      </c>
      <c r="F33" s="139">
        <f>ROUND(SUM(BF86:BF124),2)</f>
        <v>0</v>
      </c>
      <c r="G33" s="42"/>
      <c r="H33" s="42"/>
      <c r="I33" s="140">
        <v>0.15</v>
      </c>
      <c r="J33" s="139">
        <f>ROUND(ROUND((SUM(BF86:BF124)),2)*I33,2)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46</v>
      </c>
      <c r="F34" s="139">
        <f>ROUND(SUM(BG86:BG124),2)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47</v>
      </c>
      <c r="F35" s="139">
        <f>ROUND(SUM(BH86:BH124),2)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48</v>
      </c>
      <c r="F36" s="139">
        <f>ROUND(SUM(BI86:BI124),2)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49</v>
      </c>
      <c r="E38" s="79"/>
      <c r="F38" s="79"/>
      <c r="G38" s="143" t="s">
        <v>50</v>
      </c>
      <c r="H38" s="144" t="s">
        <v>51</v>
      </c>
      <c r="I38" s="145"/>
      <c r="J38" s="146">
        <f>SUM(J29:J36)</f>
        <v>0</v>
      </c>
      <c r="K38" s="147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5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5" customHeight="1">
      <c r="B44" s="41"/>
      <c r="C44" s="30" t="s">
        <v>130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5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22.5" customHeight="1">
      <c r="B47" s="41"/>
      <c r="C47" s="42"/>
      <c r="D47" s="42"/>
      <c r="E47" s="391" t="str">
        <f>E7</f>
        <v>Výrovka, Kostelní Lhota-Hořátev,oprava nátrží v ochranné hrázi ř. km 5,200-7,100</v>
      </c>
      <c r="F47" s="392"/>
      <c r="G47" s="392"/>
      <c r="H47" s="392"/>
      <c r="I47" s="127"/>
      <c r="J47" s="42"/>
      <c r="K47" s="45"/>
    </row>
    <row r="48" spans="2:11" ht="13.5">
      <c r="B48" s="28"/>
      <c r="C48" s="37" t="s">
        <v>125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22.5" customHeight="1">
      <c r="B49" s="41"/>
      <c r="C49" s="42"/>
      <c r="D49" s="42"/>
      <c r="E49" s="391" t="s">
        <v>126</v>
      </c>
      <c r="F49" s="393"/>
      <c r="G49" s="393"/>
      <c r="H49" s="393"/>
      <c r="I49" s="127"/>
      <c r="J49" s="42"/>
      <c r="K49" s="45"/>
    </row>
    <row r="50" spans="2:11" s="1" customFormat="1" ht="14.45" customHeight="1">
      <c r="B50" s="41"/>
      <c r="C50" s="37" t="s">
        <v>127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23.25" customHeight="1">
      <c r="B51" s="41"/>
      <c r="C51" s="42"/>
      <c r="D51" s="42"/>
      <c r="E51" s="394" t="str">
        <f>E11</f>
        <v>1.8 - SO 01.8  Nátrž 8</v>
      </c>
      <c r="F51" s="393"/>
      <c r="G51" s="393"/>
      <c r="H51" s="393"/>
      <c r="I51" s="127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k.ú.  Kostelní Lhota, Hořátev</v>
      </c>
      <c r="G53" s="42"/>
      <c r="H53" s="42"/>
      <c r="I53" s="128" t="s">
        <v>26</v>
      </c>
      <c r="J53" s="129" t="str">
        <f>IF(J14="","",J14)</f>
        <v>20.7.2017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5">
      <c r="B55" s="41"/>
      <c r="C55" s="37" t="s">
        <v>28</v>
      </c>
      <c r="D55" s="42"/>
      <c r="E55" s="42"/>
      <c r="F55" s="35" t="str">
        <f>E17</f>
        <v>Povodí Labe,státní podnik,Víta Nejedlého 951, HK3</v>
      </c>
      <c r="G55" s="42"/>
      <c r="H55" s="42"/>
      <c r="I55" s="128" t="s">
        <v>35</v>
      </c>
      <c r="J55" s="35" t="str">
        <f>E23</f>
        <v>Multiaqua s.r.o.,Veverkova 1343, Hradec Králové 2</v>
      </c>
      <c r="K55" s="45"/>
    </row>
    <row r="56" spans="2:11" s="1" customFormat="1" ht="14.45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7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131</v>
      </c>
      <c r="D58" s="141"/>
      <c r="E58" s="141"/>
      <c r="F58" s="141"/>
      <c r="G58" s="141"/>
      <c r="H58" s="141"/>
      <c r="I58" s="154"/>
      <c r="J58" s="155" t="s">
        <v>132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133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134</v>
      </c>
    </row>
    <row r="61" spans="2:11" s="8" customFormat="1" ht="24.95" customHeight="1">
      <c r="B61" s="158"/>
      <c r="C61" s="159"/>
      <c r="D61" s="160" t="s">
        <v>135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" customHeight="1">
      <c r="B62" s="165"/>
      <c r="C62" s="166"/>
      <c r="D62" s="167" t="s">
        <v>136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" customHeight="1">
      <c r="B63" s="165"/>
      <c r="C63" s="166"/>
      <c r="D63" s="167" t="s">
        <v>137</v>
      </c>
      <c r="E63" s="168"/>
      <c r="F63" s="168"/>
      <c r="G63" s="168"/>
      <c r="H63" s="168"/>
      <c r="I63" s="169"/>
      <c r="J63" s="170">
        <f>J114</f>
        <v>0</v>
      </c>
      <c r="K63" s="171"/>
    </row>
    <row r="64" spans="2:11" s="9" customFormat="1" ht="19.9" customHeight="1">
      <c r="B64" s="165"/>
      <c r="C64" s="166"/>
      <c r="D64" s="167" t="s">
        <v>138</v>
      </c>
      <c r="E64" s="168"/>
      <c r="F64" s="168"/>
      <c r="G64" s="168"/>
      <c r="H64" s="168"/>
      <c r="I64" s="169"/>
      <c r="J64" s="170">
        <f>J123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5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5" customHeight="1">
      <c r="B71" s="41"/>
      <c r="C71" s="62" t="s">
        <v>139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22.5" customHeight="1">
      <c r="B74" s="41"/>
      <c r="C74" s="63"/>
      <c r="D74" s="63"/>
      <c r="E74" s="395" t="str">
        <f>E7</f>
        <v>Výrovka, Kostelní Lhota-Hořátev,oprava nátrží v ochranné hrázi ř. km 5,200-7,100</v>
      </c>
      <c r="F74" s="396"/>
      <c r="G74" s="396"/>
      <c r="H74" s="396"/>
      <c r="I74" s="172"/>
      <c r="J74" s="63"/>
      <c r="K74" s="63"/>
      <c r="L74" s="61"/>
    </row>
    <row r="75" spans="2:12" ht="13.5">
      <c r="B75" s="28"/>
      <c r="C75" s="65" t="s">
        <v>125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22.5" customHeight="1">
      <c r="B76" s="41"/>
      <c r="C76" s="63"/>
      <c r="D76" s="63"/>
      <c r="E76" s="395" t="s">
        <v>126</v>
      </c>
      <c r="F76" s="397"/>
      <c r="G76" s="397"/>
      <c r="H76" s="397"/>
      <c r="I76" s="172"/>
      <c r="J76" s="63"/>
      <c r="K76" s="63"/>
      <c r="L76" s="61"/>
    </row>
    <row r="77" spans="2:12" s="1" customFormat="1" ht="14.45" customHeight="1">
      <c r="B77" s="41"/>
      <c r="C77" s="65" t="s">
        <v>127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23.25" customHeight="1">
      <c r="B78" s="41"/>
      <c r="C78" s="63"/>
      <c r="D78" s="63"/>
      <c r="E78" s="367" t="str">
        <f>E11</f>
        <v>1.8 - SO 01.8  Nátrž 8</v>
      </c>
      <c r="F78" s="397"/>
      <c r="G78" s="397"/>
      <c r="H78" s="397"/>
      <c r="I78" s="172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k.ú.  Kostelní Lhota, Hořátev</v>
      </c>
      <c r="G80" s="63"/>
      <c r="H80" s="63"/>
      <c r="I80" s="176" t="s">
        <v>26</v>
      </c>
      <c r="J80" s="73" t="str">
        <f>IF(J14="","",J14)</f>
        <v>20.7.2017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5">
      <c r="B82" s="41"/>
      <c r="C82" s="65" t="s">
        <v>28</v>
      </c>
      <c r="D82" s="63"/>
      <c r="E82" s="63"/>
      <c r="F82" s="175" t="str">
        <f>E17</f>
        <v>Povodí Labe,státní podnik,Víta Nejedlého 951, HK3</v>
      </c>
      <c r="G82" s="63"/>
      <c r="H82" s="63"/>
      <c r="I82" s="176" t="s">
        <v>35</v>
      </c>
      <c r="J82" s="175" t="str">
        <f>E23</f>
        <v>Multiaqua s.r.o.,Veverkova 1343, Hradec Králové 2</v>
      </c>
      <c r="K82" s="63"/>
      <c r="L82" s="61"/>
    </row>
    <row r="83" spans="2:12" s="1" customFormat="1" ht="14.45" customHeight="1">
      <c r="B83" s="41"/>
      <c r="C83" s="65" t="s">
        <v>33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140</v>
      </c>
      <c r="D85" s="179" t="s">
        <v>58</v>
      </c>
      <c r="E85" s="179" t="s">
        <v>54</v>
      </c>
      <c r="F85" s="179" t="s">
        <v>141</v>
      </c>
      <c r="G85" s="179" t="s">
        <v>142</v>
      </c>
      <c r="H85" s="179" t="s">
        <v>143</v>
      </c>
      <c r="I85" s="180" t="s">
        <v>144</v>
      </c>
      <c r="J85" s="179" t="s">
        <v>132</v>
      </c>
      <c r="K85" s="181" t="s">
        <v>145</v>
      </c>
      <c r="L85" s="182"/>
      <c r="M85" s="81" t="s">
        <v>146</v>
      </c>
      <c r="N85" s="82" t="s">
        <v>43</v>
      </c>
      <c r="O85" s="82" t="s">
        <v>147</v>
      </c>
      <c r="P85" s="82" t="s">
        <v>148</v>
      </c>
      <c r="Q85" s="82" t="s">
        <v>149</v>
      </c>
      <c r="R85" s="82" t="s">
        <v>150</v>
      </c>
      <c r="S85" s="82" t="s">
        <v>151</v>
      </c>
      <c r="T85" s="83" t="s">
        <v>152</v>
      </c>
    </row>
    <row r="86" spans="2:63" s="1" customFormat="1" ht="29.25" customHeight="1">
      <c r="B86" s="41"/>
      <c r="C86" s="87" t="s">
        <v>133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107.683545</v>
      </c>
      <c r="S86" s="85"/>
      <c r="T86" s="185">
        <f>T87</f>
        <v>0</v>
      </c>
      <c r="AT86" s="24" t="s">
        <v>72</v>
      </c>
      <c r="AU86" s="24" t="s">
        <v>134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72</v>
      </c>
      <c r="E87" s="190" t="s">
        <v>153</v>
      </c>
      <c r="F87" s="190" t="s">
        <v>154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P88+P114+P123</f>
        <v>0</v>
      </c>
      <c r="Q87" s="195"/>
      <c r="R87" s="196">
        <f>R88+R114+R123</f>
        <v>107.683545</v>
      </c>
      <c r="S87" s="195"/>
      <c r="T87" s="197">
        <f>T88+T114+T123</f>
        <v>0</v>
      </c>
      <c r="AR87" s="198" t="s">
        <v>77</v>
      </c>
      <c r="AT87" s="199" t="s">
        <v>72</v>
      </c>
      <c r="AU87" s="199" t="s">
        <v>73</v>
      </c>
      <c r="AY87" s="198" t="s">
        <v>155</v>
      </c>
      <c r="BK87" s="200">
        <f>BK88+BK114+BK123</f>
        <v>0</v>
      </c>
    </row>
    <row r="88" spans="2:63" s="11" customFormat="1" ht="19.9" customHeight="1">
      <c r="B88" s="187"/>
      <c r="C88" s="188"/>
      <c r="D88" s="201" t="s">
        <v>72</v>
      </c>
      <c r="E88" s="202" t="s">
        <v>77</v>
      </c>
      <c r="F88" s="202" t="s">
        <v>156</v>
      </c>
      <c r="G88" s="188"/>
      <c r="H88" s="188"/>
      <c r="I88" s="191"/>
      <c r="J88" s="203">
        <f>BK88</f>
        <v>0</v>
      </c>
      <c r="K88" s="188"/>
      <c r="L88" s="193"/>
      <c r="M88" s="194"/>
      <c r="N88" s="195"/>
      <c r="O88" s="195"/>
      <c r="P88" s="196">
        <f>SUM(P89:P113)</f>
        <v>0</v>
      </c>
      <c r="Q88" s="195"/>
      <c r="R88" s="196">
        <f>SUM(R89:R113)</f>
        <v>0.184521</v>
      </c>
      <c r="S88" s="195"/>
      <c r="T88" s="197">
        <f>SUM(T89:T113)</f>
        <v>0</v>
      </c>
      <c r="AR88" s="198" t="s">
        <v>77</v>
      </c>
      <c r="AT88" s="199" t="s">
        <v>72</v>
      </c>
      <c r="AU88" s="199" t="s">
        <v>77</v>
      </c>
      <c r="AY88" s="198" t="s">
        <v>155</v>
      </c>
      <c r="BK88" s="200">
        <f>SUM(BK89:BK113)</f>
        <v>0</v>
      </c>
    </row>
    <row r="89" spans="2:65" s="1" customFormat="1" ht="22.5" customHeight="1">
      <c r="B89" s="41"/>
      <c r="C89" s="204" t="s">
        <v>77</v>
      </c>
      <c r="D89" s="204" t="s">
        <v>157</v>
      </c>
      <c r="E89" s="205" t="s">
        <v>158</v>
      </c>
      <c r="F89" s="206" t="s">
        <v>159</v>
      </c>
      <c r="G89" s="207" t="s">
        <v>160</v>
      </c>
      <c r="H89" s="208">
        <v>0.017</v>
      </c>
      <c r="I89" s="209"/>
      <c r="J89" s="210">
        <f>ROUND(I89*H89,2)</f>
        <v>0</v>
      </c>
      <c r="K89" s="206" t="s">
        <v>161</v>
      </c>
      <c r="L89" s="61"/>
      <c r="M89" s="211" t="s">
        <v>30</v>
      </c>
      <c r="N89" s="212" t="s">
        <v>44</v>
      </c>
      <c r="O89" s="42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4" t="s">
        <v>162</v>
      </c>
      <c r="AT89" s="24" t="s">
        <v>157</v>
      </c>
      <c r="AU89" s="24" t="s">
        <v>81</v>
      </c>
      <c r="AY89" s="24" t="s">
        <v>155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4" t="s">
        <v>77</v>
      </c>
      <c r="BK89" s="215">
        <f>ROUND(I89*H89,2)</f>
        <v>0</v>
      </c>
      <c r="BL89" s="24" t="s">
        <v>162</v>
      </c>
      <c r="BM89" s="24" t="s">
        <v>454</v>
      </c>
    </row>
    <row r="90" spans="2:51" s="12" customFormat="1" ht="13.5">
      <c r="B90" s="216"/>
      <c r="C90" s="217"/>
      <c r="D90" s="218" t="s">
        <v>164</v>
      </c>
      <c r="E90" s="219" t="s">
        <v>30</v>
      </c>
      <c r="F90" s="220" t="s">
        <v>455</v>
      </c>
      <c r="G90" s="217"/>
      <c r="H90" s="221">
        <v>0.017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164</v>
      </c>
      <c r="AU90" s="227" t="s">
        <v>81</v>
      </c>
      <c r="AV90" s="12" t="s">
        <v>81</v>
      </c>
      <c r="AW90" s="12" t="s">
        <v>37</v>
      </c>
      <c r="AX90" s="12" t="s">
        <v>77</v>
      </c>
      <c r="AY90" s="227" t="s">
        <v>155</v>
      </c>
    </row>
    <row r="91" spans="2:65" s="1" customFormat="1" ht="22.5" customHeight="1">
      <c r="B91" s="41"/>
      <c r="C91" s="204" t="s">
        <v>81</v>
      </c>
      <c r="D91" s="204" t="s">
        <v>157</v>
      </c>
      <c r="E91" s="205" t="s">
        <v>166</v>
      </c>
      <c r="F91" s="206" t="s">
        <v>167</v>
      </c>
      <c r="G91" s="207" t="s">
        <v>168</v>
      </c>
      <c r="H91" s="208">
        <v>23</v>
      </c>
      <c r="I91" s="209"/>
      <c r="J91" s="210">
        <f>ROUND(I91*H91,2)</f>
        <v>0</v>
      </c>
      <c r="K91" s="206" t="s">
        <v>161</v>
      </c>
      <c r="L91" s="61"/>
      <c r="M91" s="211" t="s">
        <v>30</v>
      </c>
      <c r="N91" s="212" t="s">
        <v>44</v>
      </c>
      <c r="O91" s="42"/>
      <c r="P91" s="213">
        <f>O91*H91</f>
        <v>0</v>
      </c>
      <c r="Q91" s="213">
        <v>0.00789</v>
      </c>
      <c r="R91" s="213">
        <f>Q91*H91</f>
        <v>0.18147</v>
      </c>
      <c r="S91" s="213">
        <v>0</v>
      </c>
      <c r="T91" s="214">
        <f>S91*H91</f>
        <v>0</v>
      </c>
      <c r="AR91" s="24" t="s">
        <v>162</v>
      </c>
      <c r="AT91" s="24" t="s">
        <v>157</v>
      </c>
      <c r="AU91" s="24" t="s">
        <v>81</v>
      </c>
      <c r="AY91" s="24" t="s">
        <v>155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24" t="s">
        <v>77</v>
      </c>
      <c r="BK91" s="215">
        <f>ROUND(I91*H91,2)</f>
        <v>0</v>
      </c>
      <c r="BL91" s="24" t="s">
        <v>162</v>
      </c>
      <c r="BM91" s="24" t="s">
        <v>456</v>
      </c>
    </row>
    <row r="92" spans="2:51" s="12" customFormat="1" ht="13.5">
      <c r="B92" s="216"/>
      <c r="C92" s="217"/>
      <c r="D92" s="218" t="s">
        <v>164</v>
      </c>
      <c r="E92" s="219" t="s">
        <v>30</v>
      </c>
      <c r="F92" s="220" t="s">
        <v>256</v>
      </c>
      <c r="G92" s="217"/>
      <c r="H92" s="221">
        <v>23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164</v>
      </c>
      <c r="AU92" s="227" t="s">
        <v>81</v>
      </c>
      <c r="AV92" s="12" t="s">
        <v>81</v>
      </c>
      <c r="AW92" s="12" t="s">
        <v>37</v>
      </c>
      <c r="AX92" s="12" t="s">
        <v>77</v>
      </c>
      <c r="AY92" s="227" t="s">
        <v>155</v>
      </c>
    </row>
    <row r="93" spans="2:65" s="1" customFormat="1" ht="31.5" customHeight="1">
      <c r="B93" s="41"/>
      <c r="C93" s="204" t="s">
        <v>171</v>
      </c>
      <c r="D93" s="204" t="s">
        <v>157</v>
      </c>
      <c r="E93" s="205" t="s">
        <v>172</v>
      </c>
      <c r="F93" s="206" t="s">
        <v>173</v>
      </c>
      <c r="G93" s="207" t="s">
        <v>174</v>
      </c>
      <c r="H93" s="208">
        <v>48</v>
      </c>
      <c r="I93" s="209"/>
      <c r="J93" s="210">
        <f>ROUND(I93*H93,2)</f>
        <v>0</v>
      </c>
      <c r="K93" s="206" t="s">
        <v>161</v>
      </c>
      <c r="L93" s="61"/>
      <c r="M93" s="211" t="s">
        <v>30</v>
      </c>
      <c r="N93" s="212" t="s">
        <v>44</v>
      </c>
      <c r="O93" s="42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24" t="s">
        <v>162</v>
      </c>
      <c r="AT93" s="24" t="s">
        <v>157</v>
      </c>
      <c r="AU93" s="24" t="s">
        <v>81</v>
      </c>
      <c r="AY93" s="24" t="s">
        <v>155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24" t="s">
        <v>77</v>
      </c>
      <c r="BK93" s="215">
        <f>ROUND(I93*H93,2)</f>
        <v>0</v>
      </c>
      <c r="BL93" s="24" t="s">
        <v>162</v>
      </c>
      <c r="BM93" s="24" t="s">
        <v>457</v>
      </c>
    </row>
    <row r="94" spans="2:51" s="12" customFormat="1" ht="13.5">
      <c r="B94" s="216"/>
      <c r="C94" s="217"/>
      <c r="D94" s="218" t="s">
        <v>164</v>
      </c>
      <c r="E94" s="219" t="s">
        <v>30</v>
      </c>
      <c r="F94" s="220" t="s">
        <v>176</v>
      </c>
      <c r="G94" s="217"/>
      <c r="H94" s="221">
        <v>48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81</v>
      </c>
      <c r="AV94" s="12" t="s">
        <v>81</v>
      </c>
      <c r="AW94" s="12" t="s">
        <v>37</v>
      </c>
      <c r="AX94" s="12" t="s">
        <v>77</v>
      </c>
      <c r="AY94" s="227" t="s">
        <v>155</v>
      </c>
    </row>
    <row r="95" spans="2:65" s="1" customFormat="1" ht="31.5" customHeight="1">
      <c r="B95" s="41"/>
      <c r="C95" s="204" t="s">
        <v>162</v>
      </c>
      <c r="D95" s="204" t="s">
        <v>157</v>
      </c>
      <c r="E95" s="205" t="s">
        <v>177</v>
      </c>
      <c r="F95" s="206" t="s">
        <v>178</v>
      </c>
      <c r="G95" s="207" t="s">
        <v>179</v>
      </c>
      <c r="H95" s="208">
        <v>12.8</v>
      </c>
      <c r="I95" s="209"/>
      <c r="J95" s="210">
        <f>ROUND(I95*H95,2)</f>
        <v>0</v>
      </c>
      <c r="K95" s="206" t="s">
        <v>161</v>
      </c>
      <c r="L95" s="61"/>
      <c r="M95" s="211" t="s">
        <v>30</v>
      </c>
      <c r="N95" s="212" t="s">
        <v>44</v>
      </c>
      <c r="O95" s="4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4" t="s">
        <v>162</v>
      </c>
      <c r="AT95" s="24" t="s">
        <v>157</v>
      </c>
      <c r="AU95" s="24" t="s">
        <v>81</v>
      </c>
      <c r="AY95" s="24" t="s">
        <v>155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24" t="s">
        <v>77</v>
      </c>
      <c r="BK95" s="215">
        <f>ROUND(I95*H95,2)</f>
        <v>0</v>
      </c>
      <c r="BL95" s="24" t="s">
        <v>162</v>
      </c>
      <c r="BM95" s="24" t="s">
        <v>458</v>
      </c>
    </row>
    <row r="96" spans="2:51" s="12" customFormat="1" ht="13.5">
      <c r="B96" s="216"/>
      <c r="C96" s="217"/>
      <c r="D96" s="218" t="s">
        <v>164</v>
      </c>
      <c r="E96" s="219" t="s">
        <v>30</v>
      </c>
      <c r="F96" s="220" t="s">
        <v>459</v>
      </c>
      <c r="G96" s="217"/>
      <c r="H96" s="221">
        <v>12.8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164</v>
      </c>
      <c r="AU96" s="227" t="s">
        <v>81</v>
      </c>
      <c r="AV96" s="12" t="s">
        <v>81</v>
      </c>
      <c r="AW96" s="12" t="s">
        <v>37</v>
      </c>
      <c r="AX96" s="12" t="s">
        <v>77</v>
      </c>
      <c r="AY96" s="227" t="s">
        <v>155</v>
      </c>
    </row>
    <row r="97" spans="2:65" s="1" customFormat="1" ht="31.5" customHeight="1">
      <c r="B97" s="41"/>
      <c r="C97" s="204" t="s">
        <v>182</v>
      </c>
      <c r="D97" s="204" t="s">
        <v>157</v>
      </c>
      <c r="E97" s="205" t="s">
        <v>183</v>
      </c>
      <c r="F97" s="206" t="s">
        <v>184</v>
      </c>
      <c r="G97" s="207" t="s">
        <v>179</v>
      </c>
      <c r="H97" s="208">
        <v>29.5</v>
      </c>
      <c r="I97" s="209"/>
      <c r="J97" s="210">
        <f>ROUND(I97*H97,2)</f>
        <v>0</v>
      </c>
      <c r="K97" s="206" t="s">
        <v>161</v>
      </c>
      <c r="L97" s="61"/>
      <c r="M97" s="211" t="s">
        <v>30</v>
      </c>
      <c r="N97" s="212" t="s">
        <v>44</v>
      </c>
      <c r="O97" s="42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4" t="s">
        <v>162</v>
      </c>
      <c r="AT97" s="24" t="s">
        <v>157</v>
      </c>
      <c r="AU97" s="24" t="s">
        <v>81</v>
      </c>
      <c r="AY97" s="24" t="s">
        <v>155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24" t="s">
        <v>77</v>
      </c>
      <c r="BK97" s="215">
        <f>ROUND(I97*H97,2)</f>
        <v>0</v>
      </c>
      <c r="BL97" s="24" t="s">
        <v>162</v>
      </c>
      <c r="BM97" s="24" t="s">
        <v>460</v>
      </c>
    </row>
    <row r="98" spans="2:51" s="12" customFormat="1" ht="13.5">
      <c r="B98" s="216"/>
      <c r="C98" s="217"/>
      <c r="D98" s="218" t="s">
        <v>164</v>
      </c>
      <c r="E98" s="219" t="s">
        <v>30</v>
      </c>
      <c r="F98" s="220" t="s">
        <v>461</v>
      </c>
      <c r="G98" s="217"/>
      <c r="H98" s="221">
        <v>29.5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81</v>
      </c>
      <c r="AV98" s="12" t="s">
        <v>81</v>
      </c>
      <c r="AW98" s="12" t="s">
        <v>37</v>
      </c>
      <c r="AX98" s="12" t="s">
        <v>77</v>
      </c>
      <c r="AY98" s="227" t="s">
        <v>155</v>
      </c>
    </row>
    <row r="99" spans="2:65" s="1" customFormat="1" ht="22.5" customHeight="1">
      <c r="B99" s="41"/>
      <c r="C99" s="204" t="s">
        <v>187</v>
      </c>
      <c r="D99" s="204" t="s">
        <v>157</v>
      </c>
      <c r="E99" s="205" t="s">
        <v>188</v>
      </c>
      <c r="F99" s="206" t="s">
        <v>189</v>
      </c>
      <c r="G99" s="207" t="s">
        <v>168</v>
      </c>
      <c r="H99" s="208">
        <v>23</v>
      </c>
      <c r="I99" s="209"/>
      <c r="J99" s="210">
        <f>ROUND(I99*H99,2)</f>
        <v>0</v>
      </c>
      <c r="K99" s="206" t="s">
        <v>30</v>
      </c>
      <c r="L99" s="61"/>
      <c r="M99" s="211" t="s">
        <v>30</v>
      </c>
      <c r="N99" s="212" t="s">
        <v>44</v>
      </c>
      <c r="O99" s="42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4" t="s">
        <v>162</v>
      </c>
      <c r="AT99" s="24" t="s">
        <v>157</v>
      </c>
      <c r="AU99" s="24" t="s">
        <v>81</v>
      </c>
      <c r="AY99" s="24" t="s">
        <v>155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24" t="s">
        <v>77</v>
      </c>
      <c r="BK99" s="215">
        <f>ROUND(I99*H99,2)</f>
        <v>0</v>
      </c>
      <c r="BL99" s="24" t="s">
        <v>162</v>
      </c>
      <c r="BM99" s="24" t="s">
        <v>462</v>
      </c>
    </row>
    <row r="100" spans="2:51" s="12" customFormat="1" ht="13.5">
      <c r="B100" s="216"/>
      <c r="C100" s="217"/>
      <c r="D100" s="218" t="s">
        <v>164</v>
      </c>
      <c r="E100" s="219" t="s">
        <v>30</v>
      </c>
      <c r="F100" s="220" t="s">
        <v>263</v>
      </c>
      <c r="G100" s="217"/>
      <c r="H100" s="221">
        <v>23</v>
      </c>
      <c r="I100" s="222"/>
      <c r="J100" s="217"/>
      <c r="K100" s="217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164</v>
      </c>
      <c r="AU100" s="227" t="s">
        <v>81</v>
      </c>
      <c r="AV100" s="12" t="s">
        <v>81</v>
      </c>
      <c r="AW100" s="12" t="s">
        <v>37</v>
      </c>
      <c r="AX100" s="12" t="s">
        <v>77</v>
      </c>
      <c r="AY100" s="227" t="s">
        <v>155</v>
      </c>
    </row>
    <row r="101" spans="2:65" s="1" customFormat="1" ht="44.25" customHeight="1">
      <c r="B101" s="41"/>
      <c r="C101" s="204" t="s">
        <v>192</v>
      </c>
      <c r="D101" s="204" t="s">
        <v>157</v>
      </c>
      <c r="E101" s="205" t="s">
        <v>193</v>
      </c>
      <c r="F101" s="206" t="s">
        <v>194</v>
      </c>
      <c r="G101" s="207" t="s">
        <v>179</v>
      </c>
      <c r="H101" s="208">
        <v>42.3</v>
      </c>
      <c r="I101" s="209"/>
      <c r="J101" s="210">
        <f>ROUND(I101*H101,2)</f>
        <v>0</v>
      </c>
      <c r="K101" s="206" t="s">
        <v>161</v>
      </c>
      <c r="L101" s="61"/>
      <c r="M101" s="211" t="s">
        <v>30</v>
      </c>
      <c r="N101" s="212" t="s">
        <v>44</v>
      </c>
      <c r="O101" s="42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24" t="s">
        <v>162</v>
      </c>
      <c r="AT101" s="24" t="s">
        <v>157</v>
      </c>
      <c r="AU101" s="24" t="s">
        <v>81</v>
      </c>
      <c r="AY101" s="24" t="s">
        <v>155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4" t="s">
        <v>77</v>
      </c>
      <c r="BK101" s="215">
        <f>ROUND(I101*H101,2)</f>
        <v>0</v>
      </c>
      <c r="BL101" s="24" t="s">
        <v>162</v>
      </c>
      <c r="BM101" s="24" t="s">
        <v>463</v>
      </c>
    </row>
    <row r="102" spans="2:51" s="12" customFormat="1" ht="13.5">
      <c r="B102" s="216"/>
      <c r="C102" s="217"/>
      <c r="D102" s="218" t="s">
        <v>164</v>
      </c>
      <c r="E102" s="219" t="s">
        <v>30</v>
      </c>
      <c r="F102" s="220" t="s">
        <v>464</v>
      </c>
      <c r="G102" s="217"/>
      <c r="H102" s="221">
        <v>42.3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164</v>
      </c>
      <c r="AU102" s="227" t="s">
        <v>81</v>
      </c>
      <c r="AV102" s="12" t="s">
        <v>81</v>
      </c>
      <c r="AW102" s="12" t="s">
        <v>37</v>
      </c>
      <c r="AX102" s="12" t="s">
        <v>77</v>
      </c>
      <c r="AY102" s="227" t="s">
        <v>155</v>
      </c>
    </row>
    <row r="103" spans="2:65" s="1" customFormat="1" ht="31.5" customHeight="1">
      <c r="B103" s="41"/>
      <c r="C103" s="204" t="s">
        <v>197</v>
      </c>
      <c r="D103" s="204" t="s">
        <v>157</v>
      </c>
      <c r="E103" s="205" t="s">
        <v>217</v>
      </c>
      <c r="F103" s="206" t="s">
        <v>218</v>
      </c>
      <c r="G103" s="207" t="s">
        <v>200</v>
      </c>
      <c r="H103" s="208">
        <v>203.4</v>
      </c>
      <c r="I103" s="209"/>
      <c r="J103" s="210">
        <f>ROUND(I103*H103,2)</f>
        <v>0</v>
      </c>
      <c r="K103" s="206" t="s">
        <v>161</v>
      </c>
      <c r="L103" s="61"/>
      <c r="M103" s="211" t="s">
        <v>30</v>
      </c>
      <c r="N103" s="212" t="s">
        <v>44</v>
      </c>
      <c r="O103" s="42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24" t="s">
        <v>162</v>
      </c>
      <c r="AT103" s="24" t="s">
        <v>157</v>
      </c>
      <c r="AU103" s="24" t="s">
        <v>81</v>
      </c>
      <c r="AY103" s="24" t="s">
        <v>155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24" t="s">
        <v>77</v>
      </c>
      <c r="BK103" s="215">
        <f>ROUND(I103*H103,2)</f>
        <v>0</v>
      </c>
      <c r="BL103" s="24" t="s">
        <v>162</v>
      </c>
      <c r="BM103" s="24" t="s">
        <v>465</v>
      </c>
    </row>
    <row r="104" spans="2:51" s="12" customFormat="1" ht="13.5">
      <c r="B104" s="216"/>
      <c r="C104" s="217"/>
      <c r="D104" s="218" t="s">
        <v>164</v>
      </c>
      <c r="E104" s="219" t="s">
        <v>30</v>
      </c>
      <c r="F104" s="220" t="s">
        <v>466</v>
      </c>
      <c r="G104" s="217"/>
      <c r="H104" s="221">
        <v>203.4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81</v>
      </c>
      <c r="AV104" s="12" t="s">
        <v>81</v>
      </c>
      <c r="AW104" s="12" t="s">
        <v>37</v>
      </c>
      <c r="AX104" s="12" t="s">
        <v>77</v>
      </c>
      <c r="AY104" s="227" t="s">
        <v>155</v>
      </c>
    </row>
    <row r="105" spans="2:65" s="1" customFormat="1" ht="31.5" customHeight="1">
      <c r="B105" s="41"/>
      <c r="C105" s="204" t="s">
        <v>203</v>
      </c>
      <c r="D105" s="204" t="s">
        <v>157</v>
      </c>
      <c r="E105" s="205" t="s">
        <v>198</v>
      </c>
      <c r="F105" s="206" t="s">
        <v>199</v>
      </c>
      <c r="G105" s="207" t="s">
        <v>200</v>
      </c>
      <c r="H105" s="208">
        <v>203.4</v>
      </c>
      <c r="I105" s="209"/>
      <c r="J105" s="210">
        <f>ROUND(I105*H105,2)</f>
        <v>0</v>
      </c>
      <c r="K105" s="206" t="s">
        <v>161</v>
      </c>
      <c r="L105" s="61"/>
      <c r="M105" s="211" t="s">
        <v>30</v>
      </c>
      <c r="N105" s="212" t="s">
        <v>44</v>
      </c>
      <c r="O105" s="42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4" t="s">
        <v>162</v>
      </c>
      <c r="AT105" s="24" t="s">
        <v>157</v>
      </c>
      <c r="AU105" s="24" t="s">
        <v>81</v>
      </c>
      <c r="AY105" s="24" t="s">
        <v>155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24" t="s">
        <v>77</v>
      </c>
      <c r="BK105" s="215">
        <f>ROUND(I105*H105,2)</f>
        <v>0</v>
      </c>
      <c r="BL105" s="24" t="s">
        <v>162</v>
      </c>
      <c r="BM105" s="24" t="s">
        <v>467</v>
      </c>
    </row>
    <row r="106" spans="2:51" s="12" customFormat="1" ht="13.5">
      <c r="B106" s="216"/>
      <c r="C106" s="217"/>
      <c r="D106" s="218" t="s">
        <v>164</v>
      </c>
      <c r="E106" s="219" t="s">
        <v>30</v>
      </c>
      <c r="F106" s="220" t="s">
        <v>468</v>
      </c>
      <c r="G106" s="217"/>
      <c r="H106" s="221">
        <v>203.4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81</v>
      </c>
      <c r="AV106" s="12" t="s">
        <v>81</v>
      </c>
      <c r="AW106" s="12" t="s">
        <v>37</v>
      </c>
      <c r="AX106" s="12" t="s">
        <v>77</v>
      </c>
      <c r="AY106" s="227" t="s">
        <v>155</v>
      </c>
    </row>
    <row r="107" spans="2:65" s="1" customFormat="1" ht="22.5" customHeight="1">
      <c r="B107" s="41"/>
      <c r="C107" s="228" t="s">
        <v>211</v>
      </c>
      <c r="D107" s="228" t="s">
        <v>204</v>
      </c>
      <c r="E107" s="229" t="s">
        <v>205</v>
      </c>
      <c r="F107" s="230" t="s">
        <v>206</v>
      </c>
      <c r="G107" s="231" t="s">
        <v>207</v>
      </c>
      <c r="H107" s="232">
        <v>3.051</v>
      </c>
      <c r="I107" s="233"/>
      <c r="J107" s="234">
        <f>ROUND(I107*H107,2)</f>
        <v>0</v>
      </c>
      <c r="K107" s="230" t="s">
        <v>161</v>
      </c>
      <c r="L107" s="235"/>
      <c r="M107" s="236" t="s">
        <v>30</v>
      </c>
      <c r="N107" s="237" t="s">
        <v>44</v>
      </c>
      <c r="O107" s="42"/>
      <c r="P107" s="213">
        <f>O107*H107</f>
        <v>0</v>
      </c>
      <c r="Q107" s="213">
        <v>0.001</v>
      </c>
      <c r="R107" s="213">
        <f>Q107*H107</f>
        <v>0.0030510000000000003</v>
      </c>
      <c r="S107" s="213">
        <v>0</v>
      </c>
      <c r="T107" s="214">
        <f>S107*H107</f>
        <v>0</v>
      </c>
      <c r="AR107" s="24" t="s">
        <v>197</v>
      </c>
      <c r="AT107" s="24" t="s">
        <v>204</v>
      </c>
      <c r="AU107" s="24" t="s">
        <v>81</v>
      </c>
      <c r="AY107" s="24" t="s">
        <v>155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24" t="s">
        <v>77</v>
      </c>
      <c r="BK107" s="215">
        <f>ROUND(I107*H107,2)</f>
        <v>0</v>
      </c>
      <c r="BL107" s="24" t="s">
        <v>162</v>
      </c>
      <c r="BM107" s="24" t="s">
        <v>469</v>
      </c>
    </row>
    <row r="108" spans="2:51" s="12" customFormat="1" ht="13.5">
      <c r="B108" s="216"/>
      <c r="C108" s="217"/>
      <c r="D108" s="238" t="s">
        <v>164</v>
      </c>
      <c r="E108" s="239" t="s">
        <v>30</v>
      </c>
      <c r="F108" s="240" t="s">
        <v>470</v>
      </c>
      <c r="G108" s="217"/>
      <c r="H108" s="241">
        <v>203.4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81</v>
      </c>
      <c r="AV108" s="12" t="s">
        <v>81</v>
      </c>
      <c r="AW108" s="12" t="s">
        <v>37</v>
      </c>
      <c r="AX108" s="12" t="s">
        <v>77</v>
      </c>
      <c r="AY108" s="227" t="s">
        <v>155</v>
      </c>
    </row>
    <row r="109" spans="2:51" s="12" customFormat="1" ht="13.5">
      <c r="B109" s="216"/>
      <c r="C109" s="217"/>
      <c r="D109" s="218" t="s">
        <v>164</v>
      </c>
      <c r="E109" s="217"/>
      <c r="F109" s="220" t="s">
        <v>471</v>
      </c>
      <c r="G109" s="217"/>
      <c r="H109" s="221">
        <v>3.051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164</v>
      </c>
      <c r="AU109" s="227" t="s">
        <v>81</v>
      </c>
      <c r="AV109" s="12" t="s">
        <v>81</v>
      </c>
      <c r="AW109" s="12" t="s">
        <v>6</v>
      </c>
      <c r="AX109" s="12" t="s">
        <v>77</v>
      </c>
      <c r="AY109" s="227" t="s">
        <v>155</v>
      </c>
    </row>
    <row r="110" spans="2:65" s="1" customFormat="1" ht="31.5" customHeight="1">
      <c r="B110" s="41"/>
      <c r="C110" s="204" t="s">
        <v>216</v>
      </c>
      <c r="D110" s="204" t="s">
        <v>157</v>
      </c>
      <c r="E110" s="205" t="s">
        <v>212</v>
      </c>
      <c r="F110" s="206" t="s">
        <v>213</v>
      </c>
      <c r="G110" s="207" t="s">
        <v>200</v>
      </c>
      <c r="H110" s="208">
        <v>6.1</v>
      </c>
      <c r="I110" s="209"/>
      <c r="J110" s="210">
        <f>ROUND(I110*H110,2)</f>
        <v>0</v>
      </c>
      <c r="K110" s="206" t="s">
        <v>161</v>
      </c>
      <c r="L110" s="61"/>
      <c r="M110" s="211" t="s">
        <v>30</v>
      </c>
      <c r="N110" s="212" t="s">
        <v>44</v>
      </c>
      <c r="O110" s="42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4" t="s">
        <v>162</v>
      </c>
      <c r="AT110" s="24" t="s">
        <v>157</v>
      </c>
      <c r="AU110" s="24" t="s">
        <v>81</v>
      </c>
      <c r="AY110" s="24" t="s">
        <v>155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24" t="s">
        <v>77</v>
      </c>
      <c r="BK110" s="215">
        <f>ROUND(I110*H110,2)</f>
        <v>0</v>
      </c>
      <c r="BL110" s="24" t="s">
        <v>162</v>
      </c>
      <c r="BM110" s="24" t="s">
        <v>472</v>
      </c>
    </row>
    <row r="111" spans="2:51" s="12" customFormat="1" ht="13.5">
      <c r="B111" s="216"/>
      <c r="C111" s="217"/>
      <c r="D111" s="218" t="s">
        <v>164</v>
      </c>
      <c r="E111" s="219" t="s">
        <v>30</v>
      </c>
      <c r="F111" s="220" t="s">
        <v>473</v>
      </c>
      <c r="G111" s="217"/>
      <c r="H111" s="221">
        <v>6.1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81</v>
      </c>
      <c r="AV111" s="12" t="s">
        <v>81</v>
      </c>
      <c r="AW111" s="12" t="s">
        <v>37</v>
      </c>
      <c r="AX111" s="12" t="s">
        <v>77</v>
      </c>
      <c r="AY111" s="227" t="s">
        <v>155</v>
      </c>
    </row>
    <row r="112" spans="2:65" s="1" customFormat="1" ht="44.25" customHeight="1">
      <c r="B112" s="41"/>
      <c r="C112" s="204" t="s">
        <v>221</v>
      </c>
      <c r="D112" s="204" t="s">
        <v>157</v>
      </c>
      <c r="E112" s="205" t="s">
        <v>222</v>
      </c>
      <c r="F112" s="206" t="s">
        <v>223</v>
      </c>
      <c r="G112" s="207" t="s">
        <v>160</v>
      </c>
      <c r="H112" s="208">
        <v>0.017</v>
      </c>
      <c r="I112" s="209"/>
      <c r="J112" s="210">
        <f>ROUND(I112*H112,2)</f>
        <v>0</v>
      </c>
      <c r="K112" s="206" t="s">
        <v>161</v>
      </c>
      <c r="L112" s="61"/>
      <c r="M112" s="211" t="s">
        <v>30</v>
      </c>
      <c r="N112" s="212" t="s">
        <v>44</v>
      </c>
      <c r="O112" s="42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4" t="s">
        <v>162</v>
      </c>
      <c r="AT112" s="24" t="s">
        <v>157</v>
      </c>
      <c r="AU112" s="24" t="s">
        <v>81</v>
      </c>
      <c r="AY112" s="24" t="s">
        <v>155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24" t="s">
        <v>77</v>
      </c>
      <c r="BK112" s="215">
        <f>ROUND(I112*H112,2)</f>
        <v>0</v>
      </c>
      <c r="BL112" s="24" t="s">
        <v>162</v>
      </c>
      <c r="BM112" s="24" t="s">
        <v>474</v>
      </c>
    </row>
    <row r="113" spans="2:51" s="12" customFormat="1" ht="13.5">
      <c r="B113" s="216"/>
      <c r="C113" s="217"/>
      <c r="D113" s="238" t="s">
        <v>164</v>
      </c>
      <c r="E113" s="239" t="s">
        <v>30</v>
      </c>
      <c r="F113" s="240" t="s">
        <v>455</v>
      </c>
      <c r="G113" s="217"/>
      <c r="H113" s="241">
        <v>0.017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81</v>
      </c>
      <c r="AV113" s="12" t="s">
        <v>81</v>
      </c>
      <c r="AW113" s="12" t="s">
        <v>37</v>
      </c>
      <c r="AX113" s="12" t="s">
        <v>77</v>
      </c>
      <c r="AY113" s="227" t="s">
        <v>155</v>
      </c>
    </row>
    <row r="114" spans="2:63" s="11" customFormat="1" ht="29.85" customHeight="1">
      <c r="B114" s="187"/>
      <c r="C114" s="188"/>
      <c r="D114" s="201" t="s">
        <v>72</v>
      </c>
      <c r="E114" s="202" t="s">
        <v>162</v>
      </c>
      <c r="F114" s="202" t="s">
        <v>225</v>
      </c>
      <c r="G114" s="188"/>
      <c r="H114" s="188"/>
      <c r="I114" s="191"/>
      <c r="J114" s="203">
        <f>BK114</f>
        <v>0</v>
      </c>
      <c r="K114" s="188"/>
      <c r="L114" s="193"/>
      <c r="M114" s="194"/>
      <c r="N114" s="195"/>
      <c r="O114" s="195"/>
      <c r="P114" s="196">
        <f>SUM(P115:P122)</f>
        <v>0</v>
      </c>
      <c r="Q114" s="195"/>
      <c r="R114" s="196">
        <f>SUM(R115:R122)</f>
        <v>107.49902399999999</v>
      </c>
      <c r="S114" s="195"/>
      <c r="T114" s="197">
        <f>SUM(T115:T122)</f>
        <v>0</v>
      </c>
      <c r="AR114" s="198" t="s">
        <v>77</v>
      </c>
      <c r="AT114" s="199" t="s">
        <v>72</v>
      </c>
      <c r="AU114" s="199" t="s">
        <v>77</v>
      </c>
      <c r="AY114" s="198" t="s">
        <v>155</v>
      </c>
      <c r="BK114" s="200">
        <f>SUM(BK115:BK122)</f>
        <v>0</v>
      </c>
    </row>
    <row r="115" spans="2:65" s="1" customFormat="1" ht="31.5" customHeight="1">
      <c r="B115" s="41"/>
      <c r="C115" s="204" t="s">
        <v>226</v>
      </c>
      <c r="D115" s="204" t="s">
        <v>157</v>
      </c>
      <c r="E115" s="205" t="s">
        <v>227</v>
      </c>
      <c r="F115" s="206" t="s">
        <v>228</v>
      </c>
      <c r="G115" s="207" t="s">
        <v>179</v>
      </c>
      <c r="H115" s="208">
        <v>29.5</v>
      </c>
      <c r="I115" s="209"/>
      <c r="J115" s="210">
        <f>ROUND(I115*H115,2)</f>
        <v>0</v>
      </c>
      <c r="K115" s="206" t="s">
        <v>161</v>
      </c>
      <c r="L115" s="61"/>
      <c r="M115" s="211" t="s">
        <v>30</v>
      </c>
      <c r="N115" s="212" t="s">
        <v>44</v>
      </c>
      <c r="O115" s="42"/>
      <c r="P115" s="213">
        <f>O115*H115</f>
        <v>0</v>
      </c>
      <c r="Q115" s="213">
        <v>2.13408</v>
      </c>
      <c r="R115" s="213">
        <f>Q115*H115</f>
        <v>62.95536</v>
      </c>
      <c r="S115" s="213">
        <v>0</v>
      </c>
      <c r="T115" s="214">
        <f>S115*H115</f>
        <v>0</v>
      </c>
      <c r="AR115" s="24" t="s">
        <v>162</v>
      </c>
      <c r="AT115" s="24" t="s">
        <v>157</v>
      </c>
      <c r="AU115" s="24" t="s">
        <v>81</v>
      </c>
      <c r="AY115" s="24" t="s">
        <v>155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24" t="s">
        <v>77</v>
      </c>
      <c r="BK115" s="215">
        <f>ROUND(I115*H115,2)</f>
        <v>0</v>
      </c>
      <c r="BL115" s="24" t="s">
        <v>162</v>
      </c>
      <c r="BM115" s="24" t="s">
        <v>475</v>
      </c>
    </row>
    <row r="116" spans="2:51" s="12" customFormat="1" ht="13.5">
      <c r="B116" s="216"/>
      <c r="C116" s="217"/>
      <c r="D116" s="218" t="s">
        <v>164</v>
      </c>
      <c r="E116" s="219" t="s">
        <v>30</v>
      </c>
      <c r="F116" s="220" t="s">
        <v>476</v>
      </c>
      <c r="G116" s="217"/>
      <c r="H116" s="221">
        <v>29.5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164</v>
      </c>
      <c r="AU116" s="227" t="s">
        <v>81</v>
      </c>
      <c r="AV116" s="12" t="s">
        <v>81</v>
      </c>
      <c r="AW116" s="12" t="s">
        <v>37</v>
      </c>
      <c r="AX116" s="12" t="s">
        <v>77</v>
      </c>
      <c r="AY116" s="227" t="s">
        <v>155</v>
      </c>
    </row>
    <row r="117" spans="2:65" s="1" customFormat="1" ht="31.5" customHeight="1">
      <c r="B117" s="41"/>
      <c r="C117" s="204" t="s">
        <v>231</v>
      </c>
      <c r="D117" s="204" t="s">
        <v>157</v>
      </c>
      <c r="E117" s="205" t="s">
        <v>232</v>
      </c>
      <c r="F117" s="206" t="s">
        <v>233</v>
      </c>
      <c r="G117" s="207" t="s">
        <v>179</v>
      </c>
      <c r="H117" s="208">
        <v>18.3</v>
      </c>
      <c r="I117" s="209"/>
      <c r="J117" s="210">
        <f>ROUND(I117*H117,2)</f>
        <v>0</v>
      </c>
      <c r="K117" s="206" t="s">
        <v>161</v>
      </c>
      <c r="L117" s="61"/>
      <c r="M117" s="211" t="s">
        <v>30</v>
      </c>
      <c r="N117" s="212" t="s">
        <v>44</v>
      </c>
      <c r="O117" s="42"/>
      <c r="P117" s="213">
        <f>O117*H117</f>
        <v>0</v>
      </c>
      <c r="Q117" s="213">
        <v>2.43408</v>
      </c>
      <c r="R117" s="213">
        <f>Q117*H117</f>
        <v>44.543664</v>
      </c>
      <c r="S117" s="213">
        <v>0</v>
      </c>
      <c r="T117" s="214">
        <f>S117*H117</f>
        <v>0</v>
      </c>
      <c r="AR117" s="24" t="s">
        <v>162</v>
      </c>
      <c r="AT117" s="24" t="s">
        <v>157</v>
      </c>
      <c r="AU117" s="24" t="s">
        <v>81</v>
      </c>
      <c r="AY117" s="24" t="s">
        <v>155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24" t="s">
        <v>77</v>
      </c>
      <c r="BK117" s="215">
        <f>ROUND(I117*H117,2)</f>
        <v>0</v>
      </c>
      <c r="BL117" s="24" t="s">
        <v>162</v>
      </c>
      <c r="BM117" s="24" t="s">
        <v>477</v>
      </c>
    </row>
    <row r="118" spans="2:51" s="12" customFormat="1" ht="13.5">
      <c r="B118" s="216"/>
      <c r="C118" s="217"/>
      <c r="D118" s="218" t="s">
        <v>164</v>
      </c>
      <c r="E118" s="219" t="s">
        <v>30</v>
      </c>
      <c r="F118" s="220" t="s">
        <v>478</v>
      </c>
      <c r="G118" s="217"/>
      <c r="H118" s="221">
        <v>18.3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81</v>
      </c>
      <c r="AV118" s="12" t="s">
        <v>81</v>
      </c>
      <c r="AW118" s="12" t="s">
        <v>37</v>
      </c>
      <c r="AX118" s="12" t="s">
        <v>77</v>
      </c>
      <c r="AY118" s="227" t="s">
        <v>155</v>
      </c>
    </row>
    <row r="119" spans="2:65" s="1" customFormat="1" ht="31.5" customHeight="1">
      <c r="B119" s="41"/>
      <c r="C119" s="204" t="s">
        <v>10</v>
      </c>
      <c r="D119" s="204" t="s">
        <v>157</v>
      </c>
      <c r="E119" s="205" t="s">
        <v>236</v>
      </c>
      <c r="F119" s="206" t="s">
        <v>237</v>
      </c>
      <c r="G119" s="207" t="s">
        <v>200</v>
      </c>
      <c r="H119" s="208">
        <v>56.7</v>
      </c>
      <c r="I119" s="209"/>
      <c r="J119" s="210">
        <f>ROUND(I119*H119,2)</f>
        <v>0</v>
      </c>
      <c r="K119" s="206" t="s">
        <v>161</v>
      </c>
      <c r="L119" s="61"/>
      <c r="M119" s="211" t="s">
        <v>30</v>
      </c>
      <c r="N119" s="212" t="s">
        <v>44</v>
      </c>
      <c r="O119" s="42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4" t="s">
        <v>162</v>
      </c>
      <c r="AT119" s="24" t="s">
        <v>157</v>
      </c>
      <c r="AU119" s="24" t="s">
        <v>81</v>
      </c>
      <c r="AY119" s="24" t="s">
        <v>155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24" t="s">
        <v>77</v>
      </c>
      <c r="BK119" s="215">
        <f>ROUND(I119*H119,2)</f>
        <v>0</v>
      </c>
      <c r="BL119" s="24" t="s">
        <v>162</v>
      </c>
      <c r="BM119" s="24" t="s">
        <v>479</v>
      </c>
    </row>
    <row r="120" spans="2:51" s="12" customFormat="1" ht="13.5">
      <c r="B120" s="216"/>
      <c r="C120" s="217"/>
      <c r="D120" s="218" t="s">
        <v>164</v>
      </c>
      <c r="E120" s="219" t="s">
        <v>30</v>
      </c>
      <c r="F120" s="220" t="s">
        <v>480</v>
      </c>
      <c r="G120" s="217"/>
      <c r="H120" s="221">
        <v>56.7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164</v>
      </c>
      <c r="AU120" s="227" t="s">
        <v>81</v>
      </c>
      <c r="AV120" s="12" t="s">
        <v>81</v>
      </c>
      <c r="AW120" s="12" t="s">
        <v>37</v>
      </c>
      <c r="AX120" s="12" t="s">
        <v>77</v>
      </c>
      <c r="AY120" s="227" t="s">
        <v>155</v>
      </c>
    </row>
    <row r="121" spans="2:65" s="1" customFormat="1" ht="31.5" customHeight="1">
      <c r="B121" s="41"/>
      <c r="C121" s="204" t="s">
        <v>240</v>
      </c>
      <c r="D121" s="204" t="s">
        <v>157</v>
      </c>
      <c r="E121" s="205" t="s">
        <v>241</v>
      </c>
      <c r="F121" s="206" t="s">
        <v>242</v>
      </c>
      <c r="G121" s="207" t="s">
        <v>200</v>
      </c>
      <c r="H121" s="208">
        <v>40.02</v>
      </c>
      <c r="I121" s="209"/>
      <c r="J121" s="210">
        <f>ROUND(I121*H121,2)</f>
        <v>0</v>
      </c>
      <c r="K121" s="206" t="s">
        <v>161</v>
      </c>
      <c r="L121" s="61"/>
      <c r="M121" s="211" t="s">
        <v>30</v>
      </c>
      <c r="N121" s="212" t="s">
        <v>44</v>
      </c>
      <c r="O121" s="42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4" t="s">
        <v>162</v>
      </c>
      <c r="AT121" s="24" t="s">
        <v>157</v>
      </c>
      <c r="AU121" s="24" t="s">
        <v>81</v>
      </c>
      <c r="AY121" s="24" t="s">
        <v>155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24" t="s">
        <v>77</v>
      </c>
      <c r="BK121" s="215">
        <f>ROUND(I121*H121,2)</f>
        <v>0</v>
      </c>
      <c r="BL121" s="24" t="s">
        <v>162</v>
      </c>
      <c r="BM121" s="24" t="s">
        <v>481</v>
      </c>
    </row>
    <row r="122" spans="2:51" s="12" customFormat="1" ht="13.5">
      <c r="B122" s="216"/>
      <c r="C122" s="217"/>
      <c r="D122" s="238" t="s">
        <v>164</v>
      </c>
      <c r="E122" s="239" t="s">
        <v>30</v>
      </c>
      <c r="F122" s="240" t="s">
        <v>482</v>
      </c>
      <c r="G122" s="217"/>
      <c r="H122" s="241">
        <v>40.02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81</v>
      </c>
      <c r="AV122" s="12" t="s">
        <v>81</v>
      </c>
      <c r="AW122" s="12" t="s">
        <v>37</v>
      </c>
      <c r="AX122" s="12" t="s">
        <v>77</v>
      </c>
      <c r="AY122" s="227" t="s">
        <v>155</v>
      </c>
    </row>
    <row r="123" spans="2:63" s="11" customFormat="1" ht="29.85" customHeight="1">
      <c r="B123" s="187"/>
      <c r="C123" s="188"/>
      <c r="D123" s="201" t="s">
        <v>72</v>
      </c>
      <c r="E123" s="202" t="s">
        <v>245</v>
      </c>
      <c r="F123" s="202" t="s">
        <v>246</v>
      </c>
      <c r="G123" s="188"/>
      <c r="H123" s="188"/>
      <c r="I123" s="191"/>
      <c r="J123" s="203">
        <f>BK123</f>
        <v>0</v>
      </c>
      <c r="K123" s="188"/>
      <c r="L123" s="193"/>
      <c r="M123" s="194"/>
      <c r="N123" s="195"/>
      <c r="O123" s="195"/>
      <c r="P123" s="196">
        <f>P124</f>
        <v>0</v>
      </c>
      <c r="Q123" s="195"/>
      <c r="R123" s="196">
        <f>R124</f>
        <v>0</v>
      </c>
      <c r="S123" s="195"/>
      <c r="T123" s="197">
        <f>T124</f>
        <v>0</v>
      </c>
      <c r="AR123" s="198" t="s">
        <v>77</v>
      </c>
      <c r="AT123" s="199" t="s">
        <v>72</v>
      </c>
      <c r="AU123" s="199" t="s">
        <v>77</v>
      </c>
      <c r="AY123" s="198" t="s">
        <v>155</v>
      </c>
      <c r="BK123" s="200">
        <f>BK124</f>
        <v>0</v>
      </c>
    </row>
    <row r="124" spans="2:65" s="1" customFormat="1" ht="31.5" customHeight="1">
      <c r="B124" s="41"/>
      <c r="C124" s="204" t="s">
        <v>247</v>
      </c>
      <c r="D124" s="204" t="s">
        <v>157</v>
      </c>
      <c r="E124" s="205" t="s">
        <v>248</v>
      </c>
      <c r="F124" s="206" t="s">
        <v>249</v>
      </c>
      <c r="G124" s="207" t="s">
        <v>250</v>
      </c>
      <c r="H124" s="208">
        <v>107.684</v>
      </c>
      <c r="I124" s="209"/>
      <c r="J124" s="210">
        <f>ROUND(I124*H124,2)</f>
        <v>0</v>
      </c>
      <c r="K124" s="206" t="s">
        <v>161</v>
      </c>
      <c r="L124" s="61"/>
      <c r="M124" s="211" t="s">
        <v>30</v>
      </c>
      <c r="N124" s="242" t="s">
        <v>44</v>
      </c>
      <c r="O124" s="243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AR124" s="24" t="s">
        <v>162</v>
      </c>
      <c r="AT124" s="24" t="s">
        <v>157</v>
      </c>
      <c r="AU124" s="24" t="s">
        <v>81</v>
      </c>
      <c r="AY124" s="24" t="s">
        <v>155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24" t="s">
        <v>77</v>
      </c>
      <c r="BK124" s="215">
        <f>ROUND(I124*H124,2)</f>
        <v>0</v>
      </c>
      <c r="BL124" s="24" t="s">
        <v>162</v>
      </c>
      <c r="BM124" s="24" t="s">
        <v>483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8"/>
      <c r="J125" s="57"/>
      <c r="K125" s="57"/>
      <c r="L125" s="61"/>
    </row>
  </sheetData>
  <sheetProtection password="CC35" sheet="1" objects="1" scenarios="1" formatCells="0" formatColumns="0" formatRows="0" sort="0" autoFilter="0"/>
  <autoFilter ref="C85:K124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Vavrdová Bohumila</dc:creator>
  <cp:keywords/>
  <dc:description/>
  <cp:lastModifiedBy/>
  <dcterms:created xsi:type="dcterms:W3CDTF">2017-07-20T10:09:22Z</dcterms:created>
  <dcterms:modified xsi:type="dcterms:W3CDTF">2017-07-20T10:09:51Z</dcterms:modified>
  <cp:category/>
  <cp:version/>
  <cp:contentType/>
  <cp:contentStatus/>
</cp:coreProperties>
</file>