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50" yWindow="525" windowWidth="23655" windowHeight="9915" activeTab="4"/>
  </bookViews>
  <sheets>
    <sheet name="Rekapitulace stavby" sheetId="1" r:id="rId1"/>
    <sheet name="001 - Oprava hydromotoru" sheetId="2" r:id="rId2"/>
    <sheet name="002 - Oprava povrchové oc..." sheetId="3" r:id="rId3"/>
    <sheet name="003 - VON - Vedlejší a os..." sheetId="4" r:id="rId4"/>
    <sheet name="Pokyny pro vyplnění" sheetId="5" r:id="rId5"/>
  </sheets>
  <definedNames>
    <definedName name="_xlnm._FilterDatabase" localSheetId="1" hidden="1">'001 - Oprava hydromotoru'!$C$75:$K$101</definedName>
    <definedName name="_xlnm._FilterDatabase" localSheetId="2" hidden="1">'002 - Oprava povrchové oc...'!$C$75:$K$89</definedName>
    <definedName name="_xlnm._FilterDatabase" localSheetId="3" hidden="1">'003 - VON - Vedlejší a os...'!$C$75:$K$82</definedName>
    <definedName name="_xlnm.Print_Titles" localSheetId="1">'001 - Oprava hydromotoru'!$75:$75</definedName>
    <definedName name="_xlnm.Print_Titles" localSheetId="2">'002 - Oprava povrchové oc...'!$75:$75</definedName>
    <definedName name="_xlnm.Print_Titles" localSheetId="3">'003 - VON - Vedlejší a os...'!$75:$75</definedName>
    <definedName name="_xlnm.Print_Titles" localSheetId="0">'Rekapitulace stavby'!$49:$49</definedName>
    <definedName name="_xlnm.Print_Area" localSheetId="1">'001 - Oprava hydromotoru'!$C$4:$J$36,'001 - Oprava hydromotoru'!$C$42:$J$57,'001 - Oprava hydromotoru'!$C$63:$K$101</definedName>
    <definedName name="_xlnm.Print_Area" localSheetId="2">'002 - Oprava povrchové oc...'!$C$4:$J$36,'002 - Oprava povrchové oc...'!$C$42:$J$57,'002 - Oprava povrchové oc...'!$C$63:$K$89</definedName>
    <definedName name="_xlnm.Print_Area" localSheetId="3">'003 - VON - Vedlejší a os...'!$C$4:$J$36,'003 - VON - Vedlejší a os...'!$C$42:$J$57,'003 - VON - Vedlejší a os...'!$C$63:$K$82</definedName>
    <definedName name="_xlnm.Print_Area" localSheetId="4">'Pokyny pro vyplnění'!$B$2:$K$69,'Pokyny pro vyplnění'!$B$72:$K$116,'Pokyny pro vyplnění'!$B$119:$K$188,'Pokyny pro vyplnění'!$B$196:$K$216</definedName>
    <definedName name="_xlnm.Print_Area" localSheetId="0">'Rekapitulace stavby'!$D$4:$AO$33,'Rekapitulace stavby'!$C$39:$AQ$55</definedName>
  </definedNames>
  <calcPr calcId="125725"/>
</workbook>
</file>

<file path=xl/calcChain.xml><?xml version="1.0" encoding="utf-8"?>
<calcChain xmlns="http://schemas.openxmlformats.org/spreadsheetml/2006/main">
  <c r="AY54" i="1"/>
  <c r="AX54"/>
  <c r="BI80" i="4"/>
  <c r="BH80"/>
  <c r="BG80"/>
  <c r="BF80"/>
  <c r="T80"/>
  <c r="R80"/>
  <c r="P80"/>
  <c r="BK80"/>
  <c r="J80"/>
  <c r="BE80"/>
  <c r="BI77"/>
  <c r="F34"/>
  <c r="BD54" i="1" s="1"/>
  <c r="BH77" i="4"/>
  <c r="F33" s="1"/>
  <c r="BC54" i="1" s="1"/>
  <c r="BG77" i="4"/>
  <c r="F32"/>
  <c r="BB54" i="1" s="1"/>
  <c r="BF77" i="4"/>
  <c r="J31" s="1"/>
  <c r="AW54" i="1" s="1"/>
  <c r="T77" i="4"/>
  <c r="T76"/>
  <c r="R77"/>
  <c r="R76"/>
  <c r="P77"/>
  <c r="P76"/>
  <c r="AU54" i="1" s="1"/>
  <c r="BK77" i="4"/>
  <c r="BK76" s="1"/>
  <c r="J76" s="1"/>
  <c r="J77"/>
  <c r="BE77" s="1"/>
  <c r="J72"/>
  <c r="F72"/>
  <c r="F70"/>
  <c r="E68"/>
  <c r="J51"/>
  <c r="F51"/>
  <c r="F49"/>
  <c r="E47"/>
  <c r="J18"/>
  <c r="E18"/>
  <c r="F52" s="1"/>
  <c r="J17"/>
  <c r="J12"/>
  <c r="J49" s="1"/>
  <c r="E7"/>
  <c r="E66" s="1"/>
  <c r="AY53" i="1"/>
  <c r="AX53"/>
  <c r="BI87" i="3"/>
  <c r="BH87"/>
  <c r="BG87"/>
  <c r="BF87"/>
  <c r="T87"/>
  <c r="R87"/>
  <c r="P87"/>
  <c r="BK87"/>
  <c r="J87"/>
  <c r="BE87" s="1"/>
  <c r="BI84"/>
  <c r="BH84"/>
  <c r="BG84"/>
  <c r="BF84"/>
  <c r="T84"/>
  <c r="R84"/>
  <c r="P84"/>
  <c r="BK84"/>
  <c r="J84"/>
  <c r="BE84"/>
  <c r="BI81"/>
  <c r="BH81"/>
  <c r="BG81"/>
  <c r="BF81"/>
  <c r="T81"/>
  <c r="R81"/>
  <c r="P81"/>
  <c r="BK81"/>
  <c r="J81"/>
  <c r="BE81" s="1"/>
  <c r="BI77"/>
  <c r="F34"/>
  <c r="BD53" i="1" s="1"/>
  <c r="BH77" i="3"/>
  <c r="F33" s="1"/>
  <c r="BC53" i="1" s="1"/>
  <c r="BG77" i="3"/>
  <c r="F32" s="1"/>
  <c r="BB53" i="1" s="1"/>
  <c r="BF77" i="3"/>
  <c r="J31" s="1"/>
  <c r="AW53" i="1" s="1"/>
  <c r="T77" i="3"/>
  <c r="T76" s="1"/>
  <c r="R77"/>
  <c r="R76"/>
  <c r="P77"/>
  <c r="P76" s="1"/>
  <c r="AU53" i="1" s="1"/>
  <c r="BK77" i="3"/>
  <c r="BK76" s="1"/>
  <c r="J76" s="1"/>
  <c r="J77"/>
  <c r="BE77"/>
  <c r="J72"/>
  <c r="F72"/>
  <c r="F70"/>
  <c r="E68"/>
  <c r="J51"/>
  <c r="F51"/>
  <c r="F49"/>
  <c r="E47"/>
  <c r="J18"/>
  <c r="E18"/>
  <c r="F73" s="1"/>
  <c r="F52"/>
  <c r="J17"/>
  <c r="J12"/>
  <c r="J70" s="1"/>
  <c r="J49"/>
  <c r="E7"/>
  <c r="E45" s="1"/>
  <c r="AY52" i="1"/>
  <c r="AX52"/>
  <c r="BI99" i="2"/>
  <c r="BH99"/>
  <c r="BG99"/>
  <c r="BF99"/>
  <c r="T99"/>
  <c r="R99"/>
  <c r="P99"/>
  <c r="BK99"/>
  <c r="J99"/>
  <c r="BE99"/>
  <c r="BI95"/>
  <c r="BH95"/>
  <c r="BG95"/>
  <c r="BF95"/>
  <c r="T95"/>
  <c r="R95"/>
  <c r="P95"/>
  <c r="BK95"/>
  <c r="J95"/>
  <c r="BE95" s="1"/>
  <c r="BI92"/>
  <c r="BH92"/>
  <c r="BG92"/>
  <c r="BF92"/>
  <c r="T92"/>
  <c r="R92"/>
  <c r="P92"/>
  <c r="BK92"/>
  <c r="J92"/>
  <c r="BE92"/>
  <c r="BI89"/>
  <c r="BH89"/>
  <c r="BG89"/>
  <c r="BF89"/>
  <c r="T89"/>
  <c r="R89"/>
  <c r="P89"/>
  <c r="BK89"/>
  <c r="J89"/>
  <c r="BE89"/>
  <c r="BI86"/>
  <c r="BH86"/>
  <c r="BG86"/>
  <c r="BF86"/>
  <c r="T86"/>
  <c r="R86"/>
  <c r="P86"/>
  <c r="BK86"/>
  <c r="J86"/>
  <c r="BE86"/>
  <c r="BI83"/>
  <c r="BH83"/>
  <c r="BG83"/>
  <c r="BF83"/>
  <c r="T83"/>
  <c r="R83"/>
  <c r="P83"/>
  <c r="BK83"/>
  <c r="J83"/>
  <c r="BE83"/>
  <c r="BI80"/>
  <c r="BH80"/>
  <c r="BG80"/>
  <c r="BF80"/>
  <c r="T80"/>
  <c r="R80"/>
  <c r="P80"/>
  <c r="BK80"/>
  <c r="J80"/>
  <c r="BE80"/>
  <c r="BI77"/>
  <c r="F34"/>
  <c r="BD52" i="1" s="1"/>
  <c r="BD51" s="1"/>
  <c r="W30" s="1"/>
  <c r="BH77" i="2"/>
  <c r="F33" s="1"/>
  <c r="BC52" i="1" s="1"/>
  <c r="BC51" s="1"/>
  <c r="BG77" i="2"/>
  <c r="F32"/>
  <c r="BB52" i="1" s="1"/>
  <c r="BB51" s="1"/>
  <c r="BF77" i="2"/>
  <c r="F31" s="1"/>
  <c r="BA52" i="1" s="1"/>
  <c r="T77" i="2"/>
  <c r="T76"/>
  <c r="R77"/>
  <c r="R76"/>
  <c r="P77"/>
  <c r="P76"/>
  <c r="AU52" i="1" s="1"/>
  <c r="BK77" i="2"/>
  <c r="BK76" s="1"/>
  <c r="J76" s="1"/>
  <c r="J77"/>
  <c r="BE77" s="1"/>
  <c r="J72"/>
  <c r="F72"/>
  <c r="F70"/>
  <c r="E68"/>
  <c r="J51"/>
  <c r="F51"/>
  <c r="F49"/>
  <c r="E47"/>
  <c r="J18"/>
  <c r="E18"/>
  <c r="F52" s="1"/>
  <c r="J17"/>
  <c r="J12"/>
  <c r="J49" s="1"/>
  <c r="E7"/>
  <c r="E45" s="1"/>
  <c r="E66"/>
  <c r="AS51" i="1"/>
  <c r="L47"/>
  <c r="AM46"/>
  <c r="L46"/>
  <c r="AM44"/>
  <c r="L44"/>
  <c r="L42"/>
  <c r="L41"/>
  <c r="AX51" l="1"/>
  <c r="W28"/>
  <c r="J30" i="2"/>
  <c r="AV52" i="1" s="1"/>
  <c r="F30" i="2"/>
  <c r="AZ52" i="1" s="1"/>
  <c r="J27" i="4"/>
  <c r="J56"/>
  <c r="F30" i="3"/>
  <c r="AZ53" i="1" s="1"/>
  <c r="J30" i="3"/>
  <c r="AV53" i="1" s="1"/>
  <c r="AT53" s="1"/>
  <c r="J27" i="2"/>
  <c r="J56"/>
  <c r="W29" i="1"/>
  <c r="AY51"/>
  <c r="F30" i="4"/>
  <c r="AZ54" i="1" s="1"/>
  <c r="J30" i="4"/>
  <c r="AV54" i="1" s="1"/>
  <c r="AT54" s="1"/>
  <c r="J27" i="3"/>
  <c r="J56"/>
  <c r="AU51" i="1"/>
  <c r="J31" i="2"/>
  <c r="AW52" i="1" s="1"/>
  <c r="E66" i="3"/>
  <c r="E45" i="4"/>
  <c r="J70"/>
  <c r="F73"/>
  <c r="F31"/>
  <c r="BA54" i="1" s="1"/>
  <c r="F31" i="3"/>
  <c r="BA53" i="1" s="1"/>
  <c r="BA51" s="1"/>
  <c r="J70" i="2"/>
  <c r="F73"/>
  <c r="AW51" i="1" l="1"/>
  <c r="AK27" s="1"/>
  <c r="W27"/>
  <c r="AG53"/>
  <c r="AN53" s="1"/>
  <c r="J36" i="3"/>
  <c r="AG54" i="1"/>
  <c r="AN54" s="1"/>
  <c r="J36" i="4"/>
  <c r="AZ51" i="1"/>
  <c r="J36" i="2"/>
  <c r="AG52" i="1"/>
  <c r="AT52"/>
  <c r="AG51" l="1"/>
  <c r="AN52"/>
  <c r="AV51"/>
  <c r="W26"/>
  <c r="AK23" l="1"/>
  <c r="AK32" s="1"/>
  <c r="AK26"/>
  <c r="AT51"/>
  <c r="AN51" s="1"/>
</calcChain>
</file>

<file path=xl/sharedStrings.xml><?xml version="1.0" encoding="utf-8"?>
<sst xmlns="http://schemas.openxmlformats.org/spreadsheetml/2006/main" count="1244" uniqueCount="392">
  <si>
    <t>Export VZ</t>
  </si>
  <si>
    <t>List obsahuje:</t>
  </si>
  <si>
    <t>1) Rekapitulace stavby</t>
  </si>
  <si>
    <t>2) Rekapitulace objektů stavby a soupisů prací</t>
  </si>
  <si>
    <t>3.0</t>
  </si>
  <si>
    <t>ZAMOK</t>
  </si>
  <si>
    <t>False</t>
  </si>
  <si>
    <t>{c1c4dd04-bbfc-404a-9f51-62976c80db43}</t>
  </si>
  <si>
    <t>0,01</t>
  </si>
  <si>
    <t>21</t>
  </si>
  <si>
    <t>15</t>
  </si>
  <si>
    <t>REKAPITULACE STAVBY</t>
  </si>
  <si>
    <t>v ---  níže se nacházejí doplnkové a pomocné údaje k sestavám  --- v</t>
  </si>
  <si>
    <t>Návod na vyplnění</t>
  </si>
  <si>
    <t>0,001</t>
  </si>
  <si>
    <t>Kód:</t>
  </si>
  <si>
    <t>2018_01_01</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</si>
  <si>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</si>
  <si>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</si>
  <si>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 xml:space="preserve"> Oprava typového hydrulického válce HDM Js 500</t>
  </si>
  <si>
    <t>KSO:</t>
  </si>
  <si>
    <t>8321383</t>
  </si>
  <si>
    <t>CC-CZ:</t>
  </si>
  <si>
    <t/>
  </si>
  <si>
    <t>Místo:</t>
  </si>
  <si>
    <t xml:space="preserve"> </t>
  </si>
  <si>
    <t>Datum:</t>
  </si>
  <si>
    <t>15.1.2018</t>
  </si>
  <si>
    <t>Zadavatel:</t>
  </si>
  <si>
    <t>IČ:</t>
  </si>
  <si>
    <t>70889953</t>
  </si>
  <si>
    <t>Povodí Vltavy, státní podnik</t>
  </si>
  <si>
    <t>DIČ:</t>
  </si>
  <si>
    <t>CZ70889953</t>
  </si>
  <si>
    <t>Uchazeč:</t>
  </si>
  <si>
    <t>Vyplň údaj</t>
  </si>
  <si>
    <t>True</t>
  </si>
  <si>
    <t>Projektant:</t>
  </si>
  <si>
    <t>06293816</t>
  </si>
  <si>
    <t>Ing. Petr Klimeš</t>
  </si>
  <si>
    <t>Poznámka:</t>
  </si>
  <si>
    <t>Soupis prací je sestaven s využitím položek Cenové soustavy ÚRS, které nejsou uvedeny v soupisu prací (informace z tzv. úvodních částí katalogů) jesou neomezeně dálkově k dispozici na www.cs-urs.cz. Položky soupisu prací, které nemají ve sloupci "Cenová soustava" uveden žádný údaj, nepochází z Cenové soustavy ÚRS.</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</si>
  <si>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</si>
  <si>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</si>
  <si>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</si>
  <si>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</si>
  <si>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</si>
  <si>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</si>
  <si>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</si>
  <si>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</si>
  <si>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</si>
  <si>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</si>
  <si>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</si>
  <si>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</si>
  <si>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</si>
  <si>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</si>
  <si>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</si>
  <si>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</si>
  <si>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</si>
  <si>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</si>
  <si>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</si>
  <si>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</si>
  <si>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</si>
  <si>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</si>
  <si>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</si>
  <si>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</si>
  <si>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</si>
  <si>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</si>
  <si>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</si>
  <si>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</si>
  <si>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</si>
  <si>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</si>
  <si>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</si>
  <si>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</si>
  <si>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</si>
  <si>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</si>
  <si>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</si>
  <si>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</si>
  <si>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</si>
  <si>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</si>
  <si>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</si>
  <si>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001</t>
  </si>
  <si>
    <t>Oprava hydromotoru</t>
  </si>
  <si>
    <t>PRO</t>
  </si>
  <si>
    <t>1</t>
  </si>
  <si>
    <t>{c21beac6-38e6-4beb-bca9-42ce395fe9d4}</t>
  </si>
  <si>
    <t>2</t>
  </si>
  <si>
    <t>002</t>
  </si>
  <si>
    <t>Oprava povrchové ochrany válce</t>
  </si>
  <si>
    <t>{77c09084-5063-47b1-a76d-2fa26289bfab}</t>
  </si>
  <si>
    <t>003</t>
  </si>
  <si>
    <t>VON - Vedlejší a ostatní náklady</t>
  </si>
  <si>
    <t>VON</t>
  </si>
  <si>
    <t>{91befbcb-2768-45c2-992a-053de9a1488f}</t>
  </si>
  <si>
    <t>1) Krycí list soupisu</t>
  </si>
  <si>
    <t>2) Rekapitulace</t>
  </si>
  <si>
    <t>3) Soupis prací</t>
  </si>
  <si>
    <t>Zpět na list:</t>
  </si>
  <si>
    <t>Rekapitulace stavby</t>
  </si>
  <si>
    <t>KRYCÍ LIST SOUPISU</t>
  </si>
  <si>
    <t>Objekt:</t>
  </si>
  <si>
    <t>001 - Oprava hydromotoru</t>
  </si>
  <si>
    <t>REKAPITULACE ČLENĚNÍ SOUPISU PRACÍ</t>
  </si>
  <si>
    <t>Kód dílu - Popis</t>
  </si>
  <si>
    <t>Cena celkem [CZK]</t>
  </si>
  <si>
    <t>Náklady soupisu celkem</t>
  </si>
  <si>
    <t>-1</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</si>
  <si>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</si>
  <si>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</si>
  <si>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</si>
  <si>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</si>
  <si>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</si>
  <si>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</si>
  <si>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</si>
  <si>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</si>
  <si>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</si>
  <si>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</si>
  <si>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</si>
  <si>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</si>
  <si>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</si>
  <si>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</si>
  <si>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K</t>
  </si>
  <si>
    <t>101R</t>
  </si>
  <si>
    <t>Přetěsnění všech prvků hydromotoru</t>
  </si>
  <si>
    <t>kpl</t>
  </si>
  <si>
    <t>ROZPOCET</t>
  </si>
  <si>
    <t>-1900363433</t>
  </si>
  <si>
    <t>PP</t>
  </si>
  <si>
    <t xml:space="preserve">Přetěsnění všech prvků hydromotoru,
(manžety pístů, ucpávky pístnic, o-kroužky vík)
- včetně dodání nového materiálu
- včetně veškeré práce na přetěsnění
- včetně všech přesunů s tím spojených
- včetně konstrukční úpravy a výroby nových přírub pro sevření tesnění - týká se pouze nemodernizovaných válců
- včetně nového spojovacího materiálu z nerezu
</t>
  </si>
  <si>
    <t>P</t>
  </si>
  <si>
    <t xml:space="preserve">Poznámka k položce:
 viz TZ 3. Oprava hydromotoru
Provedení prací v dílnách zhotovitele.
U nemodernizovaných typů válců, kde původní těsnění již není možné nahradit, bude provedena konstrukční úprava vlastního pístu. Místo původních přítlačných kroužků miskových těsnění budou vyrobeny dvě nové příruby pro sevření nových těsnění – z každé strany pístu jedna sada. Nový spojovací materiál bude nerezový.
</t>
  </si>
  <si>
    <t>102R</t>
  </si>
  <si>
    <t>Oprava lokálního poškození pístnice</t>
  </si>
  <si>
    <t>-357696322</t>
  </si>
  <si>
    <t>Oprava lokálního poškození pístnice nerezovým návarem a následným opracováním  (soustružení starého povrchu, nerezový návar, soustružení + broušení nového povrchu)
- včetně všech prací pro demontáže pístnice
- včetně všech přesunů s tím spojených
- včetně materiálu na opravu
- včetně všech prací s tím spojených
- včetně prací pro zpětnou montáž pístnice</t>
  </si>
  <si>
    <t>Poznámka k položce:
Podrobny popis viz TZ 3. Oprava hydromotoru
Práce v dílnách zhotovitele.</t>
  </si>
  <si>
    <t>3</t>
  </si>
  <si>
    <t>103R</t>
  </si>
  <si>
    <t>Oprava vnitřku válce honováním</t>
  </si>
  <si>
    <t>-325278525</t>
  </si>
  <si>
    <t>Oprava vnitřku válce honováním.
- včetně demontáže
- včetně všech přesunů s tím spojených
- včetně materiálu
- včetně všech prací s tím spojených
- včetně zpětné montáže</t>
  </si>
  <si>
    <t>Poznámka k položce:
Popis viz  TZ 3.Oprava hydromotoru
Práce v dílnách zhotovitele</t>
  </si>
  <si>
    <t>4</t>
  </si>
  <si>
    <t>104R</t>
  </si>
  <si>
    <t>Výroba, dodávka a montáž nových přírub hydromotorů</t>
  </si>
  <si>
    <t>129789129</t>
  </si>
  <si>
    <t>Výroba, dodávka a montáž nových horních přírub hydromotorů, vč. nerezového spojovacího materiálu
- včetně demontáže
- včetně všech přesunů s tím spojených
- včetně materiálu
- včetně matic a svorníků z nerezu
- včetně zpětné motnáže</t>
  </si>
  <si>
    <t xml:space="preserve">Poznámka k položce:
viz TZ 3. Oprava hydromotoru
Práce v dílnách zhotovitele
</t>
  </si>
  <si>
    <t>5</t>
  </si>
  <si>
    <t>105R</t>
  </si>
  <si>
    <t>Výměna ložisek podle skutečného stavu</t>
  </si>
  <si>
    <t>1419256405</t>
  </si>
  <si>
    <t>Výměna kulových ložisek v očnicích dle skutečného stavu (1 ložisko = 1 komplet)
- včetně demontáže ložisek
- včetně všech přesunů s tím spojených
- včetně všech prací s tím spojených
- včetně nových ložisek
- včetně montáže nových ložisek</t>
  </si>
  <si>
    <t xml:space="preserve">Poznámka k položce:
Popis viz TZ 3. Opravy hydromotoru
Práce v dílnách zhotovitele.
</t>
  </si>
  <si>
    <t>6</t>
  </si>
  <si>
    <t>106R</t>
  </si>
  <si>
    <t>Výměna prvků hydraulického systému</t>
  </si>
  <si>
    <t>ks</t>
  </si>
  <si>
    <t>-1052718275</t>
  </si>
  <si>
    <t>Výměna šroubení, hadic, objímek a nerezového potrubí tlakového oleje
- včetně demontáže hydrulického systému
- včetně veškerého potřebného nového materiálu
- včetně všech přesunů
- včetně montáže hydraulického systému
komplet =  veškerý hydrulický systém jednoho válce</t>
  </si>
  <si>
    <t>Poznámka k položce:
Popis viz TZ 3. Opravy hydromotoru
Práce v dílnách zhotovitele.</t>
  </si>
  <si>
    <t>7</t>
  </si>
  <si>
    <t>107R</t>
  </si>
  <si>
    <t>Ekologická likvidace oleje</t>
  </si>
  <si>
    <t>-629647665</t>
  </si>
  <si>
    <t>Ekologická likvidace oleje (náplň zataženého válce cca 350 l)
- vyčerpání, vypuštění a odsátí oleje i s nečistotami
- odvezení a odevzdání k ekologické  likvidaci dle platné legislativy
- včetně poplatku za likvidaci</t>
  </si>
  <si>
    <t>Poznámka k položce:
Manipulace s olejem v dílnách zhotovitele.</t>
  </si>
  <si>
    <t>VV</t>
  </si>
  <si>
    <t>1*1</t>
  </si>
  <si>
    <t>8</t>
  </si>
  <si>
    <t>108R</t>
  </si>
  <si>
    <t>Doplnění nového oleje</t>
  </si>
  <si>
    <t>1787246578</t>
  </si>
  <si>
    <t>Naplnění zataženého hydromotoru olejem cca 350 l
- olej minerální HV46 - ISO 6743/4 HV 
- včetně pořízení nového oleje
- včetně doplnění do válce
- včetně všech přesunů</t>
  </si>
  <si>
    <t>Poznámka k položce:
Popis viz TZ 3. Opravy hydromotoru
Manipulace s olejem v dílnách zhotovitele.</t>
  </si>
  <si>
    <t>002 - Oprava povrchové ochrany válce</t>
  </si>
  <si>
    <t>789121143R</t>
  </si>
  <si>
    <t>Čištění mechanizované ocelových konstrukcí, stupeň přípravy St 3</t>
  </si>
  <si>
    <t>m2</t>
  </si>
  <si>
    <t>-148549446</t>
  </si>
  <si>
    <t>Úpravy povrchů pod nátěry ocelových konstrukcí třídy I odstranění rzi a nečistot mechanizovaným čištěním stupeň přípravy St 3, bez rozlišení stupeně zrezivění
- ruční dočištění špatně přístupných konstrukcí 
- včetně všech manipulací
- včetně zakrytí částí proti vniknutí prachu a nečistot z čištění</t>
  </si>
  <si>
    <t xml:space="preserve">Poznámka k položce:
Dočištění ploch po provedení tryskání v místech, kde nedošlo tryskáním k dosažení požadovaného stupně očištění.
TZ 4. Oprava povrchových ochran hydromotoru
Práce v dílnách zhotovitele.
</t>
  </si>
  <si>
    <t>"hydromotor" 6 "m2" * 0,1 "cca 10%"</t>
  </si>
  <si>
    <t>789221542R</t>
  </si>
  <si>
    <t>Otryskání abrazivem ze strusky ocelových kcí třídy I stupeň zarezavění D stupeň přípravy Sa 2 1/2</t>
  </si>
  <si>
    <t>-228595721</t>
  </si>
  <si>
    <t xml:space="preserve">Otryskání povrchů ocelových konstrukcí suché abrazivní tryskání abrazivem ze strusky , stupeň přípravy Sa 2½, bez rozlišení stupeně zrezivění
- včetně nutné manipulace
- včetně spotřeby abraziva
- včetně zakrytí netryskaných částí proti vniknutí abraziva
</t>
  </si>
  <si>
    <t>Poznámka k položce:
viz TZ. 4. Oprava povrchových ochran hydromotoru
Práce v dílnách zhotovitele</t>
  </si>
  <si>
    <t>783151312R</t>
  </si>
  <si>
    <t>Nátěry ocelových kontrukcí dvousložkové epoxidové, celkové tl.  350 um</t>
  </si>
  <si>
    <t>-823026207</t>
  </si>
  <si>
    <t>Nátěry ocelových konstrukcí dvousložkovým epoxidovým nátěrem. Nanášené ve vrstvách.
Celková tl. suchého nátěru (DFT) - 350 um.
- včetně spotřeby materiálu
- včetně všech manipulací
- včetně zakrytí nenatíraných částí</t>
  </si>
  <si>
    <t>Poznámka k položce:
Technický popis - viz TZ 4. Oprava povrchových ochran hydromotoru
korozní třída Im1 – ponor (sladká voda) dle ČSN EN ISO 12944-2.
Požadovaná životnost H vysoká - větší než 15 let dle ČSN EN ISO 12944-5
Práce v dílnách zhototovitele.</t>
  </si>
  <si>
    <t>789421541R</t>
  </si>
  <si>
    <t>Žárové stříkání ocelových konstrukcí třídy I ZnAl 150 um</t>
  </si>
  <si>
    <t>2051077663</t>
  </si>
  <si>
    <t>Žárové stříkání ocelových konstrukcí slitinou zinacor ZnAl, tloušťky 120 μm</t>
  </si>
  <si>
    <t xml:space="preserve">Poznámka k položce:
Technický popis -  TZ 4.Oprava povrchových ochran hydromotorů
</t>
  </si>
  <si>
    <t>003 - VON - Vedlejší a ostatní náklady</t>
  </si>
  <si>
    <t>04311400R</t>
  </si>
  <si>
    <t>Zkoušky tlakové - tlaková zkouška hyromotoru</t>
  </si>
  <si>
    <t>1024</t>
  </si>
  <si>
    <t>-856733122</t>
  </si>
  <si>
    <t>Veškeré náklady spojené s provedením a vyhodnocením tlakové zkoušky.</t>
  </si>
  <si>
    <t>Poznámka k položce:
Tlakové zkoušky hydromotoru, včetně atestů.
Zkouška bude provedena v dílnách zhotovitele.</t>
  </si>
  <si>
    <t>09000100R</t>
  </si>
  <si>
    <t>Doprava hydromotoru do dílen a zpět</t>
  </si>
  <si>
    <t>-1042131357</t>
  </si>
  <si>
    <t>Náklady na dopravu hydromotoru ze skladu objednatele do dílen zhotoviyele a zpět.
Veškeré náklady na dopravu a potřebnou manipulační techniku (jeřáb a pod.).
Obsahuje náklady na naložení a složení (jak v prostoru zhotovitele tak v prostoru objednatele)
Obsahuje i náklady na zabezpečení hydromotoru běhěm transportu - obaly, pomocné konstrukce a pod.</t>
  </si>
  <si>
    <t>Poznámka k položce:
Komplet = cesta do dílen a zpět</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</si>
  <si>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</si>
  <si>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</si>
  <si>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</si>
  <si>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</si>
  <si>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</si>
  <si>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</si>
  <si>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</si>
  <si>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</si>
  <si>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</si>
  <si>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</si>
  <si>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t>
  </si>
  <si>
    <t>Stavební objekt pozemní</t>
  </si>
  <si>
    <t>ING</t>
  </si>
  <si>
    <t>Stavební objekt inženýrský</t>
  </si>
  <si>
    <t>Provozní soubor</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</si>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</sst>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Trebuchet MS"/>
      <family val="2"/>
    </font>
    <font>
      <sz val="8"/>
      <color rgb="FF969696"/>
      <name val="Trebuchet MS"/>
    </font>
    <font>
      <sz val="9"/>
      <name val="Trebuchet MS"/>
    </font>
    <font>
      <b/>
      <sz val="12"/>
      <name val="Trebuchet MS"/>
    </font>
    <font>
      <sz val="11"/>
      <name val="Trebuchet MS"/>
    </font>
    <font>
      <sz val="8"/>
      <color rgb="FF505050"/>
      <name val="Trebuchet MS"/>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sz val="7"/>
      <name val="Trebuchet MS"/>
    </font>
    <font>
      <i/>
      <sz val="7"/>
      <color rgb="FF969696"/>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39" fillId="0" borderId="0" applyNumberFormat="0" applyFill="0" applyBorder="0" applyAlignment="0" applyProtection="0"/>
  </cellStyleXfs>
  <cellXfs count="319">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0" fillId="0" borderId="0" xfId="0" applyFont="1" applyAlignment="1">
      <alignment horizontal="center" vertical="center" wrapText="1"/>
    </xf>
    <xf numFmtId="0" fontId="5" fillId="0" borderId="0" xfId="0" applyFont="1" applyAlignment="1">
      <alignment vertical="center"/>
    </xf>
    <xf numFmtId="0" fontId="0" fillId="0" borderId="0" xfId="0" applyAlignment="1" applyProtection="1">
      <alignment horizontal="center" vertical="center"/>
      <protection locked="0"/>
    </xf>
    <xf numFmtId="0" fontId="6" fillId="3" borderId="0" xfId="0" applyFont="1" applyFill="1" applyAlignment="1" applyProtection="1">
      <alignment horizontal="left" vertical="center"/>
    </xf>
    <xf numFmtId="0" fontId="7" fillId="3" borderId="0" xfId="0" applyFont="1" applyFill="1" applyAlignment="1" applyProtection="1">
      <alignment vertical="center"/>
    </xf>
    <xf numFmtId="0" fontId="8" fillId="3" borderId="0" xfId="0" applyFont="1" applyFill="1" applyAlignment="1" applyProtection="1">
      <alignment horizontal="left" vertical="center"/>
    </xf>
    <xf numFmtId="0" fontId="9" fillId="3" borderId="0" xfId="1" applyFont="1" applyFill="1" applyAlignment="1" applyProtection="1">
      <alignment vertical="center"/>
    </xf>
    <xf numFmtId="0" fontId="39" fillId="3" borderId="0" xfId="1" applyFill="1"/>
    <xf numFmtId="0" fontId="0" fillId="3" borderId="0" xfId="0" applyFill="1"/>
    <xf numFmtId="0" fontId="6" fillId="3" borderId="0" xfId="0" applyFont="1" applyFill="1" applyAlignment="1">
      <alignment horizontal="left" vertical="center"/>
    </xf>
    <xf numFmtId="0" fontId="6"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0" fillId="0" borderId="0" xfId="0" applyFont="1" applyBorder="1" applyAlignment="1" applyProtection="1">
      <alignment horizontal="left" vertical="center"/>
    </xf>
    <xf numFmtId="0" fontId="0" fillId="0" borderId="6" xfId="0" applyBorder="1" applyProtection="1"/>
    <xf numFmtId="0" fontId="11" fillId="0" borderId="0" xfId="0" applyFont="1" applyAlignment="1">
      <alignment horizontal="left" vertical="center"/>
    </xf>
    <xf numFmtId="0" fontId="12" fillId="0" borderId="0" xfId="0" applyFont="1" applyAlignment="1">
      <alignment horizontal="left" vertical="center"/>
    </xf>
    <xf numFmtId="0" fontId="13"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3"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15"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0"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3"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16"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13" fillId="0" borderId="20" xfId="0" applyFont="1" applyBorder="1" applyAlignment="1" applyProtection="1">
      <alignment horizontal="center" vertical="center" wrapText="1"/>
    </xf>
    <xf numFmtId="0" fontId="13" fillId="0" borderId="21" xfId="0" applyFont="1" applyBorder="1" applyAlignment="1" applyProtection="1">
      <alignment horizontal="center" vertical="center" wrapText="1"/>
    </xf>
    <xf numFmtId="0" fontId="13"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18" fillId="0" borderId="0" xfId="0" applyFont="1" applyAlignment="1" applyProtection="1">
      <alignment horizontal="left" vertical="center"/>
    </xf>
    <xf numFmtId="0" fontId="18" fillId="0" borderId="0" xfId="0" applyFont="1" applyAlignment="1" applyProtection="1">
      <alignment vertical="center"/>
    </xf>
    <xf numFmtId="0" fontId="3" fillId="0" borderId="0" xfId="0" applyFont="1" applyAlignment="1" applyProtection="1">
      <alignment horizontal="center" vertical="center"/>
    </xf>
    <xf numFmtId="4" fontId="17" fillId="0" borderId="18" xfId="0" applyNumberFormat="1" applyFont="1" applyBorder="1" applyAlignment="1" applyProtection="1">
      <alignment vertical="center"/>
    </xf>
    <xf numFmtId="4" fontId="17" fillId="0" borderId="0" xfId="0" applyNumberFormat="1" applyFont="1" applyBorder="1" applyAlignment="1" applyProtection="1">
      <alignment vertical="center"/>
    </xf>
    <xf numFmtId="166" fontId="17" fillId="0" borderId="0" xfId="0" applyNumberFormat="1" applyFont="1" applyBorder="1" applyAlignment="1" applyProtection="1">
      <alignment vertical="center"/>
    </xf>
    <xf numFmtId="4" fontId="17" fillId="0" borderId="19" xfId="0" applyNumberFormat="1" applyFont="1" applyBorder="1" applyAlignment="1" applyProtection="1">
      <alignment vertical="center"/>
    </xf>
    <xf numFmtId="0" fontId="3" fillId="0" borderId="0" xfId="0" applyFont="1" applyAlignment="1">
      <alignment horizontal="left" vertical="center"/>
    </xf>
    <xf numFmtId="0" fontId="19" fillId="0" borderId="0" xfId="0" applyFont="1" applyAlignment="1">
      <alignment horizontal="left" vertical="center"/>
    </xf>
    <xf numFmtId="0" fontId="20" fillId="0" borderId="0" xfId="1" applyFont="1" applyAlignment="1">
      <alignment horizontal="center" vertical="center"/>
    </xf>
    <xf numFmtId="0" fontId="4" fillId="0" borderId="5" xfId="0" applyFont="1" applyBorder="1" applyAlignment="1" applyProtection="1">
      <alignment vertical="center"/>
    </xf>
    <xf numFmtId="0" fontId="21" fillId="0" borderId="0" xfId="0" applyFont="1" applyAlignment="1" applyProtection="1">
      <alignment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4" fillId="0" borderId="5" xfId="0" applyFont="1" applyBorder="1" applyAlignment="1">
      <alignment vertical="center"/>
    </xf>
    <xf numFmtId="4" fontId="24" fillId="0" borderId="18"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9" xfId="0" applyNumberFormat="1" applyFont="1" applyBorder="1" applyAlignment="1" applyProtection="1">
      <alignment vertical="center"/>
    </xf>
    <xf numFmtId="0" fontId="4" fillId="0" borderId="0" xfId="0" applyFont="1" applyAlignment="1">
      <alignment horizontal="left" vertical="center"/>
    </xf>
    <xf numFmtId="4" fontId="24" fillId="0" borderId="23" xfId="0" applyNumberFormat="1" applyFont="1" applyBorder="1" applyAlignment="1" applyProtection="1">
      <alignment vertical="center"/>
    </xf>
    <xf numFmtId="4" fontId="24" fillId="0" borderId="24" xfId="0" applyNumberFormat="1" applyFont="1" applyBorder="1" applyAlignment="1" applyProtection="1">
      <alignment vertical="center"/>
    </xf>
    <xf numFmtId="166" fontId="24" fillId="0" borderId="24" xfId="0" applyNumberFormat="1" applyFont="1" applyBorder="1" applyAlignment="1" applyProtection="1">
      <alignment vertical="center"/>
    </xf>
    <xf numFmtId="4" fontId="24" fillId="0" borderId="25" xfId="0" applyNumberFormat="1" applyFont="1" applyBorder="1" applyAlignment="1" applyProtection="1">
      <alignment vertical="center"/>
    </xf>
    <xf numFmtId="0" fontId="0" fillId="0" borderId="0" xfId="0" applyProtection="1">
      <protection locked="0"/>
    </xf>
    <xf numFmtId="0" fontId="7" fillId="3" borderId="0" xfId="0" applyFont="1" applyFill="1" applyAlignment="1">
      <alignment vertical="center"/>
    </xf>
    <xf numFmtId="0" fontId="8" fillId="3" borderId="0" xfId="0" applyFont="1" applyFill="1" applyAlignment="1">
      <alignment horizontal="left" vertical="center"/>
    </xf>
    <xf numFmtId="0" fontId="25" fillId="3" borderId="0" xfId="1" applyFont="1" applyFill="1" applyAlignment="1">
      <alignment vertical="center"/>
    </xf>
    <xf numFmtId="0" fontId="7"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3"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15" fillId="0" borderId="0" xfId="0" applyFont="1" applyBorder="1" applyAlignment="1" applyProtection="1">
      <alignment horizontal="left" vertical="center"/>
    </xf>
    <xf numFmtId="4" fontId="18"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26" fillId="0" borderId="0" xfId="0" applyFont="1" applyBorder="1" applyAlignment="1" applyProtection="1">
      <alignment horizontal="lef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3"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18" fillId="0" borderId="0" xfId="0" applyNumberFormat="1" applyFont="1" applyAlignment="1" applyProtection="1"/>
    <xf numFmtId="166" fontId="27" fillId="0" borderId="16" xfId="0" applyNumberFormat="1" applyFont="1" applyBorder="1" applyAlignment="1" applyProtection="1"/>
    <xf numFmtId="166" fontId="27" fillId="0" borderId="17" xfId="0" applyNumberFormat="1" applyFont="1" applyBorder="1" applyAlignment="1" applyProtection="1"/>
    <xf numFmtId="4" fontId="28" fillId="0" borderId="0" xfId="0" applyNumberFormat="1" applyFont="1" applyAlignment="1">
      <alignment vertical="center"/>
    </xf>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29" fillId="0" borderId="0" xfId="0" applyFont="1" applyAlignment="1" applyProtection="1">
      <alignment horizontal="left" vertical="center"/>
    </xf>
    <xf numFmtId="0" fontId="30" fillId="0" borderId="0" xfId="0" applyFont="1" applyAlignment="1" applyProtection="1">
      <alignment horizontal="left" vertical="center" wrapText="1"/>
    </xf>
    <xf numFmtId="0" fontId="0" fillId="0" borderId="18" xfId="0" applyFont="1" applyBorder="1" applyAlignment="1" applyProtection="1">
      <alignment vertical="center"/>
    </xf>
    <xf numFmtId="0" fontId="31" fillId="0" borderId="0" xfId="0" applyFont="1" applyAlignment="1" applyProtection="1">
      <alignment vertical="center" wrapText="1"/>
    </xf>
    <xf numFmtId="0" fontId="5" fillId="0" borderId="5" xfId="0" applyFont="1" applyBorder="1" applyAlignment="1" applyProtection="1">
      <alignment vertical="center"/>
    </xf>
    <xf numFmtId="0" fontId="5" fillId="0" borderId="0" xfId="0" applyFont="1" applyAlignme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left" vertical="center" wrapText="1"/>
    </xf>
    <xf numFmtId="167" fontId="5" fillId="0" borderId="0" xfId="0" applyNumberFormat="1" applyFont="1" applyAlignment="1" applyProtection="1">
      <alignment vertical="center"/>
    </xf>
    <xf numFmtId="0" fontId="5" fillId="0" borderId="0" xfId="0" applyFont="1" applyAlignment="1" applyProtection="1">
      <alignment vertical="center"/>
      <protection locked="0"/>
    </xf>
    <xf numFmtId="0" fontId="5" fillId="0" borderId="5" xfId="0" applyFont="1" applyBorder="1" applyAlignment="1">
      <alignment vertical="center"/>
    </xf>
    <xf numFmtId="0" fontId="5" fillId="0" borderId="18" xfId="0" applyFont="1" applyBorder="1" applyAlignment="1" applyProtection="1">
      <alignment vertical="center"/>
    </xf>
    <xf numFmtId="0" fontId="5" fillId="0" borderId="0" xfId="0" applyFont="1" applyBorder="1" applyAlignment="1" applyProtection="1">
      <alignment vertical="center"/>
    </xf>
    <xf numFmtId="0" fontId="5" fillId="0" borderId="19" xfId="0" applyFont="1" applyBorder="1" applyAlignment="1" applyProtection="1">
      <alignment vertical="center"/>
    </xf>
    <xf numFmtId="0" fontId="5" fillId="0" borderId="0" xfId="0" applyFont="1" applyAlignment="1">
      <alignment horizontal="left"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0" fillId="0" borderId="0" xfId="0" applyAlignment="1" applyProtection="1">
      <alignment vertical="top"/>
      <protection locked="0"/>
    </xf>
    <xf numFmtId="0" fontId="32" fillId="0" borderId="29" xfId="0" applyFont="1" applyBorder="1" applyAlignment="1" applyProtection="1">
      <alignment vertical="center" wrapText="1"/>
      <protection locked="0"/>
    </xf>
    <xf numFmtId="0" fontId="32" fillId="0" borderId="30" xfId="0" applyFont="1" applyBorder="1" applyAlignment="1" applyProtection="1">
      <alignment vertical="center" wrapText="1"/>
      <protection locked="0"/>
    </xf>
    <xf numFmtId="0" fontId="32" fillId="0" borderId="31" xfId="0" applyFont="1" applyBorder="1" applyAlignment="1" applyProtection="1">
      <alignment vertical="center" wrapText="1"/>
      <protection locked="0"/>
    </xf>
    <xf numFmtId="0" fontId="32" fillId="0" borderId="32" xfId="0" applyFont="1" applyBorder="1" applyAlignment="1" applyProtection="1">
      <alignment horizontal="center" vertical="center" wrapText="1"/>
      <protection locked="0"/>
    </xf>
    <xf numFmtId="0" fontId="32" fillId="0" borderId="33" xfId="0" applyFont="1" applyBorder="1" applyAlignment="1" applyProtection="1">
      <alignment horizontal="center" vertical="center" wrapText="1"/>
      <protection locked="0"/>
    </xf>
    <xf numFmtId="0" fontId="32" fillId="0" borderId="32" xfId="0" applyFont="1" applyBorder="1" applyAlignment="1" applyProtection="1">
      <alignment vertical="center" wrapText="1"/>
      <protection locked="0"/>
    </xf>
    <xf numFmtId="0" fontId="32" fillId="0" borderId="33" xfId="0" applyFont="1" applyBorder="1" applyAlignment="1" applyProtection="1">
      <alignment vertical="center" wrapText="1"/>
      <protection locked="0"/>
    </xf>
    <xf numFmtId="0" fontId="34" fillId="0" borderId="1"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32" xfId="0" applyFont="1" applyBorder="1" applyAlignment="1" applyProtection="1">
      <alignment vertical="center" wrapText="1"/>
      <protection locked="0"/>
    </xf>
    <xf numFmtId="0" fontId="35" fillId="0" borderId="1" xfId="0" applyFont="1" applyBorder="1" applyAlignment="1" applyProtection="1">
      <alignment vertical="center" wrapText="1"/>
      <protection locked="0"/>
    </xf>
    <xf numFmtId="0" fontId="35" fillId="0" borderId="1" xfId="0" applyFont="1" applyBorder="1" applyAlignment="1" applyProtection="1">
      <alignment vertical="center"/>
      <protection locked="0"/>
    </xf>
    <xf numFmtId="0" fontId="35" fillId="0" borderId="1" xfId="0" applyFont="1" applyBorder="1" applyAlignment="1" applyProtection="1">
      <alignment horizontal="left" vertical="center"/>
      <protection locked="0"/>
    </xf>
    <xf numFmtId="49" fontId="35" fillId="0" borderId="1" xfId="0" applyNumberFormat="1" applyFont="1" applyBorder="1" applyAlignment="1" applyProtection="1">
      <alignment vertical="center" wrapText="1"/>
      <protection locked="0"/>
    </xf>
    <xf numFmtId="0" fontId="32" fillId="0" borderId="35" xfId="0" applyFont="1" applyBorder="1" applyAlignment="1" applyProtection="1">
      <alignment vertical="center" wrapText="1"/>
      <protection locked="0"/>
    </xf>
    <xf numFmtId="0" fontId="36" fillId="0" borderId="34" xfId="0" applyFont="1" applyBorder="1" applyAlignment="1" applyProtection="1">
      <alignment vertical="center" wrapText="1"/>
      <protection locked="0"/>
    </xf>
    <xf numFmtId="0" fontId="32" fillId="0" borderId="36" xfId="0" applyFont="1" applyBorder="1" applyAlignment="1" applyProtection="1">
      <alignment vertical="center" wrapText="1"/>
      <protection locked="0"/>
    </xf>
    <xf numFmtId="0" fontId="32" fillId="0" borderId="1" xfId="0" applyFont="1" applyBorder="1" applyAlignment="1" applyProtection="1">
      <alignment vertical="top"/>
      <protection locked="0"/>
    </xf>
    <xf numFmtId="0" fontId="32" fillId="0" borderId="0" xfId="0" applyFont="1" applyAlignment="1" applyProtection="1">
      <alignment vertical="top"/>
      <protection locked="0"/>
    </xf>
    <xf numFmtId="0" fontId="32" fillId="0" borderId="29" xfId="0" applyFont="1" applyBorder="1" applyAlignment="1" applyProtection="1">
      <alignment horizontal="left" vertical="center"/>
      <protection locked="0"/>
    </xf>
    <xf numFmtId="0" fontId="32" fillId="0" borderId="30" xfId="0" applyFont="1" applyBorder="1" applyAlignment="1" applyProtection="1">
      <alignment horizontal="left" vertical="center"/>
      <protection locked="0"/>
    </xf>
    <xf numFmtId="0" fontId="32" fillId="0" borderId="31" xfId="0" applyFont="1" applyBorder="1" applyAlignment="1" applyProtection="1">
      <alignment horizontal="left" vertical="center"/>
      <protection locked="0"/>
    </xf>
    <xf numFmtId="0" fontId="32" fillId="0" borderId="32" xfId="0" applyFont="1" applyBorder="1" applyAlignment="1" applyProtection="1">
      <alignment horizontal="left" vertical="center"/>
      <protection locked="0"/>
    </xf>
    <xf numFmtId="0" fontId="32" fillId="0" borderId="33" xfId="0" applyFont="1" applyBorder="1" applyAlignment="1" applyProtection="1">
      <alignment horizontal="left" vertical="center"/>
      <protection locked="0"/>
    </xf>
    <xf numFmtId="0" fontId="34" fillId="0" borderId="1" xfId="0" applyFont="1" applyBorder="1" applyAlignment="1" applyProtection="1">
      <alignment horizontal="left" vertical="center"/>
      <protection locked="0"/>
    </xf>
    <xf numFmtId="0" fontId="37" fillId="0" borderId="0" xfId="0" applyFont="1" applyAlignment="1" applyProtection="1">
      <alignment horizontal="left" vertical="center"/>
      <protection locked="0"/>
    </xf>
    <xf numFmtId="0" fontId="34" fillId="0" borderId="34" xfId="0" applyFont="1" applyBorder="1" applyAlignment="1" applyProtection="1">
      <alignment horizontal="left" vertical="center"/>
      <protection locked="0"/>
    </xf>
    <xf numFmtId="0" fontId="34" fillId="0" borderId="34" xfId="0" applyFont="1" applyBorder="1" applyAlignment="1" applyProtection="1">
      <alignment horizontal="center" vertical="center"/>
      <protection locked="0"/>
    </xf>
    <xf numFmtId="0" fontId="37" fillId="0" borderId="34" xfId="0" applyFont="1" applyBorder="1" applyAlignment="1" applyProtection="1">
      <alignment horizontal="left" vertical="center"/>
      <protection locked="0"/>
    </xf>
    <xf numFmtId="0" fontId="38" fillId="0" borderId="1" xfId="0" applyFont="1" applyBorder="1" applyAlignment="1" applyProtection="1">
      <alignment horizontal="left" vertical="center"/>
      <protection locked="0"/>
    </xf>
    <xf numFmtId="0" fontId="35" fillId="0" borderId="0" xfId="0" applyFont="1" applyAlignment="1" applyProtection="1">
      <alignment horizontal="left" vertical="center"/>
      <protection locked="0"/>
    </xf>
    <xf numFmtId="0" fontId="35" fillId="0" borderId="1" xfId="0" applyFont="1" applyBorder="1" applyAlignment="1" applyProtection="1">
      <alignment horizontal="center" vertical="center"/>
      <protection locked="0"/>
    </xf>
    <xf numFmtId="0" fontId="35" fillId="0" borderId="32" xfId="0" applyFont="1" applyBorder="1" applyAlignment="1" applyProtection="1">
      <alignment horizontal="left" vertical="center"/>
      <protection locked="0"/>
    </xf>
    <xf numFmtId="0" fontId="35" fillId="2" borderId="1" xfId="0" applyFont="1" applyFill="1" applyBorder="1" applyAlignment="1" applyProtection="1">
      <alignment horizontal="left" vertical="center"/>
      <protection locked="0"/>
    </xf>
    <xf numFmtId="0" fontId="35" fillId="2" borderId="1" xfId="0" applyFont="1" applyFill="1" applyBorder="1" applyAlignment="1" applyProtection="1">
      <alignment horizontal="center" vertical="center"/>
      <protection locked="0"/>
    </xf>
    <xf numFmtId="0" fontId="32" fillId="0" borderId="35" xfId="0" applyFont="1" applyBorder="1" applyAlignment="1" applyProtection="1">
      <alignment horizontal="left" vertical="center"/>
      <protection locked="0"/>
    </xf>
    <xf numFmtId="0" fontId="36" fillId="0" borderId="34" xfId="0" applyFont="1" applyBorder="1" applyAlignment="1" applyProtection="1">
      <alignment horizontal="left" vertical="center"/>
      <protection locked="0"/>
    </xf>
    <xf numFmtId="0" fontId="32" fillId="0" borderId="36" xfId="0" applyFont="1" applyBorder="1" applyAlignment="1" applyProtection="1">
      <alignment horizontal="left" vertical="center"/>
      <protection locked="0"/>
    </xf>
    <xf numFmtId="0" fontId="32" fillId="0" borderId="1" xfId="0" applyFont="1" applyBorder="1" applyAlignment="1" applyProtection="1">
      <alignment horizontal="left" vertical="center"/>
      <protection locked="0"/>
    </xf>
    <xf numFmtId="0" fontId="36" fillId="0" borderId="1" xfId="0" applyFont="1" applyBorder="1" applyAlignment="1" applyProtection="1">
      <alignment horizontal="left" vertical="center"/>
      <protection locked="0"/>
    </xf>
    <xf numFmtId="0" fontId="37" fillId="0" borderId="1" xfId="0" applyFont="1" applyBorder="1" applyAlignment="1" applyProtection="1">
      <alignment horizontal="left" vertical="center"/>
      <protection locked="0"/>
    </xf>
    <xf numFmtId="0" fontId="35" fillId="0" borderId="34" xfId="0" applyFont="1" applyBorder="1" applyAlignment="1" applyProtection="1">
      <alignment horizontal="left" vertical="center"/>
      <protection locked="0"/>
    </xf>
    <xf numFmtId="0" fontId="32" fillId="0" borderId="1" xfId="0" applyFont="1" applyBorder="1" applyAlignment="1" applyProtection="1">
      <alignment horizontal="left" vertical="center" wrapText="1"/>
      <protection locked="0"/>
    </xf>
    <xf numFmtId="0" fontId="35" fillId="0" borderId="1" xfId="0" applyFont="1" applyBorder="1" applyAlignment="1" applyProtection="1">
      <alignment horizontal="center" vertical="center" wrapText="1"/>
      <protection locked="0"/>
    </xf>
    <xf numFmtId="0" fontId="32" fillId="0" borderId="29" xfId="0" applyFont="1" applyBorder="1" applyAlignment="1" applyProtection="1">
      <alignment horizontal="left" vertical="center" wrapText="1"/>
      <protection locked="0"/>
    </xf>
    <xf numFmtId="0" fontId="32" fillId="0" borderId="30" xfId="0" applyFont="1" applyBorder="1" applyAlignment="1" applyProtection="1">
      <alignment horizontal="left" vertical="center" wrapText="1"/>
      <protection locked="0"/>
    </xf>
    <xf numFmtId="0" fontId="32" fillId="0" borderId="31" xfId="0" applyFont="1" applyBorder="1" applyAlignment="1" applyProtection="1">
      <alignment horizontal="left" vertical="center" wrapText="1"/>
      <protection locked="0"/>
    </xf>
    <xf numFmtId="0" fontId="32" fillId="0" borderId="32" xfId="0" applyFont="1" applyBorder="1" applyAlignment="1" applyProtection="1">
      <alignment horizontal="left" vertical="center" wrapText="1"/>
      <protection locked="0"/>
    </xf>
    <xf numFmtId="0" fontId="32" fillId="0" borderId="33" xfId="0" applyFont="1" applyBorder="1" applyAlignment="1" applyProtection="1">
      <alignment horizontal="left" vertical="center" wrapText="1"/>
      <protection locked="0"/>
    </xf>
    <xf numFmtId="0" fontId="37" fillId="0" borderId="32"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35" fillId="0" borderId="32"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protection locked="0"/>
    </xf>
    <xf numFmtId="0" fontId="35" fillId="0" borderId="35"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36" xfId="0" applyFont="1" applyBorder="1" applyAlignment="1" applyProtection="1">
      <alignment horizontal="left" vertical="center" wrapText="1"/>
      <protection locked="0"/>
    </xf>
    <xf numFmtId="0" fontId="35" fillId="0" borderId="1" xfId="0" applyFont="1" applyBorder="1" applyAlignment="1" applyProtection="1">
      <alignment horizontal="left" vertical="top"/>
      <protection locked="0"/>
    </xf>
    <xf numFmtId="0" fontId="35" fillId="0" borderId="1" xfId="0" applyFont="1" applyBorder="1" applyAlignment="1" applyProtection="1">
      <alignment horizontal="center" vertical="top"/>
      <protection locked="0"/>
    </xf>
    <xf numFmtId="0" fontId="35" fillId="0" borderId="35" xfId="0" applyFont="1" applyBorder="1" applyAlignment="1" applyProtection="1">
      <alignment horizontal="left" vertical="center"/>
      <protection locked="0"/>
    </xf>
    <xf numFmtId="0" fontId="35" fillId="0" borderId="36" xfId="0" applyFont="1" applyBorder="1" applyAlignment="1" applyProtection="1">
      <alignment horizontal="left" vertical="center"/>
      <protection locked="0"/>
    </xf>
    <xf numFmtId="0" fontId="37" fillId="0" borderId="0" xfId="0" applyFont="1" applyAlignment="1" applyProtection="1">
      <alignment vertical="center"/>
      <protection locked="0"/>
    </xf>
    <xf numFmtId="0" fontId="34" fillId="0" borderId="1" xfId="0" applyFont="1" applyBorder="1" applyAlignment="1" applyProtection="1">
      <alignment vertical="center"/>
      <protection locked="0"/>
    </xf>
    <xf numFmtId="0" fontId="37" fillId="0" borderId="34" xfId="0" applyFont="1" applyBorder="1" applyAlignment="1" applyProtection="1">
      <alignment vertical="center"/>
      <protection locked="0"/>
    </xf>
    <xf numFmtId="0" fontId="34"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35"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34" fillId="0" borderId="34" xfId="0" applyFont="1" applyBorder="1" applyAlignment="1" applyProtection="1">
      <alignment horizontal="left"/>
      <protection locked="0"/>
    </xf>
    <xf numFmtId="0" fontId="37" fillId="0" borderId="34" xfId="0" applyFont="1" applyBorder="1" applyAlignment="1" applyProtection="1">
      <protection locked="0"/>
    </xf>
    <xf numFmtId="0" fontId="32" fillId="0" borderId="32" xfId="0" applyFont="1" applyBorder="1" applyAlignment="1" applyProtection="1">
      <alignment vertical="top"/>
      <protection locked="0"/>
    </xf>
    <xf numFmtId="0" fontId="32" fillId="0" borderId="33" xfId="0" applyFont="1" applyBorder="1" applyAlignment="1" applyProtection="1">
      <alignment vertical="top"/>
      <protection locked="0"/>
    </xf>
    <xf numFmtId="0" fontId="32" fillId="0" borderId="1" xfId="0" applyFont="1" applyBorder="1" applyAlignment="1" applyProtection="1">
      <alignment horizontal="center" vertical="center"/>
      <protection locked="0"/>
    </xf>
    <xf numFmtId="0" fontId="32" fillId="0" borderId="1" xfId="0" applyFont="1" applyBorder="1" applyAlignment="1" applyProtection="1">
      <alignment horizontal="left" vertical="top"/>
      <protection locked="0"/>
    </xf>
    <xf numFmtId="0" fontId="32" fillId="0" borderId="35" xfId="0" applyFont="1" applyBorder="1" applyAlignment="1" applyProtection="1">
      <alignment vertical="top"/>
      <protection locked="0"/>
    </xf>
    <xf numFmtId="0" fontId="32" fillId="0" borderId="34" xfId="0" applyFont="1" applyBorder="1" applyAlignment="1" applyProtection="1">
      <alignment vertical="top"/>
      <protection locked="0"/>
    </xf>
    <xf numFmtId="0" fontId="32" fillId="0" borderId="36" xfId="0" applyFont="1" applyBorder="1" applyAlignment="1" applyProtection="1">
      <alignment vertical="top"/>
      <protection locked="0"/>
    </xf>
    <xf numFmtId="0" fontId="14" fillId="0" borderId="0" xfId="0" applyFont="1" applyAlignment="1">
      <alignment horizontal="left" vertical="top" wrapText="1"/>
    </xf>
    <xf numFmtId="0" fontId="14"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15"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4"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17" fillId="0" borderId="15" xfId="0" applyFont="1" applyBorder="1" applyAlignment="1">
      <alignment horizontal="center" vertical="center"/>
    </xf>
    <xf numFmtId="0" fontId="17"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4" fontId="22" fillId="0" borderId="0" xfId="0" applyNumberFormat="1" applyFont="1" applyAlignment="1" applyProtection="1">
      <alignment vertical="center"/>
    </xf>
    <xf numFmtId="0" fontId="22" fillId="0" borderId="0" xfId="0" applyFont="1" applyAlignment="1" applyProtection="1">
      <alignment vertical="center"/>
    </xf>
    <xf numFmtId="0" fontId="21" fillId="0" borderId="0" xfId="0" applyFont="1" applyAlignment="1" applyProtection="1">
      <alignment horizontal="left" vertical="center" wrapText="1"/>
    </xf>
    <xf numFmtId="4" fontId="18" fillId="0" borderId="0" xfId="0" applyNumberFormat="1" applyFont="1" applyAlignment="1" applyProtection="1">
      <alignment horizontal="right" vertical="center"/>
    </xf>
    <xf numFmtId="4" fontId="18" fillId="0" borderId="0" xfId="0" applyNumberFormat="1" applyFont="1" applyAlignment="1" applyProtection="1">
      <alignment vertical="center"/>
    </xf>
    <xf numFmtId="0" fontId="0" fillId="0" borderId="0" xfId="0"/>
    <xf numFmtId="0" fontId="13" fillId="0" borderId="0" xfId="0" applyFont="1" applyBorder="1" applyAlignment="1" applyProtection="1">
      <alignment horizontal="left" vertical="center" wrapText="1"/>
    </xf>
    <xf numFmtId="0" fontId="13"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0" fillId="0" borderId="0" xfId="0" applyFont="1" applyBorder="1" applyAlignment="1" applyProtection="1">
      <alignment horizontal="left" vertical="center"/>
    </xf>
    <xf numFmtId="0" fontId="13" fillId="0" borderId="0" xfId="0" applyFont="1" applyAlignment="1" applyProtection="1">
      <alignment horizontal="left" vertical="center" wrapText="1"/>
    </xf>
    <xf numFmtId="0" fontId="13" fillId="0" borderId="0" xfId="0" applyFont="1" applyAlignment="1" applyProtection="1">
      <alignment horizontal="left" vertical="center"/>
    </xf>
    <xf numFmtId="0" fontId="0" fillId="0" borderId="0" xfId="0" applyFont="1" applyAlignment="1" applyProtection="1">
      <alignment vertical="center"/>
    </xf>
    <xf numFmtId="0" fontId="25" fillId="3" borderId="0" xfId="1" applyFont="1" applyFill="1" applyAlignment="1">
      <alignment vertical="center"/>
    </xf>
    <xf numFmtId="0" fontId="35" fillId="0" borderId="1" xfId="0" applyFont="1" applyBorder="1" applyAlignment="1" applyProtection="1">
      <alignment horizontal="left" vertical="center"/>
      <protection locked="0"/>
    </xf>
    <xf numFmtId="0" fontId="35" fillId="0" borderId="1" xfId="0" applyFont="1" applyBorder="1" applyAlignment="1" applyProtection="1">
      <alignment horizontal="left" vertical="top"/>
      <protection locked="0"/>
    </xf>
    <xf numFmtId="0" fontId="34" fillId="0" borderId="34" xfId="0" applyFont="1" applyBorder="1" applyAlignment="1" applyProtection="1">
      <alignment horizontal="left"/>
      <protection locked="0"/>
    </xf>
    <xf numFmtId="0" fontId="33" fillId="0" borderId="1" xfId="0" applyFont="1" applyBorder="1" applyAlignment="1" applyProtection="1">
      <alignment horizontal="center" vertical="center" wrapText="1"/>
      <protection locked="0"/>
    </xf>
    <xf numFmtId="0" fontId="33" fillId="0" borderId="1" xfId="0" applyFont="1" applyBorder="1" applyAlignment="1" applyProtection="1">
      <alignment horizontal="center" vertical="center"/>
      <protection locked="0"/>
    </xf>
    <xf numFmtId="49" fontId="35" fillId="0" borderId="1" xfId="0" applyNumberFormat="1"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4"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CM56"/>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0" t="s">
        <v>0</v>
      </c>
      <c r="B1" s="11"/>
      <c r="C1" s="11"/>
      <c r="D1" s="12" t="s">
        <v>1</v>
      </c>
      <c r="E1" s="11"/>
      <c r="F1" s="11"/>
      <c r="G1" s="11"/>
      <c r="H1" s="11"/>
      <c r="I1" s="11"/>
      <c r="J1" s="11"/>
      <c r="K1" s="13" t="s">
        <v>2</v>
      </c>
      <c r="L1" s="13"/>
      <c r="M1" s="13"/>
      <c r="N1" s="13"/>
      <c r="O1" s="13"/>
      <c r="P1" s="13"/>
      <c r="Q1" s="13"/>
      <c r="R1" s="13"/>
      <c r="S1" s="13"/>
      <c r="T1" s="11"/>
      <c r="U1" s="11"/>
      <c r="V1" s="11"/>
      <c r="W1" s="13" t="s">
        <v>3</v>
      </c>
      <c r="X1" s="13"/>
      <c r="Y1" s="13"/>
      <c r="Z1" s="13"/>
      <c r="AA1" s="13"/>
      <c r="AB1" s="13"/>
      <c r="AC1" s="13"/>
      <c r="AD1" s="13"/>
      <c r="AE1" s="13"/>
      <c r="AF1" s="13"/>
      <c r="AG1" s="13"/>
      <c r="AH1" s="13"/>
      <c r="AI1" s="14"/>
      <c r="AJ1" s="15"/>
      <c r="AK1" s="15"/>
      <c r="AL1" s="15"/>
      <c r="AM1" s="15"/>
      <c r="AN1" s="15"/>
      <c r="AO1" s="15"/>
      <c r="AP1" s="15"/>
      <c r="AQ1" s="15"/>
      <c r="AR1" s="15"/>
      <c r="AS1" s="15"/>
      <c r="AT1" s="15"/>
      <c r="AU1" s="15"/>
      <c r="AV1" s="15"/>
      <c r="AW1" s="15"/>
      <c r="AX1" s="15"/>
      <c r="AY1" s="15"/>
      <c r="AZ1" s="15"/>
      <c r="BA1" s="16" t="s">
        <v>4</v>
      </c>
      <c r="BB1" s="16" t="s">
        <v>5</v>
      </c>
      <c r="BC1" s="15"/>
      <c r="BD1" s="15"/>
      <c r="BE1" s="15"/>
      <c r="BF1" s="15"/>
      <c r="BG1" s="15"/>
      <c r="BH1" s="15"/>
      <c r="BI1" s="15"/>
      <c r="BJ1" s="15"/>
      <c r="BK1" s="15"/>
      <c r="BL1" s="15"/>
      <c r="BM1" s="15"/>
      <c r="BN1" s="15"/>
      <c r="BO1" s="15"/>
      <c r="BP1" s="15"/>
      <c r="BQ1" s="15"/>
      <c r="BR1" s="15"/>
      <c r="BT1" s="17" t="s">
        <v>6</v>
      </c>
      <c r="BU1" s="17" t="s">
        <v>6</v>
      </c>
      <c r="BV1" s="17" t="s">
        <v>7</v>
      </c>
    </row>
    <row r="2" spans="1:74" ht="36.950000000000003" customHeight="1">
      <c r="AR2" s="301"/>
      <c r="AS2" s="301"/>
      <c r="AT2" s="301"/>
      <c r="AU2" s="301"/>
      <c r="AV2" s="301"/>
      <c r="AW2" s="301"/>
      <c r="AX2" s="301"/>
      <c r="AY2" s="301"/>
      <c r="AZ2" s="301"/>
      <c r="BA2" s="301"/>
      <c r="BB2" s="301"/>
      <c r="BC2" s="301"/>
      <c r="BD2" s="301"/>
      <c r="BE2" s="301"/>
      <c r="BS2" s="18" t="s">
        <v>8</v>
      </c>
      <c r="BT2" s="18" t="s">
        <v>9</v>
      </c>
    </row>
    <row r="3" spans="1:74"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1"/>
      <c r="BS3" s="18" t="s">
        <v>8</v>
      </c>
      <c r="BT3" s="18" t="s">
        <v>10</v>
      </c>
    </row>
    <row r="4" spans="1:74" ht="36.950000000000003" customHeight="1">
      <c r="B4" s="22"/>
      <c r="C4" s="23"/>
      <c r="D4" s="24" t="s">
        <v>11</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5"/>
      <c r="AS4" s="26" t="s">
        <v>12</v>
      </c>
      <c r="BE4" s="27" t="s">
        <v>13</v>
      </c>
      <c r="BS4" s="18" t="s">
        <v>14</v>
      </c>
    </row>
    <row r="5" spans="1:74" ht="14.45" customHeight="1">
      <c r="B5" s="22"/>
      <c r="C5" s="23"/>
      <c r="D5" s="28" t="s">
        <v>15</v>
      </c>
      <c r="E5" s="23"/>
      <c r="F5" s="23"/>
      <c r="G5" s="23"/>
      <c r="H5" s="23"/>
      <c r="I5" s="23"/>
      <c r="J5" s="23"/>
      <c r="K5" s="266" t="s">
        <v>16</v>
      </c>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3"/>
      <c r="AQ5" s="25"/>
      <c r="BE5" s="264" t="s">
        <v>17</v>
      </c>
      <c r="BS5" s="18" t="s">
        <v>8</v>
      </c>
    </row>
    <row r="6" spans="1:74" ht="36.950000000000003" customHeight="1">
      <c r="B6" s="22"/>
      <c r="C6" s="23"/>
      <c r="D6" s="30" t="s">
        <v>18</v>
      </c>
      <c r="E6" s="23"/>
      <c r="F6" s="23"/>
      <c r="G6" s="23"/>
      <c r="H6" s="23"/>
      <c r="I6" s="23"/>
      <c r="J6" s="23"/>
      <c r="K6" s="268" t="s">
        <v>19</v>
      </c>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7"/>
      <c r="AO6" s="267"/>
      <c r="AP6" s="23"/>
      <c r="AQ6" s="25"/>
      <c r="BE6" s="265"/>
      <c r="BS6" s="18" t="s">
        <v>8</v>
      </c>
    </row>
    <row r="7" spans="1:74" ht="14.45" customHeight="1">
      <c r="B7" s="22"/>
      <c r="C7" s="23"/>
      <c r="D7" s="31" t="s">
        <v>20</v>
      </c>
      <c r="E7" s="23"/>
      <c r="F7" s="23"/>
      <c r="G7" s="23"/>
      <c r="H7" s="23"/>
      <c r="I7" s="23"/>
      <c r="J7" s="23"/>
      <c r="K7" s="29" t="s">
        <v>21</v>
      </c>
      <c r="L7" s="23"/>
      <c r="M7" s="23"/>
      <c r="N7" s="23"/>
      <c r="O7" s="23"/>
      <c r="P7" s="23"/>
      <c r="Q7" s="23"/>
      <c r="R7" s="23"/>
      <c r="S7" s="23"/>
      <c r="T7" s="23"/>
      <c r="U7" s="23"/>
      <c r="V7" s="23"/>
      <c r="W7" s="23"/>
      <c r="X7" s="23"/>
      <c r="Y7" s="23"/>
      <c r="Z7" s="23"/>
      <c r="AA7" s="23"/>
      <c r="AB7" s="23"/>
      <c r="AC7" s="23"/>
      <c r="AD7" s="23"/>
      <c r="AE7" s="23"/>
      <c r="AF7" s="23"/>
      <c r="AG7" s="23"/>
      <c r="AH7" s="23"/>
      <c r="AI7" s="23"/>
      <c r="AJ7" s="23"/>
      <c r="AK7" s="31" t="s">
        <v>22</v>
      </c>
      <c r="AL7" s="23"/>
      <c r="AM7" s="23"/>
      <c r="AN7" s="29" t="s">
        <v>23</v>
      </c>
      <c r="AO7" s="23"/>
      <c r="AP7" s="23"/>
      <c r="AQ7" s="25"/>
      <c r="BE7" s="265"/>
      <c r="BS7" s="18" t="s">
        <v>8</v>
      </c>
    </row>
    <row r="8" spans="1:74" ht="14.45" customHeight="1">
      <c r="B8" s="22"/>
      <c r="C8" s="23"/>
      <c r="D8" s="31" t="s">
        <v>24</v>
      </c>
      <c r="E8" s="23"/>
      <c r="F8" s="23"/>
      <c r="G8" s="23"/>
      <c r="H8" s="23"/>
      <c r="I8" s="23"/>
      <c r="J8" s="23"/>
      <c r="K8" s="29" t="s">
        <v>25</v>
      </c>
      <c r="L8" s="23"/>
      <c r="M8" s="23"/>
      <c r="N8" s="23"/>
      <c r="O8" s="23"/>
      <c r="P8" s="23"/>
      <c r="Q8" s="23"/>
      <c r="R8" s="23"/>
      <c r="S8" s="23"/>
      <c r="T8" s="23"/>
      <c r="U8" s="23"/>
      <c r="V8" s="23"/>
      <c r="W8" s="23"/>
      <c r="X8" s="23"/>
      <c r="Y8" s="23"/>
      <c r="Z8" s="23"/>
      <c r="AA8" s="23"/>
      <c r="AB8" s="23"/>
      <c r="AC8" s="23"/>
      <c r="AD8" s="23"/>
      <c r="AE8" s="23"/>
      <c r="AF8" s="23"/>
      <c r="AG8" s="23"/>
      <c r="AH8" s="23"/>
      <c r="AI8" s="23"/>
      <c r="AJ8" s="23"/>
      <c r="AK8" s="31" t="s">
        <v>26</v>
      </c>
      <c r="AL8" s="23"/>
      <c r="AM8" s="23"/>
      <c r="AN8" s="32" t="s">
        <v>27</v>
      </c>
      <c r="AO8" s="23"/>
      <c r="AP8" s="23"/>
      <c r="AQ8" s="25"/>
      <c r="BE8" s="265"/>
      <c r="BS8" s="18" t="s">
        <v>8</v>
      </c>
    </row>
    <row r="9" spans="1:74"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5"/>
      <c r="BE9" s="265"/>
      <c r="BS9" s="18" t="s">
        <v>8</v>
      </c>
    </row>
    <row r="10" spans="1:74" ht="14.45" customHeight="1">
      <c r="B10" s="22"/>
      <c r="C10" s="23"/>
      <c r="D10" s="31" t="s">
        <v>28</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1" t="s">
        <v>29</v>
      </c>
      <c r="AL10" s="23"/>
      <c r="AM10" s="23"/>
      <c r="AN10" s="29" t="s">
        <v>30</v>
      </c>
      <c r="AO10" s="23"/>
      <c r="AP10" s="23"/>
      <c r="AQ10" s="25"/>
      <c r="BE10" s="265"/>
      <c r="BS10" s="18" t="s">
        <v>8</v>
      </c>
    </row>
    <row r="11" spans="1:74" ht="18.399999999999999" customHeight="1">
      <c r="B11" s="22"/>
      <c r="C11" s="23"/>
      <c r="D11" s="23"/>
      <c r="E11" s="29" t="s">
        <v>31</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1" t="s">
        <v>32</v>
      </c>
      <c r="AL11" s="23"/>
      <c r="AM11" s="23"/>
      <c r="AN11" s="29" t="s">
        <v>33</v>
      </c>
      <c r="AO11" s="23"/>
      <c r="AP11" s="23"/>
      <c r="AQ11" s="25"/>
      <c r="BE11" s="265"/>
      <c r="BS11" s="18" t="s">
        <v>8</v>
      </c>
    </row>
    <row r="12" spans="1:74"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5"/>
      <c r="BE12" s="265"/>
      <c r="BS12" s="18" t="s">
        <v>8</v>
      </c>
    </row>
    <row r="13" spans="1:74" ht="14.45" customHeight="1">
      <c r="B13" s="22"/>
      <c r="C13" s="23"/>
      <c r="D13" s="31" t="s">
        <v>34</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1" t="s">
        <v>29</v>
      </c>
      <c r="AL13" s="23"/>
      <c r="AM13" s="23"/>
      <c r="AN13" s="33" t="s">
        <v>35</v>
      </c>
      <c r="AO13" s="23"/>
      <c r="AP13" s="23"/>
      <c r="AQ13" s="25"/>
      <c r="BE13" s="265"/>
      <c r="BS13" s="18" t="s">
        <v>8</v>
      </c>
    </row>
    <row r="14" spans="1:74">
      <c r="B14" s="22"/>
      <c r="C14" s="23"/>
      <c r="D14" s="23"/>
      <c r="E14" s="269" t="s">
        <v>35</v>
      </c>
      <c r="F14" s="270"/>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31" t="s">
        <v>32</v>
      </c>
      <c r="AL14" s="23"/>
      <c r="AM14" s="23"/>
      <c r="AN14" s="33" t="s">
        <v>35</v>
      </c>
      <c r="AO14" s="23"/>
      <c r="AP14" s="23"/>
      <c r="AQ14" s="25"/>
      <c r="BE14" s="265"/>
      <c r="BS14" s="18" t="s">
        <v>8</v>
      </c>
    </row>
    <row r="15" spans="1:74"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5"/>
      <c r="BE15" s="265"/>
      <c r="BS15" s="18" t="s">
        <v>36</v>
      </c>
    </row>
    <row r="16" spans="1:74" ht="14.45" customHeight="1">
      <c r="B16" s="22"/>
      <c r="C16" s="23"/>
      <c r="D16" s="31" t="s">
        <v>37</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1" t="s">
        <v>29</v>
      </c>
      <c r="AL16" s="23"/>
      <c r="AM16" s="23"/>
      <c r="AN16" s="29" t="s">
        <v>38</v>
      </c>
      <c r="AO16" s="23"/>
      <c r="AP16" s="23"/>
      <c r="AQ16" s="25"/>
      <c r="BE16" s="265"/>
      <c r="BS16" s="18" t="s">
        <v>6</v>
      </c>
    </row>
    <row r="17" spans="2:71" ht="18.399999999999999" customHeight="1">
      <c r="B17" s="22"/>
      <c r="C17" s="23"/>
      <c r="D17" s="23"/>
      <c r="E17" s="29" t="s">
        <v>39</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1" t="s">
        <v>32</v>
      </c>
      <c r="AL17" s="23"/>
      <c r="AM17" s="23"/>
      <c r="AN17" s="29" t="s">
        <v>23</v>
      </c>
      <c r="AO17" s="23"/>
      <c r="AP17" s="23"/>
      <c r="AQ17" s="25"/>
      <c r="BE17" s="265"/>
      <c r="BS17" s="18" t="s">
        <v>6</v>
      </c>
    </row>
    <row r="18" spans="2:7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5"/>
      <c r="BE18" s="265"/>
      <c r="BS18" s="18" t="s">
        <v>8</v>
      </c>
    </row>
    <row r="19" spans="2:71" ht="14.45" customHeight="1">
      <c r="B19" s="22"/>
      <c r="C19" s="23"/>
      <c r="D19" s="31" t="s">
        <v>40</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5"/>
      <c r="BE19" s="265"/>
      <c r="BS19" s="18" t="s">
        <v>8</v>
      </c>
    </row>
    <row r="20" spans="2:71" ht="42.75" customHeight="1">
      <c r="B20" s="22"/>
      <c r="C20" s="23"/>
      <c r="D20" s="23"/>
      <c r="E20" s="271" t="s">
        <v>41</v>
      </c>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1"/>
      <c r="AN20" s="271"/>
      <c r="AO20" s="23"/>
      <c r="AP20" s="23"/>
      <c r="AQ20" s="25"/>
      <c r="BE20" s="265"/>
      <c r="BS20" s="18" t="s">
        <v>6</v>
      </c>
    </row>
    <row r="21" spans="2:7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5"/>
      <c r="BE21" s="265"/>
    </row>
    <row r="22" spans="2:71" ht="6.95" customHeight="1">
      <c r="B22" s="22"/>
      <c r="C22" s="23"/>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23"/>
      <c r="AQ22" s="25"/>
      <c r="BE22" s="265"/>
    </row>
    <row r="23" spans="2:71" s="1" customFormat="1" ht="25.9" customHeight="1">
      <c r="B23" s="35"/>
      <c r="C23" s="36"/>
      <c r="D23" s="37" t="s">
        <v>42</v>
      </c>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272">
        <f>ROUND(AG51,2)</f>
        <v>0</v>
      </c>
      <c r="AL23" s="273"/>
      <c r="AM23" s="273"/>
      <c r="AN23" s="273"/>
      <c r="AO23" s="273"/>
      <c r="AP23" s="36"/>
      <c r="AQ23" s="39"/>
      <c r="BE23" s="265"/>
    </row>
    <row r="24" spans="2:71" s="1" customFormat="1" ht="6.95" customHeight="1">
      <c r="B24" s="35"/>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9"/>
      <c r="BE24" s="265"/>
    </row>
    <row r="25" spans="2:71" s="1" customFormat="1" ht="13.5">
      <c r="B25" s="35"/>
      <c r="C25" s="36"/>
      <c r="D25" s="36"/>
      <c r="E25" s="36"/>
      <c r="F25" s="36"/>
      <c r="G25" s="36"/>
      <c r="H25" s="36"/>
      <c r="I25" s="36"/>
      <c r="J25" s="36"/>
      <c r="K25" s="36"/>
      <c r="L25" s="274" t="s">
        <v>43</v>
      </c>
      <c r="M25" s="274"/>
      <c r="N25" s="274"/>
      <c r="O25" s="274"/>
      <c r="P25" s="36"/>
      <c r="Q25" s="36"/>
      <c r="R25" s="36"/>
      <c r="S25" s="36"/>
      <c r="T25" s="36"/>
      <c r="U25" s="36"/>
      <c r="V25" s="36"/>
      <c r="W25" s="274" t="s">
        <v>44</v>
      </c>
      <c r="X25" s="274"/>
      <c r="Y25" s="274"/>
      <c r="Z25" s="274"/>
      <c r="AA25" s="274"/>
      <c r="AB25" s="274"/>
      <c r="AC25" s="274"/>
      <c r="AD25" s="274"/>
      <c r="AE25" s="274"/>
      <c r="AF25" s="36"/>
      <c r="AG25" s="36"/>
      <c r="AH25" s="36"/>
      <c r="AI25" s="36"/>
      <c r="AJ25" s="36"/>
      <c r="AK25" s="274" t="s">
        <v>45</v>
      </c>
      <c r="AL25" s="274"/>
      <c r="AM25" s="274"/>
      <c r="AN25" s="274"/>
      <c r="AO25" s="274"/>
      <c r="AP25" s="36"/>
      <c r="AQ25" s="39"/>
      <c r="BE25" s="265"/>
    </row>
    <row r="26" spans="2:71" s="2" customFormat="1" ht="14.45" customHeight="1">
      <c r="B26" s="41"/>
      <c r="C26" s="42"/>
      <c r="D26" s="43" t="s">
        <v>46</v>
      </c>
      <c r="E26" s="42"/>
      <c r="F26" s="43" t="s">
        <v>47</v>
      </c>
      <c r="G26" s="42"/>
      <c r="H26" s="42"/>
      <c r="I26" s="42"/>
      <c r="J26" s="42"/>
      <c r="K26" s="42"/>
      <c r="L26" s="275">
        <v>0.21</v>
      </c>
      <c r="M26" s="276"/>
      <c r="N26" s="276"/>
      <c r="O26" s="276"/>
      <c r="P26" s="42"/>
      <c r="Q26" s="42"/>
      <c r="R26" s="42"/>
      <c r="S26" s="42"/>
      <c r="T26" s="42"/>
      <c r="U26" s="42"/>
      <c r="V26" s="42"/>
      <c r="W26" s="277">
        <f>ROUND(AZ51,2)</f>
        <v>0</v>
      </c>
      <c r="X26" s="276"/>
      <c r="Y26" s="276"/>
      <c r="Z26" s="276"/>
      <c r="AA26" s="276"/>
      <c r="AB26" s="276"/>
      <c r="AC26" s="276"/>
      <c r="AD26" s="276"/>
      <c r="AE26" s="276"/>
      <c r="AF26" s="42"/>
      <c r="AG26" s="42"/>
      <c r="AH26" s="42"/>
      <c r="AI26" s="42"/>
      <c r="AJ26" s="42"/>
      <c r="AK26" s="277">
        <f>ROUND(AV51,2)</f>
        <v>0</v>
      </c>
      <c r="AL26" s="276"/>
      <c r="AM26" s="276"/>
      <c r="AN26" s="276"/>
      <c r="AO26" s="276"/>
      <c r="AP26" s="42"/>
      <c r="AQ26" s="44"/>
      <c r="BE26" s="265"/>
    </row>
    <row r="27" spans="2:71" s="2" customFormat="1" ht="14.45" customHeight="1">
      <c r="B27" s="41"/>
      <c r="C27" s="42"/>
      <c r="D27" s="42"/>
      <c r="E27" s="42"/>
      <c r="F27" s="43" t="s">
        <v>48</v>
      </c>
      <c r="G27" s="42"/>
      <c r="H27" s="42"/>
      <c r="I27" s="42"/>
      <c r="J27" s="42"/>
      <c r="K27" s="42"/>
      <c r="L27" s="275">
        <v>0.15</v>
      </c>
      <c r="M27" s="276"/>
      <c r="N27" s="276"/>
      <c r="O27" s="276"/>
      <c r="P27" s="42"/>
      <c r="Q27" s="42"/>
      <c r="R27" s="42"/>
      <c r="S27" s="42"/>
      <c r="T27" s="42"/>
      <c r="U27" s="42"/>
      <c r="V27" s="42"/>
      <c r="W27" s="277">
        <f>ROUND(BA51,2)</f>
        <v>0</v>
      </c>
      <c r="X27" s="276"/>
      <c r="Y27" s="276"/>
      <c r="Z27" s="276"/>
      <c r="AA27" s="276"/>
      <c r="AB27" s="276"/>
      <c r="AC27" s="276"/>
      <c r="AD27" s="276"/>
      <c r="AE27" s="276"/>
      <c r="AF27" s="42"/>
      <c r="AG27" s="42"/>
      <c r="AH27" s="42"/>
      <c r="AI27" s="42"/>
      <c r="AJ27" s="42"/>
      <c r="AK27" s="277">
        <f>ROUND(AW51,2)</f>
        <v>0</v>
      </c>
      <c r="AL27" s="276"/>
      <c r="AM27" s="276"/>
      <c r="AN27" s="276"/>
      <c r="AO27" s="276"/>
      <c r="AP27" s="42"/>
      <c r="AQ27" s="44"/>
      <c r="BE27" s="265"/>
    </row>
    <row r="28" spans="2:71" s="2" customFormat="1" ht="14.45" hidden="1" customHeight="1">
      <c r="B28" s="41"/>
      <c r="C28" s="42"/>
      <c r="D28" s="42"/>
      <c r="E28" s="42"/>
      <c r="F28" s="43" t="s">
        <v>49</v>
      </c>
      <c r="G28" s="42"/>
      <c r="H28" s="42"/>
      <c r="I28" s="42"/>
      <c r="J28" s="42"/>
      <c r="K28" s="42"/>
      <c r="L28" s="275">
        <v>0.21</v>
      </c>
      <c r="M28" s="276"/>
      <c r="N28" s="276"/>
      <c r="O28" s="276"/>
      <c r="P28" s="42"/>
      <c r="Q28" s="42"/>
      <c r="R28" s="42"/>
      <c r="S28" s="42"/>
      <c r="T28" s="42"/>
      <c r="U28" s="42"/>
      <c r="V28" s="42"/>
      <c r="W28" s="277">
        <f>ROUND(BB51,2)</f>
        <v>0</v>
      </c>
      <c r="X28" s="276"/>
      <c r="Y28" s="276"/>
      <c r="Z28" s="276"/>
      <c r="AA28" s="276"/>
      <c r="AB28" s="276"/>
      <c r="AC28" s="276"/>
      <c r="AD28" s="276"/>
      <c r="AE28" s="276"/>
      <c r="AF28" s="42"/>
      <c r="AG28" s="42"/>
      <c r="AH28" s="42"/>
      <c r="AI28" s="42"/>
      <c r="AJ28" s="42"/>
      <c r="AK28" s="277">
        <v>0</v>
      </c>
      <c r="AL28" s="276"/>
      <c r="AM28" s="276"/>
      <c r="AN28" s="276"/>
      <c r="AO28" s="276"/>
      <c r="AP28" s="42"/>
      <c r="AQ28" s="44"/>
      <c r="BE28" s="265"/>
    </row>
    <row r="29" spans="2:71" s="2" customFormat="1" ht="14.45" hidden="1" customHeight="1">
      <c r="B29" s="41"/>
      <c r="C29" s="42"/>
      <c r="D29" s="42"/>
      <c r="E29" s="42"/>
      <c r="F29" s="43" t="s">
        <v>50</v>
      </c>
      <c r="G29" s="42"/>
      <c r="H29" s="42"/>
      <c r="I29" s="42"/>
      <c r="J29" s="42"/>
      <c r="K29" s="42"/>
      <c r="L29" s="275">
        <v>0.15</v>
      </c>
      <c r="M29" s="276"/>
      <c r="N29" s="276"/>
      <c r="O29" s="276"/>
      <c r="P29" s="42"/>
      <c r="Q29" s="42"/>
      <c r="R29" s="42"/>
      <c r="S29" s="42"/>
      <c r="T29" s="42"/>
      <c r="U29" s="42"/>
      <c r="V29" s="42"/>
      <c r="W29" s="277">
        <f>ROUND(BC51,2)</f>
        <v>0</v>
      </c>
      <c r="X29" s="276"/>
      <c r="Y29" s="276"/>
      <c r="Z29" s="276"/>
      <c r="AA29" s="276"/>
      <c r="AB29" s="276"/>
      <c r="AC29" s="276"/>
      <c r="AD29" s="276"/>
      <c r="AE29" s="276"/>
      <c r="AF29" s="42"/>
      <c r="AG29" s="42"/>
      <c r="AH29" s="42"/>
      <c r="AI29" s="42"/>
      <c r="AJ29" s="42"/>
      <c r="AK29" s="277">
        <v>0</v>
      </c>
      <c r="AL29" s="276"/>
      <c r="AM29" s="276"/>
      <c r="AN29" s="276"/>
      <c r="AO29" s="276"/>
      <c r="AP29" s="42"/>
      <c r="AQ29" s="44"/>
      <c r="BE29" s="265"/>
    </row>
    <row r="30" spans="2:71" s="2" customFormat="1" ht="14.45" hidden="1" customHeight="1">
      <c r="B30" s="41"/>
      <c r="C30" s="42"/>
      <c r="D30" s="42"/>
      <c r="E30" s="42"/>
      <c r="F30" s="43" t="s">
        <v>51</v>
      </c>
      <c r="G30" s="42"/>
      <c r="H30" s="42"/>
      <c r="I30" s="42"/>
      <c r="J30" s="42"/>
      <c r="K30" s="42"/>
      <c r="L30" s="275">
        <v>0</v>
      </c>
      <c r="M30" s="276"/>
      <c r="N30" s="276"/>
      <c r="O30" s="276"/>
      <c r="P30" s="42"/>
      <c r="Q30" s="42"/>
      <c r="R30" s="42"/>
      <c r="S30" s="42"/>
      <c r="T30" s="42"/>
      <c r="U30" s="42"/>
      <c r="V30" s="42"/>
      <c r="W30" s="277">
        <f>ROUND(BD51,2)</f>
        <v>0</v>
      </c>
      <c r="X30" s="276"/>
      <c r="Y30" s="276"/>
      <c r="Z30" s="276"/>
      <c r="AA30" s="276"/>
      <c r="AB30" s="276"/>
      <c r="AC30" s="276"/>
      <c r="AD30" s="276"/>
      <c r="AE30" s="276"/>
      <c r="AF30" s="42"/>
      <c r="AG30" s="42"/>
      <c r="AH30" s="42"/>
      <c r="AI30" s="42"/>
      <c r="AJ30" s="42"/>
      <c r="AK30" s="277">
        <v>0</v>
      </c>
      <c r="AL30" s="276"/>
      <c r="AM30" s="276"/>
      <c r="AN30" s="276"/>
      <c r="AO30" s="276"/>
      <c r="AP30" s="42"/>
      <c r="AQ30" s="44"/>
      <c r="BE30" s="265"/>
    </row>
    <row r="31" spans="2:71" s="1" customFormat="1" ht="6.95" customHeight="1">
      <c r="B31" s="35"/>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9"/>
      <c r="BE31" s="265"/>
    </row>
    <row r="32" spans="2:71" s="1" customFormat="1" ht="25.9" customHeight="1">
      <c r="B32" s="35"/>
      <c r="C32" s="45"/>
      <c r="D32" s="46" t="s">
        <v>52</v>
      </c>
      <c r="E32" s="47"/>
      <c r="F32" s="47"/>
      <c r="G32" s="47"/>
      <c r="H32" s="47"/>
      <c r="I32" s="47"/>
      <c r="J32" s="47"/>
      <c r="K32" s="47"/>
      <c r="L32" s="47"/>
      <c r="M32" s="47"/>
      <c r="N32" s="47"/>
      <c r="O32" s="47"/>
      <c r="P32" s="47"/>
      <c r="Q32" s="47"/>
      <c r="R32" s="47"/>
      <c r="S32" s="47"/>
      <c r="T32" s="48" t="s">
        <v>53</v>
      </c>
      <c r="U32" s="47"/>
      <c r="V32" s="47"/>
      <c r="W32" s="47"/>
      <c r="X32" s="278" t="s">
        <v>54</v>
      </c>
      <c r="Y32" s="279"/>
      <c r="Z32" s="279"/>
      <c r="AA32" s="279"/>
      <c r="AB32" s="279"/>
      <c r="AC32" s="47"/>
      <c r="AD32" s="47"/>
      <c r="AE32" s="47"/>
      <c r="AF32" s="47"/>
      <c r="AG32" s="47"/>
      <c r="AH32" s="47"/>
      <c r="AI32" s="47"/>
      <c r="AJ32" s="47"/>
      <c r="AK32" s="280">
        <f>SUM(AK23:AK30)</f>
        <v>0</v>
      </c>
      <c r="AL32" s="279"/>
      <c r="AM32" s="279"/>
      <c r="AN32" s="279"/>
      <c r="AO32" s="281"/>
      <c r="AP32" s="45"/>
      <c r="AQ32" s="49"/>
      <c r="BE32" s="265"/>
    </row>
    <row r="33" spans="2:56" s="1" customFormat="1" ht="6.95" customHeight="1">
      <c r="B33" s="35"/>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9"/>
    </row>
    <row r="34" spans="2:56" s="1" customFormat="1" ht="6.95" customHeight="1">
      <c r="B34" s="50"/>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2"/>
    </row>
    <row r="38" spans="2:56" s="1" customFormat="1" ht="6.95" customHeight="1">
      <c r="B38" s="53"/>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5"/>
    </row>
    <row r="39" spans="2:56" s="1" customFormat="1" ht="36.950000000000003" customHeight="1">
      <c r="B39" s="35"/>
      <c r="C39" s="56" t="s">
        <v>55</v>
      </c>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5"/>
    </row>
    <row r="40" spans="2:56" s="1" customFormat="1" ht="6.95" customHeight="1">
      <c r="B40" s="35"/>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5"/>
    </row>
    <row r="41" spans="2:56" s="3" customFormat="1" ht="14.45" customHeight="1">
      <c r="B41" s="58"/>
      <c r="C41" s="59" t="s">
        <v>15</v>
      </c>
      <c r="D41" s="60"/>
      <c r="E41" s="60"/>
      <c r="F41" s="60"/>
      <c r="G41" s="60"/>
      <c r="H41" s="60"/>
      <c r="I41" s="60"/>
      <c r="J41" s="60"/>
      <c r="K41" s="60"/>
      <c r="L41" s="60" t="str">
        <f>K5</f>
        <v>2018_01_01</v>
      </c>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1"/>
    </row>
    <row r="42" spans="2:56" s="4" customFormat="1" ht="36.950000000000003" customHeight="1">
      <c r="B42" s="62"/>
      <c r="C42" s="63" t="s">
        <v>18</v>
      </c>
      <c r="D42" s="64"/>
      <c r="E42" s="64"/>
      <c r="F42" s="64"/>
      <c r="G42" s="64"/>
      <c r="H42" s="64"/>
      <c r="I42" s="64"/>
      <c r="J42" s="64"/>
      <c r="K42" s="64"/>
      <c r="L42" s="282" t="str">
        <f>K6</f>
        <v xml:space="preserve"> Oprava typového hydrulického válce HDM Js 500</v>
      </c>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64"/>
      <c r="AQ42" s="64"/>
      <c r="AR42" s="65"/>
    </row>
    <row r="43" spans="2:56" s="1" customFormat="1" ht="6.95" customHeight="1">
      <c r="B43" s="35"/>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5"/>
    </row>
    <row r="44" spans="2:56" s="1" customFormat="1">
      <c r="B44" s="35"/>
      <c r="C44" s="59" t="s">
        <v>24</v>
      </c>
      <c r="D44" s="57"/>
      <c r="E44" s="57"/>
      <c r="F44" s="57"/>
      <c r="G44" s="57"/>
      <c r="H44" s="57"/>
      <c r="I44" s="57"/>
      <c r="J44" s="57"/>
      <c r="K44" s="57"/>
      <c r="L44" s="66" t="str">
        <f>IF(K8="","",K8)</f>
        <v xml:space="preserve"> </v>
      </c>
      <c r="M44" s="57"/>
      <c r="N44" s="57"/>
      <c r="O44" s="57"/>
      <c r="P44" s="57"/>
      <c r="Q44" s="57"/>
      <c r="R44" s="57"/>
      <c r="S44" s="57"/>
      <c r="T44" s="57"/>
      <c r="U44" s="57"/>
      <c r="V44" s="57"/>
      <c r="W44" s="57"/>
      <c r="X44" s="57"/>
      <c r="Y44" s="57"/>
      <c r="Z44" s="57"/>
      <c r="AA44" s="57"/>
      <c r="AB44" s="57"/>
      <c r="AC44" s="57"/>
      <c r="AD44" s="57"/>
      <c r="AE44" s="57"/>
      <c r="AF44" s="57"/>
      <c r="AG44" s="57"/>
      <c r="AH44" s="57"/>
      <c r="AI44" s="59" t="s">
        <v>26</v>
      </c>
      <c r="AJ44" s="57"/>
      <c r="AK44" s="57"/>
      <c r="AL44" s="57"/>
      <c r="AM44" s="284" t="str">
        <f>IF(AN8= "","",AN8)</f>
        <v>15.1.2018</v>
      </c>
      <c r="AN44" s="284"/>
      <c r="AO44" s="57"/>
      <c r="AP44" s="57"/>
      <c r="AQ44" s="57"/>
      <c r="AR44" s="55"/>
    </row>
    <row r="45" spans="2:56" s="1" customFormat="1" ht="6.95" customHeight="1">
      <c r="B45" s="35"/>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5"/>
    </row>
    <row r="46" spans="2:56" s="1" customFormat="1">
      <c r="B46" s="35"/>
      <c r="C46" s="59" t="s">
        <v>28</v>
      </c>
      <c r="D46" s="57"/>
      <c r="E46" s="57"/>
      <c r="F46" s="57"/>
      <c r="G46" s="57"/>
      <c r="H46" s="57"/>
      <c r="I46" s="57"/>
      <c r="J46" s="57"/>
      <c r="K46" s="57"/>
      <c r="L46" s="60" t="str">
        <f>IF(E11= "","",E11)</f>
        <v>Povodí Vltavy, státní podnik</v>
      </c>
      <c r="M46" s="57"/>
      <c r="N46" s="57"/>
      <c r="O46" s="57"/>
      <c r="P46" s="57"/>
      <c r="Q46" s="57"/>
      <c r="R46" s="57"/>
      <c r="S46" s="57"/>
      <c r="T46" s="57"/>
      <c r="U46" s="57"/>
      <c r="V46" s="57"/>
      <c r="W46" s="57"/>
      <c r="X46" s="57"/>
      <c r="Y46" s="57"/>
      <c r="Z46" s="57"/>
      <c r="AA46" s="57"/>
      <c r="AB46" s="57"/>
      <c r="AC46" s="57"/>
      <c r="AD46" s="57"/>
      <c r="AE46" s="57"/>
      <c r="AF46" s="57"/>
      <c r="AG46" s="57"/>
      <c r="AH46" s="57"/>
      <c r="AI46" s="59" t="s">
        <v>37</v>
      </c>
      <c r="AJ46" s="57"/>
      <c r="AK46" s="57"/>
      <c r="AL46" s="57"/>
      <c r="AM46" s="285" t="str">
        <f>IF(E17="","",E17)</f>
        <v>Ing. Petr Klimeš</v>
      </c>
      <c r="AN46" s="285"/>
      <c r="AO46" s="285"/>
      <c r="AP46" s="285"/>
      <c r="AQ46" s="57"/>
      <c r="AR46" s="55"/>
      <c r="AS46" s="286" t="s">
        <v>56</v>
      </c>
      <c r="AT46" s="287"/>
      <c r="AU46" s="68"/>
      <c r="AV46" s="68"/>
      <c r="AW46" s="68"/>
      <c r="AX46" s="68"/>
      <c r="AY46" s="68"/>
      <c r="AZ46" s="68"/>
      <c r="BA46" s="68"/>
      <c r="BB46" s="68"/>
      <c r="BC46" s="68"/>
      <c r="BD46" s="69"/>
    </row>
    <row r="47" spans="2:56" s="1" customFormat="1">
      <c r="B47" s="35"/>
      <c r="C47" s="59" t="s">
        <v>34</v>
      </c>
      <c r="D47" s="57"/>
      <c r="E47" s="57"/>
      <c r="F47" s="57"/>
      <c r="G47" s="57"/>
      <c r="H47" s="57"/>
      <c r="I47" s="57"/>
      <c r="J47" s="57"/>
      <c r="K47" s="57"/>
      <c r="L47" s="60" t="str">
        <f>IF(E14= "Vyplň údaj","",E14)</f>
        <v/>
      </c>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5"/>
      <c r="AS47" s="288"/>
      <c r="AT47" s="289"/>
      <c r="AU47" s="70"/>
      <c r="AV47" s="70"/>
      <c r="AW47" s="70"/>
      <c r="AX47" s="70"/>
      <c r="AY47" s="70"/>
      <c r="AZ47" s="70"/>
      <c r="BA47" s="70"/>
      <c r="BB47" s="70"/>
      <c r="BC47" s="70"/>
      <c r="BD47" s="71"/>
    </row>
    <row r="48" spans="2:56" s="1" customFormat="1" ht="10.9" customHeight="1">
      <c r="B48" s="35"/>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5"/>
      <c r="AS48" s="290"/>
      <c r="AT48" s="291"/>
      <c r="AU48" s="36"/>
      <c r="AV48" s="36"/>
      <c r="AW48" s="36"/>
      <c r="AX48" s="36"/>
      <c r="AY48" s="36"/>
      <c r="AZ48" s="36"/>
      <c r="BA48" s="36"/>
      <c r="BB48" s="36"/>
      <c r="BC48" s="36"/>
      <c r="BD48" s="72"/>
    </row>
    <row r="49" spans="1:91" s="1" customFormat="1" ht="29.25" customHeight="1">
      <c r="B49" s="35"/>
      <c r="C49" s="292" t="s">
        <v>57</v>
      </c>
      <c r="D49" s="293"/>
      <c r="E49" s="293"/>
      <c r="F49" s="293"/>
      <c r="G49" s="293"/>
      <c r="H49" s="73"/>
      <c r="I49" s="294" t="s">
        <v>58</v>
      </c>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5" t="s">
        <v>59</v>
      </c>
      <c r="AH49" s="293"/>
      <c r="AI49" s="293"/>
      <c r="AJ49" s="293"/>
      <c r="AK49" s="293"/>
      <c r="AL49" s="293"/>
      <c r="AM49" s="293"/>
      <c r="AN49" s="294" t="s">
        <v>60</v>
      </c>
      <c r="AO49" s="293"/>
      <c r="AP49" s="293"/>
      <c r="AQ49" s="74" t="s">
        <v>61</v>
      </c>
      <c r="AR49" s="55"/>
      <c r="AS49" s="75" t="s">
        <v>62</v>
      </c>
      <c r="AT49" s="76" t="s">
        <v>63</v>
      </c>
      <c r="AU49" s="76" t="s">
        <v>64</v>
      </c>
      <c r="AV49" s="76" t="s">
        <v>65</v>
      </c>
      <c r="AW49" s="76" t="s">
        <v>66</v>
      </c>
      <c r="AX49" s="76" t="s">
        <v>67</v>
      </c>
      <c r="AY49" s="76" t="s">
        <v>68</v>
      </c>
      <c r="AZ49" s="76" t="s">
        <v>69</v>
      </c>
      <c r="BA49" s="76" t="s">
        <v>70</v>
      </c>
      <c r="BB49" s="76" t="s">
        <v>71</v>
      </c>
      <c r="BC49" s="76" t="s">
        <v>72</v>
      </c>
      <c r="BD49" s="77" t="s">
        <v>73</v>
      </c>
    </row>
    <row r="50" spans="1:91" s="1" customFormat="1" ht="10.9" customHeight="1">
      <c r="B50" s="35"/>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5"/>
      <c r="AS50" s="78"/>
      <c r="AT50" s="79"/>
      <c r="AU50" s="79"/>
      <c r="AV50" s="79"/>
      <c r="AW50" s="79"/>
      <c r="AX50" s="79"/>
      <c r="AY50" s="79"/>
      <c r="AZ50" s="79"/>
      <c r="BA50" s="79"/>
      <c r="BB50" s="79"/>
      <c r="BC50" s="79"/>
      <c r="BD50" s="80"/>
    </row>
    <row r="51" spans="1:91" s="4" customFormat="1" ht="32.450000000000003" customHeight="1">
      <c r="B51" s="62"/>
      <c r="C51" s="81" t="s">
        <v>74</v>
      </c>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299">
        <f>ROUND(SUM(AG52:AG54),2)</f>
        <v>0</v>
      </c>
      <c r="AH51" s="299"/>
      <c r="AI51" s="299"/>
      <c r="AJ51" s="299"/>
      <c r="AK51" s="299"/>
      <c r="AL51" s="299"/>
      <c r="AM51" s="299"/>
      <c r="AN51" s="300">
        <f>SUM(AG51,AT51)</f>
        <v>0</v>
      </c>
      <c r="AO51" s="300"/>
      <c r="AP51" s="300"/>
      <c r="AQ51" s="83" t="s">
        <v>23</v>
      </c>
      <c r="AR51" s="65"/>
      <c r="AS51" s="84">
        <f>ROUND(SUM(AS52:AS54),2)</f>
        <v>0</v>
      </c>
      <c r="AT51" s="85">
        <f>ROUND(SUM(AV51:AW51),2)</f>
        <v>0</v>
      </c>
      <c r="AU51" s="86">
        <f>ROUND(SUM(AU52:AU54),5)</f>
        <v>0</v>
      </c>
      <c r="AV51" s="85">
        <f>ROUND(AZ51*L26,2)</f>
        <v>0</v>
      </c>
      <c r="AW51" s="85">
        <f>ROUND(BA51*L27,2)</f>
        <v>0</v>
      </c>
      <c r="AX51" s="85">
        <f>ROUND(BB51*L26,2)</f>
        <v>0</v>
      </c>
      <c r="AY51" s="85">
        <f>ROUND(BC51*L27,2)</f>
        <v>0</v>
      </c>
      <c r="AZ51" s="85">
        <f>ROUND(SUM(AZ52:AZ54),2)</f>
        <v>0</v>
      </c>
      <c r="BA51" s="85">
        <f>ROUND(SUM(BA52:BA54),2)</f>
        <v>0</v>
      </c>
      <c r="BB51" s="85">
        <f>ROUND(SUM(BB52:BB54),2)</f>
        <v>0</v>
      </c>
      <c r="BC51" s="85">
        <f>ROUND(SUM(BC52:BC54),2)</f>
        <v>0</v>
      </c>
      <c r="BD51" s="87">
        <f>ROUND(SUM(BD52:BD54),2)</f>
        <v>0</v>
      </c>
      <c r="BS51" s="88" t="s">
        <v>75</v>
      </c>
      <c r="BT51" s="88" t="s">
        <v>76</v>
      </c>
      <c r="BU51" s="89" t="s">
        <v>77</v>
      </c>
      <c r="BV51" s="88" t="s">
        <v>78</v>
      </c>
      <c r="BW51" s="88" t="s">
        <v>7</v>
      </c>
      <c r="BX51" s="88" t="s">
        <v>79</v>
      </c>
      <c r="CL51" s="88" t="s">
        <v>21</v>
      </c>
    </row>
    <row r="52" spans="1:91" s="5" customFormat="1" ht="16.5" customHeight="1">
      <c r="A52" s="90" t="s">
        <v>80</v>
      </c>
      <c r="B52" s="91"/>
      <c r="C52" s="92"/>
      <c r="D52" s="298" t="s">
        <v>81</v>
      </c>
      <c r="E52" s="298"/>
      <c r="F52" s="298"/>
      <c r="G52" s="298"/>
      <c r="H52" s="298"/>
      <c r="I52" s="93"/>
      <c r="J52" s="298" t="s">
        <v>82</v>
      </c>
      <c r="K52" s="298"/>
      <c r="L52" s="298"/>
      <c r="M52" s="298"/>
      <c r="N52" s="298"/>
      <c r="O52" s="298"/>
      <c r="P52" s="298"/>
      <c r="Q52" s="298"/>
      <c r="R52" s="298"/>
      <c r="S52" s="298"/>
      <c r="T52" s="298"/>
      <c r="U52" s="298"/>
      <c r="V52" s="298"/>
      <c r="W52" s="298"/>
      <c r="X52" s="298"/>
      <c r="Y52" s="298"/>
      <c r="Z52" s="298"/>
      <c r="AA52" s="298"/>
      <c r="AB52" s="298"/>
      <c r="AC52" s="298"/>
      <c r="AD52" s="298"/>
      <c r="AE52" s="298"/>
      <c r="AF52" s="298"/>
      <c r="AG52" s="296">
        <f>'001 - Oprava hydromotoru'!J27</f>
        <v>0</v>
      </c>
      <c r="AH52" s="297"/>
      <c r="AI52" s="297"/>
      <c r="AJ52" s="297"/>
      <c r="AK52" s="297"/>
      <c r="AL52" s="297"/>
      <c r="AM52" s="297"/>
      <c r="AN52" s="296">
        <f>SUM(AG52,AT52)</f>
        <v>0</v>
      </c>
      <c r="AO52" s="297"/>
      <c r="AP52" s="297"/>
      <c r="AQ52" s="94" t="s">
        <v>83</v>
      </c>
      <c r="AR52" s="95"/>
      <c r="AS52" s="96">
        <v>0</v>
      </c>
      <c r="AT52" s="97">
        <f>ROUND(SUM(AV52:AW52),2)</f>
        <v>0</v>
      </c>
      <c r="AU52" s="98">
        <f>'001 - Oprava hydromotoru'!P76</f>
        <v>0</v>
      </c>
      <c r="AV52" s="97">
        <f>'001 - Oprava hydromotoru'!J30</f>
        <v>0</v>
      </c>
      <c r="AW52" s="97">
        <f>'001 - Oprava hydromotoru'!J31</f>
        <v>0</v>
      </c>
      <c r="AX52" s="97">
        <f>'001 - Oprava hydromotoru'!J32</f>
        <v>0</v>
      </c>
      <c r="AY52" s="97">
        <f>'001 - Oprava hydromotoru'!J33</f>
        <v>0</v>
      </c>
      <c r="AZ52" s="97">
        <f>'001 - Oprava hydromotoru'!F30</f>
        <v>0</v>
      </c>
      <c r="BA52" s="97">
        <f>'001 - Oprava hydromotoru'!F31</f>
        <v>0</v>
      </c>
      <c r="BB52" s="97">
        <f>'001 - Oprava hydromotoru'!F32</f>
        <v>0</v>
      </c>
      <c r="BC52" s="97">
        <f>'001 - Oprava hydromotoru'!F33</f>
        <v>0</v>
      </c>
      <c r="BD52" s="99">
        <f>'001 - Oprava hydromotoru'!F34</f>
        <v>0</v>
      </c>
      <c r="BT52" s="100" t="s">
        <v>84</v>
      </c>
      <c r="BV52" s="100" t="s">
        <v>78</v>
      </c>
      <c r="BW52" s="100" t="s">
        <v>85</v>
      </c>
      <c r="BX52" s="100" t="s">
        <v>7</v>
      </c>
      <c r="CL52" s="100" t="s">
        <v>21</v>
      </c>
      <c r="CM52" s="100" t="s">
        <v>86</v>
      </c>
    </row>
    <row r="53" spans="1:91" s="5" customFormat="1" ht="16.5" customHeight="1">
      <c r="A53" s="90" t="s">
        <v>80</v>
      </c>
      <c r="B53" s="91"/>
      <c r="C53" s="92"/>
      <c r="D53" s="298" t="s">
        <v>87</v>
      </c>
      <c r="E53" s="298"/>
      <c r="F53" s="298"/>
      <c r="G53" s="298"/>
      <c r="H53" s="298"/>
      <c r="I53" s="93"/>
      <c r="J53" s="298" t="s">
        <v>88</v>
      </c>
      <c r="K53" s="298"/>
      <c r="L53" s="298"/>
      <c r="M53" s="298"/>
      <c r="N53" s="298"/>
      <c r="O53" s="298"/>
      <c r="P53" s="298"/>
      <c r="Q53" s="298"/>
      <c r="R53" s="298"/>
      <c r="S53" s="298"/>
      <c r="T53" s="298"/>
      <c r="U53" s="298"/>
      <c r="V53" s="298"/>
      <c r="W53" s="298"/>
      <c r="X53" s="298"/>
      <c r="Y53" s="298"/>
      <c r="Z53" s="298"/>
      <c r="AA53" s="298"/>
      <c r="AB53" s="298"/>
      <c r="AC53" s="298"/>
      <c r="AD53" s="298"/>
      <c r="AE53" s="298"/>
      <c r="AF53" s="298"/>
      <c r="AG53" s="296">
        <f>'002 - Oprava povrchové oc...'!J27</f>
        <v>0</v>
      </c>
      <c r="AH53" s="297"/>
      <c r="AI53" s="297"/>
      <c r="AJ53" s="297"/>
      <c r="AK53" s="297"/>
      <c r="AL53" s="297"/>
      <c r="AM53" s="297"/>
      <c r="AN53" s="296">
        <f>SUM(AG53,AT53)</f>
        <v>0</v>
      </c>
      <c r="AO53" s="297"/>
      <c r="AP53" s="297"/>
      <c r="AQ53" s="94" t="s">
        <v>83</v>
      </c>
      <c r="AR53" s="95"/>
      <c r="AS53" s="96">
        <v>0</v>
      </c>
      <c r="AT53" s="97">
        <f>ROUND(SUM(AV53:AW53),2)</f>
        <v>0</v>
      </c>
      <c r="AU53" s="98">
        <f>'002 - Oprava povrchové oc...'!P76</f>
        <v>0</v>
      </c>
      <c r="AV53" s="97">
        <f>'002 - Oprava povrchové oc...'!J30</f>
        <v>0</v>
      </c>
      <c r="AW53" s="97">
        <f>'002 - Oprava povrchové oc...'!J31</f>
        <v>0</v>
      </c>
      <c r="AX53" s="97">
        <f>'002 - Oprava povrchové oc...'!J32</f>
        <v>0</v>
      </c>
      <c r="AY53" s="97">
        <f>'002 - Oprava povrchové oc...'!J33</f>
        <v>0</v>
      </c>
      <c r="AZ53" s="97">
        <f>'002 - Oprava povrchové oc...'!F30</f>
        <v>0</v>
      </c>
      <c r="BA53" s="97">
        <f>'002 - Oprava povrchové oc...'!F31</f>
        <v>0</v>
      </c>
      <c r="BB53" s="97">
        <f>'002 - Oprava povrchové oc...'!F32</f>
        <v>0</v>
      </c>
      <c r="BC53" s="97">
        <f>'002 - Oprava povrchové oc...'!F33</f>
        <v>0</v>
      </c>
      <c r="BD53" s="99">
        <f>'002 - Oprava povrchové oc...'!F34</f>
        <v>0</v>
      </c>
      <c r="BT53" s="100" t="s">
        <v>84</v>
      </c>
      <c r="BV53" s="100" t="s">
        <v>78</v>
      </c>
      <c r="BW53" s="100" t="s">
        <v>89</v>
      </c>
      <c r="BX53" s="100" t="s">
        <v>7</v>
      </c>
      <c r="CL53" s="100" t="s">
        <v>21</v>
      </c>
      <c r="CM53" s="100" t="s">
        <v>86</v>
      </c>
    </row>
    <row r="54" spans="1:91" s="5" customFormat="1" ht="16.5" customHeight="1">
      <c r="A54" s="90" t="s">
        <v>80</v>
      </c>
      <c r="B54" s="91"/>
      <c r="C54" s="92"/>
      <c r="D54" s="298" t="s">
        <v>90</v>
      </c>
      <c r="E54" s="298"/>
      <c r="F54" s="298"/>
      <c r="G54" s="298"/>
      <c r="H54" s="298"/>
      <c r="I54" s="93"/>
      <c r="J54" s="298" t="s">
        <v>91</v>
      </c>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6">
        <f>'003 - VON - Vedlejší a os...'!J27</f>
        <v>0</v>
      </c>
      <c r="AH54" s="297"/>
      <c r="AI54" s="297"/>
      <c r="AJ54" s="297"/>
      <c r="AK54" s="297"/>
      <c r="AL54" s="297"/>
      <c r="AM54" s="297"/>
      <c r="AN54" s="296">
        <f>SUM(AG54,AT54)</f>
        <v>0</v>
      </c>
      <c r="AO54" s="297"/>
      <c r="AP54" s="297"/>
      <c r="AQ54" s="94" t="s">
        <v>92</v>
      </c>
      <c r="AR54" s="95"/>
      <c r="AS54" s="101">
        <v>0</v>
      </c>
      <c r="AT54" s="102">
        <f>ROUND(SUM(AV54:AW54),2)</f>
        <v>0</v>
      </c>
      <c r="AU54" s="103">
        <f>'003 - VON - Vedlejší a os...'!P76</f>
        <v>0</v>
      </c>
      <c r="AV54" s="102">
        <f>'003 - VON - Vedlejší a os...'!J30</f>
        <v>0</v>
      </c>
      <c r="AW54" s="102">
        <f>'003 - VON - Vedlejší a os...'!J31</f>
        <v>0</v>
      </c>
      <c r="AX54" s="102">
        <f>'003 - VON - Vedlejší a os...'!J32</f>
        <v>0</v>
      </c>
      <c r="AY54" s="102">
        <f>'003 - VON - Vedlejší a os...'!J33</f>
        <v>0</v>
      </c>
      <c r="AZ54" s="102">
        <f>'003 - VON - Vedlejší a os...'!F30</f>
        <v>0</v>
      </c>
      <c r="BA54" s="102">
        <f>'003 - VON - Vedlejší a os...'!F31</f>
        <v>0</v>
      </c>
      <c r="BB54" s="102">
        <f>'003 - VON - Vedlejší a os...'!F32</f>
        <v>0</v>
      </c>
      <c r="BC54" s="102">
        <f>'003 - VON - Vedlejší a os...'!F33</f>
        <v>0</v>
      </c>
      <c r="BD54" s="104">
        <f>'003 - VON - Vedlejší a os...'!F34</f>
        <v>0</v>
      </c>
      <c r="BT54" s="100" t="s">
        <v>84</v>
      </c>
      <c r="BV54" s="100" t="s">
        <v>78</v>
      </c>
      <c r="BW54" s="100" t="s">
        <v>93</v>
      </c>
      <c r="BX54" s="100" t="s">
        <v>7</v>
      </c>
      <c r="CL54" s="100" t="s">
        <v>21</v>
      </c>
      <c r="CM54" s="100" t="s">
        <v>86</v>
      </c>
    </row>
    <row r="55" spans="1:91" s="1" customFormat="1" ht="30" customHeight="1">
      <c r="B55" s="35"/>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5"/>
    </row>
    <row r="56" spans="1:91" s="1" customFormat="1" ht="6.95" customHeight="1">
      <c r="B56" s="50"/>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5"/>
    </row>
  </sheetData>
  <sheetProtection algorithmName="SHA-512" hashValue="GWXnJPkC/5BcELbGRKzbS4kFI6Vw8CKUPmeLRAL3qvLak01v4MpybHAhovkbe/UgKHsmLhNImzSFLKcxSR9YMg==" saltValue="JOABVS6VkG10abzUXq+jecm26smB8hTafo66FiQGBElCtAfZOKEGkLhivrSDQEZADpi1tXm3dN8nGW9htlVrOA==" spinCount="100000" sheet="1" objects="1" scenarios="1" formatColumns="0" formatRows="0"/>
  <mergeCells count="49">
    <mergeCell ref="AR2:BE2"/>
    <mergeCell ref="AN54:AP54"/>
    <mergeCell ref="AG54:AM54"/>
    <mergeCell ref="D54:H54"/>
    <mergeCell ref="J54:AF54"/>
    <mergeCell ref="AG51:AM51"/>
    <mergeCell ref="AN51:AP51"/>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001 - Oprava hydromotoru'!C2" display="/"/>
    <hyperlink ref="A53" location="'002 - Oprava povrchové oc...'!C2" display="/"/>
    <hyperlink ref="A54" location="'003 - VON - Vedlejší a os...'!C2" display="/"/>
  </hyperlinks>
  <pageMargins left="0.59055118110236227" right="0.59055118110236227" top="0.59055118110236227" bottom="0.59055118110236227" header="0" footer="0"/>
  <pageSetup paperSize="9" fitToHeight="100" orientation="landscape"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BR102"/>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5"/>
      <c r="B1" s="106"/>
      <c r="C1" s="106"/>
      <c r="D1" s="107" t="s">
        <v>1</v>
      </c>
      <c r="E1" s="106"/>
      <c r="F1" s="108" t="s">
        <v>94</v>
      </c>
      <c r="G1" s="310" t="s">
        <v>95</v>
      </c>
      <c r="H1" s="310"/>
      <c r="I1" s="109"/>
      <c r="J1" s="108" t="s">
        <v>96</v>
      </c>
      <c r="K1" s="107" t="s">
        <v>97</v>
      </c>
      <c r="L1" s="108" t="s">
        <v>98</v>
      </c>
      <c r="M1" s="108"/>
      <c r="N1" s="108"/>
      <c r="O1" s="108"/>
      <c r="P1" s="108"/>
      <c r="Q1" s="108"/>
      <c r="R1" s="108"/>
      <c r="S1" s="108"/>
      <c r="T1" s="108"/>
      <c r="U1" s="14"/>
      <c r="V1" s="14"/>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row>
    <row r="2" spans="1:70" ht="36.950000000000003" customHeight="1">
      <c r="L2" s="301"/>
      <c r="M2" s="301"/>
      <c r="N2" s="301"/>
      <c r="O2" s="301"/>
      <c r="P2" s="301"/>
      <c r="Q2" s="301"/>
      <c r="R2" s="301"/>
      <c r="S2" s="301"/>
      <c r="T2" s="301"/>
      <c r="U2" s="301"/>
      <c r="V2" s="301"/>
      <c r="AT2" s="18" t="s">
        <v>85</v>
      </c>
    </row>
    <row r="3" spans="1:70" ht="6.95" customHeight="1">
      <c r="B3" s="19"/>
      <c r="C3" s="20"/>
      <c r="D3" s="20"/>
      <c r="E3" s="20"/>
      <c r="F3" s="20"/>
      <c r="G3" s="20"/>
      <c r="H3" s="20"/>
      <c r="I3" s="110"/>
      <c r="J3" s="20"/>
      <c r="K3" s="21"/>
      <c r="AT3" s="18" t="s">
        <v>86</v>
      </c>
    </row>
    <row r="4" spans="1:70" ht="36.950000000000003" customHeight="1">
      <c r="B4" s="22"/>
      <c r="C4" s="23"/>
      <c r="D4" s="24" t="s">
        <v>99</v>
      </c>
      <c r="E4" s="23"/>
      <c r="F4" s="23"/>
      <c r="G4" s="23"/>
      <c r="H4" s="23"/>
      <c r="I4" s="111"/>
      <c r="J4" s="23"/>
      <c r="K4" s="25"/>
      <c r="M4" s="26" t="s">
        <v>12</v>
      </c>
      <c r="AT4" s="18" t="s">
        <v>6</v>
      </c>
    </row>
    <row r="5" spans="1:70" ht="6.95" customHeight="1">
      <c r="B5" s="22"/>
      <c r="C5" s="23"/>
      <c r="D5" s="23"/>
      <c r="E5" s="23"/>
      <c r="F5" s="23"/>
      <c r="G5" s="23"/>
      <c r="H5" s="23"/>
      <c r="I5" s="111"/>
      <c r="J5" s="23"/>
      <c r="K5" s="25"/>
    </row>
    <row r="6" spans="1:70">
      <c r="B6" s="22"/>
      <c r="C6" s="23"/>
      <c r="D6" s="31" t="s">
        <v>18</v>
      </c>
      <c r="E6" s="23"/>
      <c r="F6" s="23"/>
      <c r="G6" s="23"/>
      <c r="H6" s="23"/>
      <c r="I6" s="111"/>
      <c r="J6" s="23"/>
      <c r="K6" s="25"/>
    </row>
    <row r="7" spans="1:70" ht="16.5" customHeight="1">
      <c r="B7" s="22"/>
      <c r="C7" s="23"/>
      <c r="D7" s="23"/>
      <c r="E7" s="302" t="str">
        <f>'Rekapitulace stavby'!K6</f>
        <v xml:space="preserve"> Oprava typového hydrulického válce HDM Js 500</v>
      </c>
      <c r="F7" s="303"/>
      <c r="G7" s="303"/>
      <c r="H7" s="303"/>
      <c r="I7" s="111"/>
      <c r="J7" s="23"/>
      <c r="K7" s="25"/>
    </row>
    <row r="8" spans="1:70" s="1" customFormat="1">
      <c r="B8" s="35"/>
      <c r="C8" s="36"/>
      <c r="D8" s="31" t="s">
        <v>100</v>
      </c>
      <c r="E8" s="36"/>
      <c r="F8" s="36"/>
      <c r="G8" s="36"/>
      <c r="H8" s="36"/>
      <c r="I8" s="112"/>
      <c r="J8" s="36"/>
      <c r="K8" s="39"/>
    </row>
    <row r="9" spans="1:70" s="1" customFormat="1" ht="36.950000000000003" customHeight="1">
      <c r="B9" s="35"/>
      <c r="C9" s="36"/>
      <c r="D9" s="36"/>
      <c r="E9" s="304" t="s">
        <v>101</v>
      </c>
      <c r="F9" s="305"/>
      <c r="G9" s="305"/>
      <c r="H9" s="305"/>
      <c r="I9" s="112"/>
      <c r="J9" s="36"/>
      <c r="K9" s="39"/>
    </row>
    <row r="10" spans="1:70" s="1" customFormat="1" ht="13.5">
      <c r="B10" s="35"/>
      <c r="C10" s="36"/>
      <c r="D10" s="36"/>
      <c r="E10" s="36"/>
      <c r="F10" s="36"/>
      <c r="G10" s="36"/>
      <c r="H10" s="36"/>
      <c r="I10" s="112"/>
      <c r="J10" s="36"/>
      <c r="K10" s="39"/>
    </row>
    <row r="11" spans="1:70" s="1" customFormat="1" ht="14.45" customHeight="1">
      <c r="B11" s="35"/>
      <c r="C11" s="36"/>
      <c r="D11" s="31" t="s">
        <v>20</v>
      </c>
      <c r="E11" s="36"/>
      <c r="F11" s="29" t="s">
        <v>21</v>
      </c>
      <c r="G11" s="36"/>
      <c r="H11" s="36"/>
      <c r="I11" s="113" t="s">
        <v>22</v>
      </c>
      <c r="J11" s="29" t="s">
        <v>23</v>
      </c>
      <c r="K11" s="39"/>
    </row>
    <row r="12" spans="1:70" s="1" customFormat="1" ht="14.45" customHeight="1">
      <c r="B12" s="35"/>
      <c r="C12" s="36"/>
      <c r="D12" s="31" t="s">
        <v>24</v>
      </c>
      <c r="E12" s="36"/>
      <c r="F12" s="29" t="s">
        <v>25</v>
      </c>
      <c r="G12" s="36"/>
      <c r="H12" s="36"/>
      <c r="I12" s="113" t="s">
        <v>26</v>
      </c>
      <c r="J12" s="114" t="str">
        <f>'Rekapitulace stavby'!AN8</f>
        <v>15.1.2018</v>
      </c>
      <c r="K12" s="39"/>
    </row>
    <row r="13" spans="1:70" s="1" customFormat="1" ht="10.9" customHeight="1">
      <c r="B13" s="35"/>
      <c r="C13" s="36"/>
      <c r="D13" s="36"/>
      <c r="E13" s="36"/>
      <c r="F13" s="36"/>
      <c r="G13" s="36"/>
      <c r="H13" s="36"/>
      <c r="I13" s="112"/>
      <c r="J13" s="36"/>
      <c r="K13" s="39"/>
    </row>
    <row r="14" spans="1:70" s="1" customFormat="1" ht="14.45" customHeight="1">
      <c r="B14" s="35"/>
      <c r="C14" s="36"/>
      <c r="D14" s="31" t="s">
        <v>28</v>
      </c>
      <c r="E14" s="36"/>
      <c r="F14" s="36"/>
      <c r="G14" s="36"/>
      <c r="H14" s="36"/>
      <c r="I14" s="113" t="s">
        <v>29</v>
      </c>
      <c r="J14" s="29" t="s">
        <v>30</v>
      </c>
      <c r="K14" s="39"/>
    </row>
    <row r="15" spans="1:70" s="1" customFormat="1" ht="18" customHeight="1">
      <c r="B15" s="35"/>
      <c r="C15" s="36"/>
      <c r="D15" s="36"/>
      <c r="E15" s="29" t="s">
        <v>31</v>
      </c>
      <c r="F15" s="36"/>
      <c r="G15" s="36"/>
      <c r="H15" s="36"/>
      <c r="I15" s="113" t="s">
        <v>32</v>
      </c>
      <c r="J15" s="29" t="s">
        <v>33</v>
      </c>
      <c r="K15" s="39"/>
    </row>
    <row r="16" spans="1:70" s="1" customFormat="1" ht="6.95" customHeight="1">
      <c r="B16" s="35"/>
      <c r="C16" s="36"/>
      <c r="D16" s="36"/>
      <c r="E16" s="36"/>
      <c r="F16" s="36"/>
      <c r="G16" s="36"/>
      <c r="H16" s="36"/>
      <c r="I16" s="112"/>
      <c r="J16" s="36"/>
      <c r="K16" s="39"/>
    </row>
    <row r="17" spans="2:11" s="1" customFormat="1" ht="14.45" customHeight="1">
      <c r="B17" s="35"/>
      <c r="C17" s="36"/>
      <c r="D17" s="31" t="s">
        <v>34</v>
      </c>
      <c r="E17" s="36"/>
      <c r="F17" s="36"/>
      <c r="G17" s="36"/>
      <c r="H17" s="36"/>
      <c r="I17" s="113" t="s">
        <v>29</v>
      </c>
      <c r="J17" s="29" t="str">
        <f>IF('Rekapitulace stavby'!AN13="Vyplň údaj","",IF('Rekapitulace stavby'!AN13="","",'Rekapitulace stavby'!AN13))</f>
        <v/>
      </c>
      <c r="K17" s="39"/>
    </row>
    <row r="18" spans="2:11" s="1" customFormat="1" ht="18" customHeight="1">
      <c r="B18" s="35"/>
      <c r="C18" s="36"/>
      <c r="D18" s="36"/>
      <c r="E18" s="29" t="str">
        <f>IF('Rekapitulace stavby'!E14="Vyplň údaj","",IF('Rekapitulace stavby'!E14="","",'Rekapitulace stavby'!E14))</f>
        <v/>
      </c>
      <c r="F18" s="36"/>
      <c r="G18" s="36"/>
      <c r="H18" s="36"/>
      <c r="I18" s="113" t="s">
        <v>32</v>
      </c>
      <c r="J18" s="29" t="str">
        <f>IF('Rekapitulace stavby'!AN14="Vyplň údaj","",IF('Rekapitulace stavby'!AN14="","",'Rekapitulace stavby'!AN14))</f>
        <v/>
      </c>
      <c r="K18" s="39"/>
    </row>
    <row r="19" spans="2:11" s="1" customFormat="1" ht="6.95" customHeight="1">
      <c r="B19" s="35"/>
      <c r="C19" s="36"/>
      <c r="D19" s="36"/>
      <c r="E19" s="36"/>
      <c r="F19" s="36"/>
      <c r="G19" s="36"/>
      <c r="H19" s="36"/>
      <c r="I19" s="112"/>
      <c r="J19" s="36"/>
      <c r="K19" s="39"/>
    </row>
    <row r="20" spans="2:11" s="1" customFormat="1" ht="14.45" customHeight="1">
      <c r="B20" s="35"/>
      <c r="C20" s="36"/>
      <c r="D20" s="31" t="s">
        <v>37</v>
      </c>
      <c r="E20" s="36"/>
      <c r="F20" s="36"/>
      <c r="G20" s="36"/>
      <c r="H20" s="36"/>
      <c r="I20" s="113" t="s">
        <v>29</v>
      </c>
      <c r="J20" s="29" t="s">
        <v>38</v>
      </c>
      <c r="K20" s="39"/>
    </row>
    <row r="21" spans="2:11" s="1" customFormat="1" ht="18" customHeight="1">
      <c r="B21" s="35"/>
      <c r="C21" s="36"/>
      <c r="D21" s="36"/>
      <c r="E21" s="29" t="s">
        <v>39</v>
      </c>
      <c r="F21" s="36"/>
      <c r="G21" s="36"/>
      <c r="H21" s="36"/>
      <c r="I21" s="113" t="s">
        <v>32</v>
      </c>
      <c r="J21" s="29" t="s">
        <v>23</v>
      </c>
      <c r="K21" s="39"/>
    </row>
    <row r="22" spans="2:11" s="1" customFormat="1" ht="6.95" customHeight="1">
      <c r="B22" s="35"/>
      <c r="C22" s="36"/>
      <c r="D22" s="36"/>
      <c r="E22" s="36"/>
      <c r="F22" s="36"/>
      <c r="G22" s="36"/>
      <c r="H22" s="36"/>
      <c r="I22" s="112"/>
      <c r="J22" s="36"/>
      <c r="K22" s="39"/>
    </row>
    <row r="23" spans="2:11" s="1" customFormat="1" ht="14.45" customHeight="1">
      <c r="B23" s="35"/>
      <c r="C23" s="36"/>
      <c r="D23" s="31" t="s">
        <v>40</v>
      </c>
      <c r="E23" s="36"/>
      <c r="F23" s="36"/>
      <c r="G23" s="36"/>
      <c r="H23" s="36"/>
      <c r="I23" s="112"/>
      <c r="J23" s="36"/>
      <c r="K23" s="39"/>
    </row>
    <row r="24" spans="2:11" s="6" customFormat="1" ht="57" customHeight="1">
      <c r="B24" s="115"/>
      <c r="C24" s="116"/>
      <c r="D24" s="116"/>
      <c r="E24" s="271" t="s">
        <v>41</v>
      </c>
      <c r="F24" s="271"/>
      <c r="G24" s="271"/>
      <c r="H24" s="271"/>
      <c r="I24" s="117"/>
      <c r="J24" s="116"/>
      <c r="K24" s="118"/>
    </row>
    <row r="25" spans="2:11" s="1" customFormat="1" ht="6.95" customHeight="1">
      <c r="B25" s="35"/>
      <c r="C25" s="36"/>
      <c r="D25" s="36"/>
      <c r="E25" s="36"/>
      <c r="F25" s="36"/>
      <c r="G25" s="36"/>
      <c r="H25" s="36"/>
      <c r="I25" s="112"/>
      <c r="J25" s="36"/>
      <c r="K25" s="39"/>
    </row>
    <row r="26" spans="2:11" s="1" customFormat="1" ht="6.95" customHeight="1">
      <c r="B26" s="35"/>
      <c r="C26" s="36"/>
      <c r="D26" s="79"/>
      <c r="E26" s="79"/>
      <c r="F26" s="79"/>
      <c r="G26" s="79"/>
      <c r="H26" s="79"/>
      <c r="I26" s="119"/>
      <c r="J26" s="79"/>
      <c r="K26" s="120"/>
    </row>
    <row r="27" spans="2:11" s="1" customFormat="1" ht="25.35" customHeight="1">
      <c r="B27" s="35"/>
      <c r="C27" s="36"/>
      <c r="D27" s="121" t="s">
        <v>42</v>
      </c>
      <c r="E27" s="36"/>
      <c r="F27" s="36"/>
      <c r="G27" s="36"/>
      <c r="H27" s="36"/>
      <c r="I27" s="112"/>
      <c r="J27" s="122">
        <f>ROUND(J76,2)</f>
        <v>0</v>
      </c>
      <c r="K27" s="39"/>
    </row>
    <row r="28" spans="2:11" s="1" customFormat="1" ht="6.95" customHeight="1">
      <c r="B28" s="35"/>
      <c r="C28" s="36"/>
      <c r="D28" s="79"/>
      <c r="E28" s="79"/>
      <c r="F28" s="79"/>
      <c r="G28" s="79"/>
      <c r="H28" s="79"/>
      <c r="I28" s="119"/>
      <c r="J28" s="79"/>
      <c r="K28" s="120"/>
    </row>
    <row r="29" spans="2:11" s="1" customFormat="1" ht="14.45" customHeight="1">
      <c r="B29" s="35"/>
      <c r="C29" s="36"/>
      <c r="D29" s="36"/>
      <c r="E29" s="36"/>
      <c r="F29" s="40" t="s">
        <v>44</v>
      </c>
      <c r="G29" s="36"/>
      <c r="H29" s="36"/>
      <c r="I29" s="123" t="s">
        <v>43</v>
      </c>
      <c r="J29" s="40" t="s">
        <v>45</v>
      </c>
      <c r="K29" s="39"/>
    </row>
    <row r="30" spans="2:11" s="1" customFormat="1" ht="14.45" customHeight="1">
      <c r="B30" s="35"/>
      <c r="C30" s="36"/>
      <c r="D30" s="43" t="s">
        <v>46</v>
      </c>
      <c r="E30" s="43" t="s">
        <v>47</v>
      </c>
      <c r="F30" s="124">
        <f>ROUND(SUM(BE76:BE101), 2)</f>
        <v>0</v>
      </c>
      <c r="G30" s="36"/>
      <c r="H30" s="36"/>
      <c r="I30" s="125">
        <v>0.21</v>
      </c>
      <c r="J30" s="124">
        <f>ROUND(ROUND((SUM(BE76:BE101)), 2)*I30, 2)</f>
        <v>0</v>
      </c>
      <c r="K30" s="39"/>
    </row>
    <row r="31" spans="2:11" s="1" customFormat="1" ht="14.45" customHeight="1">
      <c r="B31" s="35"/>
      <c r="C31" s="36"/>
      <c r="D31" s="36"/>
      <c r="E31" s="43" t="s">
        <v>48</v>
      </c>
      <c r="F31" s="124">
        <f>ROUND(SUM(BF76:BF101), 2)</f>
        <v>0</v>
      </c>
      <c r="G31" s="36"/>
      <c r="H31" s="36"/>
      <c r="I31" s="125">
        <v>0.15</v>
      </c>
      <c r="J31" s="124">
        <f>ROUND(ROUND((SUM(BF76:BF101)), 2)*I31, 2)</f>
        <v>0</v>
      </c>
      <c r="K31" s="39"/>
    </row>
    <row r="32" spans="2:11" s="1" customFormat="1" ht="14.45" hidden="1" customHeight="1">
      <c r="B32" s="35"/>
      <c r="C32" s="36"/>
      <c r="D32" s="36"/>
      <c r="E32" s="43" t="s">
        <v>49</v>
      </c>
      <c r="F32" s="124">
        <f>ROUND(SUM(BG76:BG101), 2)</f>
        <v>0</v>
      </c>
      <c r="G32" s="36"/>
      <c r="H32" s="36"/>
      <c r="I32" s="125">
        <v>0.21</v>
      </c>
      <c r="J32" s="124">
        <v>0</v>
      </c>
      <c r="K32" s="39"/>
    </row>
    <row r="33" spans="2:11" s="1" customFormat="1" ht="14.45" hidden="1" customHeight="1">
      <c r="B33" s="35"/>
      <c r="C33" s="36"/>
      <c r="D33" s="36"/>
      <c r="E33" s="43" t="s">
        <v>50</v>
      </c>
      <c r="F33" s="124">
        <f>ROUND(SUM(BH76:BH101), 2)</f>
        <v>0</v>
      </c>
      <c r="G33" s="36"/>
      <c r="H33" s="36"/>
      <c r="I33" s="125">
        <v>0.15</v>
      </c>
      <c r="J33" s="124">
        <v>0</v>
      </c>
      <c r="K33" s="39"/>
    </row>
    <row r="34" spans="2:11" s="1" customFormat="1" ht="14.45" hidden="1" customHeight="1">
      <c r="B34" s="35"/>
      <c r="C34" s="36"/>
      <c r="D34" s="36"/>
      <c r="E34" s="43" t="s">
        <v>51</v>
      </c>
      <c r="F34" s="124">
        <f>ROUND(SUM(BI76:BI101), 2)</f>
        <v>0</v>
      </c>
      <c r="G34" s="36"/>
      <c r="H34" s="36"/>
      <c r="I34" s="125">
        <v>0</v>
      </c>
      <c r="J34" s="124">
        <v>0</v>
      </c>
      <c r="K34" s="39"/>
    </row>
    <row r="35" spans="2:11" s="1" customFormat="1" ht="6.95" customHeight="1">
      <c r="B35" s="35"/>
      <c r="C35" s="36"/>
      <c r="D35" s="36"/>
      <c r="E35" s="36"/>
      <c r="F35" s="36"/>
      <c r="G35" s="36"/>
      <c r="H35" s="36"/>
      <c r="I35" s="112"/>
      <c r="J35" s="36"/>
      <c r="K35" s="39"/>
    </row>
    <row r="36" spans="2:11" s="1" customFormat="1" ht="25.35" customHeight="1">
      <c r="B36" s="35"/>
      <c r="C36" s="126"/>
      <c r="D36" s="127" t="s">
        <v>52</v>
      </c>
      <c r="E36" s="73"/>
      <c r="F36" s="73"/>
      <c r="G36" s="128" t="s">
        <v>53</v>
      </c>
      <c r="H36" s="129" t="s">
        <v>54</v>
      </c>
      <c r="I36" s="130"/>
      <c r="J36" s="131">
        <f>SUM(J27:J34)</f>
        <v>0</v>
      </c>
      <c r="K36" s="132"/>
    </row>
    <row r="37" spans="2:11" s="1" customFormat="1" ht="14.45" customHeight="1">
      <c r="B37" s="50"/>
      <c r="C37" s="51"/>
      <c r="D37" s="51"/>
      <c r="E37" s="51"/>
      <c r="F37" s="51"/>
      <c r="G37" s="51"/>
      <c r="H37" s="51"/>
      <c r="I37" s="133"/>
      <c r="J37" s="51"/>
      <c r="K37" s="52"/>
    </row>
    <row r="41" spans="2:11" s="1" customFormat="1" ht="6.95" customHeight="1">
      <c r="B41" s="134"/>
      <c r="C41" s="135"/>
      <c r="D41" s="135"/>
      <c r="E41" s="135"/>
      <c r="F41" s="135"/>
      <c r="G41" s="135"/>
      <c r="H41" s="135"/>
      <c r="I41" s="136"/>
      <c r="J41" s="135"/>
      <c r="K41" s="137"/>
    </row>
    <row r="42" spans="2:11" s="1" customFormat="1" ht="36.950000000000003" customHeight="1">
      <c r="B42" s="35"/>
      <c r="C42" s="24" t="s">
        <v>102</v>
      </c>
      <c r="D42" s="36"/>
      <c r="E42" s="36"/>
      <c r="F42" s="36"/>
      <c r="G42" s="36"/>
      <c r="H42" s="36"/>
      <c r="I42" s="112"/>
      <c r="J42" s="36"/>
      <c r="K42" s="39"/>
    </row>
    <row r="43" spans="2:11" s="1" customFormat="1" ht="6.95" customHeight="1">
      <c r="B43" s="35"/>
      <c r="C43" s="36"/>
      <c r="D43" s="36"/>
      <c r="E43" s="36"/>
      <c r="F43" s="36"/>
      <c r="G43" s="36"/>
      <c r="H43" s="36"/>
      <c r="I43" s="112"/>
      <c r="J43" s="36"/>
      <c r="K43" s="39"/>
    </row>
    <row r="44" spans="2:11" s="1" customFormat="1" ht="14.45" customHeight="1">
      <c r="B44" s="35"/>
      <c r="C44" s="31" t="s">
        <v>18</v>
      </c>
      <c r="D44" s="36"/>
      <c r="E44" s="36"/>
      <c r="F44" s="36"/>
      <c r="G44" s="36"/>
      <c r="H44" s="36"/>
      <c r="I44" s="112"/>
      <c r="J44" s="36"/>
      <c r="K44" s="39"/>
    </row>
    <row r="45" spans="2:11" s="1" customFormat="1" ht="16.5" customHeight="1">
      <c r="B45" s="35"/>
      <c r="C45" s="36"/>
      <c r="D45" s="36"/>
      <c r="E45" s="302" t="str">
        <f>E7</f>
        <v xml:space="preserve"> Oprava typového hydrulického válce HDM Js 500</v>
      </c>
      <c r="F45" s="303"/>
      <c r="G45" s="303"/>
      <c r="H45" s="303"/>
      <c r="I45" s="112"/>
      <c r="J45" s="36"/>
      <c r="K45" s="39"/>
    </row>
    <row r="46" spans="2:11" s="1" customFormat="1" ht="14.45" customHeight="1">
      <c r="B46" s="35"/>
      <c r="C46" s="31" t="s">
        <v>100</v>
      </c>
      <c r="D46" s="36"/>
      <c r="E46" s="36"/>
      <c r="F46" s="36"/>
      <c r="G46" s="36"/>
      <c r="H46" s="36"/>
      <c r="I46" s="112"/>
      <c r="J46" s="36"/>
      <c r="K46" s="39"/>
    </row>
    <row r="47" spans="2:11" s="1" customFormat="1" ht="17.25" customHeight="1">
      <c r="B47" s="35"/>
      <c r="C47" s="36"/>
      <c r="D47" s="36"/>
      <c r="E47" s="304" t="str">
        <f>E9</f>
        <v>001 - Oprava hydromotoru</v>
      </c>
      <c r="F47" s="305"/>
      <c r="G47" s="305"/>
      <c r="H47" s="305"/>
      <c r="I47" s="112"/>
      <c r="J47" s="36"/>
      <c r="K47" s="39"/>
    </row>
    <row r="48" spans="2:11" s="1" customFormat="1" ht="6.95" customHeight="1">
      <c r="B48" s="35"/>
      <c r="C48" s="36"/>
      <c r="D48" s="36"/>
      <c r="E48" s="36"/>
      <c r="F48" s="36"/>
      <c r="G48" s="36"/>
      <c r="H48" s="36"/>
      <c r="I48" s="112"/>
      <c r="J48" s="36"/>
      <c r="K48" s="39"/>
    </row>
    <row r="49" spans="2:47" s="1" customFormat="1" ht="18" customHeight="1">
      <c r="B49" s="35"/>
      <c r="C49" s="31" t="s">
        <v>24</v>
      </c>
      <c r="D49" s="36"/>
      <c r="E49" s="36"/>
      <c r="F49" s="29" t="str">
        <f>F12</f>
        <v xml:space="preserve"> </v>
      </c>
      <c r="G49" s="36"/>
      <c r="H49" s="36"/>
      <c r="I49" s="113" t="s">
        <v>26</v>
      </c>
      <c r="J49" s="114" t="str">
        <f>IF(J12="","",J12)</f>
        <v>15.1.2018</v>
      </c>
      <c r="K49" s="39"/>
    </row>
    <row r="50" spans="2:47" s="1" customFormat="1" ht="6.95" customHeight="1">
      <c r="B50" s="35"/>
      <c r="C50" s="36"/>
      <c r="D50" s="36"/>
      <c r="E50" s="36"/>
      <c r="F50" s="36"/>
      <c r="G50" s="36"/>
      <c r="H50" s="36"/>
      <c r="I50" s="112"/>
      <c r="J50" s="36"/>
      <c r="K50" s="39"/>
    </row>
    <row r="51" spans="2:47" s="1" customFormat="1">
      <c r="B51" s="35"/>
      <c r="C51" s="31" t="s">
        <v>28</v>
      </c>
      <c r="D51" s="36"/>
      <c r="E51" s="36"/>
      <c r="F51" s="29" t="str">
        <f>E15</f>
        <v>Povodí Vltavy, státní podnik</v>
      </c>
      <c r="G51" s="36"/>
      <c r="H51" s="36"/>
      <c r="I51" s="113" t="s">
        <v>37</v>
      </c>
      <c r="J51" s="271" t="str">
        <f>E21</f>
        <v>Ing. Petr Klimeš</v>
      </c>
      <c r="K51" s="39"/>
    </row>
    <row r="52" spans="2:47" s="1" customFormat="1" ht="14.45" customHeight="1">
      <c r="B52" s="35"/>
      <c r="C52" s="31" t="s">
        <v>34</v>
      </c>
      <c r="D52" s="36"/>
      <c r="E52" s="36"/>
      <c r="F52" s="29" t="str">
        <f>IF(E18="","",E18)</f>
        <v/>
      </c>
      <c r="G52" s="36"/>
      <c r="H52" s="36"/>
      <c r="I52" s="112"/>
      <c r="J52" s="306"/>
      <c r="K52" s="39"/>
    </row>
    <row r="53" spans="2:47" s="1" customFormat="1" ht="10.35" customHeight="1">
      <c r="B53" s="35"/>
      <c r="C53" s="36"/>
      <c r="D53" s="36"/>
      <c r="E53" s="36"/>
      <c r="F53" s="36"/>
      <c r="G53" s="36"/>
      <c r="H53" s="36"/>
      <c r="I53" s="112"/>
      <c r="J53" s="36"/>
      <c r="K53" s="39"/>
    </row>
    <row r="54" spans="2:47" s="1" customFormat="1" ht="29.25" customHeight="1">
      <c r="B54" s="35"/>
      <c r="C54" s="138" t="s">
        <v>103</v>
      </c>
      <c r="D54" s="126"/>
      <c r="E54" s="126"/>
      <c r="F54" s="126"/>
      <c r="G54" s="126"/>
      <c r="H54" s="126"/>
      <c r="I54" s="139"/>
      <c r="J54" s="140" t="s">
        <v>104</v>
      </c>
      <c r="K54" s="141"/>
    </row>
    <row r="55" spans="2:47" s="1" customFormat="1" ht="10.35" customHeight="1">
      <c r="B55" s="35"/>
      <c r="C55" s="36"/>
      <c r="D55" s="36"/>
      <c r="E55" s="36"/>
      <c r="F55" s="36"/>
      <c r="G55" s="36"/>
      <c r="H55" s="36"/>
      <c r="I55" s="112"/>
      <c r="J55" s="36"/>
      <c r="K55" s="39"/>
    </row>
    <row r="56" spans="2:47" s="1" customFormat="1" ht="29.25" customHeight="1">
      <c r="B56" s="35"/>
      <c r="C56" s="142" t="s">
        <v>105</v>
      </c>
      <c r="D56" s="36"/>
      <c r="E56" s="36"/>
      <c r="F56" s="36"/>
      <c r="G56" s="36"/>
      <c r="H56" s="36"/>
      <c r="I56" s="112"/>
      <c r="J56" s="122">
        <f>J76</f>
        <v>0</v>
      </c>
      <c r="K56" s="39"/>
      <c r="AU56" s="18" t="s">
        <v>106</v>
      </c>
    </row>
    <row r="57" spans="2:47" s="1" customFormat="1" ht="21.75" customHeight="1">
      <c r="B57" s="35"/>
      <c r="C57" s="36"/>
      <c r="D57" s="36"/>
      <c r="E57" s="36"/>
      <c r="F57" s="36"/>
      <c r="G57" s="36"/>
      <c r="H57" s="36"/>
      <c r="I57" s="112"/>
      <c r="J57" s="36"/>
      <c r="K57" s="39"/>
    </row>
    <row r="58" spans="2:47" s="1" customFormat="1" ht="6.95" customHeight="1">
      <c r="B58" s="50"/>
      <c r="C58" s="51"/>
      <c r="D58" s="51"/>
      <c r="E58" s="51"/>
      <c r="F58" s="51"/>
      <c r="G58" s="51"/>
      <c r="H58" s="51"/>
      <c r="I58" s="133"/>
      <c r="J58" s="51"/>
      <c r="K58" s="52"/>
    </row>
    <row r="62" spans="2:47" s="1" customFormat="1" ht="6.95" customHeight="1">
      <c r="B62" s="53"/>
      <c r="C62" s="54"/>
      <c r="D62" s="54"/>
      <c r="E62" s="54"/>
      <c r="F62" s="54"/>
      <c r="G62" s="54"/>
      <c r="H62" s="54"/>
      <c r="I62" s="136"/>
      <c r="J62" s="54"/>
      <c r="K62" s="54"/>
      <c r="L62" s="55"/>
    </row>
    <row r="63" spans="2:47" s="1" customFormat="1" ht="36.950000000000003" customHeight="1">
      <c r="B63" s="35"/>
      <c r="C63" s="56" t="s">
        <v>107</v>
      </c>
      <c r="D63" s="57"/>
      <c r="E63" s="57"/>
      <c r="F63" s="57"/>
      <c r="G63" s="57"/>
      <c r="H63" s="57"/>
      <c r="I63" s="143"/>
      <c r="J63" s="57"/>
      <c r="K63" s="57"/>
      <c r="L63" s="55"/>
    </row>
    <row r="64" spans="2:47" s="1" customFormat="1" ht="6.95" customHeight="1">
      <c r="B64" s="35"/>
      <c r="C64" s="57"/>
      <c r="D64" s="57"/>
      <c r="E64" s="57"/>
      <c r="F64" s="57"/>
      <c r="G64" s="57"/>
      <c r="H64" s="57"/>
      <c r="I64" s="143"/>
      <c r="J64" s="57"/>
      <c r="K64" s="57"/>
      <c r="L64" s="55"/>
    </row>
    <row r="65" spans="2:65" s="1" customFormat="1" ht="14.45" customHeight="1">
      <c r="B65" s="35"/>
      <c r="C65" s="59" t="s">
        <v>18</v>
      </c>
      <c r="D65" s="57"/>
      <c r="E65" s="57"/>
      <c r="F65" s="57"/>
      <c r="G65" s="57"/>
      <c r="H65" s="57"/>
      <c r="I65" s="143"/>
      <c r="J65" s="57"/>
      <c r="K65" s="57"/>
      <c r="L65" s="55"/>
    </row>
    <row r="66" spans="2:65" s="1" customFormat="1" ht="16.5" customHeight="1">
      <c r="B66" s="35"/>
      <c r="C66" s="57"/>
      <c r="D66" s="57"/>
      <c r="E66" s="307" t="str">
        <f>E7</f>
        <v xml:space="preserve"> Oprava typového hydrulického válce HDM Js 500</v>
      </c>
      <c r="F66" s="308"/>
      <c r="G66" s="308"/>
      <c r="H66" s="308"/>
      <c r="I66" s="143"/>
      <c r="J66" s="57"/>
      <c r="K66" s="57"/>
      <c r="L66" s="55"/>
    </row>
    <row r="67" spans="2:65" s="1" customFormat="1" ht="14.45" customHeight="1">
      <c r="B67" s="35"/>
      <c r="C67" s="59" t="s">
        <v>100</v>
      </c>
      <c r="D67" s="57"/>
      <c r="E67" s="57"/>
      <c r="F67" s="57"/>
      <c r="G67" s="57"/>
      <c r="H67" s="57"/>
      <c r="I67" s="143"/>
      <c r="J67" s="57"/>
      <c r="K67" s="57"/>
      <c r="L67" s="55"/>
    </row>
    <row r="68" spans="2:65" s="1" customFormat="1" ht="17.25" customHeight="1">
      <c r="B68" s="35"/>
      <c r="C68" s="57"/>
      <c r="D68" s="57"/>
      <c r="E68" s="282" t="str">
        <f>E9</f>
        <v>001 - Oprava hydromotoru</v>
      </c>
      <c r="F68" s="309"/>
      <c r="G68" s="309"/>
      <c r="H68" s="309"/>
      <c r="I68" s="143"/>
      <c r="J68" s="57"/>
      <c r="K68" s="57"/>
      <c r="L68" s="55"/>
    </row>
    <row r="69" spans="2:65" s="1" customFormat="1" ht="6.95" customHeight="1">
      <c r="B69" s="35"/>
      <c r="C69" s="57"/>
      <c r="D69" s="57"/>
      <c r="E69" s="57"/>
      <c r="F69" s="57"/>
      <c r="G69" s="57"/>
      <c r="H69" s="57"/>
      <c r="I69" s="143"/>
      <c r="J69" s="57"/>
      <c r="K69" s="57"/>
      <c r="L69" s="55"/>
    </row>
    <row r="70" spans="2:65" s="1" customFormat="1" ht="18" customHeight="1">
      <c r="B70" s="35"/>
      <c r="C70" s="59" t="s">
        <v>24</v>
      </c>
      <c r="D70" s="57"/>
      <c r="E70" s="57"/>
      <c r="F70" s="144" t="str">
        <f>F12</f>
        <v xml:space="preserve"> </v>
      </c>
      <c r="G70" s="57"/>
      <c r="H70" s="57"/>
      <c r="I70" s="145" t="s">
        <v>26</v>
      </c>
      <c r="J70" s="67" t="str">
        <f>IF(J12="","",J12)</f>
        <v>15.1.2018</v>
      </c>
      <c r="K70" s="57"/>
      <c r="L70" s="55"/>
    </row>
    <row r="71" spans="2:65" s="1" customFormat="1" ht="6.95" customHeight="1">
      <c r="B71" s="35"/>
      <c r="C71" s="57"/>
      <c r="D71" s="57"/>
      <c r="E71" s="57"/>
      <c r="F71" s="57"/>
      <c r="G71" s="57"/>
      <c r="H71" s="57"/>
      <c r="I71" s="143"/>
      <c r="J71" s="57"/>
      <c r="K71" s="57"/>
      <c r="L71" s="55"/>
    </row>
    <row r="72" spans="2:65" s="1" customFormat="1">
      <c r="B72" s="35"/>
      <c r="C72" s="59" t="s">
        <v>28</v>
      </c>
      <c r="D72" s="57"/>
      <c r="E72" s="57"/>
      <c r="F72" s="144" t="str">
        <f>E15</f>
        <v>Povodí Vltavy, státní podnik</v>
      </c>
      <c r="G72" s="57"/>
      <c r="H72" s="57"/>
      <c r="I72" s="145" t="s">
        <v>37</v>
      </c>
      <c r="J72" s="144" t="str">
        <f>E21</f>
        <v>Ing. Petr Klimeš</v>
      </c>
      <c r="K72" s="57"/>
      <c r="L72" s="55"/>
    </row>
    <row r="73" spans="2:65" s="1" customFormat="1" ht="14.45" customHeight="1">
      <c r="B73" s="35"/>
      <c r="C73" s="59" t="s">
        <v>34</v>
      </c>
      <c r="D73" s="57"/>
      <c r="E73" s="57"/>
      <c r="F73" s="144" t="str">
        <f>IF(E18="","",E18)</f>
        <v/>
      </c>
      <c r="G73" s="57"/>
      <c r="H73" s="57"/>
      <c r="I73" s="143"/>
      <c r="J73" s="57"/>
      <c r="K73" s="57"/>
      <c r="L73" s="55"/>
    </row>
    <row r="74" spans="2:65" s="1" customFormat="1" ht="10.35" customHeight="1">
      <c r="B74" s="35"/>
      <c r="C74" s="57"/>
      <c r="D74" s="57"/>
      <c r="E74" s="57"/>
      <c r="F74" s="57"/>
      <c r="G74" s="57"/>
      <c r="H74" s="57"/>
      <c r="I74" s="143"/>
      <c r="J74" s="57"/>
      <c r="K74" s="57"/>
      <c r="L74" s="55"/>
    </row>
    <row r="75" spans="2:65" s="7" customFormat="1" ht="29.25" customHeight="1">
      <c r="B75" s="146"/>
      <c r="C75" s="147" t="s">
        <v>108</v>
      </c>
      <c r="D75" s="148" t="s">
        <v>61</v>
      </c>
      <c r="E75" s="148" t="s">
        <v>57</v>
      </c>
      <c r="F75" s="148" t="s">
        <v>109</v>
      </c>
      <c r="G75" s="148" t="s">
        <v>110</v>
      </c>
      <c r="H75" s="148" t="s">
        <v>111</v>
      </c>
      <c r="I75" s="149" t="s">
        <v>112</v>
      </c>
      <c r="J75" s="148" t="s">
        <v>104</v>
      </c>
      <c r="K75" s="150" t="s">
        <v>113</v>
      </c>
      <c r="L75" s="151"/>
      <c r="M75" s="75" t="s">
        <v>114</v>
      </c>
      <c r="N75" s="76" t="s">
        <v>46</v>
      </c>
      <c r="O75" s="76" t="s">
        <v>115</v>
      </c>
      <c r="P75" s="76" t="s">
        <v>116</v>
      </c>
      <c r="Q75" s="76" t="s">
        <v>117</v>
      </c>
      <c r="R75" s="76" t="s">
        <v>118</v>
      </c>
      <c r="S75" s="76" t="s">
        <v>119</v>
      </c>
      <c r="T75" s="77" t="s">
        <v>120</v>
      </c>
    </row>
    <row r="76" spans="2:65" s="1" customFormat="1" ht="29.25" customHeight="1">
      <c r="B76" s="35"/>
      <c r="C76" s="81" t="s">
        <v>105</v>
      </c>
      <c r="D76" s="57"/>
      <c r="E76" s="57"/>
      <c r="F76" s="57"/>
      <c r="G76" s="57"/>
      <c r="H76" s="57"/>
      <c r="I76" s="143"/>
      <c r="J76" s="152">
        <f>BK76</f>
        <v>0</v>
      </c>
      <c r="K76" s="57"/>
      <c r="L76" s="55"/>
      <c r="M76" s="78"/>
      <c r="N76" s="79"/>
      <c r="O76" s="79"/>
      <c r="P76" s="153">
        <f>SUM(P77:P101)</f>
        <v>0</v>
      </c>
      <c r="Q76" s="79"/>
      <c r="R76" s="153">
        <f>SUM(R77:R101)</f>
        <v>0</v>
      </c>
      <c r="S76" s="79"/>
      <c r="T76" s="154">
        <f>SUM(T77:T101)</f>
        <v>0</v>
      </c>
      <c r="AT76" s="18" t="s">
        <v>75</v>
      </c>
      <c r="AU76" s="18" t="s">
        <v>106</v>
      </c>
      <c r="BK76" s="155">
        <f>SUM(BK77:BK101)</f>
        <v>0</v>
      </c>
    </row>
    <row r="77" spans="2:65" s="1" customFormat="1" ht="16.5" customHeight="1">
      <c r="B77" s="35"/>
      <c r="C77" s="156" t="s">
        <v>84</v>
      </c>
      <c r="D77" s="156" t="s">
        <v>121</v>
      </c>
      <c r="E77" s="157" t="s">
        <v>122</v>
      </c>
      <c r="F77" s="158" t="s">
        <v>123</v>
      </c>
      <c r="G77" s="159" t="s">
        <v>124</v>
      </c>
      <c r="H77" s="160">
        <v>1</v>
      </c>
      <c r="I77" s="161"/>
      <c r="J77" s="162">
        <f>ROUND(I77*H77,2)</f>
        <v>0</v>
      </c>
      <c r="K77" s="158" t="s">
        <v>23</v>
      </c>
      <c r="L77" s="55"/>
      <c r="M77" s="163" t="s">
        <v>23</v>
      </c>
      <c r="N77" s="164" t="s">
        <v>47</v>
      </c>
      <c r="O77" s="36"/>
      <c r="P77" s="165">
        <f>O77*H77</f>
        <v>0</v>
      </c>
      <c r="Q77" s="165">
        <v>0</v>
      </c>
      <c r="R77" s="165">
        <f>Q77*H77</f>
        <v>0</v>
      </c>
      <c r="S77" s="165">
        <v>0</v>
      </c>
      <c r="T77" s="166">
        <f>S77*H77</f>
        <v>0</v>
      </c>
      <c r="AR77" s="18" t="s">
        <v>84</v>
      </c>
      <c r="AT77" s="18" t="s">
        <v>121</v>
      </c>
      <c r="AU77" s="18" t="s">
        <v>76</v>
      </c>
      <c r="AY77" s="18" t="s">
        <v>125</v>
      </c>
      <c r="BE77" s="167">
        <f>IF(N77="základní",J77,0)</f>
        <v>0</v>
      </c>
      <c r="BF77" s="167">
        <f>IF(N77="snížená",J77,0)</f>
        <v>0</v>
      </c>
      <c r="BG77" s="167">
        <f>IF(N77="zákl. přenesená",J77,0)</f>
        <v>0</v>
      </c>
      <c r="BH77" s="167">
        <f>IF(N77="sníž. přenesená",J77,0)</f>
        <v>0</v>
      </c>
      <c r="BI77" s="167">
        <f>IF(N77="nulová",J77,0)</f>
        <v>0</v>
      </c>
      <c r="BJ77" s="18" t="s">
        <v>84</v>
      </c>
      <c r="BK77" s="167">
        <f>ROUND(I77*H77,2)</f>
        <v>0</v>
      </c>
      <c r="BL77" s="18" t="s">
        <v>84</v>
      </c>
      <c r="BM77" s="18" t="s">
        <v>126</v>
      </c>
    </row>
    <row r="78" spans="2:65" s="1" customFormat="1" ht="121.5">
      <c r="B78" s="35"/>
      <c r="C78" s="57"/>
      <c r="D78" s="168" t="s">
        <v>127</v>
      </c>
      <c r="E78" s="57"/>
      <c r="F78" s="169" t="s">
        <v>128</v>
      </c>
      <c r="G78" s="57"/>
      <c r="H78" s="57"/>
      <c r="I78" s="143"/>
      <c r="J78" s="57"/>
      <c r="K78" s="57"/>
      <c r="L78" s="55"/>
      <c r="M78" s="170"/>
      <c r="N78" s="36"/>
      <c r="O78" s="36"/>
      <c r="P78" s="36"/>
      <c r="Q78" s="36"/>
      <c r="R78" s="36"/>
      <c r="S78" s="36"/>
      <c r="T78" s="72"/>
      <c r="AT78" s="18" t="s">
        <v>127</v>
      </c>
      <c r="AU78" s="18" t="s">
        <v>76</v>
      </c>
    </row>
    <row r="79" spans="2:65" s="1" customFormat="1" ht="121.5">
      <c r="B79" s="35"/>
      <c r="C79" s="57"/>
      <c r="D79" s="168" t="s">
        <v>129</v>
      </c>
      <c r="E79" s="57"/>
      <c r="F79" s="171" t="s">
        <v>130</v>
      </c>
      <c r="G79" s="57"/>
      <c r="H79" s="57"/>
      <c r="I79" s="143"/>
      <c r="J79" s="57"/>
      <c r="K79" s="57"/>
      <c r="L79" s="55"/>
      <c r="M79" s="170"/>
      <c r="N79" s="36"/>
      <c r="O79" s="36"/>
      <c r="P79" s="36"/>
      <c r="Q79" s="36"/>
      <c r="R79" s="36"/>
      <c r="S79" s="36"/>
      <c r="T79" s="72"/>
      <c r="AT79" s="18" t="s">
        <v>129</v>
      </c>
      <c r="AU79" s="18" t="s">
        <v>76</v>
      </c>
    </row>
    <row r="80" spans="2:65" s="1" customFormat="1" ht="16.5" customHeight="1">
      <c r="B80" s="35"/>
      <c r="C80" s="156" t="s">
        <v>86</v>
      </c>
      <c r="D80" s="156" t="s">
        <v>121</v>
      </c>
      <c r="E80" s="157" t="s">
        <v>131</v>
      </c>
      <c r="F80" s="158" t="s">
        <v>132</v>
      </c>
      <c r="G80" s="159" t="s">
        <v>124</v>
      </c>
      <c r="H80" s="160">
        <v>1</v>
      </c>
      <c r="I80" s="161"/>
      <c r="J80" s="162">
        <f>ROUND(I80*H80,2)</f>
        <v>0</v>
      </c>
      <c r="K80" s="158" t="s">
        <v>23</v>
      </c>
      <c r="L80" s="55"/>
      <c r="M80" s="163" t="s">
        <v>23</v>
      </c>
      <c r="N80" s="164" t="s">
        <v>47</v>
      </c>
      <c r="O80" s="36"/>
      <c r="P80" s="165">
        <f>O80*H80</f>
        <v>0</v>
      </c>
      <c r="Q80" s="165">
        <v>0</v>
      </c>
      <c r="R80" s="165">
        <f>Q80*H80</f>
        <v>0</v>
      </c>
      <c r="S80" s="165">
        <v>0</v>
      </c>
      <c r="T80" s="166">
        <f>S80*H80</f>
        <v>0</v>
      </c>
      <c r="AR80" s="18" t="s">
        <v>84</v>
      </c>
      <c r="AT80" s="18" t="s">
        <v>121</v>
      </c>
      <c r="AU80" s="18" t="s">
        <v>76</v>
      </c>
      <c r="AY80" s="18" t="s">
        <v>125</v>
      </c>
      <c r="BE80" s="167">
        <f>IF(N80="základní",J80,0)</f>
        <v>0</v>
      </c>
      <c r="BF80" s="167">
        <f>IF(N80="snížená",J80,0)</f>
        <v>0</v>
      </c>
      <c r="BG80" s="167">
        <f>IF(N80="zákl. přenesená",J80,0)</f>
        <v>0</v>
      </c>
      <c r="BH80" s="167">
        <f>IF(N80="sníž. přenesená",J80,0)</f>
        <v>0</v>
      </c>
      <c r="BI80" s="167">
        <f>IF(N80="nulová",J80,0)</f>
        <v>0</v>
      </c>
      <c r="BJ80" s="18" t="s">
        <v>84</v>
      </c>
      <c r="BK80" s="167">
        <f>ROUND(I80*H80,2)</f>
        <v>0</v>
      </c>
      <c r="BL80" s="18" t="s">
        <v>84</v>
      </c>
      <c r="BM80" s="18" t="s">
        <v>133</v>
      </c>
    </row>
    <row r="81" spans="2:65" s="1" customFormat="1" ht="94.5">
      <c r="B81" s="35"/>
      <c r="C81" s="57"/>
      <c r="D81" s="168" t="s">
        <v>127</v>
      </c>
      <c r="E81" s="57"/>
      <c r="F81" s="169" t="s">
        <v>134</v>
      </c>
      <c r="G81" s="57"/>
      <c r="H81" s="57"/>
      <c r="I81" s="143"/>
      <c r="J81" s="57"/>
      <c r="K81" s="57"/>
      <c r="L81" s="55"/>
      <c r="M81" s="170"/>
      <c r="N81" s="36"/>
      <c r="O81" s="36"/>
      <c r="P81" s="36"/>
      <c r="Q81" s="36"/>
      <c r="R81" s="36"/>
      <c r="S81" s="36"/>
      <c r="T81" s="72"/>
      <c r="AT81" s="18" t="s">
        <v>127</v>
      </c>
      <c r="AU81" s="18" t="s">
        <v>76</v>
      </c>
    </row>
    <row r="82" spans="2:65" s="1" customFormat="1" ht="40.5">
      <c r="B82" s="35"/>
      <c r="C82" s="57"/>
      <c r="D82" s="168" t="s">
        <v>129</v>
      </c>
      <c r="E82" s="57"/>
      <c r="F82" s="171" t="s">
        <v>135</v>
      </c>
      <c r="G82" s="57"/>
      <c r="H82" s="57"/>
      <c r="I82" s="143"/>
      <c r="J82" s="57"/>
      <c r="K82" s="57"/>
      <c r="L82" s="55"/>
      <c r="M82" s="170"/>
      <c r="N82" s="36"/>
      <c r="O82" s="36"/>
      <c r="P82" s="36"/>
      <c r="Q82" s="36"/>
      <c r="R82" s="36"/>
      <c r="S82" s="36"/>
      <c r="T82" s="72"/>
      <c r="AT82" s="18" t="s">
        <v>129</v>
      </c>
      <c r="AU82" s="18" t="s">
        <v>76</v>
      </c>
    </row>
    <row r="83" spans="2:65" s="1" customFormat="1" ht="16.5" customHeight="1">
      <c r="B83" s="35"/>
      <c r="C83" s="156" t="s">
        <v>136</v>
      </c>
      <c r="D83" s="156" t="s">
        <v>121</v>
      </c>
      <c r="E83" s="157" t="s">
        <v>137</v>
      </c>
      <c r="F83" s="158" t="s">
        <v>138</v>
      </c>
      <c r="G83" s="159" t="s">
        <v>124</v>
      </c>
      <c r="H83" s="160">
        <v>1</v>
      </c>
      <c r="I83" s="161"/>
      <c r="J83" s="162">
        <f>ROUND(I83*H83,2)</f>
        <v>0</v>
      </c>
      <c r="K83" s="158" t="s">
        <v>23</v>
      </c>
      <c r="L83" s="55"/>
      <c r="M83" s="163" t="s">
        <v>23</v>
      </c>
      <c r="N83" s="164" t="s">
        <v>47</v>
      </c>
      <c r="O83" s="36"/>
      <c r="P83" s="165">
        <f>O83*H83</f>
        <v>0</v>
      </c>
      <c r="Q83" s="165">
        <v>0</v>
      </c>
      <c r="R83" s="165">
        <f>Q83*H83</f>
        <v>0</v>
      </c>
      <c r="S83" s="165">
        <v>0</v>
      </c>
      <c r="T83" s="166">
        <f>S83*H83</f>
        <v>0</v>
      </c>
      <c r="AR83" s="18" t="s">
        <v>84</v>
      </c>
      <c r="AT83" s="18" t="s">
        <v>121</v>
      </c>
      <c r="AU83" s="18" t="s">
        <v>76</v>
      </c>
      <c r="AY83" s="18" t="s">
        <v>125</v>
      </c>
      <c r="BE83" s="167">
        <f>IF(N83="základní",J83,0)</f>
        <v>0</v>
      </c>
      <c r="BF83" s="167">
        <f>IF(N83="snížená",J83,0)</f>
        <v>0</v>
      </c>
      <c r="BG83" s="167">
        <f>IF(N83="zákl. přenesená",J83,0)</f>
        <v>0</v>
      </c>
      <c r="BH83" s="167">
        <f>IF(N83="sníž. přenesená",J83,0)</f>
        <v>0</v>
      </c>
      <c r="BI83" s="167">
        <f>IF(N83="nulová",J83,0)</f>
        <v>0</v>
      </c>
      <c r="BJ83" s="18" t="s">
        <v>84</v>
      </c>
      <c r="BK83" s="167">
        <f>ROUND(I83*H83,2)</f>
        <v>0</v>
      </c>
      <c r="BL83" s="18" t="s">
        <v>84</v>
      </c>
      <c r="BM83" s="18" t="s">
        <v>139</v>
      </c>
    </row>
    <row r="84" spans="2:65" s="1" customFormat="1" ht="81">
      <c r="B84" s="35"/>
      <c r="C84" s="57"/>
      <c r="D84" s="168" t="s">
        <v>127</v>
      </c>
      <c r="E84" s="57"/>
      <c r="F84" s="169" t="s">
        <v>140</v>
      </c>
      <c r="G84" s="57"/>
      <c r="H84" s="57"/>
      <c r="I84" s="143"/>
      <c r="J84" s="57"/>
      <c r="K84" s="57"/>
      <c r="L84" s="55"/>
      <c r="M84" s="170"/>
      <c r="N84" s="36"/>
      <c r="O84" s="36"/>
      <c r="P84" s="36"/>
      <c r="Q84" s="36"/>
      <c r="R84" s="36"/>
      <c r="S84" s="36"/>
      <c r="T84" s="72"/>
      <c r="AT84" s="18" t="s">
        <v>127</v>
      </c>
      <c r="AU84" s="18" t="s">
        <v>76</v>
      </c>
    </row>
    <row r="85" spans="2:65" s="1" customFormat="1" ht="40.5">
      <c r="B85" s="35"/>
      <c r="C85" s="57"/>
      <c r="D85" s="168" t="s">
        <v>129</v>
      </c>
      <c r="E85" s="57"/>
      <c r="F85" s="171" t="s">
        <v>141</v>
      </c>
      <c r="G85" s="57"/>
      <c r="H85" s="57"/>
      <c r="I85" s="143"/>
      <c r="J85" s="57"/>
      <c r="K85" s="57"/>
      <c r="L85" s="55"/>
      <c r="M85" s="170"/>
      <c r="N85" s="36"/>
      <c r="O85" s="36"/>
      <c r="P85" s="36"/>
      <c r="Q85" s="36"/>
      <c r="R85" s="36"/>
      <c r="S85" s="36"/>
      <c r="T85" s="72"/>
      <c r="AT85" s="18" t="s">
        <v>129</v>
      </c>
      <c r="AU85" s="18" t="s">
        <v>76</v>
      </c>
    </row>
    <row r="86" spans="2:65" s="1" customFormat="1" ht="16.5" customHeight="1">
      <c r="B86" s="35"/>
      <c r="C86" s="156" t="s">
        <v>142</v>
      </c>
      <c r="D86" s="156" t="s">
        <v>121</v>
      </c>
      <c r="E86" s="157" t="s">
        <v>143</v>
      </c>
      <c r="F86" s="158" t="s">
        <v>144</v>
      </c>
      <c r="G86" s="159" t="s">
        <v>124</v>
      </c>
      <c r="H86" s="160">
        <v>1</v>
      </c>
      <c r="I86" s="161"/>
      <c r="J86" s="162">
        <f>ROUND(I86*H86,2)</f>
        <v>0</v>
      </c>
      <c r="K86" s="158" t="s">
        <v>23</v>
      </c>
      <c r="L86" s="55"/>
      <c r="M86" s="163" t="s">
        <v>23</v>
      </c>
      <c r="N86" s="164" t="s">
        <v>47</v>
      </c>
      <c r="O86" s="36"/>
      <c r="P86" s="165">
        <f>O86*H86</f>
        <v>0</v>
      </c>
      <c r="Q86" s="165">
        <v>0</v>
      </c>
      <c r="R86" s="165">
        <f>Q86*H86</f>
        <v>0</v>
      </c>
      <c r="S86" s="165">
        <v>0</v>
      </c>
      <c r="T86" s="166">
        <f>S86*H86</f>
        <v>0</v>
      </c>
      <c r="AR86" s="18" t="s">
        <v>84</v>
      </c>
      <c r="AT86" s="18" t="s">
        <v>121</v>
      </c>
      <c r="AU86" s="18" t="s">
        <v>76</v>
      </c>
      <c r="AY86" s="18" t="s">
        <v>125</v>
      </c>
      <c r="BE86" s="167">
        <f>IF(N86="základní",J86,0)</f>
        <v>0</v>
      </c>
      <c r="BF86" s="167">
        <f>IF(N86="snížená",J86,0)</f>
        <v>0</v>
      </c>
      <c r="BG86" s="167">
        <f>IF(N86="zákl. přenesená",J86,0)</f>
        <v>0</v>
      </c>
      <c r="BH86" s="167">
        <f>IF(N86="sníž. přenesená",J86,0)</f>
        <v>0</v>
      </c>
      <c r="BI86" s="167">
        <f>IF(N86="nulová",J86,0)</f>
        <v>0</v>
      </c>
      <c r="BJ86" s="18" t="s">
        <v>84</v>
      </c>
      <c r="BK86" s="167">
        <f>ROUND(I86*H86,2)</f>
        <v>0</v>
      </c>
      <c r="BL86" s="18" t="s">
        <v>84</v>
      </c>
      <c r="BM86" s="18" t="s">
        <v>145</v>
      </c>
    </row>
    <row r="87" spans="2:65" s="1" customFormat="1" ht="94.5">
      <c r="B87" s="35"/>
      <c r="C87" s="57"/>
      <c r="D87" s="168" t="s">
        <v>127</v>
      </c>
      <c r="E87" s="57"/>
      <c r="F87" s="169" t="s">
        <v>146</v>
      </c>
      <c r="G87" s="57"/>
      <c r="H87" s="57"/>
      <c r="I87" s="143"/>
      <c r="J87" s="57"/>
      <c r="K87" s="57"/>
      <c r="L87" s="55"/>
      <c r="M87" s="170"/>
      <c r="N87" s="36"/>
      <c r="O87" s="36"/>
      <c r="P87" s="36"/>
      <c r="Q87" s="36"/>
      <c r="R87" s="36"/>
      <c r="S87" s="36"/>
      <c r="T87" s="72"/>
      <c r="AT87" s="18" t="s">
        <v>127</v>
      </c>
      <c r="AU87" s="18" t="s">
        <v>76</v>
      </c>
    </row>
    <row r="88" spans="2:65" s="1" customFormat="1" ht="67.5">
      <c r="B88" s="35"/>
      <c r="C88" s="57"/>
      <c r="D88" s="168" t="s">
        <v>129</v>
      </c>
      <c r="E88" s="57"/>
      <c r="F88" s="171" t="s">
        <v>147</v>
      </c>
      <c r="G88" s="57"/>
      <c r="H88" s="57"/>
      <c r="I88" s="143"/>
      <c r="J88" s="57"/>
      <c r="K88" s="57"/>
      <c r="L88" s="55"/>
      <c r="M88" s="170"/>
      <c r="N88" s="36"/>
      <c r="O88" s="36"/>
      <c r="P88" s="36"/>
      <c r="Q88" s="36"/>
      <c r="R88" s="36"/>
      <c r="S88" s="36"/>
      <c r="T88" s="72"/>
      <c r="AT88" s="18" t="s">
        <v>129</v>
      </c>
      <c r="AU88" s="18" t="s">
        <v>76</v>
      </c>
    </row>
    <row r="89" spans="2:65" s="1" customFormat="1" ht="16.5" customHeight="1">
      <c r="B89" s="35"/>
      <c r="C89" s="156" t="s">
        <v>148</v>
      </c>
      <c r="D89" s="156" t="s">
        <v>121</v>
      </c>
      <c r="E89" s="157" t="s">
        <v>149</v>
      </c>
      <c r="F89" s="158" t="s">
        <v>150</v>
      </c>
      <c r="G89" s="159" t="s">
        <v>124</v>
      </c>
      <c r="H89" s="160">
        <v>2</v>
      </c>
      <c r="I89" s="161"/>
      <c r="J89" s="162">
        <f>ROUND(I89*H89,2)</f>
        <v>0</v>
      </c>
      <c r="K89" s="158" t="s">
        <v>23</v>
      </c>
      <c r="L89" s="55"/>
      <c r="M89" s="163" t="s">
        <v>23</v>
      </c>
      <c r="N89" s="164" t="s">
        <v>47</v>
      </c>
      <c r="O89" s="36"/>
      <c r="P89" s="165">
        <f>O89*H89</f>
        <v>0</v>
      </c>
      <c r="Q89" s="165">
        <v>0</v>
      </c>
      <c r="R89" s="165">
        <f>Q89*H89</f>
        <v>0</v>
      </c>
      <c r="S89" s="165">
        <v>0</v>
      </c>
      <c r="T89" s="166">
        <f>S89*H89</f>
        <v>0</v>
      </c>
      <c r="AR89" s="18" t="s">
        <v>84</v>
      </c>
      <c r="AT89" s="18" t="s">
        <v>121</v>
      </c>
      <c r="AU89" s="18" t="s">
        <v>76</v>
      </c>
      <c r="AY89" s="18" t="s">
        <v>125</v>
      </c>
      <c r="BE89" s="167">
        <f>IF(N89="základní",J89,0)</f>
        <v>0</v>
      </c>
      <c r="BF89" s="167">
        <f>IF(N89="snížená",J89,0)</f>
        <v>0</v>
      </c>
      <c r="BG89" s="167">
        <f>IF(N89="zákl. přenesená",J89,0)</f>
        <v>0</v>
      </c>
      <c r="BH89" s="167">
        <f>IF(N89="sníž. přenesená",J89,0)</f>
        <v>0</v>
      </c>
      <c r="BI89" s="167">
        <f>IF(N89="nulová",J89,0)</f>
        <v>0</v>
      </c>
      <c r="BJ89" s="18" t="s">
        <v>84</v>
      </c>
      <c r="BK89" s="167">
        <f>ROUND(I89*H89,2)</f>
        <v>0</v>
      </c>
      <c r="BL89" s="18" t="s">
        <v>84</v>
      </c>
      <c r="BM89" s="18" t="s">
        <v>151</v>
      </c>
    </row>
    <row r="90" spans="2:65" s="1" customFormat="1" ht="81">
      <c r="B90" s="35"/>
      <c r="C90" s="57"/>
      <c r="D90" s="168" t="s">
        <v>127</v>
      </c>
      <c r="E90" s="57"/>
      <c r="F90" s="169" t="s">
        <v>152</v>
      </c>
      <c r="G90" s="57"/>
      <c r="H90" s="57"/>
      <c r="I90" s="143"/>
      <c r="J90" s="57"/>
      <c r="K90" s="57"/>
      <c r="L90" s="55"/>
      <c r="M90" s="170"/>
      <c r="N90" s="36"/>
      <c r="O90" s="36"/>
      <c r="P90" s="36"/>
      <c r="Q90" s="36"/>
      <c r="R90" s="36"/>
      <c r="S90" s="36"/>
      <c r="T90" s="72"/>
      <c r="AT90" s="18" t="s">
        <v>127</v>
      </c>
      <c r="AU90" s="18" t="s">
        <v>76</v>
      </c>
    </row>
    <row r="91" spans="2:65" s="1" customFormat="1" ht="67.5">
      <c r="B91" s="35"/>
      <c r="C91" s="57"/>
      <c r="D91" s="168" t="s">
        <v>129</v>
      </c>
      <c r="E91" s="57"/>
      <c r="F91" s="171" t="s">
        <v>153</v>
      </c>
      <c r="G91" s="57"/>
      <c r="H91" s="57"/>
      <c r="I91" s="143"/>
      <c r="J91" s="57"/>
      <c r="K91" s="57"/>
      <c r="L91" s="55"/>
      <c r="M91" s="170"/>
      <c r="N91" s="36"/>
      <c r="O91" s="36"/>
      <c r="P91" s="36"/>
      <c r="Q91" s="36"/>
      <c r="R91" s="36"/>
      <c r="S91" s="36"/>
      <c r="T91" s="72"/>
      <c r="AT91" s="18" t="s">
        <v>129</v>
      </c>
      <c r="AU91" s="18" t="s">
        <v>76</v>
      </c>
    </row>
    <row r="92" spans="2:65" s="1" customFormat="1" ht="16.5" customHeight="1">
      <c r="B92" s="35"/>
      <c r="C92" s="156" t="s">
        <v>154</v>
      </c>
      <c r="D92" s="156" t="s">
        <v>121</v>
      </c>
      <c r="E92" s="157" t="s">
        <v>155</v>
      </c>
      <c r="F92" s="158" t="s">
        <v>156</v>
      </c>
      <c r="G92" s="159" t="s">
        <v>157</v>
      </c>
      <c r="H92" s="160">
        <v>1</v>
      </c>
      <c r="I92" s="161"/>
      <c r="J92" s="162">
        <f>ROUND(I92*H92,2)</f>
        <v>0</v>
      </c>
      <c r="K92" s="158" t="s">
        <v>23</v>
      </c>
      <c r="L92" s="55"/>
      <c r="M92" s="163" t="s">
        <v>23</v>
      </c>
      <c r="N92" s="164" t="s">
        <v>47</v>
      </c>
      <c r="O92" s="36"/>
      <c r="P92" s="165">
        <f>O92*H92</f>
        <v>0</v>
      </c>
      <c r="Q92" s="165">
        <v>0</v>
      </c>
      <c r="R92" s="165">
        <f>Q92*H92</f>
        <v>0</v>
      </c>
      <c r="S92" s="165">
        <v>0</v>
      </c>
      <c r="T92" s="166">
        <f>S92*H92</f>
        <v>0</v>
      </c>
      <c r="AR92" s="18" t="s">
        <v>84</v>
      </c>
      <c r="AT92" s="18" t="s">
        <v>121</v>
      </c>
      <c r="AU92" s="18" t="s">
        <v>76</v>
      </c>
      <c r="AY92" s="18" t="s">
        <v>125</v>
      </c>
      <c r="BE92" s="167">
        <f>IF(N92="základní",J92,0)</f>
        <v>0</v>
      </c>
      <c r="BF92" s="167">
        <f>IF(N92="snížená",J92,0)</f>
        <v>0</v>
      </c>
      <c r="BG92" s="167">
        <f>IF(N92="zákl. přenesená",J92,0)</f>
        <v>0</v>
      </c>
      <c r="BH92" s="167">
        <f>IF(N92="sníž. přenesená",J92,0)</f>
        <v>0</v>
      </c>
      <c r="BI92" s="167">
        <f>IF(N92="nulová",J92,0)</f>
        <v>0</v>
      </c>
      <c r="BJ92" s="18" t="s">
        <v>84</v>
      </c>
      <c r="BK92" s="167">
        <f>ROUND(I92*H92,2)</f>
        <v>0</v>
      </c>
      <c r="BL92" s="18" t="s">
        <v>84</v>
      </c>
      <c r="BM92" s="18" t="s">
        <v>158</v>
      </c>
    </row>
    <row r="93" spans="2:65" s="1" customFormat="1" ht="81">
      <c r="B93" s="35"/>
      <c r="C93" s="57"/>
      <c r="D93" s="168" t="s">
        <v>127</v>
      </c>
      <c r="E93" s="57"/>
      <c r="F93" s="169" t="s">
        <v>159</v>
      </c>
      <c r="G93" s="57"/>
      <c r="H93" s="57"/>
      <c r="I93" s="143"/>
      <c r="J93" s="57"/>
      <c r="K93" s="57"/>
      <c r="L93" s="55"/>
      <c r="M93" s="170"/>
      <c r="N93" s="36"/>
      <c r="O93" s="36"/>
      <c r="P93" s="36"/>
      <c r="Q93" s="36"/>
      <c r="R93" s="36"/>
      <c r="S93" s="36"/>
      <c r="T93" s="72"/>
      <c r="AT93" s="18" t="s">
        <v>127</v>
      </c>
      <c r="AU93" s="18" t="s">
        <v>76</v>
      </c>
    </row>
    <row r="94" spans="2:65" s="1" customFormat="1" ht="40.5">
      <c r="B94" s="35"/>
      <c r="C94" s="57"/>
      <c r="D94" s="168" t="s">
        <v>129</v>
      </c>
      <c r="E94" s="57"/>
      <c r="F94" s="171" t="s">
        <v>160</v>
      </c>
      <c r="G94" s="57"/>
      <c r="H94" s="57"/>
      <c r="I94" s="143"/>
      <c r="J94" s="57"/>
      <c r="K94" s="57"/>
      <c r="L94" s="55"/>
      <c r="M94" s="170"/>
      <c r="N94" s="36"/>
      <c r="O94" s="36"/>
      <c r="P94" s="36"/>
      <c r="Q94" s="36"/>
      <c r="R94" s="36"/>
      <c r="S94" s="36"/>
      <c r="T94" s="72"/>
      <c r="AT94" s="18" t="s">
        <v>129</v>
      </c>
      <c r="AU94" s="18" t="s">
        <v>76</v>
      </c>
    </row>
    <row r="95" spans="2:65" s="1" customFormat="1" ht="16.5" customHeight="1">
      <c r="B95" s="35"/>
      <c r="C95" s="156" t="s">
        <v>161</v>
      </c>
      <c r="D95" s="156" t="s">
        <v>121</v>
      </c>
      <c r="E95" s="157" t="s">
        <v>162</v>
      </c>
      <c r="F95" s="158" t="s">
        <v>163</v>
      </c>
      <c r="G95" s="159" t="s">
        <v>124</v>
      </c>
      <c r="H95" s="160">
        <v>1</v>
      </c>
      <c r="I95" s="161"/>
      <c r="J95" s="162">
        <f>ROUND(I95*H95,2)</f>
        <v>0</v>
      </c>
      <c r="K95" s="158" t="s">
        <v>23</v>
      </c>
      <c r="L95" s="55"/>
      <c r="M95" s="163" t="s">
        <v>23</v>
      </c>
      <c r="N95" s="164" t="s">
        <v>47</v>
      </c>
      <c r="O95" s="36"/>
      <c r="P95" s="165">
        <f>O95*H95</f>
        <v>0</v>
      </c>
      <c r="Q95" s="165">
        <v>0</v>
      </c>
      <c r="R95" s="165">
        <f>Q95*H95</f>
        <v>0</v>
      </c>
      <c r="S95" s="165">
        <v>0</v>
      </c>
      <c r="T95" s="166">
        <f>S95*H95</f>
        <v>0</v>
      </c>
      <c r="AR95" s="18" t="s">
        <v>84</v>
      </c>
      <c r="AT95" s="18" t="s">
        <v>121</v>
      </c>
      <c r="AU95" s="18" t="s">
        <v>76</v>
      </c>
      <c r="AY95" s="18" t="s">
        <v>125</v>
      </c>
      <c r="BE95" s="167">
        <f>IF(N95="základní",J95,0)</f>
        <v>0</v>
      </c>
      <c r="BF95" s="167">
        <f>IF(N95="snížená",J95,0)</f>
        <v>0</v>
      </c>
      <c r="BG95" s="167">
        <f>IF(N95="zákl. přenesená",J95,0)</f>
        <v>0</v>
      </c>
      <c r="BH95" s="167">
        <f>IF(N95="sníž. přenesená",J95,0)</f>
        <v>0</v>
      </c>
      <c r="BI95" s="167">
        <f>IF(N95="nulová",J95,0)</f>
        <v>0</v>
      </c>
      <c r="BJ95" s="18" t="s">
        <v>84</v>
      </c>
      <c r="BK95" s="167">
        <f>ROUND(I95*H95,2)</f>
        <v>0</v>
      </c>
      <c r="BL95" s="18" t="s">
        <v>84</v>
      </c>
      <c r="BM95" s="18" t="s">
        <v>164</v>
      </c>
    </row>
    <row r="96" spans="2:65" s="1" customFormat="1" ht="54">
      <c r="B96" s="35"/>
      <c r="C96" s="57"/>
      <c r="D96" s="168" t="s">
        <v>127</v>
      </c>
      <c r="E96" s="57"/>
      <c r="F96" s="169" t="s">
        <v>165</v>
      </c>
      <c r="G96" s="57"/>
      <c r="H96" s="57"/>
      <c r="I96" s="143"/>
      <c r="J96" s="57"/>
      <c r="K96" s="57"/>
      <c r="L96" s="55"/>
      <c r="M96" s="170"/>
      <c r="N96" s="36"/>
      <c r="O96" s="36"/>
      <c r="P96" s="36"/>
      <c r="Q96" s="36"/>
      <c r="R96" s="36"/>
      <c r="S96" s="36"/>
      <c r="T96" s="72"/>
      <c r="AT96" s="18" t="s">
        <v>127</v>
      </c>
      <c r="AU96" s="18" t="s">
        <v>76</v>
      </c>
    </row>
    <row r="97" spans="2:65" s="1" customFormat="1" ht="27">
      <c r="B97" s="35"/>
      <c r="C97" s="57"/>
      <c r="D97" s="168" t="s">
        <v>129</v>
      </c>
      <c r="E97" s="57"/>
      <c r="F97" s="171" t="s">
        <v>166</v>
      </c>
      <c r="G97" s="57"/>
      <c r="H97" s="57"/>
      <c r="I97" s="143"/>
      <c r="J97" s="57"/>
      <c r="K97" s="57"/>
      <c r="L97" s="55"/>
      <c r="M97" s="170"/>
      <c r="N97" s="36"/>
      <c r="O97" s="36"/>
      <c r="P97" s="36"/>
      <c r="Q97" s="36"/>
      <c r="R97" s="36"/>
      <c r="S97" s="36"/>
      <c r="T97" s="72"/>
      <c r="AT97" s="18" t="s">
        <v>129</v>
      </c>
      <c r="AU97" s="18" t="s">
        <v>76</v>
      </c>
    </row>
    <row r="98" spans="2:65" s="8" customFormat="1" ht="13.5">
      <c r="B98" s="172"/>
      <c r="C98" s="173"/>
      <c r="D98" s="168" t="s">
        <v>167</v>
      </c>
      <c r="E98" s="174" t="s">
        <v>23</v>
      </c>
      <c r="F98" s="175" t="s">
        <v>168</v>
      </c>
      <c r="G98" s="173"/>
      <c r="H98" s="176">
        <v>1</v>
      </c>
      <c r="I98" s="177"/>
      <c r="J98" s="173"/>
      <c r="K98" s="173"/>
      <c r="L98" s="178"/>
      <c r="M98" s="179"/>
      <c r="N98" s="180"/>
      <c r="O98" s="180"/>
      <c r="P98" s="180"/>
      <c r="Q98" s="180"/>
      <c r="R98" s="180"/>
      <c r="S98" s="180"/>
      <c r="T98" s="181"/>
      <c r="AT98" s="182" t="s">
        <v>167</v>
      </c>
      <c r="AU98" s="182" t="s">
        <v>76</v>
      </c>
      <c r="AV98" s="8" t="s">
        <v>86</v>
      </c>
      <c r="AW98" s="8" t="s">
        <v>36</v>
      </c>
      <c r="AX98" s="8" t="s">
        <v>84</v>
      </c>
      <c r="AY98" s="182" t="s">
        <v>125</v>
      </c>
    </row>
    <row r="99" spans="2:65" s="1" customFormat="1" ht="16.5" customHeight="1">
      <c r="B99" s="35"/>
      <c r="C99" s="156" t="s">
        <v>169</v>
      </c>
      <c r="D99" s="156" t="s">
        <v>121</v>
      </c>
      <c r="E99" s="157" t="s">
        <v>170</v>
      </c>
      <c r="F99" s="158" t="s">
        <v>171</v>
      </c>
      <c r="G99" s="159" t="s">
        <v>124</v>
      </c>
      <c r="H99" s="160">
        <v>1</v>
      </c>
      <c r="I99" s="161"/>
      <c r="J99" s="162">
        <f>ROUND(I99*H99,2)</f>
        <v>0</v>
      </c>
      <c r="K99" s="158" t="s">
        <v>23</v>
      </c>
      <c r="L99" s="55"/>
      <c r="M99" s="163" t="s">
        <v>23</v>
      </c>
      <c r="N99" s="164" t="s">
        <v>47</v>
      </c>
      <c r="O99" s="36"/>
      <c r="P99" s="165">
        <f>O99*H99</f>
        <v>0</v>
      </c>
      <c r="Q99" s="165">
        <v>0</v>
      </c>
      <c r="R99" s="165">
        <f>Q99*H99</f>
        <v>0</v>
      </c>
      <c r="S99" s="165">
        <v>0</v>
      </c>
      <c r="T99" s="166">
        <f>S99*H99</f>
        <v>0</v>
      </c>
      <c r="AR99" s="18" t="s">
        <v>84</v>
      </c>
      <c r="AT99" s="18" t="s">
        <v>121</v>
      </c>
      <c r="AU99" s="18" t="s">
        <v>76</v>
      </c>
      <c r="AY99" s="18" t="s">
        <v>125</v>
      </c>
      <c r="BE99" s="167">
        <f>IF(N99="základní",J99,0)</f>
        <v>0</v>
      </c>
      <c r="BF99" s="167">
        <f>IF(N99="snížená",J99,0)</f>
        <v>0</v>
      </c>
      <c r="BG99" s="167">
        <f>IF(N99="zákl. přenesená",J99,0)</f>
        <v>0</v>
      </c>
      <c r="BH99" s="167">
        <f>IF(N99="sníž. přenesená",J99,0)</f>
        <v>0</v>
      </c>
      <c r="BI99" s="167">
        <f>IF(N99="nulová",J99,0)</f>
        <v>0</v>
      </c>
      <c r="BJ99" s="18" t="s">
        <v>84</v>
      </c>
      <c r="BK99" s="167">
        <f>ROUND(I99*H99,2)</f>
        <v>0</v>
      </c>
      <c r="BL99" s="18" t="s">
        <v>84</v>
      </c>
      <c r="BM99" s="18" t="s">
        <v>172</v>
      </c>
    </row>
    <row r="100" spans="2:65" s="1" customFormat="1" ht="67.5">
      <c r="B100" s="35"/>
      <c r="C100" s="57"/>
      <c r="D100" s="168" t="s">
        <v>127</v>
      </c>
      <c r="E100" s="57"/>
      <c r="F100" s="169" t="s">
        <v>173</v>
      </c>
      <c r="G100" s="57"/>
      <c r="H100" s="57"/>
      <c r="I100" s="143"/>
      <c r="J100" s="57"/>
      <c r="K100" s="57"/>
      <c r="L100" s="55"/>
      <c r="M100" s="170"/>
      <c r="N100" s="36"/>
      <c r="O100" s="36"/>
      <c r="P100" s="36"/>
      <c r="Q100" s="36"/>
      <c r="R100" s="36"/>
      <c r="S100" s="36"/>
      <c r="T100" s="72"/>
      <c r="AT100" s="18" t="s">
        <v>127</v>
      </c>
      <c r="AU100" s="18" t="s">
        <v>76</v>
      </c>
    </row>
    <row r="101" spans="2:65" s="1" customFormat="1" ht="40.5">
      <c r="B101" s="35"/>
      <c r="C101" s="57"/>
      <c r="D101" s="168" t="s">
        <v>129</v>
      </c>
      <c r="E101" s="57"/>
      <c r="F101" s="171" t="s">
        <v>174</v>
      </c>
      <c r="G101" s="57"/>
      <c r="H101" s="57"/>
      <c r="I101" s="143"/>
      <c r="J101" s="57"/>
      <c r="K101" s="57"/>
      <c r="L101" s="55"/>
      <c r="M101" s="183"/>
      <c r="N101" s="184"/>
      <c r="O101" s="184"/>
      <c r="P101" s="184"/>
      <c r="Q101" s="184"/>
      <c r="R101" s="184"/>
      <c r="S101" s="184"/>
      <c r="T101" s="185"/>
      <c r="AT101" s="18" t="s">
        <v>129</v>
      </c>
      <c r="AU101" s="18" t="s">
        <v>76</v>
      </c>
    </row>
    <row r="102" spans="2:65" s="1" customFormat="1" ht="6.95" customHeight="1">
      <c r="B102" s="50"/>
      <c r="C102" s="51"/>
      <c r="D102" s="51"/>
      <c r="E102" s="51"/>
      <c r="F102" s="51"/>
      <c r="G102" s="51"/>
      <c r="H102" s="51"/>
      <c r="I102" s="133"/>
      <c r="J102" s="51"/>
      <c r="K102" s="51"/>
      <c r="L102" s="55"/>
    </row>
  </sheetData>
  <sheetProtection algorithmName="SHA-512" hashValue="+U70NsFQLaugEofYJ9wJPGklt8OoeJ0Cw4tgH/oSx/IBLzz/9vAJC93VSj2LUxF2cmZzOHr2deoQsnPpQNlLJA==" saltValue="WCMKT4NYxvk/Oh980tbAdIxt7GnwmdA1pIg1J8eGfPX559q791Cz3LEy15HFJb07FXBFn/ekXJ8HvuO3EJeVag==" spinCount="100000" sheet="1" objects="1" scenarios="1" formatColumns="0" formatRows="0" autoFilter="0"/>
  <autoFilter ref="C75:K101"/>
  <mergeCells count="10">
    <mergeCell ref="J51:J52"/>
    <mergeCell ref="E66:H66"/>
    <mergeCell ref="E68:H68"/>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5" display="3) Soupis prací"/>
    <hyperlink ref="L1:V1" location="'Rekapitulace stavby'!C2" display="Rekapitulace stavby"/>
  </hyperlinks>
  <pageMargins left="0.59055118110236227" right="0.59055118110236227" top="0.59055118110236227" bottom="0.59055118110236227" header="0" footer="0"/>
  <pageSetup paperSize="9" fitToHeight="100" orientation="landscape"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BR90"/>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5"/>
      <c r="B1" s="106"/>
      <c r="C1" s="106"/>
      <c r="D1" s="107" t="s">
        <v>1</v>
      </c>
      <c r="E1" s="106"/>
      <c r="F1" s="108" t="s">
        <v>94</v>
      </c>
      <c r="G1" s="310" t="s">
        <v>95</v>
      </c>
      <c r="H1" s="310"/>
      <c r="I1" s="109"/>
      <c r="J1" s="108" t="s">
        <v>96</v>
      </c>
      <c r="K1" s="107" t="s">
        <v>97</v>
      </c>
      <c r="L1" s="108" t="s">
        <v>98</v>
      </c>
      <c r="M1" s="108"/>
      <c r="N1" s="108"/>
      <c r="O1" s="108"/>
      <c r="P1" s="108"/>
      <c r="Q1" s="108"/>
      <c r="R1" s="108"/>
      <c r="S1" s="108"/>
      <c r="T1" s="108"/>
      <c r="U1" s="14"/>
      <c r="V1" s="14"/>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row>
    <row r="2" spans="1:70" ht="36.950000000000003" customHeight="1">
      <c r="L2" s="301"/>
      <c r="M2" s="301"/>
      <c r="N2" s="301"/>
      <c r="O2" s="301"/>
      <c r="P2" s="301"/>
      <c r="Q2" s="301"/>
      <c r="R2" s="301"/>
      <c r="S2" s="301"/>
      <c r="T2" s="301"/>
      <c r="U2" s="301"/>
      <c r="V2" s="301"/>
      <c r="AT2" s="18" t="s">
        <v>89</v>
      </c>
    </row>
    <row r="3" spans="1:70" ht="6.95" customHeight="1">
      <c r="B3" s="19"/>
      <c r="C3" s="20"/>
      <c r="D3" s="20"/>
      <c r="E3" s="20"/>
      <c r="F3" s="20"/>
      <c r="G3" s="20"/>
      <c r="H3" s="20"/>
      <c r="I3" s="110"/>
      <c r="J3" s="20"/>
      <c r="K3" s="21"/>
      <c r="AT3" s="18" t="s">
        <v>86</v>
      </c>
    </row>
    <row r="4" spans="1:70" ht="36.950000000000003" customHeight="1">
      <c r="B4" s="22"/>
      <c r="C4" s="23"/>
      <c r="D4" s="24" t="s">
        <v>99</v>
      </c>
      <c r="E4" s="23"/>
      <c r="F4" s="23"/>
      <c r="G4" s="23"/>
      <c r="H4" s="23"/>
      <c r="I4" s="111"/>
      <c r="J4" s="23"/>
      <c r="K4" s="25"/>
      <c r="M4" s="26" t="s">
        <v>12</v>
      </c>
      <c r="AT4" s="18" t="s">
        <v>6</v>
      </c>
    </row>
    <row r="5" spans="1:70" ht="6.95" customHeight="1">
      <c r="B5" s="22"/>
      <c r="C5" s="23"/>
      <c r="D5" s="23"/>
      <c r="E5" s="23"/>
      <c r="F5" s="23"/>
      <c r="G5" s="23"/>
      <c r="H5" s="23"/>
      <c r="I5" s="111"/>
      <c r="J5" s="23"/>
      <c r="K5" s="25"/>
    </row>
    <row r="6" spans="1:70">
      <c r="B6" s="22"/>
      <c r="C6" s="23"/>
      <c r="D6" s="31" t="s">
        <v>18</v>
      </c>
      <c r="E6" s="23"/>
      <c r="F6" s="23"/>
      <c r="G6" s="23"/>
      <c r="H6" s="23"/>
      <c r="I6" s="111"/>
      <c r="J6" s="23"/>
      <c r="K6" s="25"/>
    </row>
    <row r="7" spans="1:70" ht="16.5" customHeight="1">
      <c r="B7" s="22"/>
      <c r="C7" s="23"/>
      <c r="D7" s="23"/>
      <c r="E7" s="302" t="str">
        <f>'Rekapitulace stavby'!K6</f>
        <v xml:space="preserve"> Oprava typového hydrulického válce HDM Js 500</v>
      </c>
      <c r="F7" s="303"/>
      <c r="G7" s="303"/>
      <c r="H7" s="303"/>
      <c r="I7" s="111"/>
      <c r="J7" s="23"/>
      <c r="K7" s="25"/>
    </row>
    <row r="8" spans="1:70" s="1" customFormat="1">
      <c r="B8" s="35"/>
      <c r="C8" s="36"/>
      <c r="D8" s="31" t="s">
        <v>100</v>
      </c>
      <c r="E8" s="36"/>
      <c r="F8" s="36"/>
      <c r="G8" s="36"/>
      <c r="H8" s="36"/>
      <c r="I8" s="112"/>
      <c r="J8" s="36"/>
      <c r="K8" s="39"/>
    </row>
    <row r="9" spans="1:70" s="1" customFormat="1" ht="36.950000000000003" customHeight="1">
      <c r="B9" s="35"/>
      <c r="C9" s="36"/>
      <c r="D9" s="36"/>
      <c r="E9" s="304" t="s">
        <v>175</v>
      </c>
      <c r="F9" s="305"/>
      <c r="G9" s="305"/>
      <c r="H9" s="305"/>
      <c r="I9" s="112"/>
      <c r="J9" s="36"/>
      <c r="K9" s="39"/>
    </row>
    <row r="10" spans="1:70" s="1" customFormat="1" ht="13.5">
      <c r="B10" s="35"/>
      <c r="C10" s="36"/>
      <c r="D10" s="36"/>
      <c r="E10" s="36"/>
      <c r="F10" s="36"/>
      <c r="G10" s="36"/>
      <c r="H10" s="36"/>
      <c r="I10" s="112"/>
      <c r="J10" s="36"/>
      <c r="K10" s="39"/>
    </row>
    <row r="11" spans="1:70" s="1" customFormat="1" ht="14.45" customHeight="1">
      <c r="B11" s="35"/>
      <c r="C11" s="36"/>
      <c r="D11" s="31" t="s">
        <v>20</v>
      </c>
      <c r="E11" s="36"/>
      <c r="F11" s="29" t="s">
        <v>21</v>
      </c>
      <c r="G11" s="36"/>
      <c r="H11" s="36"/>
      <c r="I11" s="113" t="s">
        <v>22</v>
      </c>
      <c r="J11" s="29" t="s">
        <v>23</v>
      </c>
      <c r="K11" s="39"/>
    </row>
    <row r="12" spans="1:70" s="1" customFormat="1" ht="14.45" customHeight="1">
      <c r="B12" s="35"/>
      <c r="C12" s="36"/>
      <c r="D12" s="31" t="s">
        <v>24</v>
      </c>
      <c r="E12" s="36"/>
      <c r="F12" s="29" t="s">
        <v>25</v>
      </c>
      <c r="G12" s="36"/>
      <c r="H12" s="36"/>
      <c r="I12" s="113" t="s">
        <v>26</v>
      </c>
      <c r="J12" s="114" t="str">
        <f>'Rekapitulace stavby'!AN8</f>
        <v>15.1.2018</v>
      </c>
      <c r="K12" s="39"/>
    </row>
    <row r="13" spans="1:70" s="1" customFormat="1" ht="10.9" customHeight="1">
      <c r="B13" s="35"/>
      <c r="C13" s="36"/>
      <c r="D13" s="36"/>
      <c r="E13" s="36"/>
      <c r="F13" s="36"/>
      <c r="G13" s="36"/>
      <c r="H13" s="36"/>
      <c r="I13" s="112"/>
      <c r="J13" s="36"/>
      <c r="K13" s="39"/>
    </row>
    <row r="14" spans="1:70" s="1" customFormat="1" ht="14.45" customHeight="1">
      <c r="B14" s="35"/>
      <c r="C14" s="36"/>
      <c r="D14" s="31" t="s">
        <v>28</v>
      </c>
      <c r="E14" s="36"/>
      <c r="F14" s="36"/>
      <c r="G14" s="36"/>
      <c r="H14" s="36"/>
      <c r="I14" s="113" t="s">
        <v>29</v>
      </c>
      <c r="J14" s="29" t="s">
        <v>30</v>
      </c>
      <c r="K14" s="39"/>
    </row>
    <row r="15" spans="1:70" s="1" customFormat="1" ht="18" customHeight="1">
      <c r="B15" s="35"/>
      <c r="C15" s="36"/>
      <c r="D15" s="36"/>
      <c r="E15" s="29" t="s">
        <v>31</v>
      </c>
      <c r="F15" s="36"/>
      <c r="G15" s="36"/>
      <c r="H15" s="36"/>
      <c r="I15" s="113" t="s">
        <v>32</v>
      </c>
      <c r="J15" s="29" t="s">
        <v>33</v>
      </c>
      <c r="K15" s="39"/>
    </row>
    <row r="16" spans="1:70" s="1" customFormat="1" ht="6.95" customHeight="1">
      <c r="B16" s="35"/>
      <c r="C16" s="36"/>
      <c r="D16" s="36"/>
      <c r="E16" s="36"/>
      <c r="F16" s="36"/>
      <c r="G16" s="36"/>
      <c r="H16" s="36"/>
      <c r="I16" s="112"/>
      <c r="J16" s="36"/>
      <c r="K16" s="39"/>
    </row>
    <row r="17" spans="2:11" s="1" customFormat="1" ht="14.45" customHeight="1">
      <c r="B17" s="35"/>
      <c r="C17" s="36"/>
      <c r="D17" s="31" t="s">
        <v>34</v>
      </c>
      <c r="E17" s="36"/>
      <c r="F17" s="36"/>
      <c r="G17" s="36"/>
      <c r="H17" s="36"/>
      <c r="I17" s="113" t="s">
        <v>29</v>
      </c>
      <c r="J17" s="29" t="str">
        <f>IF('Rekapitulace stavby'!AN13="Vyplň údaj","",IF('Rekapitulace stavby'!AN13="","",'Rekapitulace stavby'!AN13))</f>
        <v/>
      </c>
      <c r="K17" s="39"/>
    </row>
    <row r="18" spans="2:11" s="1" customFormat="1" ht="18" customHeight="1">
      <c r="B18" s="35"/>
      <c r="C18" s="36"/>
      <c r="D18" s="36"/>
      <c r="E18" s="29" t="str">
        <f>IF('Rekapitulace stavby'!E14="Vyplň údaj","",IF('Rekapitulace stavby'!E14="","",'Rekapitulace stavby'!E14))</f>
        <v/>
      </c>
      <c r="F18" s="36"/>
      <c r="G18" s="36"/>
      <c r="H18" s="36"/>
      <c r="I18" s="113" t="s">
        <v>32</v>
      </c>
      <c r="J18" s="29" t="str">
        <f>IF('Rekapitulace stavby'!AN14="Vyplň údaj","",IF('Rekapitulace stavby'!AN14="","",'Rekapitulace stavby'!AN14))</f>
        <v/>
      </c>
      <c r="K18" s="39"/>
    </row>
    <row r="19" spans="2:11" s="1" customFormat="1" ht="6.95" customHeight="1">
      <c r="B19" s="35"/>
      <c r="C19" s="36"/>
      <c r="D19" s="36"/>
      <c r="E19" s="36"/>
      <c r="F19" s="36"/>
      <c r="G19" s="36"/>
      <c r="H19" s="36"/>
      <c r="I19" s="112"/>
      <c r="J19" s="36"/>
      <c r="K19" s="39"/>
    </row>
    <row r="20" spans="2:11" s="1" customFormat="1" ht="14.45" customHeight="1">
      <c r="B20" s="35"/>
      <c r="C20" s="36"/>
      <c r="D20" s="31" t="s">
        <v>37</v>
      </c>
      <c r="E20" s="36"/>
      <c r="F20" s="36"/>
      <c r="G20" s="36"/>
      <c r="H20" s="36"/>
      <c r="I20" s="113" t="s">
        <v>29</v>
      </c>
      <c r="J20" s="29" t="s">
        <v>38</v>
      </c>
      <c r="K20" s="39"/>
    </row>
    <row r="21" spans="2:11" s="1" customFormat="1" ht="18" customHeight="1">
      <c r="B21" s="35"/>
      <c r="C21" s="36"/>
      <c r="D21" s="36"/>
      <c r="E21" s="29" t="s">
        <v>39</v>
      </c>
      <c r="F21" s="36"/>
      <c r="G21" s="36"/>
      <c r="H21" s="36"/>
      <c r="I21" s="113" t="s">
        <v>32</v>
      </c>
      <c r="J21" s="29" t="s">
        <v>23</v>
      </c>
      <c r="K21" s="39"/>
    </row>
    <row r="22" spans="2:11" s="1" customFormat="1" ht="6.95" customHeight="1">
      <c r="B22" s="35"/>
      <c r="C22" s="36"/>
      <c r="D22" s="36"/>
      <c r="E22" s="36"/>
      <c r="F22" s="36"/>
      <c r="G22" s="36"/>
      <c r="H22" s="36"/>
      <c r="I22" s="112"/>
      <c r="J22" s="36"/>
      <c r="K22" s="39"/>
    </row>
    <row r="23" spans="2:11" s="1" customFormat="1" ht="14.45" customHeight="1">
      <c r="B23" s="35"/>
      <c r="C23" s="36"/>
      <c r="D23" s="31" t="s">
        <v>40</v>
      </c>
      <c r="E23" s="36"/>
      <c r="F23" s="36"/>
      <c r="G23" s="36"/>
      <c r="H23" s="36"/>
      <c r="I23" s="112"/>
      <c r="J23" s="36"/>
      <c r="K23" s="39"/>
    </row>
    <row r="24" spans="2:11" s="6" customFormat="1" ht="57" customHeight="1">
      <c r="B24" s="115"/>
      <c r="C24" s="116"/>
      <c r="D24" s="116"/>
      <c r="E24" s="271" t="s">
        <v>41</v>
      </c>
      <c r="F24" s="271"/>
      <c r="G24" s="271"/>
      <c r="H24" s="271"/>
      <c r="I24" s="117"/>
      <c r="J24" s="116"/>
      <c r="K24" s="118"/>
    </row>
    <row r="25" spans="2:11" s="1" customFormat="1" ht="6.95" customHeight="1">
      <c r="B25" s="35"/>
      <c r="C25" s="36"/>
      <c r="D25" s="36"/>
      <c r="E25" s="36"/>
      <c r="F25" s="36"/>
      <c r="G25" s="36"/>
      <c r="H25" s="36"/>
      <c r="I25" s="112"/>
      <c r="J25" s="36"/>
      <c r="K25" s="39"/>
    </row>
    <row r="26" spans="2:11" s="1" customFormat="1" ht="6.95" customHeight="1">
      <c r="B26" s="35"/>
      <c r="C26" s="36"/>
      <c r="D26" s="79"/>
      <c r="E26" s="79"/>
      <c r="F26" s="79"/>
      <c r="G26" s="79"/>
      <c r="H26" s="79"/>
      <c r="I26" s="119"/>
      <c r="J26" s="79"/>
      <c r="K26" s="120"/>
    </row>
    <row r="27" spans="2:11" s="1" customFormat="1" ht="25.35" customHeight="1">
      <c r="B27" s="35"/>
      <c r="C27" s="36"/>
      <c r="D27" s="121" t="s">
        <v>42</v>
      </c>
      <c r="E27" s="36"/>
      <c r="F27" s="36"/>
      <c r="G27" s="36"/>
      <c r="H27" s="36"/>
      <c r="I27" s="112"/>
      <c r="J27" s="122">
        <f>ROUND(J76,2)</f>
        <v>0</v>
      </c>
      <c r="K27" s="39"/>
    </row>
    <row r="28" spans="2:11" s="1" customFormat="1" ht="6.95" customHeight="1">
      <c r="B28" s="35"/>
      <c r="C28" s="36"/>
      <c r="D28" s="79"/>
      <c r="E28" s="79"/>
      <c r="F28" s="79"/>
      <c r="G28" s="79"/>
      <c r="H28" s="79"/>
      <c r="I28" s="119"/>
      <c r="J28" s="79"/>
      <c r="K28" s="120"/>
    </row>
    <row r="29" spans="2:11" s="1" customFormat="1" ht="14.45" customHeight="1">
      <c r="B29" s="35"/>
      <c r="C29" s="36"/>
      <c r="D29" s="36"/>
      <c r="E29" s="36"/>
      <c r="F29" s="40" t="s">
        <v>44</v>
      </c>
      <c r="G29" s="36"/>
      <c r="H29" s="36"/>
      <c r="I29" s="123" t="s">
        <v>43</v>
      </c>
      <c r="J29" s="40" t="s">
        <v>45</v>
      </c>
      <c r="K29" s="39"/>
    </row>
    <row r="30" spans="2:11" s="1" customFormat="1" ht="14.45" customHeight="1">
      <c r="B30" s="35"/>
      <c r="C30" s="36"/>
      <c r="D30" s="43" t="s">
        <v>46</v>
      </c>
      <c r="E30" s="43" t="s">
        <v>47</v>
      </c>
      <c r="F30" s="124">
        <f>ROUND(SUM(BE76:BE89), 2)</f>
        <v>0</v>
      </c>
      <c r="G30" s="36"/>
      <c r="H30" s="36"/>
      <c r="I30" s="125">
        <v>0.21</v>
      </c>
      <c r="J30" s="124">
        <f>ROUND(ROUND((SUM(BE76:BE89)), 2)*I30, 2)</f>
        <v>0</v>
      </c>
      <c r="K30" s="39"/>
    </row>
    <row r="31" spans="2:11" s="1" customFormat="1" ht="14.45" customHeight="1">
      <c r="B31" s="35"/>
      <c r="C31" s="36"/>
      <c r="D31" s="36"/>
      <c r="E31" s="43" t="s">
        <v>48</v>
      </c>
      <c r="F31" s="124">
        <f>ROUND(SUM(BF76:BF89), 2)</f>
        <v>0</v>
      </c>
      <c r="G31" s="36"/>
      <c r="H31" s="36"/>
      <c r="I31" s="125">
        <v>0.15</v>
      </c>
      <c r="J31" s="124">
        <f>ROUND(ROUND((SUM(BF76:BF89)), 2)*I31, 2)</f>
        <v>0</v>
      </c>
      <c r="K31" s="39"/>
    </row>
    <row r="32" spans="2:11" s="1" customFormat="1" ht="14.45" hidden="1" customHeight="1">
      <c r="B32" s="35"/>
      <c r="C32" s="36"/>
      <c r="D32" s="36"/>
      <c r="E32" s="43" t="s">
        <v>49</v>
      </c>
      <c r="F32" s="124">
        <f>ROUND(SUM(BG76:BG89), 2)</f>
        <v>0</v>
      </c>
      <c r="G32" s="36"/>
      <c r="H32" s="36"/>
      <c r="I32" s="125">
        <v>0.21</v>
      </c>
      <c r="J32" s="124">
        <v>0</v>
      </c>
      <c r="K32" s="39"/>
    </row>
    <row r="33" spans="2:11" s="1" customFormat="1" ht="14.45" hidden="1" customHeight="1">
      <c r="B33" s="35"/>
      <c r="C33" s="36"/>
      <c r="D33" s="36"/>
      <c r="E33" s="43" t="s">
        <v>50</v>
      </c>
      <c r="F33" s="124">
        <f>ROUND(SUM(BH76:BH89), 2)</f>
        <v>0</v>
      </c>
      <c r="G33" s="36"/>
      <c r="H33" s="36"/>
      <c r="I33" s="125">
        <v>0.15</v>
      </c>
      <c r="J33" s="124">
        <v>0</v>
      </c>
      <c r="K33" s="39"/>
    </row>
    <row r="34" spans="2:11" s="1" customFormat="1" ht="14.45" hidden="1" customHeight="1">
      <c r="B34" s="35"/>
      <c r="C34" s="36"/>
      <c r="D34" s="36"/>
      <c r="E34" s="43" t="s">
        <v>51</v>
      </c>
      <c r="F34" s="124">
        <f>ROUND(SUM(BI76:BI89), 2)</f>
        <v>0</v>
      </c>
      <c r="G34" s="36"/>
      <c r="H34" s="36"/>
      <c r="I34" s="125">
        <v>0</v>
      </c>
      <c r="J34" s="124">
        <v>0</v>
      </c>
      <c r="K34" s="39"/>
    </row>
    <row r="35" spans="2:11" s="1" customFormat="1" ht="6.95" customHeight="1">
      <c r="B35" s="35"/>
      <c r="C35" s="36"/>
      <c r="D35" s="36"/>
      <c r="E35" s="36"/>
      <c r="F35" s="36"/>
      <c r="G35" s="36"/>
      <c r="H35" s="36"/>
      <c r="I35" s="112"/>
      <c r="J35" s="36"/>
      <c r="K35" s="39"/>
    </row>
    <row r="36" spans="2:11" s="1" customFormat="1" ht="25.35" customHeight="1">
      <c r="B36" s="35"/>
      <c r="C36" s="126"/>
      <c r="D36" s="127" t="s">
        <v>52</v>
      </c>
      <c r="E36" s="73"/>
      <c r="F36" s="73"/>
      <c r="G36" s="128" t="s">
        <v>53</v>
      </c>
      <c r="H36" s="129" t="s">
        <v>54</v>
      </c>
      <c r="I36" s="130"/>
      <c r="J36" s="131">
        <f>SUM(J27:J34)</f>
        <v>0</v>
      </c>
      <c r="K36" s="132"/>
    </row>
    <row r="37" spans="2:11" s="1" customFormat="1" ht="14.45" customHeight="1">
      <c r="B37" s="50"/>
      <c r="C37" s="51"/>
      <c r="D37" s="51"/>
      <c r="E37" s="51"/>
      <c r="F37" s="51"/>
      <c r="G37" s="51"/>
      <c r="H37" s="51"/>
      <c r="I37" s="133"/>
      <c r="J37" s="51"/>
      <c r="K37" s="52"/>
    </row>
    <row r="41" spans="2:11" s="1" customFormat="1" ht="6.95" customHeight="1">
      <c r="B41" s="134"/>
      <c r="C41" s="135"/>
      <c r="D41" s="135"/>
      <c r="E41" s="135"/>
      <c r="F41" s="135"/>
      <c r="G41" s="135"/>
      <c r="H41" s="135"/>
      <c r="I41" s="136"/>
      <c r="J41" s="135"/>
      <c r="K41" s="137"/>
    </row>
    <row r="42" spans="2:11" s="1" customFormat="1" ht="36.950000000000003" customHeight="1">
      <c r="B42" s="35"/>
      <c r="C42" s="24" t="s">
        <v>102</v>
      </c>
      <c r="D42" s="36"/>
      <c r="E42" s="36"/>
      <c r="F42" s="36"/>
      <c r="G42" s="36"/>
      <c r="H42" s="36"/>
      <c r="I42" s="112"/>
      <c r="J42" s="36"/>
      <c r="K42" s="39"/>
    </row>
    <row r="43" spans="2:11" s="1" customFormat="1" ht="6.95" customHeight="1">
      <c r="B43" s="35"/>
      <c r="C43" s="36"/>
      <c r="D43" s="36"/>
      <c r="E43" s="36"/>
      <c r="F43" s="36"/>
      <c r="G43" s="36"/>
      <c r="H43" s="36"/>
      <c r="I43" s="112"/>
      <c r="J43" s="36"/>
      <c r="K43" s="39"/>
    </row>
    <row r="44" spans="2:11" s="1" customFormat="1" ht="14.45" customHeight="1">
      <c r="B44" s="35"/>
      <c r="C44" s="31" t="s">
        <v>18</v>
      </c>
      <c r="D44" s="36"/>
      <c r="E44" s="36"/>
      <c r="F44" s="36"/>
      <c r="G44" s="36"/>
      <c r="H44" s="36"/>
      <c r="I44" s="112"/>
      <c r="J44" s="36"/>
      <c r="K44" s="39"/>
    </row>
    <row r="45" spans="2:11" s="1" customFormat="1" ht="16.5" customHeight="1">
      <c r="B45" s="35"/>
      <c r="C45" s="36"/>
      <c r="D45" s="36"/>
      <c r="E45" s="302" t="str">
        <f>E7</f>
        <v xml:space="preserve"> Oprava typového hydrulického válce HDM Js 500</v>
      </c>
      <c r="F45" s="303"/>
      <c r="G45" s="303"/>
      <c r="H45" s="303"/>
      <c r="I45" s="112"/>
      <c r="J45" s="36"/>
      <c r="K45" s="39"/>
    </row>
    <row r="46" spans="2:11" s="1" customFormat="1" ht="14.45" customHeight="1">
      <c r="B46" s="35"/>
      <c r="C46" s="31" t="s">
        <v>100</v>
      </c>
      <c r="D46" s="36"/>
      <c r="E46" s="36"/>
      <c r="F46" s="36"/>
      <c r="G46" s="36"/>
      <c r="H46" s="36"/>
      <c r="I46" s="112"/>
      <c r="J46" s="36"/>
      <c r="K46" s="39"/>
    </row>
    <row r="47" spans="2:11" s="1" customFormat="1" ht="17.25" customHeight="1">
      <c r="B47" s="35"/>
      <c r="C47" s="36"/>
      <c r="D47" s="36"/>
      <c r="E47" s="304" t="str">
        <f>E9</f>
        <v>002 - Oprava povrchové ochrany válce</v>
      </c>
      <c r="F47" s="305"/>
      <c r="G47" s="305"/>
      <c r="H47" s="305"/>
      <c r="I47" s="112"/>
      <c r="J47" s="36"/>
      <c r="K47" s="39"/>
    </row>
    <row r="48" spans="2:11" s="1" customFormat="1" ht="6.95" customHeight="1">
      <c r="B48" s="35"/>
      <c r="C48" s="36"/>
      <c r="D48" s="36"/>
      <c r="E48" s="36"/>
      <c r="F48" s="36"/>
      <c r="G48" s="36"/>
      <c r="H48" s="36"/>
      <c r="I48" s="112"/>
      <c r="J48" s="36"/>
      <c r="K48" s="39"/>
    </row>
    <row r="49" spans="2:47" s="1" customFormat="1" ht="18" customHeight="1">
      <c r="B49" s="35"/>
      <c r="C49" s="31" t="s">
        <v>24</v>
      </c>
      <c r="D49" s="36"/>
      <c r="E49" s="36"/>
      <c r="F49" s="29" t="str">
        <f>F12</f>
        <v xml:space="preserve"> </v>
      </c>
      <c r="G49" s="36"/>
      <c r="H49" s="36"/>
      <c r="I49" s="113" t="s">
        <v>26</v>
      </c>
      <c r="J49" s="114" t="str">
        <f>IF(J12="","",J12)</f>
        <v>15.1.2018</v>
      </c>
      <c r="K49" s="39"/>
    </row>
    <row r="50" spans="2:47" s="1" customFormat="1" ht="6.95" customHeight="1">
      <c r="B50" s="35"/>
      <c r="C50" s="36"/>
      <c r="D50" s="36"/>
      <c r="E50" s="36"/>
      <c r="F50" s="36"/>
      <c r="G50" s="36"/>
      <c r="H50" s="36"/>
      <c r="I50" s="112"/>
      <c r="J50" s="36"/>
      <c r="K50" s="39"/>
    </row>
    <row r="51" spans="2:47" s="1" customFormat="1">
      <c r="B51" s="35"/>
      <c r="C51" s="31" t="s">
        <v>28</v>
      </c>
      <c r="D51" s="36"/>
      <c r="E51" s="36"/>
      <c r="F51" s="29" t="str">
        <f>E15</f>
        <v>Povodí Vltavy, státní podnik</v>
      </c>
      <c r="G51" s="36"/>
      <c r="H51" s="36"/>
      <c r="I51" s="113" t="s">
        <v>37</v>
      </c>
      <c r="J51" s="271" t="str">
        <f>E21</f>
        <v>Ing. Petr Klimeš</v>
      </c>
      <c r="K51" s="39"/>
    </row>
    <row r="52" spans="2:47" s="1" customFormat="1" ht="14.45" customHeight="1">
      <c r="B52" s="35"/>
      <c r="C52" s="31" t="s">
        <v>34</v>
      </c>
      <c r="D52" s="36"/>
      <c r="E52" s="36"/>
      <c r="F52" s="29" t="str">
        <f>IF(E18="","",E18)</f>
        <v/>
      </c>
      <c r="G52" s="36"/>
      <c r="H52" s="36"/>
      <c r="I52" s="112"/>
      <c r="J52" s="306"/>
      <c r="K52" s="39"/>
    </row>
    <row r="53" spans="2:47" s="1" customFormat="1" ht="10.35" customHeight="1">
      <c r="B53" s="35"/>
      <c r="C53" s="36"/>
      <c r="D53" s="36"/>
      <c r="E53" s="36"/>
      <c r="F53" s="36"/>
      <c r="G53" s="36"/>
      <c r="H53" s="36"/>
      <c r="I53" s="112"/>
      <c r="J53" s="36"/>
      <c r="K53" s="39"/>
    </row>
    <row r="54" spans="2:47" s="1" customFormat="1" ht="29.25" customHeight="1">
      <c r="B54" s="35"/>
      <c r="C54" s="138" t="s">
        <v>103</v>
      </c>
      <c r="D54" s="126"/>
      <c r="E54" s="126"/>
      <c r="F54" s="126"/>
      <c r="G54" s="126"/>
      <c r="H54" s="126"/>
      <c r="I54" s="139"/>
      <c r="J54" s="140" t="s">
        <v>104</v>
      </c>
      <c r="K54" s="141"/>
    </row>
    <row r="55" spans="2:47" s="1" customFormat="1" ht="10.35" customHeight="1">
      <c r="B55" s="35"/>
      <c r="C55" s="36"/>
      <c r="D55" s="36"/>
      <c r="E55" s="36"/>
      <c r="F55" s="36"/>
      <c r="G55" s="36"/>
      <c r="H55" s="36"/>
      <c r="I55" s="112"/>
      <c r="J55" s="36"/>
      <c r="K55" s="39"/>
    </row>
    <row r="56" spans="2:47" s="1" customFormat="1" ht="29.25" customHeight="1">
      <c r="B56" s="35"/>
      <c r="C56" s="142" t="s">
        <v>105</v>
      </c>
      <c r="D56" s="36"/>
      <c r="E56" s="36"/>
      <c r="F56" s="36"/>
      <c r="G56" s="36"/>
      <c r="H56" s="36"/>
      <c r="I56" s="112"/>
      <c r="J56" s="122">
        <f>J76</f>
        <v>0</v>
      </c>
      <c r="K56" s="39"/>
      <c r="AU56" s="18" t="s">
        <v>106</v>
      </c>
    </row>
    <row r="57" spans="2:47" s="1" customFormat="1" ht="21.75" customHeight="1">
      <c r="B57" s="35"/>
      <c r="C57" s="36"/>
      <c r="D57" s="36"/>
      <c r="E57" s="36"/>
      <c r="F57" s="36"/>
      <c r="G57" s="36"/>
      <c r="H57" s="36"/>
      <c r="I57" s="112"/>
      <c r="J57" s="36"/>
      <c r="K57" s="39"/>
    </row>
    <row r="58" spans="2:47" s="1" customFormat="1" ht="6.95" customHeight="1">
      <c r="B58" s="50"/>
      <c r="C58" s="51"/>
      <c r="D58" s="51"/>
      <c r="E58" s="51"/>
      <c r="F58" s="51"/>
      <c r="G58" s="51"/>
      <c r="H58" s="51"/>
      <c r="I58" s="133"/>
      <c r="J58" s="51"/>
      <c r="K58" s="52"/>
    </row>
    <row r="62" spans="2:47" s="1" customFormat="1" ht="6.95" customHeight="1">
      <c r="B62" s="53"/>
      <c r="C62" s="54"/>
      <c r="D62" s="54"/>
      <c r="E62" s="54"/>
      <c r="F62" s="54"/>
      <c r="G62" s="54"/>
      <c r="H62" s="54"/>
      <c r="I62" s="136"/>
      <c r="J62" s="54"/>
      <c r="K62" s="54"/>
      <c r="L62" s="55"/>
    </row>
    <row r="63" spans="2:47" s="1" customFormat="1" ht="36.950000000000003" customHeight="1">
      <c r="B63" s="35"/>
      <c r="C63" s="56" t="s">
        <v>107</v>
      </c>
      <c r="D63" s="57"/>
      <c r="E63" s="57"/>
      <c r="F63" s="57"/>
      <c r="G63" s="57"/>
      <c r="H63" s="57"/>
      <c r="I63" s="143"/>
      <c r="J63" s="57"/>
      <c r="K63" s="57"/>
      <c r="L63" s="55"/>
    </row>
    <row r="64" spans="2:47" s="1" customFormat="1" ht="6.95" customHeight="1">
      <c r="B64" s="35"/>
      <c r="C64" s="57"/>
      <c r="D64" s="57"/>
      <c r="E64" s="57"/>
      <c r="F64" s="57"/>
      <c r="G64" s="57"/>
      <c r="H64" s="57"/>
      <c r="I64" s="143"/>
      <c r="J64" s="57"/>
      <c r="K64" s="57"/>
      <c r="L64" s="55"/>
    </row>
    <row r="65" spans="2:65" s="1" customFormat="1" ht="14.45" customHeight="1">
      <c r="B65" s="35"/>
      <c r="C65" s="59" t="s">
        <v>18</v>
      </c>
      <c r="D65" s="57"/>
      <c r="E65" s="57"/>
      <c r="F65" s="57"/>
      <c r="G65" s="57"/>
      <c r="H65" s="57"/>
      <c r="I65" s="143"/>
      <c r="J65" s="57"/>
      <c r="K65" s="57"/>
      <c r="L65" s="55"/>
    </row>
    <row r="66" spans="2:65" s="1" customFormat="1" ht="16.5" customHeight="1">
      <c r="B66" s="35"/>
      <c r="C66" s="57"/>
      <c r="D66" s="57"/>
      <c r="E66" s="307" t="str">
        <f>E7</f>
        <v xml:space="preserve"> Oprava typového hydrulického válce HDM Js 500</v>
      </c>
      <c r="F66" s="308"/>
      <c r="G66" s="308"/>
      <c r="H66" s="308"/>
      <c r="I66" s="143"/>
      <c r="J66" s="57"/>
      <c r="K66" s="57"/>
      <c r="L66" s="55"/>
    </row>
    <row r="67" spans="2:65" s="1" customFormat="1" ht="14.45" customHeight="1">
      <c r="B67" s="35"/>
      <c r="C67" s="59" t="s">
        <v>100</v>
      </c>
      <c r="D67" s="57"/>
      <c r="E67" s="57"/>
      <c r="F67" s="57"/>
      <c r="G67" s="57"/>
      <c r="H67" s="57"/>
      <c r="I67" s="143"/>
      <c r="J67" s="57"/>
      <c r="K67" s="57"/>
      <c r="L67" s="55"/>
    </row>
    <row r="68" spans="2:65" s="1" customFormat="1" ht="17.25" customHeight="1">
      <c r="B68" s="35"/>
      <c r="C68" s="57"/>
      <c r="D68" s="57"/>
      <c r="E68" s="282" t="str">
        <f>E9</f>
        <v>002 - Oprava povrchové ochrany válce</v>
      </c>
      <c r="F68" s="309"/>
      <c r="G68" s="309"/>
      <c r="H68" s="309"/>
      <c r="I68" s="143"/>
      <c r="J68" s="57"/>
      <c r="K68" s="57"/>
      <c r="L68" s="55"/>
    </row>
    <row r="69" spans="2:65" s="1" customFormat="1" ht="6.95" customHeight="1">
      <c r="B69" s="35"/>
      <c r="C69" s="57"/>
      <c r="D69" s="57"/>
      <c r="E69" s="57"/>
      <c r="F69" s="57"/>
      <c r="G69" s="57"/>
      <c r="H69" s="57"/>
      <c r="I69" s="143"/>
      <c r="J69" s="57"/>
      <c r="K69" s="57"/>
      <c r="L69" s="55"/>
    </row>
    <row r="70" spans="2:65" s="1" customFormat="1" ht="18" customHeight="1">
      <c r="B70" s="35"/>
      <c r="C70" s="59" t="s">
        <v>24</v>
      </c>
      <c r="D70" s="57"/>
      <c r="E70" s="57"/>
      <c r="F70" s="144" t="str">
        <f>F12</f>
        <v xml:space="preserve"> </v>
      </c>
      <c r="G70" s="57"/>
      <c r="H70" s="57"/>
      <c r="I70" s="145" t="s">
        <v>26</v>
      </c>
      <c r="J70" s="67" t="str">
        <f>IF(J12="","",J12)</f>
        <v>15.1.2018</v>
      </c>
      <c r="K70" s="57"/>
      <c r="L70" s="55"/>
    </row>
    <row r="71" spans="2:65" s="1" customFormat="1" ht="6.95" customHeight="1">
      <c r="B71" s="35"/>
      <c r="C71" s="57"/>
      <c r="D71" s="57"/>
      <c r="E71" s="57"/>
      <c r="F71" s="57"/>
      <c r="G71" s="57"/>
      <c r="H71" s="57"/>
      <c r="I71" s="143"/>
      <c r="J71" s="57"/>
      <c r="K71" s="57"/>
      <c r="L71" s="55"/>
    </row>
    <row r="72" spans="2:65" s="1" customFormat="1">
      <c r="B72" s="35"/>
      <c r="C72" s="59" t="s">
        <v>28</v>
      </c>
      <c r="D72" s="57"/>
      <c r="E72" s="57"/>
      <c r="F72" s="144" t="str">
        <f>E15</f>
        <v>Povodí Vltavy, státní podnik</v>
      </c>
      <c r="G72" s="57"/>
      <c r="H72" s="57"/>
      <c r="I72" s="145" t="s">
        <v>37</v>
      </c>
      <c r="J72" s="144" t="str">
        <f>E21</f>
        <v>Ing. Petr Klimeš</v>
      </c>
      <c r="K72" s="57"/>
      <c r="L72" s="55"/>
    </row>
    <row r="73" spans="2:65" s="1" customFormat="1" ht="14.45" customHeight="1">
      <c r="B73" s="35"/>
      <c r="C73" s="59" t="s">
        <v>34</v>
      </c>
      <c r="D73" s="57"/>
      <c r="E73" s="57"/>
      <c r="F73" s="144" t="str">
        <f>IF(E18="","",E18)</f>
        <v/>
      </c>
      <c r="G73" s="57"/>
      <c r="H73" s="57"/>
      <c r="I73" s="143"/>
      <c r="J73" s="57"/>
      <c r="K73" s="57"/>
      <c r="L73" s="55"/>
    </row>
    <row r="74" spans="2:65" s="1" customFormat="1" ht="10.35" customHeight="1">
      <c r="B74" s="35"/>
      <c r="C74" s="57"/>
      <c r="D74" s="57"/>
      <c r="E74" s="57"/>
      <c r="F74" s="57"/>
      <c r="G74" s="57"/>
      <c r="H74" s="57"/>
      <c r="I74" s="143"/>
      <c r="J74" s="57"/>
      <c r="K74" s="57"/>
      <c r="L74" s="55"/>
    </row>
    <row r="75" spans="2:65" s="7" customFormat="1" ht="29.25" customHeight="1">
      <c r="B75" s="146"/>
      <c r="C75" s="147" t="s">
        <v>108</v>
      </c>
      <c r="D75" s="148" t="s">
        <v>61</v>
      </c>
      <c r="E75" s="148" t="s">
        <v>57</v>
      </c>
      <c r="F75" s="148" t="s">
        <v>109</v>
      </c>
      <c r="G75" s="148" t="s">
        <v>110</v>
      </c>
      <c r="H75" s="148" t="s">
        <v>111</v>
      </c>
      <c r="I75" s="149" t="s">
        <v>112</v>
      </c>
      <c r="J75" s="148" t="s">
        <v>104</v>
      </c>
      <c r="K75" s="150" t="s">
        <v>113</v>
      </c>
      <c r="L75" s="151"/>
      <c r="M75" s="75" t="s">
        <v>114</v>
      </c>
      <c r="N75" s="76" t="s">
        <v>46</v>
      </c>
      <c r="O75" s="76" t="s">
        <v>115</v>
      </c>
      <c r="P75" s="76" t="s">
        <v>116</v>
      </c>
      <c r="Q75" s="76" t="s">
        <v>117</v>
      </c>
      <c r="R75" s="76" t="s">
        <v>118</v>
      </c>
      <c r="S75" s="76" t="s">
        <v>119</v>
      </c>
      <c r="T75" s="77" t="s">
        <v>120</v>
      </c>
    </row>
    <row r="76" spans="2:65" s="1" customFormat="1" ht="29.25" customHeight="1">
      <c r="B76" s="35"/>
      <c r="C76" s="81" t="s">
        <v>105</v>
      </c>
      <c r="D76" s="57"/>
      <c r="E76" s="57"/>
      <c r="F76" s="57"/>
      <c r="G76" s="57"/>
      <c r="H76" s="57"/>
      <c r="I76" s="143"/>
      <c r="J76" s="152">
        <f>BK76</f>
        <v>0</v>
      </c>
      <c r="K76" s="57"/>
      <c r="L76" s="55"/>
      <c r="M76" s="78"/>
      <c r="N76" s="79"/>
      <c r="O76" s="79"/>
      <c r="P76" s="153">
        <f>SUM(P77:P89)</f>
        <v>0</v>
      </c>
      <c r="Q76" s="79"/>
      <c r="R76" s="153">
        <f>SUM(R77:R89)</f>
        <v>0.21018000000000001</v>
      </c>
      <c r="S76" s="79"/>
      <c r="T76" s="154">
        <f>SUM(T77:T89)</f>
        <v>0.186</v>
      </c>
      <c r="AT76" s="18" t="s">
        <v>75</v>
      </c>
      <c r="AU76" s="18" t="s">
        <v>106</v>
      </c>
      <c r="BK76" s="155">
        <f>SUM(BK77:BK89)</f>
        <v>0</v>
      </c>
    </row>
    <row r="77" spans="2:65" s="1" customFormat="1" ht="16.5" customHeight="1">
      <c r="B77" s="35"/>
      <c r="C77" s="156" t="s">
        <v>84</v>
      </c>
      <c r="D77" s="156" t="s">
        <v>121</v>
      </c>
      <c r="E77" s="157" t="s">
        <v>176</v>
      </c>
      <c r="F77" s="158" t="s">
        <v>177</v>
      </c>
      <c r="G77" s="159" t="s">
        <v>178</v>
      </c>
      <c r="H77" s="160">
        <v>0.6</v>
      </c>
      <c r="I77" s="161"/>
      <c r="J77" s="162">
        <f>ROUND(I77*H77,2)</f>
        <v>0</v>
      </c>
      <c r="K77" s="158" t="s">
        <v>23</v>
      </c>
      <c r="L77" s="55"/>
      <c r="M77" s="163" t="s">
        <v>23</v>
      </c>
      <c r="N77" s="164" t="s">
        <v>47</v>
      </c>
      <c r="O77" s="36"/>
      <c r="P77" s="165">
        <f>O77*H77</f>
        <v>0</v>
      </c>
      <c r="Q77" s="165">
        <v>0</v>
      </c>
      <c r="R77" s="165">
        <f>Q77*H77</f>
        <v>0</v>
      </c>
      <c r="S77" s="165">
        <v>0</v>
      </c>
      <c r="T77" s="166">
        <f>S77*H77</f>
        <v>0</v>
      </c>
      <c r="AR77" s="18" t="s">
        <v>84</v>
      </c>
      <c r="AT77" s="18" t="s">
        <v>121</v>
      </c>
      <c r="AU77" s="18" t="s">
        <v>76</v>
      </c>
      <c r="AY77" s="18" t="s">
        <v>125</v>
      </c>
      <c r="BE77" s="167">
        <f>IF(N77="základní",J77,0)</f>
        <v>0</v>
      </c>
      <c r="BF77" s="167">
        <f>IF(N77="snížená",J77,0)</f>
        <v>0</v>
      </c>
      <c r="BG77" s="167">
        <f>IF(N77="zákl. přenesená",J77,0)</f>
        <v>0</v>
      </c>
      <c r="BH77" s="167">
        <f>IF(N77="sníž. přenesená",J77,0)</f>
        <v>0</v>
      </c>
      <c r="BI77" s="167">
        <f>IF(N77="nulová",J77,0)</f>
        <v>0</v>
      </c>
      <c r="BJ77" s="18" t="s">
        <v>84</v>
      </c>
      <c r="BK77" s="167">
        <f>ROUND(I77*H77,2)</f>
        <v>0</v>
      </c>
      <c r="BL77" s="18" t="s">
        <v>84</v>
      </c>
      <c r="BM77" s="18" t="s">
        <v>179</v>
      </c>
    </row>
    <row r="78" spans="2:65" s="1" customFormat="1" ht="67.5">
      <c r="B78" s="35"/>
      <c r="C78" s="57"/>
      <c r="D78" s="168" t="s">
        <v>127</v>
      </c>
      <c r="E78" s="57"/>
      <c r="F78" s="169" t="s">
        <v>180</v>
      </c>
      <c r="G78" s="57"/>
      <c r="H78" s="57"/>
      <c r="I78" s="143"/>
      <c r="J78" s="57"/>
      <c r="K78" s="57"/>
      <c r="L78" s="55"/>
      <c r="M78" s="170"/>
      <c r="N78" s="36"/>
      <c r="O78" s="36"/>
      <c r="P78" s="36"/>
      <c r="Q78" s="36"/>
      <c r="R78" s="36"/>
      <c r="S78" s="36"/>
      <c r="T78" s="72"/>
      <c r="AT78" s="18" t="s">
        <v>127</v>
      </c>
      <c r="AU78" s="18" t="s">
        <v>76</v>
      </c>
    </row>
    <row r="79" spans="2:65" s="1" customFormat="1" ht="81">
      <c r="B79" s="35"/>
      <c r="C79" s="57"/>
      <c r="D79" s="168" t="s">
        <v>129</v>
      </c>
      <c r="E79" s="57"/>
      <c r="F79" s="171" t="s">
        <v>181</v>
      </c>
      <c r="G79" s="57"/>
      <c r="H79" s="57"/>
      <c r="I79" s="143"/>
      <c r="J79" s="57"/>
      <c r="K79" s="57"/>
      <c r="L79" s="55"/>
      <c r="M79" s="170"/>
      <c r="N79" s="36"/>
      <c r="O79" s="36"/>
      <c r="P79" s="36"/>
      <c r="Q79" s="36"/>
      <c r="R79" s="36"/>
      <c r="S79" s="36"/>
      <c r="T79" s="72"/>
      <c r="AT79" s="18" t="s">
        <v>129</v>
      </c>
      <c r="AU79" s="18" t="s">
        <v>76</v>
      </c>
    </row>
    <row r="80" spans="2:65" s="8" customFormat="1" ht="13.5">
      <c r="B80" s="172"/>
      <c r="C80" s="173"/>
      <c r="D80" s="168" t="s">
        <v>167</v>
      </c>
      <c r="E80" s="174" t="s">
        <v>23</v>
      </c>
      <c r="F80" s="175" t="s">
        <v>182</v>
      </c>
      <c r="G80" s="173"/>
      <c r="H80" s="176">
        <v>0.6</v>
      </c>
      <c r="I80" s="177"/>
      <c r="J80" s="173"/>
      <c r="K80" s="173"/>
      <c r="L80" s="178"/>
      <c r="M80" s="179"/>
      <c r="N80" s="180"/>
      <c r="O80" s="180"/>
      <c r="P80" s="180"/>
      <c r="Q80" s="180"/>
      <c r="R80" s="180"/>
      <c r="S80" s="180"/>
      <c r="T80" s="181"/>
      <c r="AT80" s="182" t="s">
        <v>167</v>
      </c>
      <c r="AU80" s="182" t="s">
        <v>76</v>
      </c>
      <c r="AV80" s="8" t="s">
        <v>86</v>
      </c>
      <c r="AW80" s="8" t="s">
        <v>36</v>
      </c>
      <c r="AX80" s="8" t="s">
        <v>84</v>
      </c>
      <c r="AY80" s="182" t="s">
        <v>125</v>
      </c>
    </row>
    <row r="81" spans="2:65" s="1" customFormat="1" ht="25.5" customHeight="1">
      <c r="B81" s="35"/>
      <c r="C81" s="156" t="s">
        <v>86</v>
      </c>
      <c r="D81" s="156" t="s">
        <v>121</v>
      </c>
      <c r="E81" s="157" t="s">
        <v>183</v>
      </c>
      <c r="F81" s="158" t="s">
        <v>184</v>
      </c>
      <c r="G81" s="159" t="s">
        <v>178</v>
      </c>
      <c r="H81" s="160">
        <v>6</v>
      </c>
      <c r="I81" s="161"/>
      <c r="J81" s="162">
        <f>ROUND(I81*H81,2)</f>
        <v>0</v>
      </c>
      <c r="K81" s="158" t="s">
        <v>23</v>
      </c>
      <c r="L81" s="55"/>
      <c r="M81" s="163" t="s">
        <v>23</v>
      </c>
      <c r="N81" s="164" t="s">
        <v>47</v>
      </c>
      <c r="O81" s="36"/>
      <c r="P81" s="165">
        <f>O81*H81</f>
        <v>0</v>
      </c>
      <c r="Q81" s="165">
        <v>3.1E-2</v>
      </c>
      <c r="R81" s="165">
        <f>Q81*H81</f>
        <v>0.186</v>
      </c>
      <c r="S81" s="165">
        <v>3.1E-2</v>
      </c>
      <c r="T81" s="166">
        <f>S81*H81</f>
        <v>0.186</v>
      </c>
      <c r="AR81" s="18" t="s">
        <v>84</v>
      </c>
      <c r="AT81" s="18" t="s">
        <v>121</v>
      </c>
      <c r="AU81" s="18" t="s">
        <v>76</v>
      </c>
      <c r="AY81" s="18" t="s">
        <v>125</v>
      </c>
      <c r="BE81" s="167">
        <f>IF(N81="základní",J81,0)</f>
        <v>0</v>
      </c>
      <c r="BF81" s="167">
        <f>IF(N81="snížená",J81,0)</f>
        <v>0</v>
      </c>
      <c r="BG81" s="167">
        <f>IF(N81="zákl. přenesená",J81,0)</f>
        <v>0</v>
      </c>
      <c r="BH81" s="167">
        <f>IF(N81="sníž. přenesená",J81,0)</f>
        <v>0</v>
      </c>
      <c r="BI81" s="167">
        <f>IF(N81="nulová",J81,0)</f>
        <v>0</v>
      </c>
      <c r="BJ81" s="18" t="s">
        <v>84</v>
      </c>
      <c r="BK81" s="167">
        <f>ROUND(I81*H81,2)</f>
        <v>0</v>
      </c>
      <c r="BL81" s="18" t="s">
        <v>84</v>
      </c>
      <c r="BM81" s="18" t="s">
        <v>185</v>
      </c>
    </row>
    <row r="82" spans="2:65" s="1" customFormat="1" ht="81">
      <c r="B82" s="35"/>
      <c r="C82" s="57"/>
      <c r="D82" s="168" t="s">
        <v>127</v>
      </c>
      <c r="E82" s="57"/>
      <c r="F82" s="169" t="s">
        <v>186</v>
      </c>
      <c r="G82" s="57"/>
      <c r="H82" s="57"/>
      <c r="I82" s="143"/>
      <c r="J82" s="57"/>
      <c r="K82" s="57"/>
      <c r="L82" s="55"/>
      <c r="M82" s="170"/>
      <c r="N82" s="36"/>
      <c r="O82" s="36"/>
      <c r="P82" s="36"/>
      <c r="Q82" s="36"/>
      <c r="R82" s="36"/>
      <c r="S82" s="36"/>
      <c r="T82" s="72"/>
      <c r="AT82" s="18" t="s">
        <v>127</v>
      </c>
      <c r="AU82" s="18" t="s">
        <v>76</v>
      </c>
    </row>
    <row r="83" spans="2:65" s="1" customFormat="1" ht="40.5">
      <c r="B83" s="35"/>
      <c r="C83" s="57"/>
      <c r="D83" s="168" t="s">
        <v>129</v>
      </c>
      <c r="E83" s="57"/>
      <c r="F83" s="171" t="s">
        <v>187</v>
      </c>
      <c r="G83" s="57"/>
      <c r="H83" s="57"/>
      <c r="I83" s="143"/>
      <c r="J83" s="57"/>
      <c r="K83" s="57"/>
      <c r="L83" s="55"/>
      <c r="M83" s="170"/>
      <c r="N83" s="36"/>
      <c r="O83" s="36"/>
      <c r="P83" s="36"/>
      <c r="Q83" s="36"/>
      <c r="R83" s="36"/>
      <c r="S83" s="36"/>
      <c r="T83" s="72"/>
      <c r="AT83" s="18" t="s">
        <v>129</v>
      </c>
      <c r="AU83" s="18" t="s">
        <v>76</v>
      </c>
    </row>
    <row r="84" spans="2:65" s="1" customFormat="1" ht="16.5" customHeight="1">
      <c r="B84" s="35"/>
      <c r="C84" s="156" t="s">
        <v>136</v>
      </c>
      <c r="D84" s="156" t="s">
        <v>121</v>
      </c>
      <c r="E84" s="157" t="s">
        <v>188</v>
      </c>
      <c r="F84" s="158" t="s">
        <v>189</v>
      </c>
      <c r="G84" s="159" t="s">
        <v>178</v>
      </c>
      <c r="H84" s="160">
        <v>6</v>
      </c>
      <c r="I84" s="161"/>
      <c r="J84" s="162">
        <f>ROUND(I84*H84,2)</f>
        <v>0</v>
      </c>
      <c r="K84" s="158" t="s">
        <v>23</v>
      </c>
      <c r="L84" s="55"/>
      <c r="M84" s="163" t="s">
        <v>23</v>
      </c>
      <c r="N84" s="164" t="s">
        <v>47</v>
      </c>
      <c r="O84" s="36"/>
      <c r="P84" s="165">
        <f>O84*H84</f>
        <v>0</v>
      </c>
      <c r="Q84" s="165">
        <v>0</v>
      </c>
      <c r="R84" s="165">
        <f>Q84*H84</f>
        <v>0</v>
      </c>
      <c r="S84" s="165">
        <v>0</v>
      </c>
      <c r="T84" s="166">
        <f>S84*H84</f>
        <v>0</v>
      </c>
      <c r="AR84" s="18" t="s">
        <v>84</v>
      </c>
      <c r="AT84" s="18" t="s">
        <v>121</v>
      </c>
      <c r="AU84" s="18" t="s">
        <v>76</v>
      </c>
      <c r="AY84" s="18" t="s">
        <v>125</v>
      </c>
      <c r="BE84" s="167">
        <f>IF(N84="základní",J84,0)</f>
        <v>0</v>
      </c>
      <c r="BF84" s="167">
        <f>IF(N84="snížená",J84,0)</f>
        <v>0</v>
      </c>
      <c r="BG84" s="167">
        <f>IF(N84="zákl. přenesená",J84,0)</f>
        <v>0</v>
      </c>
      <c r="BH84" s="167">
        <f>IF(N84="sníž. přenesená",J84,0)</f>
        <v>0</v>
      </c>
      <c r="BI84" s="167">
        <f>IF(N84="nulová",J84,0)</f>
        <v>0</v>
      </c>
      <c r="BJ84" s="18" t="s">
        <v>84</v>
      </c>
      <c r="BK84" s="167">
        <f>ROUND(I84*H84,2)</f>
        <v>0</v>
      </c>
      <c r="BL84" s="18" t="s">
        <v>84</v>
      </c>
      <c r="BM84" s="18" t="s">
        <v>190</v>
      </c>
    </row>
    <row r="85" spans="2:65" s="1" customFormat="1" ht="67.5">
      <c r="B85" s="35"/>
      <c r="C85" s="57"/>
      <c r="D85" s="168" t="s">
        <v>127</v>
      </c>
      <c r="E85" s="57"/>
      <c r="F85" s="169" t="s">
        <v>191</v>
      </c>
      <c r="G85" s="57"/>
      <c r="H85" s="57"/>
      <c r="I85" s="143"/>
      <c r="J85" s="57"/>
      <c r="K85" s="57"/>
      <c r="L85" s="55"/>
      <c r="M85" s="170"/>
      <c r="N85" s="36"/>
      <c r="O85" s="36"/>
      <c r="P85" s="36"/>
      <c r="Q85" s="36"/>
      <c r="R85" s="36"/>
      <c r="S85" s="36"/>
      <c r="T85" s="72"/>
      <c r="AT85" s="18" t="s">
        <v>127</v>
      </c>
      <c r="AU85" s="18" t="s">
        <v>76</v>
      </c>
    </row>
    <row r="86" spans="2:65" s="1" customFormat="1" ht="67.5">
      <c r="B86" s="35"/>
      <c r="C86" s="57"/>
      <c r="D86" s="168" t="s">
        <v>129</v>
      </c>
      <c r="E86" s="57"/>
      <c r="F86" s="171" t="s">
        <v>192</v>
      </c>
      <c r="G86" s="57"/>
      <c r="H86" s="57"/>
      <c r="I86" s="143"/>
      <c r="J86" s="57"/>
      <c r="K86" s="57"/>
      <c r="L86" s="55"/>
      <c r="M86" s="170"/>
      <c r="N86" s="36"/>
      <c r="O86" s="36"/>
      <c r="P86" s="36"/>
      <c r="Q86" s="36"/>
      <c r="R86" s="36"/>
      <c r="S86" s="36"/>
      <c r="T86" s="72"/>
      <c r="AT86" s="18" t="s">
        <v>129</v>
      </c>
      <c r="AU86" s="18" t="s">
        <v>76</v>
      </c>
    </row>
    <row r="87" spans="2:65" s="1" customFormat="1" ht="16.5" customHeight="1">
      <c r="B87" s="35"/>
      <c r="C87" s="156" t="s">
        <v>142</v>
      </c>
      <c r="D87" s="156" t="s">
        <v>121</v>
      </c>
      <c r="E87" s="157" t="s">
        <v>193</v>
      </c>
      <c r="F87" s="158" t="s">
        <v>194</v>
      </c>
      <c r="G87" s="159" t="s">
        <v>178</v>
      </c>
      <c r="H87" s="160">
        <v>6</v>
      </c>
      <c r="I87" s="161"/>
      <c r="J87" s="162">
        <f>ROUND(I87*H87,2)</f>
        <v>0</v>
      </c>
      <c r="K87" s="158" t="s">
        <v>23</v>
      </c>
      <c r="L87" s="55"/>
      <c r="M87" s="163" t="s">
        <v>23</v>
      </c>
      <c r="N87" s="164" t="s">
        <v>47</v>
      </c>
      <c r="O87" s="36"/>
      <c r="P87" s="165">
        <f>O87*H87</f>
        <v>0</v>
      </c>
      <c r="Q87" s="165">
        <v>4.0299999999999997E-3</v>
      </c>
      <c r="R87" s="165">
        <f>Q87*H87</f>
        <v>2.418E-2</v>
      </c>
      <c r="S87" s="165">
        <v>0</v>
      </c>
      <c r="T87" s="166">
        <f>S87*H87</f>
        <v>0</v>
      </c>
      <c r="AR87" s="18" t="s">
        <v>84</v>
      </c>
      <c r="AT87" s="18" t="s">
        <v>121</v>
      </c>
      <c r="AU87" s="18" t="s">
        <v>76</v>
      </c>
      <c r="AY87" s="18" t="s">
        <v>125</v>
      </c>
      <c r="BE87" s="167">
        <f>IF(N87="základní",J87,0)</f>
        <v>0</v>
      </c>
      <c r="BF87" s="167">
        <f>IF(N87="snížená",J87,0)</f>
        <v>0</v>
      </c>
      <c r="BG87" s="167">
        <f>IF(N87="zákl. přenesená",J87,0)</f>
        <v>0</v>
      </c>
      <c r="BH87" s="167">
        <f>IF(N87="sníž. přenesená",J87,0)</f>
        <v>0</v>
      </c>
      <c r="BI87" s="167">
        <f>IF(N87="nulová",J87,0)</f>
        <v>0</v>
      </c>
      <c r="BJ87" s="18" t="s">
        <v>84</v>
      </c>
      <c r="BK87" s="167">
        <f>ROUND(I87*H87,2)</f>
        <v>0</v>
      </c>
      <c r="BL87" s="18" t="s">
        <v>84</v>
      </c>
      <c r="BM87" s="18" t="s">
        <v>195</v>
      </c>
    </row>
    <row r="88" spans="2:65" s="1" customFormat="1" ht="13.5">
      <c r="B88" s="35"/>
      <c r="C88" s="57"/>
      <c r="D88" s="168" t="s">
        <v>127</v>
      </c>
      <c r="E88" s="57"/>
      <c r="F88" s="169" t="s">
        <v>196</v>
      </c>
      <c r="G88" s="57"/>
      <c r="H88" s="57"/>
      <c r="I88" s="143"/>
      <c r="J88" s="57"/>
      <c r="K88" s="57"/>
      <c r="L88" s="55"/>
      <c r="M88" s="170"/>
      <c r="N88" s="36"/>
      <c r="O88" s="36"/>
      <c r="P88" s="36"/>
      <c r="Q88" s="36"/>
      <c r="R88" s="36"/>
      <c r="S88" s="36"/>
      <c r="T88" s="72"/>
      <c r="AT88" s="18" t="s">
        <v>127</v>
      </c>
      <c r="AU88" s="18" t="s">
        <v>76</v>
      </c>
    </row>
    <row r="89" spans="2:65" s="1" customFormat="1" ht="40.5">
      <c r="B89" s="35"/>
      <c r="C89" s="57"/>
      <c r="D89" s="168" t="s">
        <v>129</v>
      </c>
      <c r="E89" s="57"/>
      <c r="F89" s="171" t="s">
        <v>197</v>
      </c>
      <c r="G89" s="57"/>
      <c r="H89" s="57"/>
      <c r="I89" s="143"/>
      <c r="J89" s="57"/>
      <c r="K89" s="57"/>
      <c r="L89" s="55"/>
      <c r="M89" s="183"/>
      <c r="N89" s="184"/>
      <c r="O89" s="184"/>
      <c r="P89" s="184"/>
      <c r="Q89" s="184"/>
      <c r="R89" s="184"/>
      <c r="S89" s="184"/>
      <c r="T89" s="185"/>
      <c r="AT89" s="18" t="s">
        <v>129</v>
      </c>
      <c r="AU89" s="18" t="s">
        <v>76</v>
      </c>
    </row>
    <row r="90" spans="2:65" s="1" customFormat="1" ht="6.95" customHeight="1">
      <c r="B90" s="50"/>
      <c r="C90" s="51"/>
      <c r="D90" s="51"/>
      <c r="E90" s="51"/>
      <c r="F90" s="51"/>
      <c r="G90" s="51"/>
      <c r="H90" s="51"/>
      <c r="I90" s="133"/>
      <c r="J90" s="51"/>
      <c r="K90" s="51"/>
      <c r="L90" s="55"/>
    </row>
  </sheetData>
  <sheetProtection algorithmName="SHA-512" hashValue="zl5xy2lkgtaALTSR5/TqDDciwVQ8G6IPt3KkRv3SIejqZzglxudhxetORovmP5ejjt/VtPSfFStKupTRSjbzGw==" saltValue="u4vlDhoOxHqOaGyW1OEOPmTSj92t65QZCJbMXme3zy6kM43rXNpbzwzGYbuLtAYjKzSLCBkMWrOQIREzrScgaA==" spinCount="100000" sheet="1" objects="1" scenarios="1" formatColumns="0" formatRows="0" autoFilter="0"/>
  <autoFilter ref="C75:K89"/>
  <mergeCells count="10">
    <mergeCell ref="J51:J52"/>
    <mergeCell ref="E66:H66"/>
    <mergeCell ref="E68:H68"/>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5" display="3) Soupis prací"/>
    <hyperlink ref="L1:V1" location="'Rekapitulace stavby'!C2" display="Rekapitulace stavby"/>
  </hyperlinks>
  <pageMargins left="0.59055118110236227" right="0.59055118110236227" top="0.59055118110236227" bottom="0.59055118110236227" header="0" footer="0"/>
  <pageSetup paperSize="9" fitToHeight="100" orientation="landscape"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BR83"/>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5"/>
      <c r="B1" s="106"/>
      <c r="C1" s="106"/>
      <c r="D1" s="107" t="s">
        <v>1</v>
      </c>
      <c r="E1" s="106"/>
      <c r="F1" s="108" t="s">
        <v>94</v>
      </c>
      <c r="G1" s="310" t="s">
        <v>95</v>
      </c>
      <c r="H1" s="310"/>
      <c r="I1" s="109"/>
      <c r="J1" s="108" t="s">
        <v>96</v>
      </c>
      <c r="K1" s="107" t="s">
        <v>97</v>
      </c>
      <c r="L1" s="108" t="s">
        <v>98</v>
      </c>
      <c r="M1" s="108"/>
      <c r="N1" s="108"/>
      <c r="O1" s="108"/>
      <c r="P1" s="108"/>
      <c r="Q1" s="108"/>
      <c r="R1" s="108"/>
      <c r="S1" s="108"/>
      <c r="T1" s="108"/>
      <c r="U1" s="14"/>
      <c r="V1" s="14"/>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row>
    <row r="2" spans="1:70" ht="36.950000000000003" customHeight="1">
      <c r="L2" s="301"/>
      <c r="M2" s="301"/>
      <c r="N2" s="301"/>
      <c r="O2" s="301"/>
      <c r="P2" s="301"/>
      <c r="Q2" s="301"/>
      <c r="R2" s="301"/>
      <c r="S2" s="301"/>
      <c r="T2" s="301"/>
      <c r="U2" s="301"/>
      <c r="V2" s="301"/>
      <c r="AT2" s="18" t="s">
        <v>93</v>
      </c>
    </row>
    <row r="3" spans="1:70" ht="6.95" customHeight="1">
      <c r="B3" s="19"/>
      <c r="C3" s="20"/>
      <c r="D3" s="20"/>
      <c r="E3" s="20"/>
      <c r="F3" s="20"/>
      <c r="G3" s="20"/>
      <c r="H3" s="20"/>
      <c r="I3" s="110"/>
      <c r="J3" s="20"/>
      <c r="K3" s="21"/>
      <c r="AT3" s="18" t="s">
        <v>86</v>
      </c>
    </row>
    <row r="4" spans="1:70" ht="36.950000000000003" customHeight="1">
      <c r="B4" s="22"/>
      <c r="C4" s="23"/>
      <c r="D4" s="24" t="s">
        <v>99</v>
      </c>
      <c r="E4" s="23"/>
      <c r="F4" s="23"/>
      <c r="G4" s="23"/>
      <c r="H4" s="23"/>
      <c r="I4" s="111"/>
      <c r="J4" s="23"/>
      <c r="K4" s="25"/>
      <c r="M4" s="26" t="s">
        <v>12</v>
      </c>
      <c r="AT4" s="18" t="s">
        <v>6</v>
      </c>
    </row>
    <row r="5" spans="1:70" ht="6.95" customHeight="1">
      <c r="B5" s="22"/>
      <c r="C5" s="23"/>
      <c r="D5" s="23"/>
      <c r="E5" s="23"/>
      <c r="F5" s="23"/>
      <c r="G5" s="23"/>
      <c r="H5" s="23"/>
      <c r="I5" s="111"/>
      <c r="J5" s="23"/>
      <c r="K5" s="25"/>
    </row>
    <row r="6" spans="1:70">
      <c r="B6" s="22"/>
      <c r="C6" s="23"/>
      <c r="D6" s="31" t="s">
        <v>18</v>
      </c>
      <c r="E6" s="23"/>
      <c r="F6" s="23"/>
      <c r="G6" s="23"/>
      <c r="H6" s="23"/>
      <c r="I6" s="111"/>
      <c r="J6" s="23"/>
      <c r="K6" s="25"/>
    </row>
    <row r="7" spans="1:70" ht="16.5" customHeight="1">
      <c r="B7" s="22"/>
      <c r="C7" s="23"/>
      <c r="D7" s="23"/>
      <c r="E7" s="302" t="str">
        <f>'Rekapitulace stavby'!K6</f>
        <v xml:space="preserve"> Oprava typového hydrulického válce HDM Js 500</v>
      </c>
      <c r="F7" s="303"/>
      <c r="G7" s="303"/>
      <c r="H7" s="303"/>
      <c r="I7" s="111"/>
      <c r="J7" s="23"/>
      <c r="K7" s="25"/>
    </row>
    <row r="8" spans="1:70" s="1" customFormat="1">
      <c r="B8" s="35"/>
      <c r="C8" s="36"/>
      <c r="D8" s="31" t="s">
        <v>100</v>
      </c>
      <c r="E8" s="36"/>
      <c r="F8" s="36"/>
      <c r="G8" s="36"/>
      <c r="H8" s="36"/>
      <c r="I8" s="112"/>
      <c r="J8" s="36"/>
      <c r="K8" s="39"/>
    </row>
    <row r="9" spans="1:70" s="1" customFormat="1" ht="36.950000000000003" customHeight="1">
      <c r="B9" s="35"/>
      <c r="C9" s="36"/>
      <c r="D9" s="36"/>
      <c r="E9" s="304" t="s">
        <v>198</v>
      </c>
      <c r="F9" s="305"/>
      <c r="G9" s="305"/>
      <c r="H9" s="305"/>
      <c r="I9" s="112"/>
      <c r="J9" s="36"/>
      <c r="K9" s="39"/>
    </row>
    <row r="10" spans="1:70" s="1" customFormat="1" ht="13.5">
      <c r="B10" s="35"/>
      <c r="C10" s="36"/>
      <c r="D10" s="36"/>
      <c r="E10" s="36"/>
      <c r="F10" s="36"/>
      <c r="G10" s="36"/>
      <c r="H10" s="36"/>
      <c r="I10" s="112"/>
      <c r="J10" s="36"/>
      <c r="K10" s="39"/>
    </row>
    <row r="11" spans="1:70" s="1" customFormat="1" ht="14.45" customHeight="1">
      <c r="B11" s="35"/>
      <c r="C11" s="36"/>
      <c r="D11" s="31" t="s">
        <v>20</v>
      </c>
      <c r="E11" s="36"/>
      <c r="F11" s="29" t="s">
        <v>21</v>
      </c>
      <c r="G11" s="36"/>
      <c r="H11" s="36"/>
      <c r="I11" s="113" t="s">
        <v>22</v>
      </c>
      <c r="J11" s="29" t="s">
        <v>23</v>
      </c>
      <c r="K11" s="39"/>
    </row>
    <row r="12" spans="1:70" s="1" customFormat="1" ht="14.45" customHeight="1">
      <c r="B12" s="35"/>
      <c r="C12" s="36"/>
      <c r="D12" s="31" t="s">
        <v>24</v>
      </c>
      <c r="E12" s="36"/>
      <c r="F12" s="29" t="s">
        <v>25</v>
      </c>
      <c r="G12" s="36"/>
      <c r="H12" s="36"/>
      <c r="I12" s="113" t="s">
        <v>26</v>
      </c>
      <c r="J12" s="114" t="str">
        <f>'Rekapitulace stavby'!AN8</f>
        <v>15.1.2018</v>
      </c>
      <c r="K12" s="39"/>
    </row>
    <row r="13" spans="1:70" s="1" customFormat="1" ht="10.9" customHeight="1">
      <c r="B13" s="35"/>
      <c r="C13" s="36"/>
      <c r="D13" s="36"/>
      <c r="E13" s="36"/>
      <c r="F13" s="36"/>
      <c r="G13" s="36"/>
      <c r="H13" s="36"/>
      <c r="I13" s="112"/>
      <c r="J13" s="36"/>
      <c r="K13" s="39"/>
    </row>
    <row r="14" spans="1:70" s="1" customFormat="1" ht="14.45" customHeight="1">
      <c r="B14" s="35"/>
      <c r="C14" s="36"/>
      <c r="D14" s="31" t="s">
        <v>28</v>
      </c>
      <c r="E14" s="36"/>
      <c r="F14" s="36"/>
      <c r="G14" s="36"/>
      <c r="H14" s="36"/>
      <c r="I14" s="113" t="s">
        <v>29</v>
      </c>
      <c r="J14" s="29" t="s">
        <v>30</v>
      </c>
      <c r="K14" s="39"/>
    </row>
    <row r="15" spans="1:70" s="1" customFormat="1" ht="18" customHeight="1">
      <c r="B15" s="35"/>
      <c r="C15" s="36"/>
      <c r="D15" s="36"/>
      <c r="E15" s="29" t="s">
        <v>31</v>
      </c>
      <c r="F15" s="36"/>
      <c r="G15" s="36"/>
      <c r="H15" s="36"/>
      <c r="I15" s="113" t="s">
        <v>32</v>
      </c>
      <c r="J15" s="29" t="s">
        <v>33</v>
      </c>
      <c r="K15" s="39"/>
    </row>
    <row r="16" spans="1:70" s="1" customFormat="1" ht="6.95" customHeight="1">
      <c r="B16" s="35"/>
      <c r="C16" s="36"/>
      <c r="D16" s="36"/>
      <c r="E16" s="36"/>
      <c r="F16" s="36"/>
      <c r="G16" s="36"/>
      <c r="H16" s="36"/>
      <c r="I16" s="112"/>
      <c r="J16" s="36"/>
      <c r="K16" s="39"/>
    </row>
    <row r="17" spans="2:11" s="1" customFormat="1" ht="14.45" customHeight="1">
      <c r="B17" s="35"/>
      <c r="C17" s="36"/>
      <c r="D17" s="31" t="s">
        <v>34</v>
      </c>
      <c r="E17" s="36"/>
      <c r="F17" s="36"/>
      <c r="G17" s="36"/>
      <c r="H17" s="36"/>
      <c r="I17" s="113" t="s">
        <v>29</v>
      </c>
      <c r="J17" s="29" t="str">
        <f>IF('Rekapitulace stavby'!AN13="Vyplň údaj","",IF('Rekapitulace stavby'!AN13="","",'Rekapitulace stavby'!AN13))</f>
        <v/>
      </c>
      <c r="K17" s="39"/>
    </row>
    <row r="18" spans="2:11" s="1" customFormat="1" ht="18" customHeight="1">
      <c r="B18" s="35"/>
      <c r="C18" s="36"/>
      <c r="D18" s="36"/>
      <c r="E18" s="29" t="str">
        <f>IF('Rekapitulace stavby'!E14="Vyplň údaj","",IF('Rekapitulace stavby'!E14="","",'Rekapitulace stavby'!E14))</f>
        <v/>
      </c>
      <c r="F18" s="36"/>
      <c r="G18" s="36"/>
      <c r="H18" s="36"/>
      <c r="I18" s="113" t="s">
        <v>32</v>
      </c>
      <c r="J18" s="29" t="str">
        <f>IF('Rekapitulace stavby'!AN14="Vyplň údaj","",IF('Rekapitulace stavby'!AN14="","",'Rekapitulace stavby'!AN14))</f>
        <v/>
      </c>
      <c r="K18" s="39"/>
    </row>
    <row r="19" spans="2:11" s="1" customFormat="1" ht="6.95" customHeight="1">
      <c r="B19" s="35"/>
      <c r="C19" s="36"/>
      <c r="D19" s="36"/>
      <c r="E19" s="36"/>
      <c r="F19" s="36"/>
      <c r="G19" s="36"/>
      <c r="H19" s="36"/>
      <c r="I19" s="112"/>
      <c r="J19" s="36"/>
      <c r="K19" s="39"/>
    </row>
    <row r="20" spans="2:11" s="1" customFormat="1" ht="14.45" customHeight="1">
      <c r="B20" s="35"/>
      <c r="C20" s="36"/>
      <c r="D20" s="31" t="s">
        <v>37</v>
      </c>
      <c r="E20" s="36"/>
      <c r="F20" s="36"/>
      <c r="G20" s="36"/>
      <c r="H20" s="36"/>
      <c r="I20" s="113" t="s">
        <v>29</v>
      </c>
      <c r="J20" s="29" t="s">
        <v>38</v>
      </c>
      <c r="K20" s="39"/>
    </row>
    <row r="21" spans="2:11" s="1" customFormat="1" ht="18" customHeight="1">
      <c r="B21" s="35"/>
      <c r="C21" s="36"/>
      <c r="D21" s="36"/>
      <c r="E21" s="29" t="s">
        <v>39</v>
      </c>
      <c r="F21" s="36"/>
      <c r="G21" s="36"/>
      <c r="H21" s="36"/>
      <c r="I21" s="113" t="s">
        <v>32</v>
      </c>
      <c r="J21" s="29" t="s">
        <v>23</v>
      </c>
      <c r="K21" s="39"/>
    </row>
    <row r="22" spans="2:11" s="1" customFormat="1" ht="6.95" customHeight="1">
      <c r="B22" s="35"/>
      <c r="C22" s="36"/>
      <c r="D22" s="36"/>
      <c r="E22" s="36"/>
      <c r="F22" s="36"/>
      <c r="G22" s="36"/>
      <c r="H22" s="36"/>
      <c r="I22" s="112"/>
      <c r="J22" s="36"/>
      <c r="K22" s="39"/>
    </row>
    <row r="23" spans="2:11" s="1" customFormat="1" ht="14.45" customHeight="1">
      <c r="B23" s="35"/>
      <c r="C23" s="36"/>
      <c r="D23" s="31" t="s">
        <v>40</v>
      </c>
      <c r="E23" s="36"/>
      <c r="F23" s="36"/>
      <c r="G23" s="36"/>
      <c r="H23" s="36"/>
      <c r="I23" s="112"/>
      <c r="J23" s="36"/>
      <c r="K23" s="39"/>
    </row>
    <row r="24" spans="2:11" s="6" customFormat="1" ht="57" customHeight="1">
      <c r="B24" s="115"/>
      <c r="C24" s="116"/>
      <c r="D24" s="116"/>
      <c r="E24" s="271" t="s">
        <v>41</v>
      </c>
      <c r="F24" s="271"/>
      <c r="G24" s="271"/>
      <c r="H24" s="271"/>
      <c r="I24" s="117"/>
      <c r="J24" s="116"/>
      <c r="K24" s="118"/>
    </row>
    <row r="25" spans="2:11" s="1" customFormat="1" ht="6.95" customHeight="1">
      <c r="B25" s="35"/>
      <c r="C25" s="36"/>
      <c r="D25" s="36"/>
      <c r="E25" s="36"/>
      <c r="F25" s="36"/>
      <c r="G25" s="36"/>
      <c r="H25" s="36"/>
      <c r="I25" s="112"/>
      <c r="J25" s="36"/>
      <c r="K25" s="39"/>
    </row>
    <row r="26" spans="2:11" s="1" customFormat="1" ht="6.95" customHeight="1">
      <c r="B26" s="35"/>
      <c r="C26" s="36"/>
      <c r="D26" s="79"/>
      <c r="E26" s="79"/>
      <c r="F26" s="79"/>
      <c r="G26" s="79"/>
      <c r="H26" s="79"/>
      <c r="I26" s="119"/>
      <c r="J26" s="79"/>
      <c r="K26" s="120"/>
    </row>
    <row r="27" spans="2:11" s="1" customFormat="1" ht="25.35" customHeight="1">
      <c r="B27" s="35"/>
      <c r="C27" s="36"/>
      <c r="D27" s="121" t="s">
        <v>42</v>
      </c>
      <c r="E27" s="36"/>
      <c r="F27" s="36"/>
      <c r="G27" s="36"/>
      <c r="H27" s="36"/>
      <c r="I27" s="112"/>
      <c r="J27" s="122">
        <f>ROUND(J76,2)</f>
        <v>0</v>
      </c>
      <c r="K27" s="39"/>
    </row>
    <row r="28" spans="2:11" s="1" customFormat="1" ht="6.95" customHeight="1">
      <c r="B28" s="35"/>
      <c r="C28" s="36"/>
      <c r="D28" s="79"/>
      <c r="E28" s="79"/>
      <c r="F28" s="79"/>
      <c r="G28" s="79"/>
      <c r="H28" s="79"/>
      <c r="I28" s="119"/>
      <c r="J28" s="79"/>
      <c r="K28" s="120"/>
    </row>
    <row r="29" spans="2:11" s="1" customFormat="1" ht="14.45" customHeight="1">
      <c r="B29" s="35"/>
      <c r="C29" s="36"/>
      <c r="D29" s="36"/>
      <c r="E29" s="36"/>
      <c r="F29" s="40" t="s">
        <v>44</v>
      </c>
      <c r="G29" s="36"/>
      <c r="H29" s="36"/>
      <c r="I29" s="123" t="s">
        <v>43</v>
      </c>
      <c r="J29" s="40" t="s">
        <v>45</v>
      </c>
      <c r="K29" s="39"/>
    </row>
    <row r="30" spans="2:11" s="1" customFormat="1" ht="14.45" customHeight="1">
      <c r="B30" s="35"/>
      <c r="C30" s="36"/>
      <c r="D30" s="43" t="s">
        <v>46</v>
      </c>
      <c r="E30" s="43" t="s">
        <v>47</v>
      </c>
      <c r="F30" s="124">
        <f>ROUND(SUM(BE76:BE82), 2)</f>
        <v>0</v>
      </c>
      <c r="G30" s="36"/>
      <c r="H30" s="36"/>
      <c r="I30" s="125">
        <v>0.21</v>
      </c>
      <c r="J30" s="124">
        <f>ROUND(ROUND((SUM(BE76:BE82)), 2)*I30, 2)</f>
        <v>0</v>
      </c>
      <c r="K30" s="39"/>
    </row>
    <row r="31" spans="2:11" s="1" customFormat="1" ht="14.45" customHeight="1">
      <c r="B31" s="35"/>
      <c r="C31" s="36"/>
      <c r="D31" s="36"/>
      <c r="E31" s="43" t="s">
        <v>48</v>
      </c>
      <c r="F31" s="124">
        <f>ROUND(SUM(BF76:BF82), 2)</f>
        <v>0</v>
      </c>
      <c r="G31" s="36"/>
      <c r="H31" s="36"/>
      <c r="I31" s="125">
        <v>0.15</v>
      </c>
      <c r="J31" s="124">
        <f>ROUND(ROUND((SUM(BF76:BF82)), 2)*I31, 2)</f>
        <v>0</v>
      </c>
      <c r="K31" s="39"/>
    </row>
    <row r="32" spans="2:11" s="1" customFormat="1" ht="14.45" hidden="1" customHeight="1">
      <c r="B32" s="35"/>
      <c r="C32" s="36"/>
      <c r="D32" s="36"/>
      <c r="E32" s="43" t="s">
        <v>49</v>
      </c>
      <c r="F32" s="124">
        <f>ROUND(SUM(BG76:BG82), 2)</f>
        <v>0</v>
      </c>
      <c r="G32" s="36"/>
      <c r="H32" s="36"/>
      <c r="I32" s="125">
        <v>0.21</v>
      </c>
      <c r="J32" s="124">
        <v>0</v>
      </c>
      <c r="K32" s="39"/>
    </row>
    <row r="33" spans="2:11" s="1" customFormat="1" ht="14.45" hidden="1" customHeight="1">
      <c r="B33" s="35"/>
      <c r="C33" s="36"/>
      <c r="D33" s="36"/>
      <c r="E33" s="43" t="s">
        <v>50</v>
      </c>
      <c r="F33" s="124">
        <f>ROUND(SUM(BH76:BH82), 2)</f>
        <v>0</v>
      </c>
      <c r="G33" s="36"/>
      <c r="H33" s="36"/>
      <c r="I33" s="125">
        <v>0.15</v>
      </c>
      <c r="J33" s="124">
        <v>0</v>
      </c>
      <c r="K33" s="39"/>
    </row>
    <row r="34" spans="2:11" s="1" customFormat="1" ht="14.45" hidden="1" customHeight="1">
      <c r="B34" s="35"/>
      <c r="C34" s="36"/>
      <c r="D34" s="36"/>
      <c r="E34" s="43" t="s">
        <v>51</v>
      </c>
      <c r="F34" s="124">
        <f>ROUND(SUM(BI76:BI82), 2)</f>
        <v>0</v>
      </c>
      <c r="G34" s="36"/>
      <c r="H34" s="36"/>
      <c r="I34" s="125">
        <v>0</v>
      </c>
      <c r="J34" s="124">
        <v>0</v>
      </c>
      <c r="K34" s="39"/>
    </row>
    <row r="35" spans="2:11" s="1" customFormat="1" ht="6.95" customHeight="1">
      <c r="B35" s="35"/>
      <c r="C35" s="36"/>
      <c r="D35" s="36"/>
      <c r="E35" s="36"/>
      <c r="F35" s="36"/>
      <c r="G35" s="36"/>
      <c r="H35" s="36"/>
      <c r="I35" s="112"/>
      <c r="J35" s="36"/>
      <c r="K35" s="39"/>
    </row>
    <row r="36" spans="2:11" s="1" customFormat="1" ht="25.35" customHeight="1">
      <c r="B36" s="35"/>
      <c r="C36" s="126"/>
      <c r="D36" s="127" t="s">
        <v>52</v>
      </c>
      <c r="E36" s="73"/>
      <c r="F36" s="73"/>
      <c r="G36" s="128" t="s">
        <v>53</v>
      </c>
      <c r="H36" s="129" t="s">
        <v>54</v>
      </c>
      <c r="I36" s="130"/>
      <c r="J36" s="131">
        <f>SUM(J27:J34)</f>
        <v>0</v>
      </c>
      <c r="K36" s="132"/>
    </row>
    <row r="37" spans="2:11" s="1" customFormat="1" ht="14.45" customHeight="1">
      <c r="B37" s="50"/>
      <c r="C37" s="51"/>
      <c r="D37" s="51"/>
      <c r="E37" s="51"/>
      <c r="F37" s="51"/>
      <c r="G37" s="51"/>
      <c r="H37" s="51"/>
      <c r="I37" s="133"/>
      <c r="J37" s="51"/>
      <c r="K37" s="52"/>
    </row>
    <row r="41" spans="2:11" s="1" customFormat="1" ht="6.95" customHeight="1">
      <c r="B41" s="134"/>
      <c r="C41" s="135"/>
      <c r="D41" s="135"/>
      <c r="E41" s="135"/>
      <c r="F41" s="135"/>
      <c r="G41" s="135"/>
      <c r="H41" s="135"/>
      <c r="I41" s="136"/>
      <c r="J41" s="135"/>
      <c r="K41" s="137"/>
    </row>
    <row r="42" spans="2:11" s="1" customFormat="1" ht="36.950000000000003" customHeight="1">
      <c r="B42" s="35"/>
      <c r="C42" s="24" t="s">
        <v>102</v>
      </c>
      <c r="D42" s="36"/>
      <c r="E42" s="36"/>
      <c r="F42" s="36"/>
      <c r="G42" s="36"/>
      <c r="H42" s="36"/>
      <c r="I42" s="112"/>
      <c r="J42" s="36"/>
      <c r="K42" s="39"/>
    </row>
    <row r="43" spans="2:11" s="1" customFormat="1" ht="6.95" customHeight="1">
      <c r="B43" s="35"/>
      <c r="C43" s="36"/>
      <c r="D43" s="36"/>
      <c r="E43" s="36"/>
      <c r="F43" s="36"/>
      <c r="G43" s="36"/>
      <c r="H43" s="36"/>
      <c r="I43" s="112"/>
      <c r="J43" s="36"/>
      <c r="K43" s="39"/>
    </row>
    <row r="44" spans="2:11" s="1" customFormat="1" ht="14.45" customHeight="1">
      <c r="B44" s="35"/>
      <c r="C44" s="31" t="s">
        <v>18</v>
      </c>
      <c r="D44" s="36"/>
      <c r="E44" s="36"/>
      <c r="F44" s="36"/>
      <c r="G44" s="36"/>
      <c r="H44" s="36"/>
      <c r="I44" s="112"/>
      <c r="J44" s="36"/>
      <c r="K44" s="39"/>
    </row>
    <row r="45" spans="2:11" s="1" customFormat="1" ht="16.5" customHeight="1">
      <c r="B45" s="35"/>
      <c r="C45" s="36"/>
      <c r="D45" s="36"/>
      <c r="E45" s="302" t="str">
        <f>E7</f>
        <v xml:space="preserve"> Oprava typového hydrulického válce HDM Js 500</v>
      </c>
      <c r="F45" s="303"/>
      <c r="G45" s="303"/>
      <c r="H45" s="303"/>
      <c r="I45" s="112"/>
      <c r="J45" s="36"/>
      <c r="K45" s="39"/>
    </row>
    <row r="46" spans="2:11" s="1" customFormat="1" ht="14.45" customHeight="1">
      <c r="B46" s="35"/>
      <c r="C46" s="31" t="s">
        <v>100</v>
      </c>
      <c r="D46" s="36"/>
      <c r="E46" s="36"/>
      <c r="F46" s="36"/>
      <c r="G46" s="36"/>
      <c r="H46" s="36"/>
      <c r="I46" s="112"/>
      <c r="J46" s="36"/>
      <c r="K46" s="39"/>
    </row>
    <row r="47" spans="2:11" s="1" customFormat="1" ht="17.25" customHeight="1">
      <c r="B47" s="35"/>
      <c r="C47" s="36"/>
      <c r="D47" s="36"/>
      <c r="E47" s="304" t="str">
        <f>E9</f>
        <v>003 - VON - Vedlejší a ostatní náklady</v>
      </c>
      <c r="F47" s="305"/>
      <c r="G47" s="305"/>
      <c r="H47" s="305"/>
      <c r="I47" s="112"/>
      <c r="J47" s="36"/>
      <c r="K47" s="39"/>
    </row>
    <row r="48" spans="2:11" s="1" customFormat="1" ht="6.95" customHeight="1">
      <c r="B48" s="35"/>
      <c r="C48" s="36"/>
      <c r="D48" s="36"/>
      <c r="E48" s="36"/>
      <c r="F48" s="36"/>
      <c r="G48" s="36"/>
      <c r="H48" s="36"/>
      <c r="I48" s="112"/>
      <c r="J48" s="36"/>
      <c r="K48" s="39"/>
    </row>
    <row r="49" spans="2:47" s="1" customFormat="1" ht="18" customHeight="1">
      <c r="B49" s="35"/>
      <c r="C49" s="31" t="s">
        <v>24</v>
      </c>
      <c r="D49" s="36"/>
      <c r="E49" s="36"/>
      <c r="F49" s="29" t="str">
        <f>F12</f>
        <v xml:space="preserve"> </v>
      </c>
      <c r="G49" s="36"/>
      <c r="H49" s="36"/>
      <c r="I49" s="113" t="s">
        <v>26</v>
      </c>
      <c r="J49" s="114" t="str">
        <f>IF(J12="","",J12)</f>
        <v>15.1.2018</v>
      </c>
      <c r="K49" s="39"/>
    </row>
    <row r="50" spans="2:47" s="1" customFormat="1" ht="6.95" customHeight="1">
      <c r="B50" s="35"/>
      <c r="C50" s="36"/>
      <c r="D50" s="36"/>
      <c r="E50" s="36"/>
      <c r="F50" s="36"/>
      <c r="G50" s="36"/>
      <c r="H50" s="36"/>
      <c r="I50" s="112"/>
      <c r="J50" s="36"/>
      <c r="K50" s="39"/>
    </row>
    <row r="51" spans="2:47" s="1" customFormat="1">
      <c r="B51" s="35"/>
      <c r="C51" s="31" t="s">
        <v>28</v>
      </c>
      <c r="D51" s="36"/>
      <c r="E51" s="36"/>
      <c r="F51" s="29" t="str">
        <f>E15</f>
        <v>Povodí Vltavy, státní podnik</v>
      </c>
      <c r="G51" s="36"/>
      <c r="H51" s="36"/>
      <c r="I51" s="113" t="s">
        <v>37</v>
      </c>
      <c r="J51" s="271" t="str">
        <f>E21</f>
        <v>Ing. Petr Klimeš</v>
      </c>
      <c r="K51" s="39"/>
    </row>
    <row r="52" spans="2:47" s="1" customFormat="1" ht="14.45" customHeight="1">
      <c r="B52" s="35"/>
      <c r="C52" s="31" t="s">
        <v>34</v>
      </c>
      <c r="D52" s="36"/>
      <c r="E52" s="36"/>
      <c r="F52" s="29" t="str">
        <f>IF(E18="","",E18)</f>
        <v/>
      </c>
      <c r="G52" s="36"/>
      <c r="H52" s="36"/>
      <c r="I52" s="112"/>
      <c r="J52" s="306"/>
      <c r="K52" s="39"/>
    </row>
    <row r="53" spans="2:47" s="1" customFormat="1" ht="10.35" customHeight="1">
      <c r="B53" s="35"/>
      <c r="C53" s="36"/>
      <c r="D53" s="36"/>
      <c r="E53" s="36"/>
      <c r="F53" s="36"/>
      <c r="G53" s="36"/>
      <c r="H53" s="36"/>
      <c r="I53" s="112"/>
      <c r="J53" s="36"/>
      <c r="K53" s="39"/>
    </row>
    <row r="54" spans="2:47" s="1" customFormat="1" ht="29.25" customHeight="1">
      <c r="B54" s="35"/>
      <c r="C54" s="138" t="s">
        <v>103</v>
      </c>
      <c r="D54" s="126"/>
      <c r="E54" s="126"/>
      <c r="F54" s="126"/>
      <c r="G54" s="126"/>
      <c r="H54" s="126"/>
      <c r="I54" s="139"/>
      <c r="J54" s="140" t="s">
        <v>104</v>
      </c>
      <c r="K54" s="141"/>
    </row>
    <row r="55" spans="2:47" s="1" customFormat="1" ht="10.35" customHeight="1">
      <c r="B55" s="35"/>
      <c r="C55" s="36"/>
      <c r="D55" s="36"/>
      <c r="E55" s="36"/>
      <c r="F55" s="36"/>
      <c r="G55" s="36"/>
      <c r="H55" s="36"/>
      <c r="I55" s="112"/>
      <c r="J55" s="36"/>
      <c r="K55" s="39"/>
    </row>
    <row r="56" spans="2:47" s="1" customFormat="1" ht="29.25" customHeight="1">
      <c r="B56" s="35"/>
      <c r="C56" s="142" t="s">
        <v>105</v>
      </c>
      <c r="D56" s="36"/>
      <c r="E56" s="36"/>
      <c r="F56" s="36"/>
      <c r="G56" s="36"/>
      <c r="H56" s="36"/>
      <c r="I56" s="112"/>
      <c r="J56" s="122">
        <f>J76</f>
        <v>0</v>
      </c>
      <c r="K56" s="39"/>
      <c r="AU56" s="18" t="s">
        <v>106</v>
      </c>
    </row>
    <row r="57" spans="2:47" s="1" customFormat="1" ht="21.75" customHeight="1">
      <c r="B57" s="35"/>
      <c r="C57" s="36"/>
      <c r="D57" s="36"/>
      <c r="E57" s="36"/>
      <c r="F57" s="36"/>
      <c r="G57" s="36"/>
      <c r="H57" s="36"/>
      <c r="I57" s="112"/>
      <c r="J57" s="36"/>
      <c r="K57" s="39"/>
    </row>
    <row r="58" spans="2:47" s="1" customFormat="1" ht="6.95" customHeight="1">
      <c r="B58" s="50"/>
      <c r="C58" s="51"/>
      <c r="D58" s="51"/>
      <c r="E58" s="51"/>
      <c r="F58" s="51"/>
      <c r="G58" s="51"/>
      <c r="H58" s="51"/>
      <c r="I58" s="133"/>
      <c r="J58" s="51"/>
      <c r="K58" s="52"/>
    </row>
    <row r="62" spans="2:47" s="1" customFormat="1" ht="6.95" customHeight="1">
      <c r="B62" s="53"/>
      <c r="C62" s="54"/>
      <c r="D62" s="54"/>
      <c r="E62" s="54"/>
      <c r="F62" s="54"/>
      <c r="G62" s="54"/>
      <c r="H62" s="54"/>
      <c r="I62" s="136"/>
      <c r="J62" s="54"/>
      <c r="K62" s="54"/>
      <c r="L62" s="55"/>
    </row>
    <row r="63" spans="2:47" s="1" customFormat="1" ht="36.950000000000003" customHeight="1">
      <c r="B63" s="35"/>
      <c r="C63" s="56" t="s">
        <v>107</v>
      </c>
      <c r="D63" s="57"/>
      <c r="E63" s="57"/>
      <c r="F63" s="57"/>
      <c r="G63" s="57"/>
      <c r="H63" s="57"/>
      <c r="I63" s="143"/>
      <c r="J63" s="57"/>
      <c r="K63" s="57"/>
      <c r="L63" s="55"/>
    </row>
    <row r="64" spans="2:47" s="1" customFormat="1" ht="6.95" customHeight="1">
      <c r="B64" s="35"/>
      <c r="C64" s="57"/>
      <c r="D64" s="57"/>
      <c r="E64" s="57"/>
      <c r="F64" s="57"/>
      <c r="G64" s="57"/>
      <c r="H64" s="57"/>
      <c r="I64" s="143"/>
      <c r="J64" s="57"/>
      <c r="K64" s="57"/>
      <c r="L64" s="55"/>
    </row>
    <row r="65" spans="2:65" s="1" customFormat="1" ht="14.45" customHeight="1">
      <c r="B65" s="35"/>
      <c r="C65" s="59" t="s">
        <v>18</v>
      </c>
      <c r="D65" s="57"/>
      <c r="E65" s="57"/>
      <c r="F65" s="57"/>
      <c r="G65" s="57"/>
      <c r="H65" s="57"/>
      <c r="I65" s="143"/>
      <c r="J65" s="57"/>
      <c r="K65" s="57"/>
      <c r="L65" s="55"/>
    </row>
    <row r="66" spans="2:65" s="1" customFormat="1" ht="16.5" customHeight="1">
      <c r="B66" s="35"/>
      <c r="C66" s="57"/>
      <c r="D66" s="57"/>
      <c r="E66" s="307" t="str">
        <f>E7</f>
        <v xml:space="preserve"> Oprava typového hydrulického válce HDM Js 500</v>
      </c>
      <c r="F66" s="308"/>
      <c r="G66" s="308"/>
      <c r="H66" s="308"/>
      <c r="I66" s="143"/>
      <c r="J66" s="57"/>
      <c r="K66" s="57"/>
      <c r="L66" s="55"/>
    </row>
    <row r="67" spans="2:65" s="1" customFormat="1" ht="14.45" customHeight="1">
      <c r="B67" s="35"/>
      <c r="C67" s="59" t="s">
        <v>100</v>
      </c>
      <c r="D67" s="57"/>
      <c r="E67" s="57"/>
      <c r="F67" s="57"/>
      <c r="G67" s="57"/>
      <c r="H67" s="57"/>
      <c r="I67" s="143"/>
      <c r="J67" s="57"/>
      <c r="K67" s="57"/>
      <c r="L67" s="55"/>
    </row>
    <row r="68" spans="2:65" s="1" customFormat="1" ht="17.25" customHeight="1">
      <c r="B68" s="35"/>
      <c r="C68" s="57"/>
      <c r="D68" s="57"/>
      <c r="E68" s="282" t="str">
        <f>E9</f>
        <v>003 - VON - Vedlejší a ostatní náklady</v>
      </c>
      <c r="F68" s="309"/>
      <c r="G68" s="309"/>
      <c r="H68" s="309"/>
      <c r="I68" s="143"/>
      <c r="J68" s="57"/>
      <c r="K68" s="57"/>
      <c r="L68" s="55"/>
    </row>
    <row r="69" spans="2:65" s="1" customFormat="1" ht="6.95" customHeight="1">
      <c r="B69" s="35"/>
      <c r="C69" s="57"/>
      <c r="D69" s="57"/>
      <c r="E69" s="57"/>
      <c r="F69" s="57"/>
      <c r="G69" s="57"/>
      <c r="H69" s="57"/>
      <c r="I69" s="143"/>
      <c r="J69" s="57"/>
      <c r="K69" s="57"/>
      <c r="L69" s="55"/>
    </row>
    <row r="70" spans="2:65" s="1" customFormat="1" ht="18" customHeight="1">
      <c r="B70" s="35"/>
      <c r="C70" s="59" t="s">
        <v>24</v>
      </c>
      <c r="D70" s="57"/>
      <c r="E70" s="57"/>
      <c r="F70" s="144" t="str">
        <f>F12</f>
        <v xml:space="preserve"> </v>
      </c>
      <c r="G70" s="57"/>
      <c r="H70" s="57"/>
      <c r="I70" s="145" t="s">
        <v>26</v>
      </c>
      <c r="J70" s="67" t="str">
        <f>IF(J12="","",J12)</f>
        <v>15.1.2018</v>
      </c>
      <c r="K70" s="57"/>
      <c r="L70" s="55"/>
    </row>
    <row r="71" spans="2:65" s="1" customFormat="1" ht="6.95" customHeight="1">
      <c r="B71" s="35"/>
      <c r="C71" s="57"/>
      <c r="D71" s="57"/>
      <c r="E71" s="57"/>
      <c r="F71" s="57"/>
      <c r="G71" s="57"/>
      <c r="H71" s="57"/>
      <c r="I71" s="143"/>
      <c r="J71" s="57"/>
      <c r="K71" s="57"/>
      <c r="L71" s="55"/>
    </row>
    <row r="72" spans="2:65" s="1" customFormat="1">
      <c r="B72" s="35"/>
      <c r="C72" s="59" t="s">
        <v>28</v>
      </c>
      <c r="D72" s="57"/>
      <c r="E72" s="57"/>
      <c r="F72" s="144" t="str">
        <f>E15</f>
        <v>Povodí Vltavy, státní podnik</v>
      </c>
      <c r="G72" s="57"/>
      <c r="H72" s="57"/>
      <c r="I72" s="145" t="s">
        <v>37</v>
      </c>
      <c r="J72" s="144" t="str">
        <f>E21</f>
        <v>Ing. Petr Klimeš</v>
      </c>
      <c r="K72" s="57"/>
      <c r="L72" s="55"/>
    </row>
    <row r="73" spans="2:65" s="1" customFormat="1" ht="14.45" customHeight="1">
      <c r="B73" s="35"/>
      <c r="C73" s="59" t="s">
        <v>34</v>
      </c>
      <c r="D73" s="57"/>
      <c r="E73" s="57"/>
      <c r="F73" s="144" t="str">
        <f>IF(E18="","",E18)</f>
        <v/>
      </c>
      <c r="G73" s="57"/>
      <c r="H73" s="57"/>
      <c r="I73" s="143"/>
      <c r="J73" s="57"/>
      <c r="K73" s="57"/>
      <c r="L73" s="55"/>
    </row>
    <row r="74" spans="2:65" s="1" customFormat="1" ht="10.35" customHeight="1">
      <c r="B74" s="35"/>
      <c r="C74" s="57"/>
      <c r="D74" s="57"/>
      <c r="E74" s="57"/>
      <c r="F74" s="57"/>
      <c r="G74" s="57"/>
      <c r="H74" s="57"/>
      <c r="I74" s="143"/>
      <c r="J74" s="57"/>
      <c r="K74" s="57"/>
      <c r="L74" s="55"/>
    </row>
    <row r="75" spans="2:65" s="7" customFormat="1" ht="29.25" customHeight="1">
      <c r="B75" s="146"/>
      <c r="C75" s="147" t="s">
        <v>108</v>
      </c>
      <c r="D75" s="148" t="s">
        <v>61</v>
      </c>
      <c r="E75" s="148" t="s">
        <v>57</v>
      </c>
      <c r="F75" s="148" t="s">
        <v>109</v>
      </c>
      <c r="G75" s="148" t="s">
        <v>110</v>
      </c>
      <c r="H75" s="148" t="s">
        <v>111</v>
      </c>
      <c r="I75" s="149" t="s">
        <v>112</v>
      </c>
      <c r="J75" s="148" t="s">
        <v>104</v>
      </c>
      <c r="K75" s="150" t="s">
        <v>113</v>
      </c>
      <c r="L75" s="151"/>
      <c r="M75" s="75" t="s">
        <v>114</v>
      </c>
      <c r="N75" s="76" t="s">
        <v>46</v>
      </c>
      <c r="O75" s="76" t="s">
        <v>115</v>
      </c>
      <c r="P75" s="76" t="s">
        <v>116</v>
      </c>
      <c r="Q75" s="76" t="s">
        <v>117</v>
      </c>
      <c r="R75" s="76" t="s">
        <v>118</v>
      </c>
      <c r="S75" s="76" t="s">
        <v>119</v>
      </c>
      <c r="T75" s="77" t="s">
        <v>120</v>
      </c>
    </row>
    <row r="76" spans="2:65" s="1" customFormat="1" ht="29.25" customHeight="1">
      <c r="B76" s="35"/>
      <c r="C76" s="81" t="s">
        <v>105</v>
      </c>
      <c r="D76" s="57"/>
      <c r="E76" s="57"/>
      <c r="F76" s="57"/>
      <c r="G76" s="57"/>
      <c r="H76" s="57"/>
      <c r="I76" s="143"/>
      <c r="J76" s="152">
        <f>BK76</f>
        <v>0</v>
      </c>
      <c r="K76" s="57"/>
      <c r="L76" s="55"/>
      <c r="M76" s="78"/>
      <c r="N76" s="79"/>
      <c r="O76" s="79"/>
      <c r="P76" s="153">
        <f>SUM(P77:P82)</f>
        <v>0</v>
      </c>
      <c r="Q76" s="79"/>
      <c r="R76" s="153">
        <f>SUM(R77:R82)</f>
        <v>0</v>
      </c>
      <c r="S76" s="79"/>
      <c r="T76" s="154">
        <f>SUM(T77:T82)</f>
        <v>0</v>
      </c>
      <c r="AT76" s="18" t="s">
        <v>75</v>
      </c>
      <c r="AU76" s="18" t="s">
        <v>106</v>
      </c>
      <c r="BK76" s="155">
        <f>SUM(BK77:BK82)</f>
        <v>0</v>
      </c>
    </row>
    <row r="77" spans="2:65" s="1" customFormat="1" ht="16.5" customHeight="1">
      <c r="B77" s="35"/>
      <c r="C77" s="156" t="s">
        <v>84</v>
      </c>
      <c r="D77" s="156" t="s">
        <v>121</v>
      </c>
      <c r="E77" s="157" t="s">
        <v>199</v>
      </c>
      <c r="F77" s="158" t="s">
        <v>200</v>
      </c>
      <c r="G77" s="159" t="s">
        <v>124</v>
      </c>
      <c r="H77" s="160">
        <v>1</v>
      </c>
      <c r="I77" s="161"/>
      <c r="J77" s="162">
        <f>ROUND(I77*H77,2)</f>
        <v>0</v>
      </c>
      <c r="K77" s="158" t="s">
        <v>23</v>
      </c>
      <c r="L77" s="55"/>
      <c r="M77" s="163" t="s">
        <v>23</v>
      </c>
      <c r="N77" s="164" t="s">
        <v>47</v>
      </c>
      <c r="O77" s="36"/>
      <c r="P77" s="165">
        <f>O77*H77</f>
        <v>0</v>
      </c>
      <c r="Q77" s="165">
        <v>0</v>
      </c>
      <c r="R77" s="165">
        <f>Q77*H77</f>
        <v>0</v>
      </c>
      <c r="S77" s="165">
        <v>0</v>
      </c>
      <c r="T77" s="166">
        <f>S77*H77</f>
        <v>0</v>
      </c>
      <c r="AR77" s="18" t="s">
        <v>201</v>
      </c>
      <c r="AT77" s="18" t="s">
        <v>121</v>
      </c>
      <c r="AU77" s="18" t="s">
        <v>76</v>
      </c>
      <c r="AY77" s="18" t="s">
        <v>125</v>
      </c>
      <c r="BE77" s="167">
        <f>IF(N77="základní",J77,0)</f>
        <v>0</v>
      </c>
      <c r="BF77" s="167">
        <f>IF(N77="snížená",J77,0)</f>
        <v>0</v>
      </c>
      <c r="BG77" s="167">
        <f>IF(N77="zákl. přenesená",J77,0)</f>
        <v>0</v>
      </c>
      <c r="BH77" s="167">
        <f>IF(N77="sníž. přenesená",J77,0)</f>
        <v>0</v>
      </c>
      <c r="BI77" s="167">
        <f>IF(N77="nulová",J77,0)</f>
        <v>0</v>
      </c>
      <c r="BJ77" s="18" t="s">
        <v>84</v>
      </c>
      <c r="BK77" s="167">
        <f>ROUND(I77*H77,2)</f>
        <v>0</v>
      </c>
      <c r="BL77" s="18" t="s">
        <v>201</v>
      </c>
      <c r="BM77" s="18" t="s">
        <v>202</v>
      </c>
    </row>
    <row r="78" spans="2:65" s="1" customFormat="1" ht="13.5">
      <c r="B78" s="35"/>
      <c r="C78" s="57"/>
      <c r="D78" s="168" t="s">
        <v>127</v>
      </c>
      <c r="E78" s="57"/>
      <c r="F78" s="169" t="s">
        <v>203</v>
      </c>
      <c r="G78" s="57"/>
      <c r="H78" s="57"/>
      <c r="I78" s="143"/>
      <c r="J78" s="57"/>
      <c r="K78" s="57"/>
      <c r="L78" s="55"/>
      <c r="M78" s="170"/>
      <c r="N78" s="36"/>
      <c r="O78" s="36"/>
      <c r="P78" s="36"/>
      <c r="Q78" s="36"/>
      <c r="R78" s="36"/>
      <c r="S78" s="36"/>
      <c r="T78" s="72"/>
      <c r="AT78" s="18" t="s">
        <v>127</v>
      </c>
      <c r="AU78" s="18" t="s">
        <v>76</v>
      </c>
    </row>
    <row r="79" spans="2:65" s="1" customFormat="1" ht="40.5">
      <c r="B79" s="35"/>
      <c r="C79" s="57"/>
      <c r="D79" s="168" t="s">
        <v>129</v>
      </c>
      <c r="E79" s="57"/>
      <c r="F79" s="171" t="s">
        <v>204</v>
      </c>
      <c r="G79" s="57"/>
      <c r="H79" s="57"/>
      <c r="I79" s="143"/>
      <c r="J79" s="57"/>
      <c r="K79" s="57"/>
      <c r="L79" s="55"/>
      <c r="M79" s="170"/>
      <c r="N79" s="36"/>
      <c r="O79" s="36"/>
      <c r="P79" s="36"/>
      <c r="Q79" s="36"/>
      <c r="R79" s="36"/>
      <c r="S79" s="36"/>
      <c r="T79" s="72"/>
      <c r="AT79" s="18" t="s">
        <v>129</v>
      </c>
      <c r="AU79" s="18" t="s">
        <v>76</v>
      </c>
    </row>
    <row r="80" spans="2:65" s="1" customFormat="1" ht="16.5" customHeight="1">
      <c r="B80" s="35"/>
      <c r="C80" s="156" t="s">
        <v>86</v>
      </c>
      <c r="D80" s="156" t="s">
        <v>121</v>
      </c>
      <c r="E80" s="157" t="s">
        <v>205</v>
      </c>
      <c r="F80" s="158" t="s">
        <v>206</v>
      </c>
      <c r="G80" s="159" t="s">
        <v>124</v>
      </c>
      <c r="H80" s="160">
        <v>1</v>
      </c>
      <c r="I80" s="161"/>
      <c r="J80" s="162">
        <f>ROUND(I80*H80,2)</f>
        <v>0</v>
      </c>
      <c r="K80" s="158" t="s">
        <v>23</v>
      </c>
      <c r="L80" s="55"/>
      <c r="M80" s="163" t="s">
        <v>23</v>
      </c>
      <c r="N80" s="164" t="s">
        <v>47</v>
      </c>
      <c r="O80" s="36"/>
      <c r="P80" s="165">
        <f>O80*H80</f>
        <v>0</v>
      </c>
      <c r="Q80" s="165">
        <v>0</v>
      </c>
      <c r="R80" s="165">
        <f>Q80*H80</f>
        <v>0</v>
      </c>
      <c r="S80" s="165">
        <v>0</v>
      </c>
      <c r="T80" s="166">
        <f>S80*H80</f>
        <v>0</v>
      </c>
      <c r="AR80" s="18" t="s">
        <v>201</v>
      </c>
      <c r="AT80" s="18" t="s">
        <v>121</v>
      </c>
      <c r="AU80" s="18" t="s">
        <v>76</v>
      </c>
      <c r="AY80" s="18" t="s">
        <v>125</v>
      </c>
      <c r="BE80" s="167">
        <f>IF(N80="základní",J80,0)</f>
        <v>0</v>
      </c>
      <c r="BF80" s="167">
        <f>IF(N80="snížená",J80,0)</f>
        <v>0</v>
      </c>
      <c r="BG80" s="167">
        <f>IF(N80="zákl. přenesená",J80,0)</f>
        <v>0</v>
      </c>
      <c r="BH80" s="167">
        <f>IF(N80="sníž. přenesená",J80,0)</f>
        <v>0</v>
      </c>
      <c r="BI80" s="167">
        <f>IF(N80="nulová",J80,0)</f>
        <v>0</v>
      </c>
      <c r="BJ80" s="18" t="s">
        <v>84</v>
      </c>
      <c r="BK80" s="167">
        <f>ROUND(I80*H80,2)</f>
        <v>0</v>
      </c>
      <c r="BL80" s="18" t="s">
        <v>201</v>
      </c>
      <c r="BM80" s="18" t="s">
        <v>207</v>
      </c>
    </row>
    <row r="81" spans="2:47" s="1" customFormat="1" ht="67.5">
      <c r="B81" s="35"/>
      <c r="C81" s="57"/>
      <c r="D81" s="168" t="s">
        <v>127</v>
      </c>
      <c r="E81" s="57"/>
      <c r="F81" s="169" t="s">
        <v>208</v>
      </c>
      <c r="G81" s="57"/>
      <c r="H81" s="57"/>
      <c r="I81" s="143"/>
      <c r="J81" s="57"/>
      <c r="K81" s="57"/>
      <c r="L81" s="55"/>
      <c r="M81" s="170"/>
      <c r="N81" s="36"/>
      <c r="O81" s="36"/>
      <c r="P81" s="36"/>
      <c r="Q81" s="36"/>
      <c r="R81" s="36"/>
      <c r="S81" s="36"/>
      <c r="T81" s="72"/>
      <c r="AT81" s="18" t="s">
        <v>127</v>
      </c>
      <c r="AU81" s="18" t="s">
        <v>76</v>
      </c>
    </row>
    <row r="82" spans="2:47" s="1" customFormat="1" ht="27">
      <c r="B82" s="35"/>
      <c r="C82" s="57"/>
      <c r="D82" s="168" t="s">
        <v>129</v>
      </c>
      <c r="E82" s="57"/>
      <c r="F82" s="171" t="s">
        <v>209</v>
      </c>
      <c r="G82" s="57"/>
      <c r="H82" s="57"/>
      <c r="I82" s="143"/>
      <c r="J82" s="57"/>
      <c r="K82" s="57"/>
      <c r="L82" s="55"/>
      <c r="M82" s="183"/>
      <c r="N82" s="184"/>
      <c r="O82" s="184"/>
      <c r="P82" s="184"/>
      <c r="Q82" s="184"/>
      <c r="R82" s="184"/>
      <c r="S82" s="184"/>
      <c r="T82" s="185"/>
      <c r="AT82" s="18" t="s">
        <v>129</v>
      </c>
      <c r="AU82" s="18" t="s">
        <v>76</v>
      </c>
    </row>
    <row r="83" spans="2:47" s="1" customFormat="1" ht="6.95" customHeight="1">
      <c r="B83" s="50"/>
      <c r="C83" s="51"/>
      <c r="D83" s="51"/>
      <c r="E83" s="51"/>
      <c r="F83" s="51"/>
      <c r="G83" s="51"/>
      <c r="H83" s="51"/>
      <c r="I83" s="133"/>
      <c r="J83" s="51"/>
      <c r="K83" s="51"/>
      <c r="L83" s="55"/>
    </row>
  </sheetData>
  <sheetProtection algorithmName="SHA-512" hashValue="P5v2LOczfOCxQUe0QV1k5qNAhc6EwyfLCbimSqG9q3RY+dkB0DihH0MpdF/bQbg2UYvyEh+m5dJUzFIPbbFg3w==" saltValue="wsTeNaoukdwwzhV24rAt8+kuvbp6eH+pYdkBp4Wv/g3moR5qXooc9qtAsgHAPINNATZw5GoFie10i6yUjbLmZg==" spinCount="100000" sheet="1" objects="1" scenarios="1" formatColumns="0" formatRows="0" autoFilter="0"/>
  <autoFilter ref="C75:K82"/>
  <mergeCells count="10">
    <mergeCell ref="J51:J52"/>
    <mergeCell ref="E66:H66"/>
    <mergeCell ref="E68:H68"/>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5" display="3) Soupis prací"/>
    <hyperlink ref="L1:V1" location="'Rekapitulace stavby'!C2" display="Rekapitulace stavby"/>
  </hyperlinks>
  <pageMargins left="0.59055118110236227" right="0.59055118110236227" top="0.59055118110236227" bottom="0.59055118110236227" header="0" footer="0"/>
  <pageSetup paperSize="9" fitToHeight="100" orientation="landscape"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K216"/>
  <sheetViews>
    <sheetView showGridLines="0" tabSelected="1" zoomScaleNormal="100" workbookViewId="0"/>
  </sheetViews>
  <sheetFormatPr defaultRowHeight="13.5"/>
  <cols>
    <col min="1" max="1" width="8.33203125" style="186" customWidth="1"/>
    <col min="2" max="2" width="1.6640625" style="186" customWidth="1"/>
    <col min="3" max="4" width="5" style="186" customWidth="1"/>
    <col min="5" max="5" width="11.6640625" style="186" customWidth="1"/>
    <col min="6" max="6" width="9.1640625" style="186" customWidth="1"/>
    <col min="7" max="7" width="5" style="186" customWidth="1"/>
    <col min="8" max="8" width="77.83203125" style="186" customWidth="1"/>
    <col min="9" max="10" width="20" style="186" customWidth="1"/>
    <col min="11" max="11" width="1.6640625" style="186" customWidth="1"/>
  </cols>
  <sheetData>
    <row r="1" spans="2:11" ht="37.5" customHeight="1"/>
    <row r="2" spans="2:11" ht="7.5" customHeight="1">
      <c r="B2" s="187"/>
      <c r="C2" s="188"/>
      <c r="D2" s="188"/>
      <c r="E2" s="188"/>
      <c r="F2" s="188"/>
      <c r="G2" s="188"/>
      <c r="H2" s="188"/>
      <c r="I2" s="188"/>
      <c r="J2" s="188"/>
      <c r="K2" s="189"/>
    </row>
    <row r="3" spans="2:11" s="9" customFormat="1" ht="45" customHeight="1">
      <c r="B3" s="190"/>
      <c r="C3" s="314" t="s">
        <v>210</v>
      </c>
      <c r="D3" s="314"/>
      <c r="E3" s="314"/>
      <c r="F3" s="314"/>
      <c r="G3" s="314"/>
      <c r="H3" s="314"/>
      <c r="I3" s="314"/>
      <c r="J3" s="314"/>
      <c r="K3" s="191"/>
    </row>
    <row r="4" spans="2:11" ht="25.5" customHeight="1">
      <c r="B4" s="192"/>
      <c r="C4" s="318" t="s">
        <v>211</v>
      </c>
      <c r="D4" s="318"/>
      <c r="E4" s="318"/>
      <c r="F4" s="318"/>
      <c r="G4" s="318"/>
      <c r="H4" s="318"/>
      <c r="I4" s="318"/>
      <c r="J4" s="318"/>
      <c r="K4" s="193"/>
    </row>
    <row r="5" spans="2:11" ht="5.25" customHeight="1">
      <c r="B5" s="192"/>
      <c r="C5" s="194"/>
      <c r="D5" s="194"/>
      <c r="E5" s="194"/>
      <c r="F5" s="194"/>
      <c r="G5" s="194"/>
      <c r="H5" s="194"/>
      <c r="I5" s="194"/>
      <c r="J5" s="194"/>
      <c r="K5" s="193"/>
    </row>
    <row r="6" spans="2:11" ht="15" customHeight="1">
      <c r="B6" s="192"/>
      <c r="C6" s="317" t="s">
        <v>212</v>
      </c>
      <c r="D6" s="317"/>
      <c r="E6" s="317"/>
      <c r="F6" s="317"/>
      <c r="G6" s="317"/>
      <c r="H6" s="317"/>
      <c r="I6" s="317"/>
      <c r="J6" s="317"/>
      <c r="K6" s="193"/>
    </row>
    <row r="7" spans="2:11" ht="15" customHeight="1">
      <c r="B7" s="196"/>
      <c r="C7" s="317" t="s">
        <v>213</v>
      </c>
      <c r="D7" s="317"/>
      <c r="E7" s="317"/>
      <c r="F7" s="317"/>
      <c r="G7" s="317"/>
      <c r="H7" s="317"/>
      <c r="I7" s="317"/>
      <c r="J7" s="317"/>
      <c r="K7" s="193"/>
    </row>
    <row r="8" spans="2:11" ht="12.75" customHeight="1">
      <c r="B8" s="196"/>
      <c r="C8" s="195"/>
      <c r="D8" s="195"/>
      <c r="E8" s="195"/>
      <c r="F8" s="195"/>
      <c r="G8" s="195"/>
      <c r="H8" s="195"/>
      <c r="I8" s="195"/>
      <c r="J8" s="195"/>
      <c r="K8" s="193"/>
    </row>
    <row r="9" spans="2:11" ht="15" customHeight="1">
      <c r="B9" s="196"/>
      <c r="C9" s="317" t="s">
        <v>214</v>
      </c>
      <c r="D9" s="317"/>
      <c r="E9" s="317"/>
      <c r="F9" s="317"/>
      <c r="G9" s="317"/>
      <c r="H9" s="317"/>
      <c r="I9" s="317"/>
      <c r="J9" s="317"/>
      <c r="K9" s="193"/>
    </row>
    <row r="10" spans="2:11" ht="15" customHeight="1">
      <c r="B10" s="196"/>
      <c r="C10" s="195"/>
      <c r="D10" s="317" t="s">
        <v>215</v>
      </c>
      <c r="E10" s="317"/>
      <c r="F10" s="317"/>
      <c r="G10" s="317"/>
      <c r="H10" s="317"/>
      <c r="I10" s="317"/>
      <c r="J10" s="317"/>
      <c r="K10" s="193"/>
    </row>
    <row r="11" spans="2:11" ht="15" customHeight="1">
      <c r="B11" s="196"/>
      <c r="C11" s="197"/>
      <c r="D11" s="317" t="s">
        <v>216</v>
      </c>
      <c r="E11" s="317"/>
      <c r="F11" s="317"/>
      <c r="G11" s="317"/>
      <c r="H11" s="317"/>
      <c r="I11" s="317"/>
      <c r="J11" s="317"/>
      <c r="K11" s="193"/>
    </row>
    <row r="12" spans="2:11" ht="12.75" customHeight="1">
      <c r="B12" s="196"/>
      <c r="C12" s="197"/>
      <c r="D12" s="197"/>
      <c r="E12" s="197"/>
      <c r="F12" s="197"/>
      <c r="G12" s="197"/>
      <c r="H12" s="197"/>
      <c r="I12" s="197"/>
      <c r="J12" s="197"/>
      <c r="K12" s="193"/>
    </row>
    <row r="13" spans="2:11" ht="15" customHeight="1">
      <c r="B13" s="196"/>
      <c r="C13" s="197"/>
      <c r="D13" s="317" t="s">
        <v>217</v>
      </c>
      <c r="E13" s="317"/>
      <c r="F13" s="317"/>
      <c r="G13" s="317"/>
      <c r="H13" s="317"/>
      <c r="I13" s="317"/>
      <c r="J13" s="317"/>
      <c r="K13" s="193"/>
    </row>
    <row r="14" spans="2:11" ht="15" customHeight="1">
      <c r="B14" s="196"/>
      <c r="C14" s="197"/>
      <c r="D14" s="317" t="s">
        <v>218</v>
      </c>
      <c r="E14" s="317"/>
      <c r="F14" s="317"/>
      <c r="G14" s="317"/>
      <c r="H14" s="317"/>
      <c r="I14" s="317"/>
      <c r="J14" s="317"/>
      <c r="K14" s="193"/>
    </row>
    <row r="15" spans="2:11" ht="15" customHeight="1">
      <c r="B15" s="196"/>
      <c r="C15" s="197"/>
      <c r="D15" s="317" t="s">
        <v>219</v>
      </c>
      <c r="E15" s="317"/>
      <c r="F15" s="317"/>
      <c r="G15" s="317"/>
      <c r="H15" s="317"/>
      <c r="I15" s="317"/>
      <c r="J15" s="317"/>
      <c r="K15" s="193"/>
    </row>
    <row r="16" spans="2:11" ht="15" customHeight="1">
      <c r="B16" s="196"/>
      <c r="C16" s="197"/>
      <c r="D16" s="197"/>
      <c r="E16" s="198" t="s">
        <v>220</v>
      </c>
      <c r="F16" s="317" t="s">
        <v>221</v>
      </c>
      <c r="G16" s="317"/>
      <c r="H16" s="317"/>
      <c r="I16" s="317"/>
      <c r="J16" s="317"/>
      <c r="K16" s="193"/>
    </row>
    <row r="17" spans="2:11" ht="15" customHeight="1">
      <c r="B17" s="196"/>
      <c r="C17" s="197"/>
      <c r="D17" s="197"/>
      <c r="E17" s="198" t="s">
        <v>222</v>
      </c>
      <c r="F17" s="317" t="s">
        <v>223</v>
      </c>
      <c r="G17" s="317"/>
      <c r="H17" s="317"/>
      <c r="I17" s="317"/>
      <c r="J17" s="317"/>
      <c r="K17" s="193"/>
    </row>
    <row r="18" spans="2:11" ht="15" customHeight="1">
      <c r="B18" s="196"/>
      <c r="C18" s="197"/>
      <c r="D18" s="197"/>
      <c r="E18" s="198" t="s">
        <v>83</v>
      </c>
      <c r="F18" s="317" t="s">
        <v>224</v>
      </c>
      <c r="G18" s="317"/>
      <c r="H18" s="317"/>
      <c r="I18" s="317"/>
      <c r="J18" s="317"/>
      <c r="K18" s="193"/>
    </row>
    <row r="19" spans="2:11" ht="15" customHeight="1">
      <c r="B19" s="196"/>
      <c r="C19" s="197"/>
      <c r="D19" s="197"/>
      <c r="E19" s="198" t="s">
        <v>92</v>
      </c>
      <c r="F19" s="317" t="s">
        <v>225</v>
      </c>
      <c r="G19" s="317"/>
      <c r="H19" s="317"/>
      <c r="I19" s="317"/>
      <c r="J19" s="317"/>
      <c r="K19" s="193"/>
    </row>
    <row r="20" spans="2:11" ht="15" customHeight="1">
      <c r="B20" s="196"/>
      <c r="C20" s="197"/>
      <c r="D20" s="197"/>
      <c r="E20" s="198" t="s">
        <v>226</v>
      </c>
      <c r="F20" s="317" t="s">
        <v>227</v>
      </c>
      <c r="G20" s="317"/>
      <c r="H20" s="317"/>
      <c r="I20" s="317"/>
      <c r="J20" s="317"/>
      <c r="K20" s="193"/>
    </row>
    <row r="21" spans="2:11" ht="15" customHeight="1">
      <c r="B21" s="196"/>
      <c r="C21" s="197"/>
      <c r="D21" s="197"/>
      <c r="E21" s="198" t="s">
        <v>228</v>
      </c>
      <c r="F21" s="317" t="s">
        <v>229</v>
      </c>
      <c r="G21" s="317"/>
      <c r="H21" s="317"/>
      <c r="I21" s="317"/>
      <c r="J21" s="317"/>
      <c r="K21" s="193"/>
    </row>
    <row r="22" spans="2:11" ht="12.75" customHeight="1">
      <c r="B22" s="196"/>
      <c r="C22" s="197"/>
      <c r="D22" s="197"/>
      <c r="E22" s="197"/>
      <c r="F22" s="197"/>
      <c r="G22" s="197"/>
      <c r="H22" s="197"/>
      <c r="I22" s="197"/>
      <c r="J22" s="197"/>
      <c r="K22" s="193"/>
    </row>
    <row r="23" spans="2:11" ht="15" customHeight="1">
      <c r="B23" s="196"/>
      <c r="C23" s="317" t="s">
        <v>230</v>
      </c>
      <c r="D23" s="317"/>
      <c r="E23" s="317"/>
      <c r="F23" s="317"/>
      <c r="G23" s="317"/>
      <c r="H23" s="317"/>
      <c r="I23" s="317"/>
      <c r="J23" s="317"/>
      <c r="K23" s="193"/>
    </row>
    <row r="24" spans="2:11" ht="15" customHeight="1">
      <c r="B24" s="196"/>
      <c r="C24" s="317" t="s">
        <v>231</v>
      </c>
      <c r="D24" s="317"/>
      <c r="E24" s="317"/>
      <c r="F24" s="317"/>
      <c r="G24" s="317"/>
      <c r="H24" s="317"/>
      <c r="I24" s="317"/>
      <c r="J24" s="317"/>
      <c r="K24" s="193"/>
    </row>
    <row r="25" spans="2:11" ht="15" customHeight="1">
      <c r="B25" s="196"/>
      <c r="C25" s="195"/>
      <c r="D25" s="317" t="s">
        <v>232</v>
      </c>
      <c r="E25" s="317"/>
      <c r="F25" s="317"/>
      <c r="G25" s="317"/>
      <c r="H25" s="317"/>
      <c r="I25" s="317"/>
      <c r="J25" s="317"/>
      <c r="K25" s="193"/>
    </row>
    <row r="26" spans="2:11" ht="15" customHeight="1">
      <c r="B26" s="196"/>
      <c r="C26" s="197"/>
      <c r="D26" s="317" t="s">
        <v>233</v>
      </c>
      <c r="E26" s="317"/>
      <c r="F26" s="317"/>
      <c r="G26" s="317"/>
      <c r="H26" s="317"/>
      <c r="I26" s="317"/>
      <c r="J26" s="317"/>
      <c r="K26" s="193"/>
    </row>
    <row r="27" spans="2:11" ht="12.75" customHeight="1">
      <c r="B27" s="196"/>
      <c r="C27" s="197"/>
      <c r="D27" s="197"/>
      <c r="E27" s="197"/>
      <c r="F27" s="197"/>
      <c r="G27" s="197"/>
      <c r="H27" s="197"/>
      <c r="I27" s="197"/>
      <c r="J27" s="197"/>
      <c r="K27" s="193"/>
    </row>
    <row r="28" spans="2:11" ht="15" customHeight="1">
      <c r="B28" s="196"/>
      <c r="C28" s="197"/>
      <c r="D28" s="317" t="s">
        <v>234</v>
      </c>
      <c r="E28" s="317"/>
      <c r="F28" s="317"/>
      <c r="G28" s="317"/>
      <c r="H28" s="317"/>
      <c r="I28" s="317"/>
      <c r="J28" s="317"/>
      <c r="K28" s="193"/>
    </row>
    <row r="29" spans="2:11" ht="15" customHeight="1">
      <c r="B29" s="196"/>
      <c r="C29" s="197"/>
      <c r="D29" s="317" t="s">
        <v>235</v>
      </c>
      <c r="E29" s="317"/>
      <c r="F29" s="317"/>
      <c r="G29" s="317"/>
      <c r="H29" s="317"/>
      <c r="I29" s="317"/>
      <c r="J29" s="317"/>
      <c r="K29" s="193"/>
    </row>
    <row r="30" spans="2:11" ht="12.75" customHeight="1">
      <c r="B30" s="196"/>
      <c r="C30" s="197"/>
      <c r="D30" s="197"/>
      <c r="E30" s="197"/>
      <c r="F30" s="197"/>
      <c r="G30" s="197"/>
      <c r="H30" s="197"/>
      <c r="I30" s="197"/>
      <c r="J30" s="197"/>
      <c r="K30" s="193"/>
    </row>
    <row r="31" spans="2:11" ht="15" customHeight="1">
      <c r="B31" s="196"/>
      <c r="C31" s="197"/>
      <c r="D31" s="317" t="s">
        <v>236</v>
      </c>
      <c r="E31" s="317"/>
      <c r="F31" s="317"/>
      <c r="G31" s="317"/>
      <c r="H31" s="317"/>
      <c r="I31" s="317"/>
      <c r="J31" s="317"/>
      <c r="K31" s="193"/>
    </row>
    <row r="32" spans="2:11" ht="15" customHeight="1">
      <c r="B32" s="196"/>
      <c r="C32" s="197"/>
      <c r="D32" s="317" t="s">
        <v>237</v>
      </c>
      <c r="E32" s="317"/>
      <c r="F32" s="317"/>
      <c r="G32" s="317"/>
      <c r="H32" s="317"/>
      <c r="I32" s="317"/>
      <c r="J32" s="317"/>
      <c r="K32" s="193"/>
    </row>
    <row r="33" spans="2:11" ht="15" customHeight="1">
      <c r="B33" s="196"/>
      <c r="C33" s="197"/>
      <c r="D33" s="317" t="s">
        <v>238</v>
      </c>
      <c r="E33" s="317"/>
      <c r="F33" s="317"/>
      <c r="G33" s="317"/>
      <c r="H33" s="317"/>
      <c r="I33" s="317"/>
      <c r="J33" s="317"/>
      <c r="K33" s="193"/>
    </row>
    <row r="34" spans="2:11" ht="15" customHeight="1">
      <c r="B34" s="196"/>
      <c r="C34" s="197"/>
      <c r="D34" s="195"/>
      <c r="E34" s="199" t="s">
        <v>108</v>
      </c>
      <c r="F34" s="195"/>
      <c r="G34" s="317" t="s">
        <v>239</v>
      </c>
      <c r="H34" s="317"/>
      <c r="I34" s="317"/>
      <c r="J34" s="317"/>
      <c r="K34" s="193"/>
    </row>
    <row r="35" spans="2:11" ht="30.75" customHeight="1">
      <c r="B35" s="196"/>
      <c r="C35" s="197"/>
      <c r="D35" s="195"/>
      <c r="E35" s="199" t="s">
        <v>240</v>
      </c>
      <c r="F35" s="195"/>
      <c r="G35" s="317" t="s">
        <v>241</v>
      </c>
      <c r="H35" s="317"/>
      <c r="I35" s="317"/>
      <c r="J35" s="317"/>
      <c r="K35" s="193"/>
    </row>
    <row r="36" spans="2:11" ht="15" customHeight="1">
      <c r="B36" s="196"/>
      <c r="C36" s="197"/>
      <c r="D36" s="195"/>
      <c r="E36" s="199" t="s">
        <v>57</v>
      </c>
      <c r="F36" s="195"/>
      <c r="G36" s="317" t="s">
        <v>242</v>
      </c>
      <c r="H36" s="317"/>
      <c r="I36" s="317"/>
      <c r="J36" s="317"/>
      <c r="K36" s="193"/>
    </row>
    <row r="37" spans="2:11" ht="15" customHeight="1">
      <c r="B37" s="196"/>
      <c r="C37" s="197"/>
      <c r="D37" s="195"/>
      <c r="E37" s="199" t="s">
        <v>109</v>
      </c>
      <c r="F37" s="195"/>
      <c r="G37" s="317" t="s">
        <v>243</v>
      </c>
      <c r="H37" s="317"/>
      <c r="I37" s="317"/>
      <c r="J37" s="317"/>
      <c r="K37" s="193"/>
    </row>
    <row r="38" spans="2:11" ht="15" customHeight="1">
      <c r="B38" s="196"/>
      <c r="C38" s="197"/>
      <c r="D38" s="195"/>
      <c r="E38" s="199" t="s">
        <v>110</v>
      </c>
      <c r="F38" s="195"/>
      <c r="G38" s="317" t="s">
        <v>244</v>
      </c>
      <c r="H38" s="317"/>
      <c r="I38" s="317"/>
      <c r="J38" s="317"/>
      <c r="K38" s="193"/>
    </row>
    <row r="39" spans="2:11" ht="15" customHeight="1">
      <c r="B39" s="196"/>
      <c r="C39" s="197"/>
      <c r="D39" s="195"/>
      <c r="E39" s="199" t="s">
        <v>111</v>
      </c>
      <c r="F39" s="195"/>
      <c r="G39" s="317" t="s">
        <v>245</v>
      </c>
      <c r="H39" s="317"/>
      <c r="I39" s="317"/>
      <c r="J39" s="317"/>
      <c r="K39" s="193"/>
    </row>
    <row r="40" spans="2:11" ht="15" customHeight="1">
      <c r="B40" s="196"/>
      <c r="C40" s="197"/>
      <c r="D40" s="195"/>
      <c r="E40" s="199" t="s">
        <v>246</v>
      </c>
      <c r="F40" s="195"/>
      <c r="G40" s="317" t="s">
        <v>247</v>
      </c>
      <c r="H40" s="317"/>
      <c r="I40" s="317"/>
      <c r="J40" s="317"/>
      <c r="K40" s="193"/>
    </row>
    <row r="41" spans="2:11" ht="15" customHeight="1">
      <c r="B41" s="196"/>
      <c r="C41" s="197"/>
      <c r="D41" s="195"/>
      <c r="E41" s="199"/>
      <c r="F41" s="195"/>
      <c r="G41" s="317" t="s">
        <v>248</v>
      </c>
      <c r="H41" s="317"/>
      <c r="I41" s="317"/>
      <c r="J41" s="317"/>
      <c r="K41" s="193"/>
    </row>
    <row r="42" spans="2:11" ht="15" customHeight="1">
      <c r="B42" s="196"/>
      <c r="C42" s="197"/>
      <c r="D42" s="195"/>
      <c r="E42" s="199" t="s">
        <v>249</v>
      </c>
      <c r="F42" s="195"/>
      <c r="G42" s="317" t="s">
        <v>250</v>
      </c>
      <c r="H42" s="317"/>
      <c r="I42" s="317"/>
      <c r="J42" s="317"/>
      <c r="K42" s="193"/>
    </row>
    <row r="43" spans="2:11" ht="15" customHeight="1">
      <c r="B43" s="196"/>
      <c r="C43" s="197"/>
      <c r="D43" s="195"/>
      <c r="E43" s="199" t="s">
        <v>113</v>
      </c>
      <c r="F43" s="195"/>
      <c r="G43" s="317" t="s">
        <v>251</v>
      </c>
      <c r="H43" s="317"/>
      <c r="I43" s="317"/>
      <c r="J43" s="317"/>
      <c r="K43" s="193"/>
    </row>
    <row r="44" spans="2:11" ht="12.75" customHeight="1">
      <c r="B44" s="196"/>
      <c r="C44" s="197"/>
      <c r="D44" s="195"/>
      <c r="E44" s="195"/>
      <c r="F44" s="195"/>
      <c r="G44" s="195"/>
      <c r="H44" s="195"/>
      <c r="I44" s="195"/>
      <c r="J44" s="195"/>
      <c r="K44" s="193"/>
    </row>
    <row r="45" spans="2:11" ht="15" customHeight="1">
      <c r="B45" s="196"/>
      <c r="C45" s="197"/>
      <c r="D45" s="317" t="s">
        <v>252</v>
      </c>
      <c r="E45" s="317"/>
      <c r="F45" s="317"/>
      <c r="G45" s="317"/>
      <c r="H45" s="317"/>
      <c r="I45" s="317"/>
      <c r="J45" s="317"/>
      <c r="K45" s="193"/>
    </row>
    <row r="46" spans="2:11" ht="15" customHeight="1">
      <c r="B46" s="196"/>
      <c r="C46" s="197"/>
      <c r="D46" s="197"/>
      <c r="E46" s="317" t="s">
        <v>253</v>
      </c>
      <c r="F46" s="317"/>
      <c r="G46" s="317"/>
      <c r="H46" s="317"/>
      <c r="I46" s="317"/>
      <c r="J46" s="317"/>
      <c r="K46" s="193"/>
    </row>
    <row r="47" spans="2:11" ht="15" customHeight="1">
      <c r="B47" s="196"/>
      <c r="C47" s="197"/>
      <c r="D47" s="197"/>
      <c r="E47" s="317" t="s">
        <v>254</v>
      </c>
      <c r="F47" s="317"/>
      <c r="G47" s="317"/>
      <c r="H47" s="317"/>
      <c r="I47" s="317"/>
      <c r="J47" s="317"/>
      <c r="K47" s="193"/>
    </row>
    <row r="48" spans="2:11" ht="15" customHeight="1">
      <c r="B48" s="196"/>
      <c r="C48" s="197"/>
      <c r="D48" s="197"/>
      <c r="E48" s="317" t="s">
        <v>255</v>
      </c>
      <c r="F48" s="317"/>
      <c r="G48" s="317"/>
      <c r="H48" s="317"/>
      <c r="I48" s="317"/>
      <c r="J48" s="317"/>
      <c r="K48" s="193"/>
    </row>
    <row r="49" spans="2:11" ht="15" customHeight="1">
      <c r="B49" s="196"/>
      <c r="C49" s="197"/>
      <c r="D49" s="317" t="s">
        <v>256</v>
      </c>
      <c r="E49" s="317"/>
      <c r="F49" s="317"/>
      <c r="G49" s="317"/>
      <c r="H49" s="317"/>
      <c r="I49" s="317"/>
      <c r="J49" s="317"/>
      <c r="K49" s="193"/>
    </row>
    <row r="50" spans="2:11" ht="25.5" customHeight="1">
      <c r="B50" s="192"/>
      <c r="C50" s="318" t="s">
        <v>257</v>
      </c>
      <c r="D50" s="318"/>
      <c r="E50" s="318"/>
      <c r="F50" s="318"/>
      <c r="G50" s="318"/>
      <c r="H50" s="318"/>
      <c r="I50" s="318"/>
      <c r="J50" s="318"/>
      <c r="K50" s="193"/>
    </row>
    <row r="51" spans="2:11" ht="5.25" customHeight="1">
      <c r="B51" s="192"/>
      <c r="C51" s="194"/>
      <c r="D51" s="194"/>
      <c r="E51" s="194"/>
      <c r="F51" s="194"/>
      <c r="G51" s="194"/>
      <c r="H51" s="194"/>
      <c r="I51" s="194"/>
      <c r="J51" s="194"/>
      <c r="K51" s="193"/>
    </row>
    <row r="52" spans="2:11" ht="15" customHeight="1">
      <c r="B52" s="192"/>
      <c r="C52" s="317" t="s">
        <v>258</v>
      </c>
      <c r="D52" s="317"/>
      <c r="E52" s="317"/>
      <c r="F52" s="317"/>
      <c r="G52" s="317"/>
      <c r="H52" s="317"/>
      <c r="I52" s="317"/>
      <c r="J52" s="317"/>
      <c r="K52" s="193"/>
    </row>
    <row r="53" spans="2:11" ht="15" customHeight="1">
      <c r="B53" s="192"/>
      <c r="C53" s="317" t="s">
        <v>259</v>
      </c>
      <c r="D53" s="317"/>
      <c r="E53" s="317"/>
      <c r="F53" s="317"/>
      <c r="G53" s="317"/>
      <c r="H53" s="317"/>
      <c r="I53" s="317"/>
      <c r="J53" s="317"/>
      <c r="K53" s="193"/>
    </row>
    <row r="54" spans="2:11" ht="12.75" customHeight="1">
      <c r="B54" s="192"/>
      <c r="C54" s="195"/>
      <c r="D54" s="195"/>
      <c r="E54" s="195"/>
      <c r="F54" s="195"/>
      <c r="G54" s="195"/>
      <c r="H54" s="195"/>
      <c r="I54" s="195"/>
      <c r="J54" s="195"/>
      <c r="K54" s="193"/>
    </row>
    <row r="55" spans="2:11" ht="15" customHeight="1">
      <c r="B55" s="192"/>
      <c r="C55" s="317" t="s">
        <v>260</v>
      </c>
      <c r="D55" s="317"/>
      <c r="E55" s="317"/>
      <c r="F55" s="317"/>
      <c r="G55" s="317"/>
      <c r="H55" s="317"/>
      <c r="I55" s="317"/>
      <c r="J55" s="317"/>
      <c r="K55" s="193"/>
    </row>
    <row r="56" spans="2:11" ht="15" customHeight="1">
      <c r="B56" s="192"/>
      <c r="C56" s="197"/>
      <c r="D56" s="317" t="s">
        <v>261</v>
      </c>
      <c r="E56" s="317"/>
      <c r="F56" s="317"/>
      <c r="G56" s="317"/>
      <c r="H56" s="317"/>
      <c r="I56" s="317"/>
      <c r="J56" s="317"/>
      <c r="K56" s="193"/>
    </row>
    <row r="57" spans="2:11" ht="15" customHeight="1">
      <c r="B57" s="192"/>
      <c r="C57" s="197"/>
      <c r="D57" s="317" t="s">
        <v>262</v>
      </c>
      <c r="E57" s="317"/>
      <c r="F57" s="317"/>
      <c r="G57" s="317"/>
      <c r="H57" s="317"/>
      <c r="I57" s="317"/>
      <c r="J57" s="317"/>
      <c r="K57" s="193"/>
    </row>
    <row r="58" spans="2:11" ht="15" customHeight="1">
      <c r="B58" s="192"/>
      <c r="C58" s="197"/>
      <c r="D58" s="317" t="s">
        <v>263</v>
      </c>
      <c r="E58" s="317"/>
      <c r="F58" s="317"/>
      <c r="G58" s="317"/>
      <c r="H58" s="317"/>
      <c r="I58" s="317"/>
      <c r="J58" s="317"/>
      <c r="K58" s="193"/>
    </row>
    <row r="59" spans="2:11" ht="15" customHeight="1">
      <c r="B59" s="192"/>
      <c r="C59" s="197"/>
      <c r="D59" s="317" t="s">
        <v>264</v>
      </c>
      <c r="E59" s="317"/>
      <c r="F59" s="317"/>
      <c r="G59" s="317"/>
      <c r="H59" s="317"/>
      <c r="I59" s="317"/>
      <c r="J59" s="317"/>
      <c r="K59" s="193"/>
    </row>
    <row r="60" spans="2:11" ht="15" customHeight="1">
      <c r="B60" s="192"/>
      <c r="C60" s="197"/>
      <c r="D60" s="316" t="s">
        <v>265</v>
      </c>
      <c r="E60" s="316"/>
      <c r="F60" s="316"/>
      <c r="G60" s="316"/>
      <c r="H60" s="316"/>
      <c r="I60" s="316"/>
      <c r="J60" s="316"/>
      <c r="K60" s="193"/>
    </row>
    <row r="61" spans="2:11" ht="15" customHeight="1">
      <c r="B61" s="192"/>
      <c r="C61" s="197"/>
      <c r="D61" s="317" t="s">
        <v>266</v>
      </c>
      <c r="E61" s="317"/>
      <c r="F61" s="317"/>
      <c r="G61" s="317"/>
      <c r="H61" s="317"/>
      <c r="I61" s="317"/>
      <c r="J61" s="317"/>
      <c r="K61" s="193"/>
    </row>
    <row r="62" spans="2:11" ht="12.75" customHeight="1">
      <c r="B62" s="192"/>
      <c r="C62" s="197"/>
      <c r="D62" s="197"/>
      <c r="E62" s="200"/>
      <c r="F62" s="197"/>
      <c r="G62" s="197"/>
      <c r="H62" s="197"/>
      <c r="I62" s="197"/>
      <c r="J62" s="197"/>
      <c r="K62" s="193"/>
    </row>
    <row r="63" spans="2:11" ht="15" customHeight="1">
      <c r="B63" s="192"/>
      <c r="C63" s="197"/>
      <c r="D63" s="317" t="s">
        <v>267</v>
      </c>
      <c r="E63" s="317"/>
      <c r="F63" s="317"/>
      <c r="G63" s="317"/>
      <c r="H63" s="317"/>
      <c r="I63" s="317"/>
      <c r="J63" s="317"/>
      <c r="K63" s="193"/>
    </row>
    <row r="64" spans="2:11" ht="15" customHeight="1">
      <c r="B64" s="192"/>
      <c r="C64" s="197"/>
      <c r="D64" s="316" t="s">
        <v>268</v>
      </c>
      <c r="E64" s="316"/>
      <c r="F64" s="316"/>
      <c r="G64" s="316"/>
      <c r="H64" s="316"/>
      <c r="I64" s="316"/>
      <c r="J64" s="316"/>
      <c r="K64" s="193"/>
    </row>
    <row r="65" spans="2:11" ht="15" customHeight="1">
      <c r="B65" s="192"/>
      <c r="C65" s="197"/>
      <c r="D65" s="317" t="s">
        <v>269</v>
      </c>
      <c r="E65" s="317"/>
      <c r="F65" s="317"/>
      <c r="G65" s="317"/>
      <c r="H65" s="317"/>
      <c r="I65" s="317"/>
      <c r="J65" s="317"/>
      <c r="K65" s="193"/>
    </row>
    <row r="66" spans="2:11" ht="15" customHeight="1">
      <c r="B66" s="192"/>
      <c r="C66" s="197"/>
      <c r="D66" s="317" t="s">
        <v>270</v>
      </c>
      <c r="E66" s="317"/>
      <c r="F66" s="317"/>
      <c r="G66" s="317"/>
      <c r="H66" s="317"/>
      <c r="I66" s="317"/>
      <c r="J66" s="317"/>
      <c r="K66" s="193"/>
    </row>
    <row r="67" spans="2:11" ht="15" customHeight="1">
      <c r="B67" s="192"/>
      <c r="C67" s="197"/>
      <c r="D67" s="317" t="s">
        <v>271</v>
      </c>
      <c r="E67" s="317"/>
      <c r="F67" s="317"/>
      <c r="G67" s="317"/>
      <c r="H67" s="317"/>
      <c r="I67" s="317"/>
      <c r="J67" s="317"/>
      <c r="K67" s="193"/>
    </row>
    <row r="68" spans="2:11" ht="15" customHeight="1">
      <c r="B68" s="192"/>
      <c r="C68" s="197"/>
      <c r="D68" s="317" t="s">
        <v>272</v>
      </c>
      <c r="E68" s="317"/>
      <c r="F68" s="317"/>
      <c r="G68" s="317"/>
      <c r="H68" s="317"/>
      <c r="I68" s="317"/>
      <c r="J68" s="317"/>
      <c r="K68" s="193"/>
    </row>
    <row r="69" spans="2:11" ht="12.75" customHeight="1">
      <c r="B69" s="201"/>
      <c r="C69" s="202"/>
      <c r="D69" s="202"/>
      <c r="E69" s="202"/>
      <c r="F69" s="202"/>
      <c r="G69" s="202"/>
      <c r="H69" s="202"/>
      <c r="I69" s="202"/>
      <c r="J69" s="202"/>
      <c r="K69" s="203"/>
    </row>
    <row r="70" spans="2:11" ht="18.75" customHeight="1">
      <c r="B70" s="204"/>
      <c r="C70" s="204"/>
      <c r="D70" s="204"/>
      <c r="E70" s="204"/>
      <c r="F70" s="204"/>
      <c r="G70" s="204"/>
      <c r="H70" s="204"/>
      <c r="I70" s="204"/>
      <c r="J70" s="204"/>
      <c r="K70" s="205"/>
    </row>
    <row r="71" spans="2:11" ht="18.75" customHeight="1">
      <c r="B71" s="205"/>
      <c r="C71" s="205"/>
      <c r="D71" s="205"/>
      <c r="E71" s="205"/>
      <c r="F71" s="205"/>
      <c r="G71" s="205"/>
      <c r="H71" s="205"/>
      <c r="I71" s="205"/>
      <c r="J71" s="205"/>
      <c r="K71" s="205"/>
    </row>
    <row r="72" spans="2:11" ht="7.5" customHeight="1">
      <c r="B72" s="206"/>
      <c r="C72" s="207"/>
      <c r="D72" s="207"/>
      <c r="E72" s="207"/>
      <c r="F72" s="207"/>
      <c r="G72" s="207"/>
      <c r="H72" s="207"/>
      <c r="I72" s="207"/>
      <c r="J72" s="207"/>
      <c r="K72" s="208"/>
    </row>
    <row r="73" spans="2:11" ht="45" customHeight="1">
      <c r="B73" s="209"/>
      <c r="C73" s="315" t="s">
        <v>98</v>
      </c>
      <c r="D73" s="315"/>
      <c r="E73" s="315"/>
      <c r="F73" s="315"/>
      <c r="G73" s="315"/>
      <c r="H73" s="315"/>
      <c r="I73" s="315"/>
      <c r="J73" s="315"/>
      <c r="K73" s="210"/>
    </row>
    <row r="74" spans="2:11" ht="17.25" customHeight="1">
      <c r="B74" s="209"/>
      <c r="C74" s="211" t="s">
        <v>273</v>
      </c>
      <c r="D74" s="211"/>
      <c r="E74" s="211"/>
      <c r="F74" s="211" t="s">
        <v>274</v>
      </c>
      <c r="G74" s="212"/>
      <c r="H74" s="211" t="s">
        <v>109</v>
      </c>
      <c r="I74" s="211" t="s">
        <v>61</v>
      </c>
      <c r="J74" s="211" t="s">
        <v>275</v>
      </c>
      <c r="K74" s="210"/>
    </row>
    <row r="75" spans="2:11" ht="17.25" customHeight="1">
      <c r="B75" s="209"/>
      <c r="C75" s="213" t="s">
        <v>276</v>
      </c>
      <c r="D75" s="213"/>
      <c r="E75" s="213"/>
      <c r="F75" s="214" t="s">
        <v>277</v>
      </c>
      <c r="G75" s="215"/>
      <c r="H75" s="213"/>
      <c r="I75" s="213"/>
      <c r="J75" s="213" t="s">
        <v>278</v>
      </c>
      <c r="K75" s="210"/>
    </row>
    <row r="76" spans="2:11" ht="5.25" customHeight="1">
      <c r="B76" s="209"/>
      <c r="C76" s="216"/>
      <c r="D76" s="216"/>
      <c r="E76" s="216"/>
      <c r="F76" s="216"/>
      <c r="G76" s="217"/>
      <c r="H76" s="216"/>
      <c r="I76" s="216"/>
      <c r="J76" s="216"/>
      <c r="K76" s="210"/>
    </row>
    <row r="77" spans="2:11" ht="15" customHeight="1">
      <c r="B77" s="209"/>
      <c r="C77" s="199" t="s">
        <v>57</v>
      </c>
      <c r="D77" s="216"/>
      <c r="E77" s="216"/>
      <c r="F77" s="218" t="s">
        <v>279</v>
      </c>
      <c r="G77" s="217"/>
      <c r="H77" s="199" t="s">
        <v>280</v>
      </c>
      <c r="I77" s="199" t="s">
        <v>281</v>
      </c>
      <c r="J77" s="199">
        <v>20</v>
      </c>
      <c r="K77" s="210"/>
    </row>
    <row r="78" spans="2:11" ht="15" customHeight="1">
      <c r="B78" s="209"/>
      <c r="C78" s="199" t="s">
        <v>282</v>
      </c>
      <c r="D78" s="199"/>
      <c r="E78" s="199"/>
      <c r="F78" s="218" t="s">
        <v>279</v>
      </c>
      <c r="G78" s="217"/>
      <c r="H78" s="199" t="s">
        <v>283</v>
      </c>
      <c r="I78" s="199" t="s">
        <v>281</v>
      </c>
      <c r="J78" s="199">
        <v>120</v>
      </c>
      <c r="K78" s="210"/>
    </row>
    <row r="79" spans="2:11" ht="15" customHeight="1">
      <c r="B79" s="219"/>
      <c r="C79" s="199" t="s">
        <v>284</v>
      </c>
      <c r="D79" s="199"/>
      <c r="E79" s="199"/>
      <c r="F79" s="218" t="s">
        <v>285</v>
      </c>
      <c r="G79" s="217"/>
      <c r="H79" s="199" t="s">
        <v>286</v>
      </c>
      <c r="I79" s="199" t="s">
        <v>281</v>
      </c>
      <c r="J79" s="199">
        <v>50</v>
      </c>
      <c r="K79" s="210"/>
    </row>
    <row r="80" spans="2:11" ht="15" customHeight="1">
      <c r="B80" s="219"/>
      <c r="C80" s="199" t="s">
        <v>287</v>
      </c>
      <c r="D80" s="199"/>
      <c r="E80" s="199"/>
      <c r="F80" s="218" t="s">
        <v>279</v>
      </c>
      <c r="G80" s="217"/>
      <c r="H80" s="199" t="s">
        <v>288</v>
      </c>
      <c r="I80" s="199" t="s">
        <v>289</v>
      </c>
      <c r="J80" s="199"/>
      <c r="K80" s="210"/>
    </row>
    <row r="81" spans="2:11" ht="15" customHeight="1">
      <c r="B81" s="219"/>
      <c r="C81" s="220" t="s">
        <v>290</v>
      </c>
      <c r="D81" s="220"/>
      <c r="E81" s="220"/>
      <c r="F81" s="221" t="s">
        <v>285</v>
      </c>
      <c r="G81" s="220"/>
      <c r="H81" s="220" t="s">
        <v>291</v>
      </c>
      <c r="I81" s="220" t="s">
        <v>281</v>
      </c>
      <c r="J81" s="220">
        <v>15</v>
      </c>
      <c r="K81" s="210"/>
    </row>
    <row r="82" spans="2:11" ht="15" customHeight="1">
      <c r="B82" s="219"/>
      <c r="C82" s="220" t="s">
        <v>292</v>
      </c>
      <c r="D82" s="220"/>
      <c r="E82" s="220"/>
      <c r="F82" s="221" t="s">
        <v>285</v>
      </c>
      <c r="G82" s="220"/>
      <c r="H82" s="220" t="s">
        <v>293</v>
      </c>
      <c r="I82" s="220" t="s">
        <v>281</v>
      </c>
      <c r="J82" s="220">
        <v>15</v>
      </c>
      <c r="K82" s="210"/>
    </row>
    <row r="83" spans="2:11" ht="15" customHeight="1">
      <c r="B83" s="219"/>
      <c r="C83" s="220" t="s">
        <v>294</v>
      </c>
      <c r="D83" s="220"/>
      <c r="E83" s="220"/>
      <c r="F83" s="221" t="s">
        <v>285</v>
      </c>
      <c r="G83" s="220"/>
      <c r="H83" s="220" t="s">
        <v>295</v>
      </c>
      <c r="I83" s="220" t="s">
        <v>281</v>
      </c>
      <c r="J83" s="220">
        <v>20</v>
      </c>
      <c r="K83" s="210"/>
    </row>
    <row r="84" spans="2:11" ht="15" customHeight="1">
      <c r="B84" s="219"/>
      <c r="C84" s="220" t="s">
        <v>296</v>
      </c>
      <c r="D84" s="220"/>
      <c r="E84" s="220"/>
      <c r="F84" s="221" t="s">
        <v>285</v>
      </c>
      <c r="G84" s="220"/>
      <c r="H84" s="220" t="s">
        <v>297</v>
      </c>
      <c r="I84" s="220" t="s">
        <v>281</v>
      </c>
      <c r="J84" s="220">
        <v>20</v>
      </c>
      <c r="K84" s="210"/>
    </row>
    <row r="85" spans="2:11" ht="15" customHeight="1">
      <c r="B85" s="219"/>
      <c r="C85" s="199" t="s">
        <v>298</v>
      </c>
      <c r="D85" s="199"/>
      <c r="E85" s="199"/>
      <c r="F85" s="218" t="s">
        <v>285</v>
      </c>
      <c r="G85" s="217"/>
      <c r="H85" s="199" t="s">
        <v>299</v>
      </c>
      <c r="I85" s="199" t="s">
        <v>281</v>
      </c>
      <c r="J85" s="199">
        <v>50</v>
      </c>
      <c r="K85" s="210"/>
    </row>
    <row r="86" spans="2:11" ht="15" customHeight="1">
      <c r="B86" s="219"/>
      <c r="C86" s="199" t="s">
        <v>300</v>
      </c>
      <c r="D86" s="199"/>
      <c r="E86" s="199"/>
      <c r="F86" s="218" t="s">
        <v>285</v>
      </c>
      <c r="G86" s="217"/>
      <c r="H86" s="199" t="s">
        <v>301</v>
      </c>
      <c r="I86" s="199" t="s">
        <v>281</v>
      </c>
      <c r="J86" s="199">
        <v>20</v>
      </c>
      <c r="K86" s="210"/>
    </row>
    <row r="87" spans="2:11" ht="15" customHeight="1">
      <c r="B87" s="219"/>
      <c r="C87" s="199" t="s">
        <v>302</v>
      </c>
      <c r="D87" s="199"/>
      <c r="E87" s="199"/>
      <c r="F87" s="218" t="s">
        <v>285</v>
      </c>
      <c r="G87" s="217"/>
      <c r="H87" s="199" t="s">
        <v>303</v>
      </c>
      <c r="I87" s="199" t="s">
        <v>281</v>
      </c>
      <c r="J87" s="199">
        <v>20</v>
      </c>
      <c r="K87" s="210"/>
    </row>
    <row r="88" spans="2:11" ht="15" customHeight="1">
      <c r="B88" s="219"/>
      <c r="C88" s="199" t="s">
        <v>304</v>
      </c>
      <c r="D88" s="199"/>
      <c r="E88" s="199"/>
      <c r="F88" s="218" t="s">
        <v>285</v>
      </c>
      <c r="G88" s="217"/>
      <c r="H88" s="199" t="s">
        <v>305</v>
      </c>
      <c r="I88" s="199" t="s">
        <v>281</v>
      </c>
      <c r="J88" s="199">
        <v>50</v>
      </c>
      <c r="K88" s="210"/>
    </row>
    <row r="89" spans="2:11" ht="15" customHeight="1">
      <c r="B89" s="219"/>
      <c r="C89" s="199" t="s">
        <v>306</v>
      </c>
      <c r="D89" s="199"/>
      <c r="E89" s="199"/>
      <c r="F89" s="218" t="s">
        <v>285</v>
      </c>
      <c r="G89" s="217"/>
      <c r="H89" s="199" t="s">
        <v>306</v>
      </c>
      <c r="I89" s="199" t="s">
        <v>281</v>
      </c>
      <c r="J89" s="199">
        <v>50</v>
      </c>
      <c r="K89" s="210"/>
    </row>
    <row r="90" spans="2:11" ht="15" customHeight="1">
      <c r="B90" s="219"/>
      <c r="C90" s="199" t="s">
        <v>114</v>
      </c>
      <c r="D90" s="199"/>
      <c r="E90" s="199"/>
      <c r="F90" s="218" t="s">
        <v>285</v>
      </c>
      <c r="G90" s="217"/>
      <c r="H90" s="199" t="s">
        <v>307</v>
      </c>
      <c r="I90" s="199" t="s">
        <v>281</v>
      </c>
      <c r="J90" s="199">
        <v>255</v>
      </c>
      <c r="K90" s="210"/>
    </row>
    <row r="91" spans="2:11" ht="15" customHeight="1">
      <c r="B91" s="219"/>
      <c r="C91" s="199" t="s">
        <v>308</v>
      </c>
      <c r="D91" s="199"/>
      <c r="E91" s="199"/>
      <c r="F91" s="218" t="s">
        <v>279</v>
      </c>
      <c r="G91" s="217"/>
      <c r="H91" s="199" t="s">
        <v>309</v>
      </c>
      <c r="I91" s="199" t="s">
        <v>310</v>
      </c>
      <c r="J91" s="199"/>
      <c r="K91" s="210"/>
    </row>
    <row r="92" spans="2:11" ht="15" customHeight="1">
      <c r="B92" s="219"/>
      <c r="C92" s="199" t="s">
        <v>311</v>
      </c>
      <c r="D92" s="199"/>
      <c r="E92" s="199"/>
      <c r="F92" s="218" t="s">
        <v>279</v>
      </c>
      <c r="G92" s="217"/>
      <c r="H92" s="199" t="s">
        <v>312</v>
      </c>
      <c r="I92" s="199" t="s">
        <v>313</v>
      </c>
      <c r="J92" s="199"/>
      <c r="K92" s="210"/>
    </row>
    <row r="93" spans="2:11" ht="15" customHeight="1">
      <c r="B93" s="219"/>
      <c r="C93" s="199" t="s">
        <v>314</v>
      </c>
      <c r="D93" s="199"/>
      <c r="E93" s="199"/>
      <c r="F93" s="218" t="s">
        <v>279</v>
      </c>
      <c r="G93" s="217"/>
      <c r="H93" s="199" t="s">
        <v>314</v>
      </c>
      <c r="I93" s="199" t="s">
        <v>313</v>
      </c>
      <c r="J93" s="199"/>
      <c r="K93" s="210"/>
    </row>
    <row r="94" spans="2:11" ht="15" customHeight="1">
      <c r="B94" s="219"/>
      <c r="C94" s="199" t="s">
        <v>42</v>
      </c>
      <c r="D94" s="199"/>
      <c r="E94" s="199"/>
      <c r="F94" s="218" t="s">
        <v>279</v>
      </c>
      <c r="G94" s="217"/>
      <c r="H94" s="199" t="s">
        <v>315</v>
      </c>
      <c r="I94" s="199" t="s">
        <v>313</v>
      </c>
      <c r="J94" s="199"/>
      <c r="K94" s="210"/>
    </row>
    <row r="95" spans="2:11" ht="15" customHeight="1">
      <c r="B95" s="219"/>
      <c r="C95" s="199" t="s">
        <v>52</v>
      </c>
      <c r="D95" s="199"/>
      <c r="E95" s="199"/>
      <c r="F95" s="218" t="s">
        <v>279</v>
      </c>
      <c r="G95" s="217"/>
      <c r="H95" s="199" t="s">
        <v>316</v>
      </c>
      <c r="I95" s="199" t="s">
        <v>313</v>
      </c>
      <c r="J95" s="199"/>
      <c r="K95" s="210"/>
    </row>
    <row r="96" spans="2:11" ht="15" customHeight="1">
      <c r="B96" s="222"/>
      <c r="C96" s="223"/>
      <c r="D96" s="223"/>
      <c r="E96" s="223"/>
      <c r="F96" s="223"/>
      <c r="G96" s="223"/>
      <c r="H96" s="223"/>
      <c r="I96" s="223"/>
      <c r="J96" s="223"/>
      <c r="K96" s="224"/>
    </row>
    <row r="97" spans="2:11" ht="18.75" customHeight="1">
      <c r="B97" s="225"/>
      <c r="C97" s="226"/>
      <c r="D97" s="226"/>
      <c r="E97" s="226"/>
      <c r="F97" s="226"/>
      <c r="G97" s="226"/>
      <c r="H97" s="226"/>
      <c r="I97" s="226"/>
      <c r="J97" s="226"/>
      <c r="K97" s="225"/>
    </row>
    <row r="98" spans="2:11" ht="18.75" customHeight="1">
      <c r="B98" s="205"/>
      <c r="C98" s="205"/>
      <c r="D98" s="205"/>
      <c r="E98" s="205"/>
      <c r="F98" s="205"/>
      <c r="G98" s="205"/>
      <c r="H98" s="205"/>
      <c r="I98" s="205"/>
      <c r="J98" s="205"/>
      <c r="K98" s="205"/>
    </row>
    <row r="99" spans="2:11" ht="7.5" customHeight="1">
      <c r="B99" s="206"/>
      <c r="C99" s="207"/>
      <c r="D99" s="207"/>
      <c r="E99" s="207"/>
      <c r="F99" s="207"/>
      <c r="G99" s="207"/>
      <c r="H99" s="207"/>
      <c r="I99" s="207"/>
      <c r="J99" s="207"/>
      <c r="K99" s="208"/>
    </row>
    <row r="100" spans="2:11" ht="45" customHeight="1">
      <c r="B100" s="209"/>
      <c r="C100" s="315" t="s">
        <v>317</v>
      </c>
      <c r="D100" s="315"/>
      <c r="E100" s="315"/>
      <c r="F100" s="315"/>
      <c r="G100" s="315"/>
      <c r="H100" s="315"/>
      <c r="I100" s="315"/>
      <c r="J100" s="315"/>
      <c r="K100" s="210"/>
    </row>
    <row r="101" spans="2:11" ht="17.25" customHeight="1">
      <c r="B101" s="209"/>
      <c r="C101" s="211" t="s">
        <v>273</v>
      </c>
      <c r="D101" s="211"/>
      <c r="E101" s="211"/>
      <c r="F101" s="211" t="s">
        <v>274</v>
      </c>
      <c r="G101" s="212"/>
      <c r="H101" s="211" t="s">
        <v>109</v>
      </c>
      <c r="I101" s="211" t="s">
        <v>61</v>
      </c>
      <c r="J101" s="211" t="s">
        <v>275</v>
      </c>
      <c r="K101" s="210"/>
    </row>
    <row r="102" spans="2:11" ht="17.25" customHeight="1">
      <c r="B102" s="209"/>
      <c r="C102" s="213" t="s">
        <v>276</v>
      </c>
      <c r="D102" s="213"/>
      <c r="E102" s="213"/>
      <c r="F102" s="214" t="s">
        <v>277</v>
      </c>
      <c r="G102" s="215"/>
      <c r="H102" s="213"/>
      <c r="I102" s="213"/>
      <c r="J102" s="213" t="s">
        <v>278</v>
      </c>
      <c r="K102" s="210"/>
    </row>
    <row r="103" spans="2:11" ht="5.25" customHeight="1">
      <c r="B103" s="209"/>
      <c r="C103" s="211"/>
      <c r="D103" s="211"/>
      <c r="E103" s="211"/>
      <c r="F103" s="211"/>
      <c r="G103" s="227"/>
      <c r="H103" s="211"/>
      <c r="I103" s="211"/>
      <c r="J103" s="211"/>
      <c r="K103" s="210"/>
    </row>
    <row r="104" spans="2:11" ht="15" customHeight="1">
      <c r="B104" s="209"/>
      <c r="C104" s="199" t="s">
        <v>57</v>
      </c>
      <c r="D104" s="216"/>
      <c r="E104" s="216"/>
      <c r="F104" s="218" t="s">
        <v>279</v>
      </c>
      <c r="G104" s="227"/>
      <c r="H104" s="199" t="s">
        <v>318</v>
      </c>
      <c r="I104" s="199" t="s">
        <v>281</v>
      </c>
      <c r="J104" s="199">
        <v>20</v>
      </c>
      <c r="K104" s="210"/>
    </row>
    <row r="105" spans="2:11" ht="15" customHeight="1">
      <c r="B105" s="209"/>
      <c r="C105" s="199" t="s">
        <v>282</v>
      </c>
      <c r="D105" s="199"/>
      <c r="E105" s="199"/>
      <c r="F105" s="218" t="s">
        <v>279</v>
      </c>
      <c r="G105" s="199"/>
      <c r="H105" s="199" t="s">
        <v>318</v>
      </c>
      <c r="I105" s="199" t="s">
        <v>281</v>
      </c>
      <c r="J105" s="199">
        <v>120</v>
      </c>
      <c r="K105" s="210"/>
    </row>
    <row r="106" spans="2:11" ht="15" customHeight="1">
      <c r="B106" s="219"/>
      <c r="C106" s="199" t="s">
        <v>284</v>
      </c>
      <c r="D106" s="199"/>
      <c r="E106" s="199"/>
      <c r="F106" s="218" t="s">
        <v>285</v>
      </c>
      <c r="G106" s="199"/>
      <c r="H106" s="199" t="s">
        <v>318</v>
      </c>
      <c r="I106" s="199" t="s">
        <v>281</v>
      </c>
      <c r="J106" s="199">
        <v>50</v>
      </c>
      <c r="K106" s="210"/>
    </row>
    <row r="107" spans="2:11" ht="15" customHeight="1">
      <c r="B107" s="219"/>
      <c r="C107" s="199" t="s">
        <v>287</v>
      </c>
      <c r="D107" s="199"/>
      <c r="E107" s="199"/>
      <c r="F107" s="218" t="s">
        <v>279</v>
      </c>
      <c r="G107" s="199"/>
      <c r="H107" s="199" t="s">
        <v>318</v>
      </c>
      <c r="I107" s="199" t="s">
        <v>289</v>
      </c>
      <c r="J107" s="199"/>
      <c r="K107" s="210"/>
    </row>
    <row r="108" spans="2:11" ht="15" customHeight="1">
      <c r="B108" s="219"/>
      <c r="C108" s="199" t="s">
        <v>298</v>
      </c>
      <c r="D108" s="199"/>
      <c r="E108" s="199"/>
      <c r="F108" s="218" t="s">
        <v>285</v>
      </c>
      <c r="G108" s="199"/>
      <c r="H108" s="199" t="s">
        <v>318</v>
      </c>
      <c r="I108" s="199" t="s">
        <v>281</v>
      </c>
      <c r="J108" s="199">
        <v>50</v>
      </c>
      <c r="K108" s="210"/>
    </row>
    <row r="109" spans="2:11" ht="15" customHeight="1">
      <c r="B109" s="219"/>
      <c r="C109" s="199" t="s">
        <v>306</v>
      </c>
      <c r="D109" s="199"/>
      <c r="E109" s="199"/>
      <c r="F109" s="218" t="s">
        <v>285</v>
      </c>
      <c r="G109" s="199"/>
      <c r="H109" s="199" t="s">
        <v>318</v>
      </c>
      <c r="I109" s="199" t="s">
        <v>281</v>
      </c>
      <c r="J109" s="199">
        <v>50</v>
      </c>
      <c r="K109" s="210"/>
    </row>
    <row r="110" spans="2:11" ht="15" customHeight="1">
      <c r="B110" s="219"/>
      <c r="C110" s="199" t="s">
        <v>304</v>
      </c>
      <c r="D110" s="199"/>
      <c r="E110" s="199"/>
      <c r="F110" s="218" t="s">
        <v>285</v>
      </c>
      <c r="G110" s="199"/>
      <c r="H110" s="199" t="s">
        <v>318</v>
      </c>
      <c r="I110" s="199" t="s">
        <v>281</v>
      </c>
      <c r="J110" s="199">
        <v>50</v>
      </c>
      <c r="K110" s="210"/>
    </row>
    <row r="111" spans="2:11" ht="15" customHeight="1">
      <c r="B111" s="219"/>
      <c r="C111" s="199" t="s">
        <v>57</v>
      </c>
      <c r="D111" s="199"/>
      <c r="E111" s="199"/>
      <c r="F111" s="218" t="s">
        <v>279</v>
      </c>
      <c r="G111" s="199"/>
      <c r="H111" s="199" t="s">
        <v>319</v>
      </c>
      <c r="I111" s="199" t="s">
        <v>281</v>
      </c>
      <c r="J111" s="199">
        <v>20</v>
      </c>
      <c r="K111" s="210"/>
    </row>
    <row r="112" spans="2:11" ht="15" customHeight="1">
      <c r="B112" s="219"/>
      <c r="C112" s="199" t="s">
        <v>320</v>
      </c>
      <c r="D112" s="199"/>
      <c r="E112" s="199"/>
      <c r="F112" s="218" t="s">
        <v>279</v>
      </c>
      <c r="G112" s="199"/>
      <c r="H112" s="199" t="s">
        <v>321</v>
      </c>
      <c r="I112" s="199" t="s">
        <v>281</v>
      </c>
      <c r="J112" s="199">
        <v>120</v>
      </c>
      <c r="K112" s="210"/>
    </row>
    <row r="113" spans="2:11" ht="15" customHeight="1">
      <c r="B113" s="219"/>
      <c r="C113" s="199" t="s">
        <v>42</v>
      </c>
      <c r="D113" s="199"/>
      <c r="E113" s="199"/>
      <c r="F113" s="218" t="s">
        <v>279</v>
      </c>
      <c r="G113" s="199"/>
      <c r="H113" s="199" t="s">
        <v>322</v>
      </c>
      <c r="I113" s="199" t="s">
        <v>313</v>
      </c>
      <c r="J113" s="199"/>
      <c r="K113" s="210"/>
    </row>
    <row r="114" spans="2:11" ht="15" customHeight="1">
      <c r="B114" s="219"/>
      <c r="C114" s="199" t="s">
        <v>52</v>
      </c>
      <c r="D114" s="199"/>
      <c r="E114" s="199"/>
      <c r="F114" s="218" t="s">
        <v>279</v>
      </c>
      <c r="G114" s="199"/>
      <c r="H114" s="199" t="s">
        <v>323</v>
      </c>
      <c r="I114" s="199" t="s">
        <v>313</v>
      </c>
      <c r="J114" s="199"/>
      <c r="K114" s="210"/>
    </row>
    <row r="115" spans="2:11" ht="15" customHeight="1">
      <c r="B115" s="219"/>
      <c r="C115" s="199" t="s">
        <v>61</v>
      </c>
      <c r="D115" s="199"/>
      <c r="E115" s="199"/>
      <c r="F115" s="218" t="s">
        <v>279</v>
      </c>
      <c r="G115" s="199"/>
      <c r="H115" s="199" t="s">
        <v>324</v>
      </c>
      <c r="I115" s="199" t="s">
        <v>325</v>
      </c>
      <c r="J115" s="199"/>
      <c r="K115" s="210"/>
    </row>
    <row r="116" spans="2:11" ht="15" customHeight="1">
      <c r="B116" s="222"/>
      <c r="C116" s="228"/>
      <c r="D116" s="228"/>
      <c r="E116" s="228"/>
      <c r="F116" s="228"/>
      <c r="G116" s="228"/>
      <c r="H116" s="228"/>
      <c r="I116" s="228"/>
      <c r="J116" s="228"/>
      <c r="K116" s="224"/>
    </row>
    <row r="117" spans="2:11" ht="18.75" customHeight="1">
      <c r="B117" s="229"/>
      <c r="C117" s="195"/>
      <c r="D117" s="195"/>
      <c r="E117" s="195"/>
      <c r="F117" s="230"/>
      <c r="G117" s="195"/>
      <c r="H117" s="195"/>
      <c r="I117" s="195"/>
      <c r="J117" s="195"/>
      <c r="K117" s="229"/>
    </row>
    <row r="118" spans="2:11" ht="18.75" customHeight="1">
      <c r="B118" s="205"/>
      <c r="C118" s="205"/>
      <c r="D118" s="205"/>
      <c r="E118" s="205"/>
      <c r="F118" s="205"/>
      <c r="G118" s="205"/>
      <c r="H118" s="205"/>
      <c r="I118" s="205"/>
      <c r="J118" s="205"/>
      <c r="K118" s="205"/>
    </row>
    <row r="119" spans="2:11" ht="7.5" customHeight="1">
      <c r="B119" s="231"/>
      <c r="C119" s="232"/>
      <c r="D119" s="232"/>
      <c r="E119" s="232"/>
      <c r="F119" s="232"/>
      <c r="G119" s="232"/>
      <c r="H119" s="232"/>
      <c r="I119" s="232"/>
      <c r="J119" s="232"/>
      <c r="K119" s="233"/>
    </row>
    <row r="120" spans="2:11" ht="45" customHeight="1">
      <c r="B120" s="234"/>
      <c r="C120" s="314" t="s">
        <v>326</v>
      </c>
      <c r="D120" s="314"/>
      <c r="E120" s="314"/>
      <c r="F120" s="314"/>
      <c r="G120" s="314"/>
      <c r="H120" s="314"/>
      <c r="I120" s="314"/>
      <c r="J120" s="314"/>
      <c r="K120" s="235"/>
    </row>
    <row r="121" spans="2:11" ht="17.25" customHeight="1">
      <c r="B121" s="236"/>
      <c r="C121" s="211" t="s">
        <v>273</v>
      </c>
      <c r="D121" s="211"/>
      <c r="E121" s="211"/>
      <c r="F121" s="211" t="s">
        <v>274</v>
      </c>
      <c r="G121" s="212"/>
      <c r="H121" s="211" t="s">
        <v>109</v>
      </c>
      <c r="I121" s="211" t="s">
        <v>61</v>
      </c>
      <c r="J121" s="211" t="s">
        <v>275</v>
      </c>
      <c r="K121" s="237"/>
    </row>
    <row r="122" spans="2:11" ht="17.25" customHeight="1">
      <c r="B122" s="236"/>
      <c r="C122" s="213" t="s">
        <v>276</v>
      </c>
      <c r="D122" s="213"/>
      <c r="E122" s="213"/>
      <c r="F122" s="214" t="s">
        <v>277</v>
      </c>
      <c r="G122" s="215"/>
      <c r="H122" s="213"/>
      <c r="I122" s="213"/>
      <c r="J122" s="213" t="s">
        <v>278</v>
      </c>
      <c r="K122" s="237"/>
    </row>
    <row r="123" spans="2:11" ht="5.25" customHeight="1">
      <c r="B123" s="238"/>
      <c r="C123" s="216"/>
      <c r="D123" s="216"/>
      <c r="E123" s="216"/>
      <c r="F123" s="216"/>
      <c r="G123" s="199"/>
      <c r="H123" s="216"/>
      <c r="I123" s="216"/>
      <c r="J123" s="216"/>
      <c r="K123" s="239"/>
    </row>
    <row r="124" spans="2:11" ht="15" customHeight="1">
      <c r="B124" s="238"/>
      <c r="C124" s="199" t="s">
        <v>282</v>
      </c>
      <c r="D124" s="216"/>
      <c r="E124" s="216"/>
      <c r="F124" s="218" t="s">
        <v>279</v>
      </c>
      <c r="G124" s="199"/>
      <c r="H124" s="199" t="s">
        <v>318</v>
      </c>
      <c r="I124" s="199" t="s">
        <v>281</v>
      </c>
      <c r="J124" s="199">
        <v>120</v>
      </c>
      <c r="K124" s="240"/>
    </row>
    <row r="125" spans="2:11" ht="15" customHeight="1">
      <c r="B125" s="238"/>
      <c r="C125" s="199" t="s">
        <v>327</v>
      </c>
      <c r="D125" s="199"/>
      <c r="E125" s="199"/>
      <c r="F125" s="218" t="s">
        <v>279</v>
      </c>
      <c r="G125" s="199"/>
      <c r="H125" s="199" t="s">
        <v>328</v>
      </c>
      <c r="I125" s="199" t="s">
        <v>281</v>
      </c>
      <c r="J125" s="199" t="s">
        <v>329</v>
      </c>
      <c r="K125" s="240"/>
    </row>
    <row r="126" spans="2:11" ht="15" customHeight="1">
      <c r="B126" s="238"/>
      <c r="C126" s="199" t="s">
        <v>228</v>
      </c>
      <c r="D126" s="199"/>
      <c r="E126" s="199"/>
      <c r="F126" s="218" t="s">
        <v>279</v>
      </c>
      <c r="G126" s="199"/>
      <c r="H126" s="199" t="s">
        <v>330</v>
      </c>
      <c r="I126" s="199" t="s">
        <v>281</v>
      </c>
      <c r="J126" s="199" t="s">
        <v>329</v>
      </c>
      <c r="K126" s="240"/>
    </row>
    <row r="127" spans="2:11" ht="15" customHeight="1">
      <c r="B127" s="238"/>
      <c r="C127" s="199" t="s">
        <v>290</v>
      </c>
      <c r="D127" s="199"/>
      <c r="E127" s="199"/>
      <c r="F127" s="218" t="s">
        <v>285</v>
      </c>
      <c r="G127" s="199"/>
      <c r="H127" s="199" t="s">
        <v>291</v>
      </c>
      <c r="I127" s="199" t="s">
        <v>281</v>
      </c>
      <c r="J127" s="199">
        <v>15</v>
      </c>
      <c r="K127" s="240"/>
    </row>
    <row r="128" spans="2:11" ht="15" customHeight="1">
      <c r="B128" s="238"/>
      <c r="C128" s="220" t="s">
        <v>292</v>
      </c>
      <c r="D128" s="220"/>
      <c r="E128" s="220"/>
      <c r="F128" s="221" t="s">
        <v>285</v>
      </c>
      <c r="G128" s="220"/>
      <c r="H128" s="220" t="s">
        <v>293</v>
      </c>
      <c r="I128" s="220" t="s">
        <v>281</v>
      </c>
      <c r="J128" s="220">
        <v>15</v>
      </c>
      <c r="K128" s="240"/>
    </row>
    <row r="129" spans="2:11" ht="15" customHeight="1">
      <c r="B129" s="238"/>
      <c r="C129" s="220" t="s">
        <v>294</v>
      </c>
      <c r="D129" s="220"/>
      <c r="E129" s="220"/>
      <c r="F129" s="221" t="s">
        <v>285</v>
      </c>
      <c r="G129" s="220"/>
      <c r="H129" s="220" t="s">
        <v>295</v>
      </c>
      <c r="I129" s="220" t="s">
        <v>281</v>
      </c>
      <c r="J129" s="220">
        <v>20</v>
      </c>
      <c r="K129" s="240"/>
    </row>
    <row r="130" spans="2:11" ht="15" customHeight="1">
      <c r="B130" s="238"/>
      <c r="C130" s="220" t="s">
        <v>296</v>
      </c>
      <c r="D130" s="220"/>
      <c r="E130" s="220"/>
      <c r="F130" s="221" t="s">
        <v>285</v>
      </c>
      <c r="G130" s="220"/>
      <c r="H130" s="220" t="s">
        <v>297</v>
      </c>
      <c r="I130" s="220" t="s">
        <v>281</v>
      </c>
      <c r="J130" s="220">
        <v>20</v>
      </c>
      <c r="K130" s="240"/>
    </row>
    <row r="131" spans="2:11" ht="15" customHeight="1">
      <c r="B131" s="238"/>
      <c r="C131" s="199" t="s">
        <v>284</v>
      </c>
      <c r="D131" s="199"/>
      <c r="E131" s="199"/>
      <c r="F131" s="218" t="s">
        <v>285</v>
      </c>
      <c r="G131" s="199"/>
      <c r="H131" s="199" t="s">
        <v>318</v>
      </c>
      <c r="I131" s="199" t="s">
        <v>281</v>
      </c>
      <c r="J131" s="199">
        <v>50</v>
      </c>
      <c r="K131" s="240"/>
    </row>
    <row r="132" spans="2:11" ht="15" customHeight="1">
      <c r="B132" s="238"/>
      <c r="C132" s="199" t="s">
        <v>298</v>
      </c>
      <c r="D132" s="199"/>
      <c r="E132" s="199"/>
      <c r="F132" s="218" t="s">
        <v>285</v>
      </c>
      <c r="G132" s="199"/>
      <c r="H132" s="199" t="s">
        <v>318</v>
      </c>
      <c r="I132" s="199" t="s">
        <v>281</v>
      </c>
      <c r="J132" s="199">
        <v>50</v>
      </c>
      <c r="K132" s="240"/>
    </row>
    <row r="133" spans="2:11" ht="15" customHeight="1">
      <c r="B133" s="238"/>
      <c r="C133" s="199" t="s">
        <v>304</v>
      </c>
      <c r="D133" s="199"/>
      <c r="E133" s="199"/>
      <c r="F133" s="218" t="s">
        <v>285</v>
      </c>
      <c r="G133" s="199"/>
      <c r="H133" s="199" t="s">
        <v>318</v>
      </c>
      <c r="I133" s="199" t="s">
        <v>281</v>
      </c>
      <c r="J133" s="199">
        <v>50</v>
      </c>
      <c r="K133" s="240"/>
    </row>
    <row r="134" spans="2:11" ht="15" customHeight="1">
      <c r="B134" s="238"/>
      <c r="C134" s="199" t="s">
        <v>306</v>
      </c>
      <c r="D134" s="199"/>
      <c r="E134" s="199"/>
      <c r="F134" s="218" t="s">
        <v>285</v>
      </c>
      <c r="G134" s="199"/>
      <c r="H134" s="199" t="s">
        <v>318</v>
      </c>
      <c r="I134" s="199" t="s">
        <v>281</v>
      </c>
      <c r="J134" s="199">
        <v>50</v>
      </c>
      <c r="K134" s="240"/>
    </row>
    <row r="135" spans="2:11" ht="15" customHeight="1">
      <c r="B135" s="238"/>
      <c r="C135" s="199" t="s">
        <v>114</v>
      </c>
      <c r="D135" s="199"/>
      <c r="E135" s="199"/>
      <c r="F135" s="218" t="s">
        <v>285</v>
      </c>
      <c r="G135" s="199"/>
      <c r="H135" s="199" t="s">
        <v>331</v>
      </c>
      <c r="I135" s="199" t="s">
        <v>281</v>
      </c>
      <c r="J135" s="199">
        <v>255</v>
      </c>
      <c r="K135" s="240"/>
    </row>
    <row r="136" spans="2:11" ht="15" customHeight="1">
      <c r="B136" s="238"/>
      <c r="C136" s="199" t="s">
        <v>308</v>
      </c>
      <c r="D136" s="199"/>
      <c r="E136" s="199"/>
      <c r="F136" s="218" t="s">
        <v>279</v>
      </c>
      <c r="G136" s="199"/>
      <c r="H136" s="199" t="s">
        <v>332</v>
      </c>
      <c r="I136" s="199" t="s">
        <v>310</v>
      </c>
      <c r="J136" s="199"/>
      <c r="K136" s="240"/>
    </row>
    <row r="137" spans="2:11" ht="15" customHeight="1">
      <c r="B137" s="238"/>
      <c r="C137" s="199" t="s">
        <v>311</v>
      </c>
      <c r="D137" s="199"/>
      <c r="E137" s="199"/>
      <c r="F137" s="218" t="s">
        <v>279</v>
      </c>
      <c r="G137" s="199"/>
      <c r="H137" s="199" t="s">
        <v>333</v>
      </c>
      <c r="I137" s="199" t="s">
        <v>313</v>
      </c>
      <c r="J137" s="199"/>
      <c r="K137" s="240"/>
    </row>
    <row r="138" spans="2:11" ht="15" customHeight="1">
      <c r="B138" s="238"/>
      <c r="C138" s="199" t="s">
        <v>314</v>
      </c>
      <c r="D138" s="199"/>
      <c r="E138" s="199"/>
      <c r="F138" s="218" t="s">
        <v>279</v>
      </c>
      <c r="G138" s="199"/>
      <c r="H138" s="199" t="s">
        <v>314</v>
      </c>
      <c r="I138" s="199" t="s">
        <v>313</v>
      </c>
      <c r="J138" s="199"/>
      <c r="K138" s="240"/>
    </row>
    <row r="139" spans="2:11" ht="15" customHeight="1">
      <c r="B139" s="238"/>
      <c r="C139" s="199" t="s">
        <v>42</v>
      </c>
      <c r="D139" s="199"/>
      <c r="E139" s="199"/>
      <c r="F139" s="218" t="s">
        <v>279</v>
      </c>
      <c r="G139" s="199"/>
      <c r="H139" s="199" t="s">
        <v>334</v>
      </c>
      <c r="I139" s="199" t="s">
        <v>313</v>
      </c>
      <c r="J139" s="199"/>
      <c r="K139" s="240"/>
    </row>
    <row r="140" spans="2:11" ht="15" customHeight="1">
      <c r="B140" s="238"/>
      <c r="C140" s="199" t="s">
        <v>335</v>
      </c>
      <c r="D140" s="199"/>
      <c r="E140" s="199"/>
      <c r="F140" s="218" t="s">
        <v>279</v>
      </c>
      <c r="G140" s="199"/>
      <c r="H140" s="199" t="s">
        <v>336</v>
      </c>
      <c r="I140" s="199" t="s">
        <v>313</v>
      </c>
      <c r="J140" s="199"/>
      <c r="K140" s="240"/>
    </row>
    <row r="141" spans="2:11" ht="15" customHeight="1">
      <c r="B141" s="241"/>
      <c r="C141" s="242"/>
      <c r="D141" s="242"/>
      <c r="E141" s="242"/>
      <c r="F141" s="242"/>
      <c r="G141" s="242"/>
      <c r="H141" s="242"/>
      <c r="I141" s="242"/>
      <c r="J141" s="242"/>
      <c r="K141" s="243"/>
    </row>
    <row r="142" spans="2:11" ht="18.75" customHeight="1">
      <c r="B142" s="195"/>
      <c r="C142" s="195"/>
      <c r="D142" s="195"/>
      <c r="E142" s="195"/>
      <c r="F142" s="230"/>
      <c r="G142" s="195"/>
      <c r="H142" s="195"/>
      <c r="I142" s="195"/>
      <c r="J142" s="195"/>
      <c r="K142" s="195"/>
    </row>
    <row r="143" spans="2:11" ht="18.75" customHeight="1">
      <c r="B143" s="205"/>
      <c r="C143" s="205"/>
      <c r="D143" s="205"/>
      <c r="E143" s="205"/>
      <c r="F143" s="205"/>
      <c r="G143" s="205"/>
      <c r="H143" s="205"/>
      <c r="I143" s="205"/>
      <c r="J143" s="205"/>
      <c r="K143" s="205"/>
    </row>
    <row r="144" spans="2:11" ht="7.5" customHeight="1">
      <c r="B144" s="206"/>
      <c r="C144" s="207"/>
      <c r="D144" s="207"/>
      <c r="E144" s="207"/>
      <c r="F144" s="207"/>
      <c r="G144" s="207"/>
      <c r="H144" s="207"/>
      <c r="I144" s="207"/>
      <c r="J144" s="207"/>
      <c r="K144" s="208"/>
    </row>
    <row r="145" spans="2:11" ht="45" customHeight="1">
      <c r="B145" s="209"/>
      <c r="C145" s="315" t="s">
        <v>337</v>
      </c>
      <c r="D145" s="315"/>
      <c r="E145" s="315"/>
      <c r="F145" s="315"/>
      <c r="G145" s="315"/>
      <c r="H145" s="315"/>
      <c r="I145" s="315"/>
      <c r="J145" s="315"/>
      <c r="K145" s="210"/>
    </row>
    <row r="146" spans="2:11" ht="17.25" customHeight="1">
      <c r="B146" s="209"/>
      <c r="C146" s="211" t="s">
        <v>273</v>
      </c>
      <c r="D146" s="211"/>
      <c r="E146" s="211"/>
      <c r="F146" s="211" t="s">
        <v>274</v>
      </c>
      <c r="G146" s="212"/>
      <c r="H146" s="211" t="s">
        <v>109</v>
      </c>
      <c r="I146" s="211" t="s">
        <v>61</v>
      </c>
      <c r="J146" s="211" t="s">
        <v>275</v>
      </c>
      <c r="K146" s="210"/>
    </row>
    <row r="147" spans="2:11" ht="17.25" customHeight="1">
      <c r="B147" s="209"/>
      <c r="C147" s="213" t="s">
        <v>276</v>
      </c>
      <c r="D147" s="213"/>
      <c r="E147" s="213"/>
      <c r="F147" s="214" t="s">
        <v>277</v>
      </c>
      <c r="G147" s="215"/>
      <c r="H147" s="213"/>
      <c r="I147" s="213"/>
      <c r="J147" s="213" t="s">
        <v>278</v>
      </c>
      <c r="K147" s="210"/>
    </row>
    <row r="148" spans="2:11" ht="5.25" customHeight="1">
      <c r="B148" s="219"/>
      <c r="C148" s="216"/>
      <c r="D148" s="216"/>
      <c r="E148" s="216"/>
      <c r="F148" s="216"/>
      <c r="G148" s="217"/>
      <c r="H148" s="216"/>
      <c r="I148" s="216"/>
      <c r="J148" s="216"/>
      <c r="K148" s="240"/>
    </row>
    <row r="149" spans="2:11" ht="15" customHeight="1">
      <c r="B149" s="219"/>
      <c r="C149" s="244" t="s">
        <v>282</v>
      </c>
      <c r="D149" s="199"/>
      <c r="E149" s="199"/>
      <c r="F149" s="245" t="s">
        <v>279</v>
      </c>
      <c r="G149" s="199"/>
      <c r="H149" s="244" t="s">
        <v>318</v>
      </c>
      <c r="I149" s="244" t="s">
        <v>281</v>
      </c>
      <c r="J149" s="244">
        <v>120</v>
      </c>
      <c r="K149" s="240"/>
    </row>
    <row r="150" spans="2:11" ht="15" customHeight="1">
      <c r="B150" s="219"/>
      <c r="C150" s="244" t="s">
        <v>327</v>
      </c>
      <c r="D150" s="199"/>
      <c r="E150" s="199"/>
      <c r="F150" s="245" t="s">
        <v>279</v>
      </c>
      <c r="G150" s="199"/>
      <c r="H150" s="244" t="s">
        <v>338</v>
      </c>
      <c r="I150" s="244" t="s">
        <v>281</v>
      </c>
      <c r="J150" s="244" t="s">
        <v>329</v>
      </c>
      <c r="K150" s="240"/>
    </row>
    <row r="151" spans="2:11" ht="15" customHeight="1">
      <c r="B151" s="219"/>
      <c r="C151" s="244" t="s">
        <v>228</v>
      </c>
      <c r="D151" s="199"/>
      <c r="E151" s="199"/>
      <c r="F151" s="245" t="s">
        <v>279</v>
      </c>
      <c r="G151" s="199"/>
      <c r="H151" s="244" t="s">
        <v>339</v>
      </c>
      <c r="I151" s="244" t="s">
        <v>281</v>
      </c>
      <c r="J151" s="244" t="s">
        <v>329</v>
      </c>
      <c r="K151" s="240"/>
    </row>
    <row r="152" spans="2:11" ht="15" customHeight="1">
      <c r="B152" s="219"/>
      <c r="C152" s="244" t="s">
        <v>284</v>
      </c>
      <c r="D152" s="199"/>
      <c r="E152" s="199"/>
      <c r="F152" s="245" t="s">
        <v>285</v>
      </c>
      <c r="G152" s="199"/>
      <c r="H152" s="244" t="s">
        <v>318</v>
      </c>
      <c r="I152" s="244" t="s">
        <v>281</v>
      </c>
      <c r="J152" s="244">
        <v>50</v>
      </c>
      <c r="K152" s="240"/>
    </row>
    <row r="153" spans="2:11" ht="15" customHeight="1">
      <c r="B153" s="219"/>
      <c r="C153" s="244" t="s">
        <v>287</v>
      </c>
      <c r="D153" s="199"/>
      <c r="E153" s="199"/>
      <c r="F153" s="245" t="s">
        <v>279</v>
      </c>
      <c r="G153" s="199"/>
      <c r="H153" s="244" t="s">
        <v>318</v>
      </c>
      <c r="I153" s="244" t="s">
        <v>289</v>
      </c>
      <c r="J153" s="244"/>
      <c r="K153" s="240"/>
    </row>
    <row r="154" spans="2:11" ht="15" customHeight="1">
      <c r="B154" s="219"/>
      <c r="C154" s="244" t="s">
        <v>298</v>
      </c>
      <c r="D154" s="199"/>
      <c r="E154" s="199"/>
      <c r="F154" s="245" t="s">
        <v>285</v>
      </c>
      <c r="G154" s="199"/>
      <c r="H154" s="244" t="s">
        <v>318</v>
      </c>
      <c r="I154" s="244" t="s">
        <v>281</v>
      </c>
      <c r="J154" s="244">
        <v>50</v>
      </c>
      <c r="K154" s="240"/>
    </row>
    <row r="155" spans="2:11" ht="15" customHeight="1">
      <c r="B155" s="219"/>
      <c r="C155" s="244" t="s">
        <v>306</v>
      </c>
      <c r="D155" s="199"/>
      <c r="E155" s="199"/>
      <c r="F155" s="245" t="s">
        <v>285</v>
      </c>
      <c r="G155" s="199"/>
      <c r="H155" s="244" t="s">
        <v>318</v>
      </c>
      <c r="I155" s="244" t="s">
        <v>281</v>
      </c>
      <c r="J155" s="244">
        <v>50</v>
      </c>
      <c r="K155" s="240"/>
    </row>
    <row r="156" spans="2:11" ht="15" customHeight="1">
      <c r="B156" s="219"/>
      <c r="C156" s="244" t="s">
        <v>304</v>
      </c>
      <c r="D156" s="199"/>
      <c r="E156" s="199"/>
      <c r="F156" s="245" t="s">
        <v>285</v>
      </c>
      <c r="G156" s="199"/>
      <c r="H156" s="244" t="s">
        <v>318</v>
      </c>
      <c r="I156" s="244" t="s">
        <v>281</v>
      </c>
      <c r="J156" s="244">
        <v>50</v>
      </c>
      <c r="K156" s="240"/>
    </row>
    <row r="157" spans="2:11" ht="15" customHeight="1">
      <c r="B157" s="219"/>
      <c r="C157" s="244" t="s">
        <v>103</v>
      </c>
      <c r="D157" s="199"/>
      <c r="E157" s="199"/>
      <c r="F157" s="245" t="s">
        <v>279</v>
      </c>
      <c r="G157" s="199"/>
      <c r="H157" s="244" t="s">
        <v>340</v>
      </c>
      <c r="I157" s="244" t="s">
        <v>281</v>
      </c>
      <c r="J157" s="244" t="s">
        <v>341</v>
      </c>
      <c r="K157" s="240"/>
    </row>
    <row r="158" spans="2:11" ht="15" customHeight="1">
      <c r="B158" s="219"/>
      <c r="C158" s="244" t="s">
        <v>342</v>
      </c>
      <c r="D158" s="199"/>
      <c r="E158" s="199"/>
      <c r="F158" s="245" t="s">
        <v>279</v>
      </c>
      <c r="G158" s="199"/>
      <c r="H158" s="244" t="s">
        <v>343</v>
      </c>
      <c r="I158" s="244" t="s">
        <v>313</v>
      </c>
      <c r="J158" s="244"/>
      <c r="K158" s="240"/>
    </row>
    <row r="159" spans="2:11" ht="15" customHeight="1">
      <c r="B159" s="246"/>
      <c r="C159" s="228"/>
      <c r="D159" s="228"/>
      <c r="E159" s="228"/>
      <c r="F159" s="228"/>
      <c r="G159" s="228"/>
      <c r="H159" s="228"/>
      <c r="I159" s="228"/>
      <c r="J159" s="228"/>
      <c r="K159" s="247"/>
    </row>
    <row r="160" spans="2:11" ht="18.75" customHeight="1">
      <c r="B160" s="195"/>
      <c r="C160" s="199"/>
      <c r="D160" s="199"/>
      <c r="E160" s="199"/>
      <c r="F160" s="218"/>
      <c r="G160" s="199"/>
      <c r="H160" s="199"/>
      <c r="I160" s="199"/>
      <c r="J160" s="199"/>
      <c r="K160" s="195"/>
    </row>
    <row r="161" spans="2:11" ht="18.75" customHeight="1">
      <c r="B161" s="205"/>
      <c r="C161" s="205"/>
      <c r="D161" s="205"/>
      <c r="E161" s="205"/>
      <c r="F161" s="205"/>
      <c r="G161" s="205"/>
      <c r="H161" s="205"/>
      <c r="I161" s="205"/>
      <c r="J161" s="205"/>
      <c r="K161" s="205"/>
    </row>
    <row r="162" spans="2:11" ht="7.5" customHeight="1">
      <c r="B162" s="187"/>
      <c r="C162" s="188"/>
      <c r="D162" s="188"/>
      <c r="E162" s="188"/>
      <c r="F162" s="188"/>
      <c r="G162" s="188"/>
      <c r="H162" s="188"/>
      <c r="I162" s="188"/>
      <c r="J162" s="188"/>
      <c r="K162" s="189"/>
    </row>
    <row r="163" spans="2:11" ht="45" customHeight="1">
      <c r="B163" s="190"/>
      <c r="C163" s="314" t="s">
        <v>344</v>
      </c>
      <c r="D163" s="314"/>
      <c r="E163" s="314"/>
      <c r="F163" s="314"/>
      <c r="G163" s="314"/>
      <c r="H163" s="314"/>
      <c r="I163" s="314"/>
      <c r="J163" s="314"/>
      <c r="K163" s="191"/>
    </row>
    <row r="164" spans="2:11" ht="17.25" customHeight="1">
      <c r="B164" s="190"/>
      <c r="C164" s="211" t="s">
        <v>273</v>
      </c>
      <c r="D164" s="211"/>
      <c r="E164" s="211"/>
      <c r="F164" s="211" t="s">
        <v>274</v>
      </c>
      <c r="G164" s="248"/>
      <c r="H164" s="249" t="s">
        <v>109</v>
      </c>
      <c r="I164" s="249" t="s">
        <v>61</v>
      </c>
      <c r="J164" s="211" t="s">
        <v>275</v>
      </c>
      <c r="K164" s="191"/>
    </row>
    <row r="165" spans="2:11" ht="17.25" customHeight="1">
      <c r="B165" s="192"/>
      <c r="C165" s="213" t="s">
        <v>276</v>
      </c>
      <c r="D165" s="213"/>
      <c r="E165" s="213"/>
      <c r="F165" s="214" t="s">
        <v>277</v>
      </c>
      <c r="G165" s="250"/>
      <c r="H165" s="251"/>
      <c r="I165" s="251"/>
      <c r="J165" s="213" t="s">
        <v>278</v>
      </c>
      <c r="K165" s="193"/>
    </row>
    <row r="166" spans="2:11" ht="5.25" customHeight="1">
      <c r="B166" s="219"/>
      <c r="C166" s="216"/>
      <c r="D166" s="216"/>
      <c r="E166" s="216"/>
      <c r="F166" s="216"/>
      <c r="G166" s="217"/>
      <c r="H166" s="216"/>
      <c r="I166" s="216"/>
      <c r="J166" s="216"/>
      <c r="K166" s="240"/>
    </row>
    <row r="167" spans="2:11" ht="15" customHeight="1">
      <c r="B167" s="219"/>
      <c r="C167" s="199" t="s">
        <v>282</v>
      </c>
      <c r="D167" s="199"/>
      <c r="E167" s="199"/>
      <c r="F167" s="218" t="s">
        <v>279</v>
      </c>
      <c r="G167" s="199"/>
      <c r="H167" s="199" t="s">
        <v>318</v>
      </c>
      <c r="I167" s="199" t="s">
        <v>281</v>
      </c>
      <c r="J167" s="199">
        <v>120</v>
      </c>
      <c r="K167" s="240"/>
    </row>
    <row r="168" spans="2:11" ht="15" customHeight="1">
      <c r="B168" s="219"/>
      <c r="C168" s="199" t="s">
        <v>327</v>
      </c>
      <c r="D168" s="199"/>
      <c r="E168" s="199"/>
      <c r="F168" s="218" t="s">
        <v>279</v>
      </c>
      <c r="G168" s="199"/>
      <c r="H168" s="199" t="s">
        <v>328</v>
      </c>
      <c r="I168" s="199" t="s">
        <v>281</v>
      </c>
      <c r="J168" s="199" t="s">
        <v>329</v>
      </c>
      <c r="K168" s="240"/>
    </row>
    <row r="169" spans="2:11" ht="15" customHeight="1">
      <c r="B169" s="219"/>
      <c r="C169" s="199" t="s">
        <v>228</v>
      </c>
      <c r="D169" s="199"/>
      <c r="E169" s="199"/>
      <c r="F169" s="218" t="s">
        <v>279</v>
      </c>
      <c r="G169" s="199"/>
      <c r="H169" s="199" t="s">
        <v>345</v>
      </c>
      <c r="I169" s="199" t="s">
        <v>281</v>
      </c>
      <c r="J169" s="199" t="s">
        <v>329</v>
      </c>
      <c r="K169" s="240"/>
    </row>
    <row r="170" spans="2:11" ht="15" customHeight="1">
      <c r="B170" s="219"/>
      <c r="C170" s="199" t="s">
        <v>284</v>
      </c>
      <c r="D170" s="199"/>
      <c r="E170" s="199"/>
      <c r="F170" s="218" t="s">
        <v>285</v>
      </c>
      <c r="G170" s="199"/>
      <c r="H170" s="199" t="s">
        <v>345</v>
      </c>
      <c r="I170" s="199" t="s">
        <v>281</v>
      </c>
      <c r="J170" s="199">
        <v>50</v>
      </c>
      <c r="K170" s="240"/>
    </row>
    <row r="171" spans="2:11" ht="15" customHeight="1">
      <c r="B171" s="219"/>
      <c r="C171" s="199" t="s">
        <v>287</v>
      </c>
      <c r="D171" s="199"/>
      <c r="E171" s="199"/>
      <c r="F171" s="218" t="s">
        <v>279</v>
      </c>
      <c r="G171" s="199"/>
      <c r="H171" s="199" t="s">
        <v>345</v>
      </c>
      <c r="I171" s="199" t="s">
        <v>289</v>
      </c>
      <c r="J171" s="199"/>
      <c r="K171" s="240"/>
    </row>
    <row r="172" spans="2:11" ht="15" customHeight="1">
      <c r="B172" s="219"/>
      <c r="C172" s="199" t="s">
        <v>298</v>
      </c>
      <c r="D172" s="199"/>
      <c r="E172" s="199"/>
      <c r="F172" s="218" t="s">
        <v>285</v>
      </c>
      <c r="G172" s="199"/>
      <c r="H172" s="199" t="s">
        <v>345</v>
      </c>
      <c r="I172" s="199" t="s">
        <v>281</v>
      </c>
      <c r="J172" s="199">
        <v>50</v>
      </c>
      <c r="K172" s="240"/>
    </row>
    <row r="173" spans="2:11" ht="15" customHeight="1">
      <c r="B173" s="219"/>
      <c r="C173" s="199" t="s">
        <v>306</v>
      </c>
      <c r="D173" s="199"/>
      <c r="E173" s="199"/>
      <c r="F173" s="218" t="s">
        <v>285</v>
      </c>
      <c r="G173" s="199"/>
      <c r="H173" s="199" t="s">
        <v>345</v>
      </c>
      <c r="I173" s="199" t="s">
        <v>281</v>
      </c>
      <c r="J173" s="199">
        <v>50</v>
      </c>
      <c r="K173" s="240"/>
    </row>
    <row r="174" spans="2:11" ht="15" customHeight="1">
      <c r="B174" s="219"/>
      <c r="C174" s="199" t="s">
        <v>304</v>
      </c>
      <c r="D174" s="199"/>
      <c r="E174" s="199"/>
      <c r="F174" s="218" t="s">
        <v>285</v>
      </c>
      <c r="G174" s="199"/>
      <c r="H174" s="199" t="s">
        <v>345</v>
      </c>
      <c r="I174" s="199" t="s">
        <v>281</v>
      </c>
      <c r="J174" s="199">
        <v>50</v>
      </c>
      <c r="K174" s="240"/>
    </row>
    <row r="175" spans="2:11" ht="15" customHeight="1">
      <c r="B175" s="219"/>
      <c r="C175" s="199" t="s">
        <v>108</v>
      </c>
      <c r="D175" s="199"/>
      <c r="E175" s="199"/>
      <c r="F175" s="218" t="s">
        <v>279</v>
      </c>
      <c r="G175" s="199"/>
      <c r="H175" s="199" t="s">
        <v>346</v>
      </c>
      <c r="I175" s="199" t="s">
        <v>347</v>
      </c>
      <c r="J175" s="199"/>
      <c r="K175" s="240"/>
    </row>
    <row r="176" spans="2:11" ht="15" customHeight="1">
      <c r="B176" s="219"/>
      <c r="C176" s="199" t="s">
        <v>61</v>
      </c>
      <c r="D176" s="199"/>
      <c r="E176" s="199"/>
      <c r="F176" s="218" t="s">
        <v>279</v>
      </c>
      <c r="G176" s="199"/>
      <c r="H176" s="199" t="s">
        <v>348</v>
      </c>
      <c r="I176" s="199" t="s">
        <v>349</v>
      </c>
      <c r="J176" s="199">
        <v>1</v>
      </c>
      <c r="K176" s="240"/>
    </row>
    <row r="177" spans="2:11" ht="15" customHeight="1">
      <c r="B177" s="219"/>
      <c r="C177" s="199" t="s">
        <v>57</v>
      </c>
      <c r="D177" s="199"/>
      <c r="E177" s="199"/>
      <c r="F177" s="218" t="s">
        <v>279</v>
      </c>
      <c r="G177" s="199"/>
      <c r="H177" s="199" t="s">
        <v>350</v>
      </c>
      <c r="I177" s="199" t="s">
        <v>281</v>
      </c>
      <c r="J177" s="199">
        <v>20</v>
      </c>
      <c r="K177" s="240"/>
    </row>
    <row r="178" spans="2:11" ht="15" customHeight="1">
      <c r="B178" s="219"/>
      <c r="C178" s="199" t="s">
        <v>109</v>
      </c>
      <c r="D178" s="199"/>
      <c r="E178" s="199"/>
      <c r="F178" s="218" t="s">
        <v>279</v>
      </c>
      <c r="G178" s="199"/>
      <c r="H178" s="199" t="s">
        <v>351</v>
      </c>
      <c r="I178" s="199" t="s">
        <v>281</v>
      </c>
      <c r="J178" s="199">
        <v>255</v>
      </c>
      <c r="K178" s="240"/>
    </row>
    <row r="179" spans="2:11" ht="15" customHeight="1">
      <c r="B179" s="219"/>
      <c r="C179" s="199" t="s">
        <v>110</v>
      </c>
      <c r="D179" s="199"/>
      <c r="E179" s="199"/>
      <c r="F179" s="218" t="s">
        <v>279</v>
      </c>
      <c r="G179" s="199"/>
      <c r="H179" s="199" t="s">
        <v>244</v>
      </c>
      <c r="I179" s="199" t="s">
        <v>281</v>
      </c>
      <c r="J179" s="199">
        <v>10</v>
      </c>
      <c r="K179" s="240"/>
    </row>
    <row r="180" spans="2:11" ht="15" customHeight="1">
      <c r="B180" s="219"/>
      <c r="C180" s="199" t="s">
        <v>111</v>
      </c>
      <c r="D180" s="199"/>
      <c r="E180" s="199"/>
      <c r="F180" s="218" t="s">
        <v>279</v>
      </c>
      <c r="G180" s="199"/>
      <c r="H180" s="199" t="s">
        <v>352</v>
      </c>
      <c r="I180" s="199" t="s">
        <v>313</v>
      </c>
      <c r="J180" s="199"/>
      <c r="K180" s="240"/>
    </row>
    <row r="181" spans="2:11" ht="15" customHeight="1">
      <c r="B181" s="219"/>
      <c r="C181" s="199" t="s">
        <v>353</v>
      </c>
      <c r="D181" s="199"/>
      <c r="E181" s="199"/>
      <c r="F181" s="218" t="s">
        <v>279</v>
      </c>
      <c r="G181" s="199"/>
      <c r="H181" s="199" t="s">
        <v>354</v>
      </c>
      <c r="I181" s="199" t="s">
        <v>313</v>
      </c>
      <c r="J181" s="199"/>
      <c r="K181" s="240"/>
    </row>
    <row r="182" spans="2:11" ht="15" customHeight="1">
      <c r="B182" s="219"/>
      <c r="C182" s="199" t="s">
        <v>342</v>
      </c>
      <c r="D182" s="199"/>
      <c r="E182" s="199"/>
      <c r="F182" s="218" t="s">
        <v>279</v>
      </c>
      <c r="G182" s="199"/>
      <c r="H182" s="199" t="s">
        <v>355</v>
      </c>
      <c r="I182" s="199" t="s">
        <v>313</v>
      </c>
      <c r="J182" s="199"/>
      <c r="K182" s="240"/>
    </row>
    <row r="183" spans="2:11" ht="15" customHeight="1">
      <c r="B183" s="219"/>
      <c r="C183" s="199" t="s">
        <v>113</v>
      </c>
      <c r="D183" s="199"/>
      <c r="E183" s="199"/>
      <c r="F183" s="218" t="s">
        <v>285</v>
      </c>
      <c r="G183" s="199"/>
      <c r="H183" s="199" t="s">
        <v>356</v>
      </c>
      <c r="I183" s="199" t="s">
        <v>281</v>
      </c>
      <c r="J183" s="199">
        <v>50</v>
      </c>
      <c r="K183" s="240"/>
    </row>
    <row r="184" spans="2:11" ht="15" customHeight="1">
      <c r="B184" s="219"/>
      <c r="C184" s="199" t="s">
        <v>357</v>
      </c>
      <c r="D184" s="199"/>
      <c r="E184" s="199"/>
      <c r="F184" s="218" t="s">
        <v>285</v>
      </c>
      <c r="G184" s="199"/>
      <c r="H184" s="199" t="s">
        <v>358</v>
      </c>
      <c r="I184" s="199" t="s">
        <v>359</v>
      </c>
      <c r="J184" s="199"/>
      <c r="K184" s="240"/>
    </row>
    <row r="185" spans="2:11" ht="15" customHeight="1">
      <c r="B185" s="219"/>
      <c r="C185" s="199" t="s">
        <v>360</v>
      </c>
      <c r="D185" s="199"/>
      <c r="E185" s="199"/>
      <c r="F185" s="218" t="s">
        <v>285</v>
      </c>
      <c r="G185" s="199"/>
      <c r="H185" s="199" t="s">
        <v>361</v>
      </c>
      <c r="I185" s="199" t="s">
        <v>359</v>
      </c>
      <c r="J185" s="199"/>
      <c r="K185" s="240"/>
    </row>
    <row r="186" spans="2:11" ht="15" customHeight="1">
      <c r="B186" s="219"/>
      <c r="C186" s="199" t="s">
        <v>362</v>
      </c>
      <c r="D186" s="199"/>
      <c r="E186" s="199"/>
      <c r="F186" s="218" t="s">
        <v>285</v>
      </c>
      <c r="G186" s="199"/>
      <c r="H186" s="199" t="s">
        <v>363</v>
      </c>
      <c r="I186" s="199" t="s">
        <v>359</v>
      </c>
      <c r="J186" s="199"/>
      <c r="K186" s="240"/>
    </row>
    <row r="187" spans="2:11" ht="15" customHeight="1">
      <c r="B187" s="219"/>
      <c r="C187" s="252" t="s">
        <v>364</v>
      </c>
      <c r="D187" s="199"/>
      <c r="E187" s="199"/>
      <c r="F187" s="218" t="s">
        <v>285</v>
      </c>
      <c r="G187" s="199"/>
      <c r="H187" s="199" t="s">
        <v>365</v>
      </c>
      <c r="I187" s="199" t="s">
        <v>366</v>
      </c>
      <c r="J187" s="253" t="s">
        <v>367</v>
      </c>
      <c r="K187" s="240"/>
    </row>
    <row r="188" spans="2:11" ht="15" customHeight="1">
      <c r="B188" s="219"/>
      <c r="C188" s="204" t="s">
        <v>46</v>
      </c>
      <c r="D188" s="199"/>
      <c r="E188" s="199"/>
      <c r="F188" s="218" t="s">
        <v>279</v>
      </c>
      <c r="G188" s="199"/>
      <c r="H188" s="195" t="s">
        <v>368</v>
      </c>
      <c r="I188" s="199" t="s">
        <v>369</v>
      </c>
      <c r="J188" s="199"/>
      <c r="K188" s="240"/>
    </row>
    <row r="189" spans="2:11" ht="15" customHeight="1">
      <c r="B189" s="219"/>
      <c r="C189" s="204" t="s">
        <v>370</v>
      </c>
      <c r="D189" s="199"/>
      <c r="E189" s="199"/>
      <c r="F189" s="218" t="s">
        <v>279</v>
      </c>
      <c r="G189" s="199"/>
      <c r="H189" s="199" t="s">
        <v>371</v>
      </c>
      <c r="I189" s="199" t="s">
        <v>313</v>
      </c>
      <c r="J189" s="199"/>
      <c r="K189" s="240"/>
    </row>
    <row r="190" spans="2:11" ht="15" customHeight="1">
      <c r="B190" s="219"/>
      <c r="C190" s="204" t="s">
        <v>372</v>
      </c>
      <c r="D190" s="199"/>
      <c r="E190" s="199"/>
      <c r="F190" s="218" t="s">
        <v>279</v>
      </c>
      <c r="G190" s="199"/>
      <c r="H190" s="199" t="s">
        <v>373</v>
      </c>
      <c r="I190" s="199" t="s">
        <v>313</v>
      </c>
      <c r="J190" s="199"/>
      <c r="K190" s="240"/>
    </row>
    <row r="191" spans="2:11" ht="15" customHeight="1">
      <c r="B191" s="219"/>
      <c r="C191" s="204" t="s">
        <v>374</v>
      </c>
      <c r="D191" s="199"/>
      <c r="E191" s="199"/>
      <c r="F191" s="218" t="s">
        <v>285</v>
      </c>
      <c r="G191" s="199"/>
      <c r="H191" s="199" t="s">
        <v>375</v>
      </c>
      <c r="I191" s="199" t="s">
        <v>313</v>
      </c>
      <c r="J191" s="199"/>
      <c r="K191" s="240"/>
    </row>
    <row r="192" spans="2:11" ht="15" customHeight="1">
      <c r="B192" s="246"/>
      <c r="C192" s="254"/>
      <c r="D192" s="228"/>
      <c r="E192" s="228"/>
      <c r="F192" s="228"/>
      <c r="G192" s="228"/>
      <c r="H192" s="228"/>
      <c r="I192" s="228"/>
      <c r="J192" s="228"/>
      <c r="K192" s="247"/>
    </row>
    <row r="193" spans="2:11" ht="18.75" customHeight="1">
      <c r="B193" s="195"/>
      <c r="C193" s="199"/>
      <c r="D193" s="199"/>
      <c r="E193" s="199"/>
      <c r="F193" s="218"/>
      <c r="G193" s="199"/>
      <c r="H193" s="199"/>
      <c r="I193" s="199"/>
      <c r="J193" s="199"/>
      <c r="K193" s="195"/>
    </row>
    <row r="194" spans="2:11" ht="18.75" customHeight="1">
      <c r="B194" s="195"/>
      <c r="C194" s="199"/>
      <c r="D194" s="199"/>
      <c r="E194" s="199"/>
      <c r="F194" s="218"/>
      <c r="G194" s="199"/>
      <c r="H194" s="199"/>
      <c r="I194" s="199"/>
      <c r="J194" s="199"/>
      <c r="K194" s="195"/>
    </row>
    <row r="195" spans="2:11" ht="18.75" customHeight="1">
      <c r="B195" s="205"/>
      <c r="C195" s="205"/>
      <c r="D195" s="205"/>
      <c r="E195" s="205"/>
      <c r="F195" s="205"/>
      <c r="G195" s="205"/>
      <c r="H195" s="205"/>
      <c r="I195" s="205"/>
      <c r="J195" s="205"/>
      <c r="K195" s="205"/>
    </row>
    <row r="196" spans="2:11">
      <c r="B196" s="187"/>
      <c r="C196" s="188"/>
      <c r="D196" s="188"/>
      <c r="E196" s="188"/>
      <c r="F196" s="188"/>
      <c r="G196" s="188"/>
      <c r="H196" s="188"/>
      <c r="I196" s="188"/>
      <c r="J196" s="188"/>
      <c r="K196" s="189"/>
    </row>
    <row r="197" spans="2:11" ht="21">
      <c r="B197" s="190"/>
      <c r="C197" s="314" t="s">
        <v>376</v>
      </c>
      <c r="D197" s="314"/>
      <c r="E197" s="314"/>
      <c r="F197" s="314"/>
      <c r="G197" s="314"/>
      <c r="H197" s="314"/>
      <c r="I197" s="314"/>
      <c r="J197" s="314"/>
      <c r="K197" s="191"/>
    </row>
    <row r="198" spans="2:11" ht="25.5" customHeight="1">
      <c r="B198" s="190"/>
      <c r="C198" s="255" t="s">
        <v>377</v>
      </c>
      <c r="D198" s="255"/>
      <c r="E198" s="255"/>
      <c r="F198" s="255" t="s">
        <v>378</v>
      </c>
      <c r="G198" s="256"/>
      <c r="H198" s="313" t="s">
        <v>379</v>
      </c>
      <c r="I198" s="313"/>
      <c r="J198" s="313"/>
      <c r="K198" s="191"/>
    </row>
    <row r="199" spans="2:11" ht="5.25" customHeight="1">
      <c r="B199" s="219"/>
      <c r="C199" s="216"/>
      <c r="D199" s="216"/>
      <c r="E199" s="216"/>
      <c r="F199" s="216"/>
      <c r="G199" s="199"/>
      <c r="H199" s="216"/>
      <c r="I199" s="216"/>
      <c r="J199" s="216"/>
      <c r="K199" s="240"/>
    </row>
    <row r="200" spans="2:11" ht="15" customHeight="1">
      <c r="B200" s="219"/>
      <c r="C200" s="199" t="s">
        <v>369</v>
      </c>
      <c r="D200" s="199"/>
      <c r="E200" s="199"/>
      <c r="F200" s="218" t="s">
        <v>47</v>
      </c>
      <c r="G200" s="199"/>
      <c r="H200" s="311" t="s">
        <v>380</v>
      </c>
      <c r="I200" s="311"/>
      <c r="J200" s="311"/>
      <c r="K200" s="240"/>
    </row>
    <row r="201" spans="2:11" ht="15" customHeight="1">
      <c r="B201" s="219"/>
      <c r="C201" s="225"/>
      <c r="D201" s="199"/>
      <c r="E201" s="199"/>
      <c r="F201" s="218" t="s">
        <v>48</v>
      </c>
      <c r="G201" s="199"/>
      <c r="H201" s="311" t="s">
        <v>381</v>
      </c>
      <c r="I201" s="311"/>
      <c r="J201" s="311"/>
      <c r="K201" s="240"/>
    </row>
    <row r="202" spans="2:11" ht="15" customHeight="1">
      <c r="B202" s="219"/>
      <c r="C202" s="225"/>
      <c r="D202" s="199"/>
      <c r="E202" s="199"/>
      <c r="F202" s="218" t="s">
        <v>51</v>
      </c>
      <c r="G202" s="199"/>
      <c r="H202" s="311" t="s">
        <v>382</v>
      </c>
      <c r="I202" s="311"/>
      <c r="J202" s="311"/>
      <c r="K202" s="240"/>
    </row>
    <row r="203" spans="2:11" ht="15" customHeight="1">
      <c r="B203" s="219"/>
      <c r="C203" s="199"/>
      <c r="D203" s="199"/>
      <c r="E203" s="199"/>
      <c r="F203" s="218" t="s">
        <v>49</v>
      </c>
      <c r="G203" s="199"/>
      <c r="H203" s="311" t="s">
        <v>383</v>
      </c>
      <c r="I203" s="311"/>
      <c r="J203" s="311"/>
      <c r="K203" s="240"/>
    </row>
    <row r="204" spans="2:11" ht="15" customHeight="1">
      <c r="B204" s="219"/>
      <c r="C204" s="199"/>
      <c r="D204" s="199"/>
      <c r="E204" s="199"/>
      <c r="F204" s="218" t="s">
        <v>50</v>
      </c>
      <c r="G204" s="199"/>
      <c r="H204" s="311" t="s">
        <v>384</v>
      </c>
      <c r="I204" s="311"/>
      <c r="J204" s="311"/>
      <c r="K204" s="240"/>
    </row>
    <row r="205" spans="2:11" ht="15" customHeight="1">
      <c r="B205" s="219"/>
      <c r="C205" s="199"/>
      <c r="D205" s="199"/>
      <c r="E205" s="199"/>
      <c r="F205" s="218"/>
      <c r="G205" s="199"/>
      <c r="H205" s="199"/>
      <c r="I205" s="199"/>
      <c r="J205" s="199"/>
      <c r="K205" s="240"/>
    </row>
    <row r="206" spans="2:11" ht="15" customHeight="1">
      <c r="B206" s="219"/>
      <c r="C206" s="199" t="s">
        <v>325</v>
      </c>
      <c r="D206" s="199"/>
      <c r="E206" s="199"/>
      <c r="F206" s="218" t="s">
        <v>220</v>
      </c>
      <c r="G206" s="199"/>
      <c r="H206" s="311" t="s">
        <v>385</v>
      </c>
      <c r="I206" s="311"/>
      <c r="J206" s="311"/>
      <c r="K206" s="240"/>
    </row>
    <row r="207" spans="2:11" ht="15" customHeight="1">
      <c r="B207" s="219"/>
      <c r="C207" s="225"/>
      <c r="D207" s="199"/>
      <c r="E207" s="199"/>
      <c r="F207" s="218" t="s">
        <v>83</v>
      </c>
      <c r="G207" s="199"/>
      <c r="H207" s="311" t="s">
        <v>224</v>
      </c>
      <c r="I207" s="311"/>
      <c r="J207" s="311"/>
      <c r="K207" s="240"/>
    </row>
    <row r="208" spans="2:11" ht="15" customHeight="1">
      <c r="B208" s="219"/>
      <c r="C208" s="199"/>
      <c r="D208" s="199"/>
      <c r="E208" s="199"/>
      <c r="F208" s="218" t="s">
        <v>222</v>
      </c>
      <c r="G208" s="199"/>
      <c r="H208" s="311" t="s">
        <v>386</v>
      </c>
      <c r="I208" s="311"/>
      <c r="J208" s="311"/>
      <c r="K208" s="240"/>
    </row>
    <row r="209" spans="2:11" ht="15" customHeight="1">
      <c r="B209" s="257"/>
      <c r="C209" s="225"/>
      <c r="D209" s="225"/>
      <c r="E209" s="225"/>
      <c r="F209" s="218" t="s">
        <v>92</v>
      </c>
      <c r="G209" s="204"/>
      <c r="H209" s="312" t="s">
        <v>225</v>
      </c>
      <c r="I209" s="312"/>
      <c r="J209" s="312"/>
      <c r="K209" s="258"/>
    </row>
    <row r="210" spans="2:11" ht="15" customHeight="1">
      <c r="B210" s="257"/>
      <c r="C210" s="225"/>
      <c r="D210" s="225"/>
      <c r="E210" s="225"/>
      <c r="F210" s="218" t="s">
        <v>226</v>
      </c>
      <c r="G210" s="204"/>
      <c r="H210" s="312" t="s">
        <v>387</v>
      </c>
      <c r="I210" s="312"/>
      <c r="J210" s="312"/>
      <c r="K210" s="258"/>
    </row>
    <row r="211" spans="2:11" ht="15" customHeight="1">
      <c r="B211" s="257"/>
      <c r="C211" s="225"/>
      <c r="D211" s="225"/>
      <c r="E211" s="225"/>
      <c r="F211" s="259"/>
      <c r="G211" s="204"/>
      <c r="H211" s="260"/>
      <c r="I211" s="260"/>
      <c r="J211" s="260"/>
      <c r="K211" s="258"/>
    </row>
    <row r="212" spans="2:11" ht="15" customHeight="1">
      <c r="B212" s="257"/>
      <c r="C212" s="199" t="s">
        <v>349</v>
      </c>
      <c r="D212" s="225"/>
      <c r="E212" s="225"/>
      <c r="F212" s="218">
        <v>1</v>
      </c>
      <c r="G212" s="204"/>
      <c r="H212" s="312" t="s">
        <v>388</v>
      </c>
      <c r="I212" s="312"/>
      <c r="J212" s="312"/>
      <c r="K212" s="258"/>
    </row>
    <row r="213" spans="2:11" ht="15" customHeight="1">
      <c r="B213" s="257"/>
      <c r="C213" s="225"/>
      <c r="D213" s="225"/>
      <c r="E213" s="225"/>
      <c r="F213" s="218">
        <v>2</v>
      </c>
      <c r="G213" s="204"/>
      <c r="H213" s="312" t="s">
        <v>389</v>
      </c>
      <c r="I213" s="312"/>
      <c r="J213" s="312"/>
      <c r="K213" s="258"/>
    </row>
    <row r="214" spans="2:11" ht="15" customHeight="1">
      <c r="B214" s="257"/>
      <c r="C214" s="225"/>
      <c r="D214" s="225"/>
      <c r="E214" s="225"/>
      <c r="F214" s="218">
        <v>3</v>
      </c>
      <c r="G214" s="204"/>
      <c r="H214" s="312" t="s">
        <v>390</v>
      </c>
      <c r="I214" s="312"/>
      <c r="J214" s="312"/>
      <c r="K214" s="258"/>
    </row>
    <row r="215" spans="2:11" ht="15" customHeight="1">
      <c r="B215" s="257"/>
      <c r="C215" s="225"/>
      <c r="D215" s="225"/>
      <c r="E215" s="225"/>
      <c r="F215" s="218">
        <v>4</v>
      </c>
      <c r="G215" s="204"/>
      <c r="H215" s="312" t="s">
        <v>391</v>
      </c>
      <c r="I215" s="312"/>
      <c r="J215" s="312"/>
      <c r="K215" s="258"/>
    </row>
    <row r="216" spans="2:11" ht="12.75" customHeight="1">
      <c r="B216" s="261"/>
      <c r="C216" s="262"/>
      <c r="D216" s="262"/>
      <c r="E216" s="262"/>
      <c r="F216" s="262"/>
      <c r="G216" s="262"/>
      <c r="H216" s="262"/>
      <c r="I216" s="262"/>
      <c r="J216" s="262"/>
      <c r="K216" s="263"/>
    </row>
  </sheetData>
  <sheetProtection formatCells="0" formatColumns="0" formatRows="0" insertColumns="0" insertRows="0" insertHyperlinks="0" deleteColumns="0" deleteRows="0" sort="0" autoFilter="0" pivotTables="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9</vt:i4>
      </vt:variant>
    </vt:vector>
  </HeadingPairs>
  <TitlesOfParts>
    <vt:vector size="14" baseType="lpstr">
      <vt:lpstr>Rekapitulace stavby</vt:lpstr>
      <vt:lpstr>001 - Oprava hydromotoru</vt:lpstr>
      <vt:lpstr>002 - Oprava povrchové oc...</vt:lpstr>
      <vt:lpstr>003 - VON - Vedlejší a os...</vt:lpstr>
      <vt:lpstr>Pokyny pro vyplnění</vt:lpstr>
      <vt:lpstr>'001 - Oprava hydromotoru'!Názvy_tisku</vt:lpstr>
      <vt:lpstr>'002 - Oprava povrchové oc...'!Názvy_tisku</vt:lpstr>
      <vt:lpstr>'003 - VON - Vedlejší a os...'!Názvy_tisku</vt:lpstr>
      <vt:lpstr>'Rekapitulace stavby'!Názvy_tisku</vt:lpstr>
      <vt:lpstr>'001 - Oprava hydromotoru'!Oblast_tisku</vt:lpstr>
      <vt:lpstr>'002 - Oprava povrchové oc...'!Oblast_tisku</vt:lpstr>
      <vt:lpstr>'003 - VON - Vedlejší a os...'!Oblast_tisku</vt:lpstr>
      <vt:lpstr>'Pokyny pro vyplnění'!Oblast_tisku</vt:lpstr>
      <vt:lpstr>'Rekapitulace stavby'!Oblast_tisku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dc:creator>
  <cp:lastModifiedBy>Petr</cp:lastModifiedBy>
  <cp:lastPrinted>2018-02-06T22:05:52Z</cp:lastPrinted>
  <dcterms:created xsi:type="dcterms:W3CDTF">2018-02-06T21:59:17Z</dcterms:created>
  <dcterms:modified xsi:type="dcterms:W3CDTF">2018-02-06T22:06:23Z</dcterms:modified>
</cp:coreProperties>
</file>