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80" windowWidth="13020" windowHeight="10275"/>
  </bookViews>
  <sheets>
    <sheet name="Spec. zboží a kalk. ceny" sheetId="1" r:id="rId1"/>
    <sheet name="Zdroj" sheetId="2" state="hidden" r:id="rId2"/>
  </sheets>
  <calcPr calcId="145621"/>
  <customWorkbookViews>
    <customWorkbookView name="Svoboda Filip – osobní zobrazení" guid="{62E8383D-57BE-4265-8FBF-A2A2E842959E}" mergeInterval="0" personalView="1" maximized="1" windowWidth="1916" windowHeight="965" activeSheetId="1"/>
    <customWorkbookView name="Válek Jan – osobní zobrazení" guid="{201BC804-BA3D-4087-9B21-71479B3CD69A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D6" i="1" l="1"/>
  <c r="D7" i="1" l="1"/>
  <c r="E7" i="1" s="1"/>
  <c r="G6" i="1" l="1"/>
  <c r="H6" i="1" s="1"/>
  <c r="G7" i="1"/>
  <c r="H7" i="1" s="1"/>
  <c r="E6" i="1"/>
  <c r="H12" i="1" l="1"/>
  <c r="G5" i="1" l="1"/>
  <c r="H5" i="1" s="1"/>
  <c r="G8" i="1"/>
  <c r="H8" i="1" s="1"/>
  <c r="E5" i="1"/>
  <c r="E8" i="1"/>
  <c r="H9" i="1" l="1"/>
  <c r="H14" i="1" s="1"/>
  <c r="G9" i="1"/>
</calcChain>
</file>

<file path=xl/sharedStrings.xml><?xml version="1.0" encoding="utf-8"?>
<sst xmlns="http://schemas.openxmlformats.org/spreadsheetml/2006/main" count="40" uniqueCount="31">
  <si>
    <t>VHL Praha</t>
  </si>
  <si>
    <t>litr</t>
  </si>
  <si>
    <t>závoz</t>
  </si>
  <si>
    <t>Druh komodity /
Měrná jednotka (MJ)</t>
  </si>
  <si>
    <t>ARGON KAPALNÝ 5.0</t>
  </si>
  <si>
    <t>Cena za MJ v Kč bez DPH</t>
  </si>
  <si>
    <t>ARGON KAPALNÝ 5.0 - SILNIČNÍ A ENERGETICKÝ POPLATEK</t>
  </si>
  <si>
    <t>ARGON KAPALNÝ 5.0 - DOPRAVA</t>
  </si>
  <si>
    <t>ARGON KAPALNÝ 5.0 - ADR POPLATEK</t>
  </si>
  <si>
    <r>
      <t>Předpokládaná cena za 1 rok</t>
    </r>
    <r>
      <rPr>
        <b/>
        <sz val="10"/>
        <color indexed="8"/>
        <rFont val="Arial"/>
        <family val="2"/>
        <charset val="238"/>
      </rPr>
      <t xml:space="preserve"> v Kč bez DPH</t>
    </r>
  </si>
  <si>
    <t>Položka</t>
  </si>
  <si>
    <t>Předpokládané množství MJ za 1 rok</t>
  </si>
  <si>
    <t>Příloha č. 1 smlouvy: Specifikace plnění a kalkulace ceny</t>
  </si>
  <si>
    <t>Místo dodání (závozu)</t>
  </si>
  <si>
    <t>Předpokládané množství MJ za 6 let</t>
  </si>
  <si>
    <r>
      <t>Předpokládaná cena za 6 let</t>
    </r>
    <r>
      <rPr>
        <b/>
        <sz val="10"/>
        <color indexed="8"/>
        <rFont val="Arial"/>
        <family val="2"/>
        <charset val="238"/>
      </rPr>
      <t xml:space="preserve"> v Kč bez DPH</t>
    </r>
  </si>
  <si>
    <r>
      <t xml:space="preserve">Nájemné za 6 let </t>
    </r>
    <r>
      <rPr>
        <b/>
        <sz val="10"/>
        <color indexed="8"/>
        <rFont val="Arial"/>
        <family val="2"/>
        <charset val="238"/>
      </rPr>
      <t>v Kč bez DPH</t>
    </r>
  </si>
  <si>
    <t>Množství MJ za 6 let</t>
  </si>
  <si>
    <t>Celková nabídková cena v Kč bez DPH (předpokládaná celková kupní cena a celkové nájemné za 6 let)</t>
  </si>
  <si>
    <t>Předpokládaná celková kupní cena v Kč bez DPH za 1 rok / 6 let</t>
  </si>
  <si>
    <t>Objem zásobníku
v litrech</t>
  </si>
  <si>
    <t>Nákup kapalného argonu a pronájem kryogenního zásobníku</t>
  </si>
  <si>
    <t>NÁJEM KRYOGENNÍHO ZÁSOBNÍKU NA ARGON KAPALNÝ 5.0 VČETNĚ VŠECH SOUVISEJÍCÍH SLUŽEB</t>
  </si>
  <si>
    <t>kryogenní zásobník</t>
  </si>
  <si>
    <t>Místo dodání</t>
  </si>
  <si>
    <t>Roční nájemné v Kč bez DPH</t>
  </si>
  <si>
    <t>Druh zásobníku</t>
  </si>
  <si>
    <t>stacionární</t>
  </si>
  <si>
    <t>mobilní</t>
  </si>
  <si>
    <t>&lt;vyberte hodnotu z rozevíracího seznamu&gt;</t>
  </si>
  <si>
    <t>&lt;zadejte hodnotu&gt;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</si>
</sst>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.00\ [$Kč-405]_-;\-* #,##0.00\ [$Kč-405]_-;_-* &quot;-&quot;??\ [$Kč-405]_-;_-@_-"/>
    <numFmt numFmtId="166" formatCode="#,##0.00\ &quot;Kč&quot;"/>
    <numFmt numFmtId="167" formatCode="#,##0.00\ [$Kč-405];\-#,##0.00\ [$Kč-405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167" fontId="5" fillId="2" borderId="3" xfId="1" applyNumberFormat="1" applyFont="1" applyFill="1" applyBorder="1" applyAlignment="1" applyProtection="1">
      <alignment vertical="center"/>
      <protection hidden="1"/>
    </xf>
    <xf numFmtId="167" fontId="5" fillId="2" borderId="10" xfId="1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2" borderId="4" xfId="0" applyFont="1" applyFill="1" applyBorder="1" applyAlignment="1" applyProtection="1">
      <alignment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vertical="center"/>
      <protection hidden="1"/>
    </xf>
    <xf numFmtId="167" fontId="8" fillId="0" borderId="0" xfId="0" applyNumberFormat="1" applyFont="1" applyFill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167" fontId="5" fillId="2" borderId="13" xfId="1" applyNumberFormat="1" applyFont="1" applyFill="1" applyBorder="1" applyAlignment="1" applyProtection="1">
      <alignment vertical="center"/>
      <protection hidden="1"/>
    </xf>
    <xf numFmtId="167" fontId="5" fillId="2" borderId="14" xfId="1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5" fontId="3" fillId="2" borderId="1" xfId="1" applyNumberFormat="1" applyFont="1" applyFill="1" applyBorder="1" applyAlignment="1" applyProtection="1">
      <alignment horizontal="center" vertical="center"/>
      <protection hidden="1"/>
    </xf>
    <xf numFmtId="165" fontId="3" fillId="2" borderId="9" xfId="1" applyNumberFormat="1" applyFont="1" applyFill="1" applyBorder="1" applyAlignment="1" applyProtection="1">
      <alignment horizontal="center" vertical="center"/>
      <protection hidden="1"/>
    </xf>
    <xf numFmtId="9" fontId="3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vertical="center" wrapText="1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165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wrapText="1"/>
      <protection hidden="1"/>
    </xf>
    <xf numFmtId="0" fontId="2" fillId="2" borderId="8" xfId="0" applyFont="1" applyFill="1" applyBorder="1" applyAlignment="1" applyProtection="1">
      <alignment wrapText="1"/>
      <protection hidden="1"/>
    </xf>
    <xf numFmtId="0" fontId="2" fillId="2" borderId="6" xfId="0" applyFont="1" applyFill="1" applyBorder="1" applyAlignment="1" applyProtection="1"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protection hidden="1"/>
    </xf>
    <xf numFmtId="167" fontId="5" fillId="2" borderId="3" xfId="1" applyNumberFormat="1" applyFont="1" applyFill="1" applyBorder="1" applyAlignment="1" applyProtection="1">
      <alignment horizontal="right" vertical="center"/>
      <protection hidden="1"/>
    </xf>
    <xf numFmtId="167" fontId="5" fillId="2" borderId="10" xfId="1" applyNumberFormat="1" applyFont="1" applyFill="1" applyBorder="1" applyAlignment="1" applyProtection="1">
      <alignment horizontal="right" vertical="center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locked="0" hidden="1"/>
    </xf>
    <xf numFmtId="166" fontId="8" fillId="3" borderId="13" xfId="0" applyNumberFormat="1" applyFont="1" applyFill="1" applyBorder="1" applyAlignment="1" applyProtection="1">
      <alignment vertical="center" wrapText="1"/>
      <protection locked="0" hidden="1"/>
    </xf>
    <xf numFmtId="166" fontId="8" fillId="3" borderId="5" xfId="0" applyNumberFormat="1" applyFont="1" applyFill="1" applyBorder="1" applyAlignment="1" applyProtection="1">
      <alignment vertical="center" wrapText="1"/>
      <protection locked="0" hidden="1"/>
    </xf>
    <xf numFmtId="167" fontId="5" fillId="3" borderId="5" xfId="1" applyNumberFormat="1" applyFont="1" applyFill="1" applyBorder="1" applyAlignment="1" applyProtection="1">
      <alignment vertical="center"/>
      <protection locked="0" hidden="1"/>
    </xf>
    <xf numFmtId="166" fontId="5" fillId="3" borderId="12" xfId="0" applyNumberFormat="1" applyFont="1" applyFill="1" applyBorder="1" applyAlignment="1" applyProtection="1">
      <alignment vertical="center" wrapText="1"/>
      <protection locked="0" hidden="1"/>
    </xf>
    <xf numFmtId="165" fontId="2" fillId="2" borderId="9" xfId="1" applyNumberFormat="1" applyFont="1" applyFill="1" applyBorder="1" applyAlignment="1" applyProtection="1">
      <alignment horizontal="center" vertical="center"/>
      <protection hidden="1"/>
    </xf>
    <xf numFmtId="166" fontId="8" fillId="2" borderId="14" xfId="0" applyNumberFormat="1" applyFont="1" applyFill="1" applyBorder="1" applyAlignment="1" applyProtection="1">
      <alignment vertical="center" wrapText="1"/>
      <protection hidden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15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50.7109375" style="3" customWidth="1"/>
    <col min="2" max="9" width="25.7109375" style="3" customWidth="1"/>
    <col min="10" max="11" width="16.42578125" style="3" customWidth="1"/>
    <col min="12" max="12" width="97" style="3" bestFit="1" customWidth="1"/>
    <col min="13" max="13" width="70.5703125" style="3" customWidth="1"/>
    <col min="14" max="16384" width="9.140625" style="3"/>
  </cols>
  <sheetData>
    <row r="1" spans="1:11" s="2" customFormat="1" ht="15" customHeight="1" x14ac:dyDescent="0.25">
      <c r="A1" s="1" t="s">
        <v>21</v>
      </c>
      <c r="B1" s="1"/>
    </row>
    <row r="2" spans="1:11" s="2" customFormat="1" ht="15" customHeight="1" x14ac:dyDescent="0.25">
      <c r="A2" s="1" t="s">
        <v>12</v>
      </c>
      <c r="B2" s="1"/>
    </row>
    <row r="3" spans="1:11" ht="15" customHeight="1" thickBot="1" x14ac:dyDescent="0.25"/>
    <row r="4" spans="1:11" ht="30" customHeight="1" thickBot="1" x14ac:dyDescent="0.25">
      <c r="A4" s="4" t="s">
        <v>10</v>
      </c>
      <c r="B4" s="5" t="s">
        <v>13</v>
      </c>
      <c r="C4" s="6" t="s">
        <v>3</v>
      </c>
      <c r="D4" s="5" t="s">
        <v>11</v>
      </c>
      <c r="E4" s="5" t="s">
        <v>14</v>
      </c>
      <c r="F4" s="5" t="s">
        <v>5</v>
      </c>
      <c r="G4" s="5" t="s">
        <v>9</v>
      </c>
      <c r="H4" s="7" t="s">
        <v>15</v>
      </c>
    </row>
    <row r="5" spans="1:11" s="11" customFormat="1" ht="15" customHeight="1" x14ac:dyDescent="0.25">
      <c r="A5" s="16" t="s">
        <v>4</v>
      </c>
      <c r="B5" s="13" t="s">
        <v>0</v>
      </c>
      <c r="C5" s="13" t="s">
        <v>1</v>
      </c>
      <c r="D5" s="15">
        <v>6500</v>
      </c>
      <c r="E5" s="8">
        <f t="shared" ref="E5:E8" si="0">D5*6</f>
        <v>39000</v>
      </c>
      <c r="F5" s="48">
        <v>0</v>
      </c>
      <c r="G5" s="9">
        <f t="shared" ref="G5:G8" si="1">F5*D5</f>
        <v>0</v>
      </c>
      <c r="H5" s="10">
        <f t="shared" ref="H5:H8" si="2">G5*6</f>
        <v>0</v>
      </c>
      <c r="K5" s="17"/>
    </row>
    <row r="6" spans="1:11" s="11" customFormat="1" ht="15" customHeight="1" x14ac:dyDescent="0.25">
      <c r="A6" s="12" t="s">
        <v>7</v>
      </c>
      <c r="B6" s="13" t="s">
        <v>0</v>
      </c>
      <c r="C6" s="14" t="s">
        <v>2</v>
      </c>
      <c r="D6" s="15" t="str">
        <f>IF(B12="stacionární",IF(ISBLANK(C12),"není zadán objem zásobníku",IF(ISTEXT(C12),"není zadán objem zásobníku",IF(C12&lt;200,"min. objem zásobníku je 200 l",IF(C12&gt;=200,CEILING(D5/(C12*0.8),1))))),IF(B12="mobilní",IF(ISBLANK(C12),"není zadán objem zásobníku",IF(ISTEXT(C12),"není zadán objem zásobníku",IF(C12&lt;200,"min. objem zásobníku je 200 l",IF(C12&gt;=200,CEILING(D5/(C12*0.98),1))))),"není zadán druh zásobníku"))</f>
        <v>není zadán druh zásobníku</v>
      </c>
      <c r="E6" s="8" t="str">
        <f>IF(ISTEXT(D6),D6,D6*6)</f>
        <v>není zadán druh zásobníku</v>
      </c>
      <c r="F6" s="47">
        <v>0</v>
      </c>
      <c r="G6" s="43" t="str">
        <f>IF(ISTEXT(D6),D6,F6*D6)</f>
        <v>není zadán druh zásobníku</v>
      </c>
      <c r="H6" s="44" t="str">
        <f>IF(ISTEXT(G6),D6,G6*6)</f>
        <v>není zadán druh zásobníku</v>
      </c>
    </row>
    <row r="7" spans="1:11" s="11" customFormat="1" ht="15" customHeight="1" x14ac:dyDescent="0.25">
      <c r="A7" s="12" t="s">
        <v>8</v>
      </c>
      <c r="B7" s="13" t="s">
        <v>0</v>
      </c>
      <c r="C7" s="14" t="s">
        <v>2</v>
      </c>
      <c r="D7" s="15" t="str">
        <f>D6</f>
        <v>není zadán druh zásobníku</v>
      </c>
      <c r="E7" s="8" t="str">
        <f>IF(ISTEXT(D7),D7,D7*6)</f>
        <v>není zadán druh zásobníku</v>
      </c>
      <c r="F7" s="47">
        <v>0</v>
      </c>
      <c r="G7" s="43" t="str">
        <f>IF(ISTEXT(D7),D7,F7*D7)</f>
        <v>není zadán druh zásobníku</v>
      </c>
      <c r="H7" s="44" t="str">
        <f>IF(ISTEXT(G7),D7,G7*6)</f>
        <v>není zadán druh zásobníku</v>
      </c>
    </row>
    <row r="8" spans="1:11" s="24" customFormat="1" ht="15" customHeight="1" thickBot="1" x14ac:dyDescent="0.3">
      <c r="A8" s="18" t="s">
        <v>6</v>
      </c>
      <c r="B8" s="19" t="s">
        <v>0</v>
      </c>
      <c r="C8" s="20" t="s">
        <v>1</v>
      </c>
      <c r="D8" s="20">
        <v>6500</v>
      </c>
      <c r="E8" s="21">
        <f t="shared" si="0"/>
        <v>39000</v>
      </c>
      <c r="F8" s="49">
        <v>0</v>
      </c>
      <c r="G8" s="22">
        <f t="shared" si="1"/>
        <v>0</v>
      </c>
      <c r="H8" s="23">
        <f t="shared" si="2"/>
        <v>0</v>
      </c>
      <c r="J8" s="11"/>
    </row>
    <row r="9" spans="1:11" s="28" customFormat="1" ht="15" customHeight="1" thickBot="1" x14ac:dyDescent="0.25">
      <c r="A9" s="40" t="s">
        <v>19</v>
      </c>
      <c r="B9" s="38"/>
      <c r="C9" s="38"/>
      <c r="D9" s="38"/>
      <c r="E9" s="38"/>
      <c r="F9" s="39"/>
      <c r="G9" s="25">
        <f>SUM(G5:G8)</f>
        <v>0</v>
      </c>
      <c r="H9" s="26">
        <f>SUM(H5:H8)</f>
        <v>0</v>
      </c>
      <c r="J9" s="27"/>
    </row>
    <row r="10" spans="1:11" s="28" customFormat="1" ht="15" customHeight="1" thickBot="1" x14ac:dyDescent="0.25">
      <c r="A10" s="29"/>
      <c r="B10" s="29"/>
      <c r="C10" s="30"/>
      <c r="D10" s="31"/>
      <c r="E10" s="32"/>
      <c r="F10" s="32"/>
      <c r="G10" s="33"/>
      <c r="H10" s="33"/>
      <c r="I10" s="33"/>
      <c r="J10" s="27"/>
      <c r="K10" s="27"/>
    </row>
    <row r="11" spans="1:11" ht="30" customHeight="1" thickBot="1" x14ac:dyDescent="0.25">
      <c r="A11" s="4" t="s">
        <v>10</v>
      </c>
      <c r="B11" s="4" t="s">
        <v>26</v>
      </c>
      <c r="C11" s="41" t="s">
        <v>20</v>
      </c>
      <c r="D11" s="5" t="s">
        <v>24</v>
      </c>
      <c r="E11" s="6" t="s">
        <v>3</v>
      </c>
      <c r="F11" s="5" t="s">
        <v>17</v>
      </c>
      <c r="G11" s="5" t="s">
        <v>25</v>
      </c>
      <c r="H11" s="7" t="s">
        <v>16</v>
      </c>
    </row>
    <row r="12" spans="1:11" s="11" customFormat="1" ht="30" customHeight="1" thickBot="1" x14ac:dyDescent="0.3">
      <c r="A12" s="34" t="s">
        <v>22</v>
      </c>
      <c r="B12" s="45" t="s">
        <v>29</v>
      </c>
      <c r="C12" s="45" t="s">
        <v>30</v>
      </c>
      <c r="D12" s="35" t="s">
        <v>0</v>
      </c>
      <c r="E12" s="36" t="s">
        <v>23</v>
      </c>
      <c r="F12" s="21">
        <v>1</v>
      </c>
      <c r="G12" s="46">
        <v>0</v>
      </c>
      <c r="H12" s="51">
        <f>G12*6</f>
        <v>0</v>
      </c>
    </row>
    <row r="13" spans="1:11" ht="15" customHeight="1" thickBot="1" x14ac:dyDescent="0.25"/>
    <row r="14" spans="1:11" s="28" customFormat="1" ht="15" customHeight="1" thickBot="1" x14ac:dyDescent="0.25">
      <c r="A14" s="40" t="s">
        <v>18</v>
      </c>
      <c r="B14" s="42"/>
      <c r="C14" s="38"/>
      <c r="D14" s="38"/>
      <c r="E14" s="38"/>
      <c r="F14" s="38"/>
      <c r="G14" s="37"/>
      <c r="H14" s="50">
        <f>H9+H12</f>
        <v>0</v>
      </c>
      <c r="J14" s="27"/>
    </row>
    <row r="15" spans="1:11" s="28" customFormat="1" x14ac:dyDescent="0.2">
      <c r="A15" s="29"/>
      <c r="B15" s="29"/>
      <c r="C15" s="30"/>
      <c r="D15" s="31"/>
      <c r="E15" s="32"/>
      <c r="H15" s="33"/>
      <c r="I15" s="33"/>
      <c r="J15" s="27"/>
      <c r="K15" s="27"/>
    </row>
  </sheetData>
  <sheetProtection password="CC10" sheet="1" objects="1" scenarios="1"/>
  <customSheetViews>
    <customSheetView guid="{62E8383D-57BE-4265-8FBF-A2A2E842959E}" fitToPage="1">
      <pageMargins left="0.51181102362204722" right="0.51181102362204722" top="0.39370078740157483" bottom="0.39370078740157483" header="0" footer="0"/>
      <printOptions horizontalCentered="1"/>
      <pageSetup paperSize="9" scale="58" orientation="landscape" r:id="rId1"/>
    </customSheetView>
    <customSheetView guid="{201BC804-BA3D-4087-9B21-71479B3CD69A}" fitToPage="1">
      <selection activeCell="D5" sqref="D5"/>
      <pageMargins left="0.51181102362204722" right="0.51181102362204722" top="0.39370078740157483" bottom="0.39370078740157483" header="0" footer="0"/>
      <printOptions horizontalCentered="1"/>
      <pageSetup paperSize="9" scale="58" orientation="landscape" r:id="rId2"/>
    </customSheetView>
  </customSheetViews>
  <phoneticPr fontId="0" type="noConversion"/>
  <printOptions horizontalCentered="1"/>
  <pageMargins left="0.51181102362204722" right="0.51181102362204722" top="0.39370078740157483" bottom="0.39370078740157483" header="0" footer="0"/>
  <pageSetup paperSize="9" scale="58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Neznámá hodnota" error="Vyberte hodnotu z rozevíracího seznamu.">
          <x14:formula1>
            <xm:f>Zdroj!$A$1:$A$3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27</v>
      </c>
    </row>
    <row r="3" spans="1:1" x14ac:dyDescent="0.25">
      <c r="A3" t="s">
        <v>28</v>
      </c>
    </row>
  </sheetData>
  <customSheetViews>
    <customSheetView guid="{62E8383D-57BE-4265-8FBF-A2A2E842959E}" state="hidden">
      <selection activeCell="A2" sqref="A2"/>
      <pageMargins left="0.7" right="0.7" top="0.78740157499999996" bottom="0.78740157499999996" header="0.3" footer="0.3"/>
    </customSheetView>
    <customSheetView guid="{201BC804-BA3D-4087-9B21-71479B3CD69A}">
      <selection activeCell="A2" sqref="A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Spec. zboží a kalk. ceny</vt:lpstr>
      <vt:lpstr>Zdroj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Koželuh Milan</dc:creator>
  <cp:lastModifiedBy>Wernerová Jitka</cp:lastModifiedBy>
  <cp:lastPrinted>2018-04-03T09:57:07Z</cp:lastPrinted>
  <dcterms:created xsi:type="dcterms:W3CDTF">2014-10-01T07:16:10Z</dcterms:created>
  <dcterms:modified xsi:type="dcterms:W3CDTF">2018-04-05T11:21:56Z</dcterms:modified>
</cp:coreProperties>
</file>