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6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Položky!$A$1:$G$226</definedName>
    <definedName name="_xlnm.Print_Area" localSheetId="1">Rekapitulace!$A$1:$I$20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  <c r="D15"/>
  <c r="BE223" i="3"/>
  <c r="BD223"/>
  <c r="BC223"/>
  <c r="BB223"/>
  <c r="G223"/>
  <c r="BA223" s="1"/>
  <c r="BE220"/>
  <c r="BD220"/>
  <c r="BC220"/>
  <c r="BB220"/>
  <c r="G220"/>
  <c r="BA220" s="1"/>
  <c r="BE217"/>
  <c r="BD217"/>
  <c r="BC217"/>
  <c r="BB217"/>
  <c r="G217"/>
  <c r="BA217" s="1"/>
  <c r="BE214"/>
  <c r="BD214"/>
  <c r="BC214"/>
  <c r="BB214"/>
  <c r="G214"/>
  <c r="BA214" s="1"/>
  <c r="BE211"/>
  <c r="BD211"/>
  <c r="BC211"/>
  <c r="BB211"/>
  <c r="G211"/>
  <c r="BA211" s="1"/>
  <c r="BE208"/>
  <c r="BD208"/>
  <c r="BC208"/>
  <c r="BB208"/>
  <c r="G208"/>
  <c r="BA208" s="1"/>
  <c r="BE205"/>
  <c r="BD205"/>
  <c r="BC205"/>
  <c r="BB205"/>
  <c r="G205"/>
  <c r="BA205" s="1"/>
  <c r="BE202"/>
  <c r="BD202"/>
  <c r="BC202"/>
  <c r="BB202"/>
  <c r="G202"/>
  <c r="BA202" s="1"/>
  <c r="BE199"/>
  <c r="BD199"/>
  <c r="BC199"/>
  <c r="BB199"/>
  <c r="G199"/>
  <c r="BA199" s="1"/>
  <c r="B11" i="2"/>
  <c r="A11"/>
  <c r="C226" i="3"/>
  <c r="BE194"/>
  <c r="BD194"/>
  <c r="BC194"/>
  <c r="BB194"/>
  <c r="G194"/>
  <c r="BA194" s="1"/>
  <c r="BE191"/>
  <c r="BD191"/>
  <c r="BC191"/>
  <c r="BB191"/>
  <c r="G191"/>
  <c r="BA191" s="1"/>
  <c r="BE188"/>
  <c r="BD188"/>
  <c r="BC188"/>
  <c r="BB188"/>
  <c r="G188"/>
  <c r="BA188" s="1"/>
  <c r="BE185"/>
  <c r="BD185"/>
  <c r="BC185"/>
  <c r="BB185"/>
  <c r="G185"/>
  <c r="BA185" s="1"/>
  <c r="BE182"/>
  <c r="BD182"/>
  <c r="BC182"/>
  <c r="BB182"/>
  <c r="G182"/>
  <c r="BA182" s="1"/>
  <c r="BE179"/>
  <c r="BD179"/>
  <c r="BC179"/>
  <c r="BB179"/>
  <c r="G179"/>
  <c r="BA179" s="1"/>
  <c r="BE176"/>
  <c r="BD176"/>
  <c r="BC176"/>
  <c r="BB176"/>
  <c r="G176"/>
  <c r="BA176" s="1"/>
  <c r="B10" i="2"/>
  <c r="A10"/>
  <c r="C197" i="3"/>
  <c r="BE171"/>
  <c r="BD171"/>
  <c r="BC171"/>
  <c r="BB171"/>
  <c r="G171"/>
  <c r="BA171" s="1"/>
  <c r="BE168"/>
  <c r="BD168"/>
  <c r="BC168"/>
  <c r="BB168"/>
  <c r="G168"/>
  <c r="BA168" s="1"/>
  <c r="BE165"/>
  <c r="BD165"/>
  <c r="BC165"/>
  <c r="BB165"/>
  <c r="G165"/>
  <c r="BA165" s="1"/>
  <c r="BE162"/>
  <c r="BD162"/>
  <c r="BC162"/>
  <c r="BB162"/>
  <c r="G162"/>
  <c r="BA162" s="1"/>
  <c r="BE159"/>
  <c r="BD159"/>
  <c r="BC159"/>
  <c r="BB159"/>
  <c r="G159"/>
  <c r="BA159" s="1"/>
  <c r="BE156"/>
  <c r="BD156"/>
  <c r="BC156"/>
  <c r="BB156"/>
  <c r="G156"/>
  <c r="BA156" s="1"/>
  <c r="BE152"/>
  <c r="BD152"/>
  <c r="BC152"/>
  <c r="BB152"/>
  <c r="G152"/>
  <c r="BA152" s="1"/>
  <c r="BE149"/>
  <c r="BD149"/>
  <c r="BC149"/>
  <c r="BB149"/>
  <c r="G149"/>
  <c r="BA149" s="1"/>
  <c r="BE146"/>
  <c r="BD146"/>
  <c r="BC146"/>
  <c r="BB146"/>
  <c r="G146"/>
  <c r="BA146" s="1"/>
  <c r="BE143"/>
  <c r="BD143"/>
  <c r="BC143"/>
  <c r="BB143"/>
  <c r="G143"/>
  <c r="BA143" s="1"/>
  <c r="B9" i="2"/>
  <c r="A9"/>
  <c r="C174" i="3"/>
  <c r="BE134"/>
  <c r="BD134"/>
  <c r="BC134"/>
  <c r="BB134"/>
  <c r="G134"/>
  <c r="BA134" s="1"/>
  <c r="BE131"/>
  <c r="BD131"/>
  <c r="BC131"/>
  <c r="BB131"/>
  <c r="G131"/>
  <c r="BA131" s="1"/>
  <c r="BE128"/>
  <c r="BD128"/>
  <c r="BC128"/>
  <c r="BB128"/>
  <c r="G128"/>
  <c r="BA128" s="1"/>
  <c r="BE125"/>
  <c r="BD125"/>
  <c r="BC125"/>
  <c r="BB125"/>
  <c r="G125"/>
  <c r="BA125" s="1"/>
  <c r="BE122"/>
  <c r="BD122"/>
  <c r="BC122"/>
  <c r="BB122"/>
  <c r="G122"/>
  <c r="BA122" s="1"/>
  <c r="BE119"/>
  <c r="BD119"/>
  <c r="BC119"/>
  <c r="BB119"/>
  <c r="G119"/>
  <c r="BA119" s="1"/>
  <c r="BE116"/>
  <c r="BD116"/>
  <c r="BC116"/>
  <c r="BB116"/>
  <c r="G116"/>
  <c r="BA116" s="1"/>
  <c r="B8" i="2"/>
  <c r="A8"/>
  <c r="C141" i="3"/>
  <c r="BE111"/>
  <c r="BD111"/>
  <c r="BC111"/>
  <c r="BB111"/>
  <c r="G111"/>
  <c r="BA111" s="1"/>
  <c r="BE108"/>
  <c r="BD108"/>
  <c r="BC108"/>
  <c r="BB108"/>
  <c r="G108"/>
  <c r="BA108" s="1"/>
  <c r="BE99"/>
  <c r="BD99"/>
  <c r="BC99"/>
  <c r="BB99"/>
  <c r="G99"/>
  <c r="BA99" s="1"/>
  <c r="BE92"/>
  <c r="BD92"/>
  <c r="BC92"/>
  <c r="BB92"/>
  <c r="G92"/>
  <c r="BA92" s="1"/>
  <c r="BE89"/>
  <c r="BD89"/>
  <c r="BC89"/>
  <c r="BB89"/>
  <c r="G89"/>
  <c r="BA89" s="1"/>
  <c r="BE86"/>
  <c r="BD86"/>
  <c r="BC86"/>
  <c r="BB86"/>
  <c r="G86"/>
  <c r="BA86" s="1"/>
  <c r="BE83"/>
  <c r="BD83"/>
  <c r="BC83"/>
  <c r="BB83"/>
  <c r="G83"/>
  <c r="BA83" s="1"/>
  <c r="BE80"/>
  <c r="BD80"/>
  <c r="BC80"/>
  <c r="BB80"/>
  <c r="G80"/>
  <c r="BA80" s="1"/>
  <c r="BE77"/>
  <c r="BD77"/>
  <c r="BC77"/>
  <c r="BB77"/>
  <c r="G77"/>
  <c r="BA77" s="1"/>
  <c r="BE74"/>
  <c r="BD74"/>
  <c r="BC74"/>
  <c r="BB74"/>
  <c r="G74"/>
  <c r="BA74" s="1"/>
  <c r="BE71"/>
  <c r="BD71"/>
  <c r="BC71"/>
  <c r="BB71"/>
  <c r="G71"/>
  <c r="BA71" s="1"/>
  <c r="BE68"/>
  <c r="BD68"/>
  <c r="BC68"/>
  <c r="BB68"/>
  <c r="G68"/>
  <c r="BA68" s="1"/>
  <c r="BE65"/>
  <c r="BD65"/>
  <c r="BC65"/>
  <c r="BB65"/>
  <c r="G65"/>
  <c r="BA65" s="1"/>
  <c r="BE62"/>
  <c r="BD62"/>
  <c r="BC62"/>
  <c r="BB62"/>
  <c r="G62"/>
  <c r="BA62" s="1"/>
  <c r="BE59"/>
  <c r="BD59"/>
  <c r="BC59"/>
  <c r="BB59"/>
  <c r="G59"/>
  <c r="BA59" s="1"/>
  <c r="BE56"/>
  <c r="BD56"/>
  <c r="BC56"/>
  <c r="BB56"/>
  <c r="G56"/>
  <c r="BA56" s="1"/>
  <c r="BE53"/>
  <c r="BD53"/>
  <c r="BC53"/>
  <c r="BB53"/>
  <c r="G53"/>
  <c r="BA53" s="1"/>
  <c r="BE50"/>
  <c r="BD50"/>
  <c r="BC50"/>
  <c r="BB50"/>
  <c r="G50"/>
  <c r="BA50" s="1"/>
  <c r="BE47"/>
  <c r="BD47"/>
  <c r="BC47"/>
  <c r="BB47"/>
  <c r="G47"/>
  <c r="BA47" s="1"/>
  <c r="BE44"/>
  <c r="BD44"/>
  <c r="BC44"/>
  <c r="BB44"/>
  <c r="G44"/>
  <c r="BA44" s="1"/>
  <c r="BE41"/>
  <c r="BD41"/>
  <c r="BC41"/>
  <c r="BB41"/>
  <c r="G41"/>
  <c r="BA41" s="1"/>
  <c r="BE38"/>
  <c r="BD38"/>
  <c r="BC38"/>
  <c r="BB38"/>
  <c r="G38"/>
  <c r="BA38" s="1"/>
  <c r="BE35"/>
  <c r="BD35"/>
  <c r="BC35"/>
  <c r="BB35"/>
  <c r="G35"/>
  <c r="BA35" s="1"/>
  <c r="BE32"/>
  <c r="BD32"/>
  <c r="BC32"/>
  <c r="BB32"/>
  <c r="G32"/>
  <c r="BA32" s="1"/>
  <c r="BE29"/>
  <c r="BD29"/>
  <c r="BC29"/>
  <c r="BB29"/>
  <c r="G29"/>
  <c r="BA29" s="1"/>
  <c r="BE26"/>
  <c r="BD26"/>
  <c r="BC26"/>
  <c r="BB26"/>
  <c r="G26"/>
  <c r="BA26" s="1"/>
  <c r="BE23"/>
  <c r="BD23"/>
  <c r="BC23"/>
  <c r="BB23"/>
  <c r="G23"/>
  <c r="BA23" s="1"/>
  <c r="BE20"/>
  <c r="BD20"/>
  <c r="BC20"/>
  <c r="BB20"/>
  <c r="G20"/>
  <c r="BA20" s="1"/>
  <c r="BE17"/>
  <c r="BD17"/>
  <c r="BC17"/>
  <c r="BB17"/>
  <c r="G17"/>
  <c r="BA17" s="1"/>
  <c r="BE14"/>
  <c r="BD14"/>
  <c r="BC14"/>
  <c r="BB14"/>
  <c r="G14"/>
  <c r="BA14" s="1"/>
  <c r="BE11"/>
  <c r="BD11"/>
  <c r="BC11"/>
  <c r="BB11"/>
  <c r="G11"/>
  <c r="BA11" s="1"/>
  <c r="BE8"/>
  <c r="BD8"/>
  <c r="BC8"/>
  <c r="BB8"/>
  <c r="G8"/>
  <c r="BA8" s="1"/>
  <c r="B7" i="2"/>
  <c r="A7"/>
  <c r="C114" i="3"/>
  <c r="E4"/>
  <c r="C4"/>
  <c r="F3"/>
  <c r="C3"/>
  <c r="C2" i="2"/>
  <c r="C1"/>
  <c r="C33" i="1"/>
  <c r="F33" s="1"/>
  <c r="C31"/>
  <c r="C9"/>
  <c r="G7"/>
  <c r="D2"/>
  <c r="C2"/>
  <c r="BB226" i="3" l="1"/>
  <c r="F11" i="2" s="1"/>
  <c r="BE114" i="3"/>
  <c r="I7" i="2" s="1"/>
  <c r="BD174" i="3"/>
  <c r="H9" i="2" s="1"/>
  <c r="BB174" i="3"/>
  <c r="F9" i="2" s="1"/>
  <c r="BE174" i="3"/>
  <c r="I9" i="2" s="1"/>
  <c r="G226" i="3"/>
  <c r="BE226"/>
  <c r="I11" i="2" s="1"/>
  <c r="BC114" i="3"/>
  <c r="G7" i="2" s="1"/>
  <c r="BC141" i="3"/>
  <c r="G8" i="2" s="1"/>
  <c r="BB141" i="3"/>
  <c r="F8" i="2" s="1"/>
  <c r="BE141" i="3"/>
  <c r="I8" i="2" s="1"/>
  <c r="BC226" i="3"/>
  <c r="G11" i="2" s="1"/>
  <c r="BC197" i="3"/>
  <c r="G10" i="2" s="1"/>
  <c r="BD226" i="3"/>
  <c r="H11" i="2" s="1"/>
  <c r="BC174" i="3"/>
  <c r="G9" i="2" s="1"/>
  <c r="BD114" i="3"/>
  <c r="H7" i="2" s="1"/>
  <c r="BD141" i="3"/>
  <c r="H8" i="2" s="1"/>
  <c r="BE197" i="3"/>
  <c r="I10" i="2" s="1"/>
  <c r="BD197" i="3"/>
  <c r="H10" i="2" s="1"/>
  <c r="BA226" i="3"/>
  <c r="E11" i="2" s="1"/>
  <c r="BB114" i="3"/>
  <c r="F7" i="2" s="1"/>
  <c r="BA141" i="3"/>
  <c r="E8" i="2" s="1"/>
  <c r="BB197" i="3"/>
  <c r="F10" i="2" s="1"/>
  <c r="BA114" i="3"/>
  <c r="E7" i="2" s="1"/>
  <c r="BA174" i="3"/>
  <c r="E9" i="2" s="1"/>
  <c r="BA197" i="3"/>
  <c r="E10" i="2" s="1"/>
  <c r="G141" i="3"/>
  <c r="G174"/>
  <c r="G114"/>
  <c r="G197"/>
  <c r="G12" i="2" l="1"/>
  <c r="C18" i="1" s="1"/>
  <c r="F12" i="2"/>
  <c r="C16" i="1" s="1"/>
  <c r="H12" i="2"/>
  <c r="C17" i="1" s="1"/>
  <c r="I12" i="2"/>
  <c r="C21" i="1" s="1"/>
  <c r="E12" i="2"/>
  <c r="G15" i="1" l="1"/>
  <c r="C15"/>
  <c r="C19" s="1"/>
  <c r="C22" s="1"/>
  <c r="G16"/>
  <c r="H19" i="2" l="1"/>
  <c r="G23" i="1" s="1"/>
  <c r="G22" s="1"/>
  <c r="C23" l="1"/>
  <c r="F30" s="1"/>
  <c r="F31" s="1"/>
  <c r="F34" s="1"/>
</calcChain>
</file>

<file path=xl/sharedStrings.xml><?xml version="1.0" encoding="utf-8"?>
<sst xmlns="http://schemas.openxmlformats.org/spreadsheetml/2006/main" count="542" uniqueCount="346">
  <si>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</si>
  <si>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</si>
  <si>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</si>
  <si>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</si>
  <si>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</si>
  <si>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</si>
  <si>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</si>
  <si>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</si>
  <si>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</si>
  <si>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</si>
  <si>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</si>
  <si>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</si>
  <si>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</si>
  <si>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</si>
  <si>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</si>
  <si>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</si>
  <si>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</si>
  <si>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</si>
  <si>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</si>
  <si>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</si>
  <si>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</si>
  <si>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</si>
  <si>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</si>
  <si>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</si>
  <si>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</si>
  <si>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</si>
  <si>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</si>
  <si>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</si>
  <si>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</si>
  <si>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</si>
  <si>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</si>
  <si>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</si>
  <si>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</si>
  <si>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</si>
  <si>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</si>
  <si>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</si>
  <si>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</si>
  <si>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</si>
  <si>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</si>
  <si>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</si>
  <si>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</si>
  <si>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</si>
  <si>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</si>
  <si>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</si>
  <si>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</si>
  <si>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</si>
  <si>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</si>
  <si>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</si>
  <si>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</si>
  <si>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</si>
  <si>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</si>
  <si>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</si>
  <si>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</si>
  <si>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</si>
  <si>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</si>
  <si>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</si>
  <si>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</si>
  <si>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</si>
  <si>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</si>
  <si>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</si>
  <si>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</si>
  <si>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</si>
  <si>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</si>
  <si>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</si>
  <si>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</si>
  <si>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</si>
  <si>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</si>
  <si>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</si>
  <si>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</si>
  <si>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</si>
  <si>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</si>
  <si>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</si>
  <si>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</si>
  <si>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</si>
  <si>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PS87-2017</t>
  </si>
  <si>
    <t>Vodní dílo Šance</t>
  </si>
  <si>
    <t>01</t>
  </si>
  <si>
    <t>Interiérová vybavení budov</t>
  </si>
  <si>
    <t>A-1</t>
  </si>
  <si>
    <t>Atypické interiérové prvky</t>
  </si>
  <si>
    <t>A1</t>
  </si>
  <si>
    <t xml:space="preserve">VESTAVĚNÁ SKŘÍŇ 7200 x 700 x 2800 mm </t>
  </si>
  <si>
    <t>kus</t>
  </si>
  <si>
    <t>Laminátová dřevotřísková deska (ltd) tl. 18 mm, barva dub / bílá matná / bílá pololesk; viditelné obvodové hrany:  bezesparé provedení systémem airtec ( navařením hrany s přednanesenou polymerovou funkční vrstvou na nábytkový dílec pomocí laserového nebo horkovzdušného agregátu); obvodové hrany skryté:  abs tl. 2 mm; záda: sololak ; úchytky: kovové - lucata, l = 52 mm, imitace nerezi; nohy: stavěcí šroub nízký v. 10 mm; hliníkový rám plátna pro zabudování do podhledu</t>
  </si>
  <si>
    <t>A10</t>
  </si>
  <si>
    <t>PRACOVNÍ STŮL 2400x850x750, 1350x850x750 mm</t>
  </si>
  <si>
    <t>Laminátová dřevotřísková deska (LDT), tl. 25 mm, dekor dub; obvodové hrany ABS tl. 2 mm; stolová konstrukce z ocelových profilů typová (nohy + spojovací nosníky), úprava v odstínu RAL 9006</t>
  </si>
  <si>
    <t>A11</t>
  </si>
  <si>
    <t xml:space="preserve">STŮL 800x800x750 mm </t>
  </si>
  <si>
    <t>Laminátová dřevotřísková deska (LDT), tl. 25 mm, dekor dub; obvodové hrany ABS tl. 2 mm; typová centrální stolová podnož, litinová základna a ocelová trubka, litinový kříž, rozměr profilu 80x80 mmm, rozměr základny 400x400 mm</t>
  </si>
  <si>
    <t>A12</t>
  </si>
  <si>
    <t xml:space="preserve">POLICOVÁ SKŘÍŇ - A 1000x400x2000 mm </t>
  </si>
  <si>
    <t>Policová skříň vysoká otevíravá, vnitřní police 4x; laminátová dřevotřísková deska (LDT), tl. 18 mm, dekor dub; obvodové hrany ABS tl. 2 mm, úchytky poorta alu 160 mm - elox. Hliník; sokl LDT výška 100 mm; nábytkové nohy, výška 100 mm, standartní kování</t>
  </si>
  <si>
    <t>A13</t>
  </si>
  <si>
    <t xml:space="preserve">ŠATNÍ SKŘÍŇ 600x400x2000 mm </t>
  </si>
  <si>
    <t>Šatní skříň otevíravá, 2xpolice, 1x výsuvná šatní tyč; laminátová dřevotřísková deska (LDT), tl. 18 mm, dekor dub; obvodové hrany ABS tl. 2 mm, úchytky poorta alu 160 mm - elox. Hliník; sokl LDT výška 100 mm; nábytkové nohy, výška 100 mm, standartní kování;výsuvná šatní tyč délky 350 mm, nikl</t>
  </si>
  <si>
    <t>A14</t>
  </si>
  <si>
    <t xml:space="preserve">POLICOVÁ SKŘÍŇ - B 1000x400x2000 mm </t>
  </si>
  <si>
    <t>Policová skříň vysoká volná/otevíravá, vnitřní police 4x; laminátová dřevotřísková deska (LDT), tl. 18 mm, dekor dub; obvodové hrany ABS tl. 2 mm, úchytky poorta alu 160 mm - elox. Hliník; sokl LDT výška 100 mm; nábytkové nohy, výška 100 mm, standartní kování</t>
  </si>
  <si>
    <t>A15</t>
  </si>
  <si>
    <t xml:space="preserve">KONFERENČNÍ STŮL 2x800x2600 mm,2x800x1600 mm </t>
  </si>
  <si>
    <t>Konferenční stůl ze čtyř částí; laminátová dřevotřísková deska (LDT) tl. 25 mm, dekor dub, obvodové hrany tl. .2mm; stolová konstrukce typová na míru: ocelový jäkl 40x40 mm, povrchová úprava v odstínu RAL 9006; 2x kabelová průchodka 160x80 mm, hliníková s kartáčkem v otvoru pro průchod kabelu</t>
  </si>
  <si>
    <t>A16</t>
  </si>
  <si>
    <t xml:space="preserve">KOMODA 3600x400x850 mm </t>
  </si>
  <si>
    <t>Komoda s vnitřními policemi, 4xdvojité otevíravé dvířka; laminátová dřevotřísková deska (LDT), tl. 18 mm, dekor dub; obvodové hrany ABS tl. 2 mm, úchytky porta alu 160 mm - elox. Hliník; sokl LDT výška 50 mm; nábytkové nohy, výška 50 mm, standartní kování</t>
  </si>
  <si>
    <t>A17</t>
  </si>
  <si>
    <t xml:space="preserve">ZÁSUVKY NA KOLEČKÁCH 450x600x600 mm </t>
  </si>
  <si>
    <t>Zásuvky na kolečkách; laminátová dřevotřísková deska (LDT) tl. 18 mm, dekor dub, obvodové hrany tl. 2 mm; 3 x zásuvka, bočnice LDT, tl. 12 mm, dno z lakované MDF, tl. 3 mm do drážky v bočnicích šuplíku, čelo LDT tl. 18 mm; úchytky Porta ALU 160 mm - elox. hliník; zámek prvního šuplíku, zápustný z čela; kolečka nábytkové pevné, gumové, průměr 40 mm, celková výška 50 mm, šířka 32 mm</t>
  </si>
  <si>
    <t>A18</t>
  </si>
  <si>
    <t xml:space="preserve">ODKLÁDACÍ STŮL 1600x600x750 mm </t>
  </si>
  <si>
    <t>Laminátová dřevotřísková deska (LDT) tl. 25 mm, dekor dub, obvodové hrany tl. .2mm; stolová konstrukce typová na míru: ocelový jäkl 40x40 mm, povrchová úprava v odstínu RAL 9006</t>
  </si>
  <si>
    <t>A19</t>
  </si>
  <si>
    <t xml:space="preserve">JÍDELNÍ STŮL 900x900x750 mm </t>
  </si>
  <si>
    <t>Laminátová dřevotřísková deska (LDT) tl. 25 mm, dekor dub, obvodové hrany tl. .2mm; stolová konstrukce typová na míru: ocelový jäkl 40x40 mm, povrchová úprava v odstínu RAL 9003</t>
  </si>
  <si>
    <t>A2</t>
  </si>
  <si>
    <t xml:space="preserve">RECEPČNÍ PULT 2000 x 1600 x 1200 mm </t>
  </si>
  <si>
    <t>Laminátová dřevotřísková deska (ltd) tl. 18 mm, barva bílá pololesk / dub; viditelné obvodové hrany:  bezesparé provedení systémem airtec ( navařením hrany s přednanesenou polymerovou funkční vrstvou na nábytkový dílec pomocí laserového nebo horkovzdušného agregátu); zásuvky: 3 ks, pojezdy s dotahem a tlumením; zámek: zápustný z čela, zamykání jednoho šuplíku; úchytky: kovové - lucata, l = 52, imitace nerezi; sokl: al plech na ltd desce</t>
  </si>
  <si>
    <t>A20</t>
  </si>
  <si>
    <t xml:space="preserve">VĚŠÁKOVÁ STĚNA  750x250x1900 mm </t>
  </si>
  <si>
    <t>Věšáková zadní stěna s policí a háčky, kotvená na svislé lišty na hmožninkách do zdi; Laminátová dřevotřísková deska (LDT) tl. 25 mm, dekor dub. Obvodové hrany ABS tl. 2 mm; háčky kovové, úprava matný chrom, 4ks</t>
  </si>
  <si>
    <t>A21</t>
  </si>
  <si>
    <t xml:space="preserve">VĚŠÁKOVÁ STĚNA 1350x250x1900 mm </t>
  </si>
  <si>
    <t>Věšáková zadní stěna s policí a háčky, kotvená na svislé lišty na hmožninkách do zdi; Laminátová dřevotřísková deska (LDT) tl. 25 mm, dekor dub. Obvodové hrany ABS tl. 2 mm; háčky kovové, úprava matný chrom, 8ks</t>
  </si>
  <si>
    <t>A22</t>
  </si>
  <si>
    <t xml:space="preserve">VĚŠÁKOVÁ STĚNA S BOTNÍKEM 1000x400x2000 mm </t>
  </si>
  <si>
    <t>Věšáková stěna s policí, botníkem a háčky, kotvená na svislé lišty na hmožninkách do zdi; Laminátová dřevotřísková deska (LDT) tl. 25 mm, dekor dub. Obvodové hrany ABS tl. 2 mm; 1xvnitřní police; háčky kovové, úprava matný chrom, 8ks</t>
  </si>
  <si>
    <t>A23</t>
  </si>
  <si>
    <t xml:space="preserve">JÍDELNÍ STŮL 800x800x750 mm </t>
  </si>
  <si>
    <t>A24</t>
  </si>
  <si>
    <t xml:space="preserve">ŠATNÍ SKŘÍŇ 2000x600x2000 mm </t>
  </si>
  <si>
    <t>Skříň vysoká otevíravá, dvojité otevíravé dveře vysoké, dvojité otevíravé dveře nízké, 2x zásuvka; laminátová dřevotřísková deska (LDT), tl. 18 mm, dekor dub; obvodové hrany ABS tl. 2 mm, úchytky poorta alu 160 mm - elox. Hliník; sokl LDT výška 100 mm; nábytkové nohy, výška 100 mm, standartní kování; zásuvky 2ks, bočnice LDT tl. 12 mm, dno z lakované MDF tl. 3 mm do drážky v bočnicích, čelo LDT tl. 18 mm, dekor dub, pojezdy s dotahem a tlumením</t>
  </si>
  <si>
    <t>A25</t>
  </si>
  <si>
    <t xml:space="preserve">KOMODA 1000x600x750 mm </t>
  </si>
  <si>
    <t>Komoda se dvěmi zásuvkami; laminátová dřevotřísková deska (LDT), tl. 18 mm, dekor dub; obvodové hrany ABS tl. 2 mm, úchytky poorta alu 160 mm - elox. Hliník; sokl LDT výška 100 mm; nábytkové nohy, výška 100 mm; zásuvky 2ks, bočnice LDT tl. 12 mm, dno z lakované MDF tl. 3 mm do drážky v bočnicích, čelo LDT tl. 18 mm, dekor dub, pojezdy s dotahem a tlumením</t>
  </si>
  <si>
    <t>A26</t>
  </si>
  <si>
    <t xml:space="preserve">PSACÍ STŮL 1000x600x775 </t>
  </si>
  <si>
    <t>A27</t>
  </si>
  <si>
    <t xml:space="preserve">POSTEL 2020x940x900 mm </t>
  </si>
  <si>
    <t>Rám postele s čelem včetně lamelového roštu a matrace; laminátová dřevotřísková deska (LDT), tl. 18 mm, dekor dub; obvodové hrany ABS tl. 2 mm; ocelový nosník - L profil pro uchycení lamelového roštu; včetně lamelového roštu z březového dřeva v gumovém držáku; matrace - pěnová vysoce pružná polyuretanová pěna (studená pěna) středně tvrdá, v. 180 mm, 200 x 90 mm</t>
  </si>
  <si>
    <t>A28</t>
  </si>
  <si>
    <t xml:space="preserve">NOČNÍ STOLEK 500x400x420 mm </t>
  </si>
  <si>
    <t>Noční stolek s jednou zásuvkou; laminátová dřevotřísková deska (LDT), tl. 18 mm, dekor dub; obvodové hrany ABS tl. 2 mm; zásuvka 1x, bočnice LDT tl. 12 mm, dno z lakované MDF tl. 3 mm do drážky v bočnicích, čelo LDT tl. 18 mm bezúchytkové - zkosená hrana čela 45°, dekor dub, pojezdy s dotahem a tlumením</t>
  </si>
  <si>
    <t>A29</t>
  </si>
  <si>
    <t xml:space="preserve">TV KOMODA 2000x400x750 mm </t>
  </si>
  <si>
    <t>Komoda s vnitřními policemia policí volnou, 2xdvojité otevíravé dvířka; laminátová dřevotřísková deska (LDT), tl. 18 mm, dekor dub; obvodové hrany ABS tl. 2 mm, úchytky porta alu 160 mm - elox. Hliník; sokl LDT výška 50 mm; nábytkové nohy, výška 50 mm, standartní kování</t>
  </si>
  <si>
    <t>A3</t>
  </si>
  <si>
    <t xml:space="preserve">PULT NA PROPAGAČNÍ MATERIÁLY 800 x 800 x 1200 mm </t>
  </si>
  <si>
    <t>Laminátová dřevotřísková deska (ltd) tl. 18 mm, barva bílá matná / pololesk; celoplošné polepy s nápisy a obrázky map, polepy: pololesk, pozadí bílé;- viditelné obvodové hrany:  bezesparé provedení systémem airtec ( navařením hrany s přednanesenou polymerovou funkční vrstvou na nábytkový dílec pomocí laserového nebo horkovzdušného agregátu); obvodové hrany skryté:  abs tl. 2 mm, dle dekoru desek; vnitřní police: zešikmené police tvaru l s přední zábranou z plexiskla zafrézovaného do desky, ldt tl. 18 mm, barva bílá pololesk + plexisklo; kolečka: otočné zátěžové kolečko s brzdou (aretace otáčení i točení), šířka koleček min. 36 mm, zátěž 150 kg, materiál - ocel + guma, průměr 100 mm, výška 130 mm; sokl: al plech na ltd desce</t>
  </si>
  <si>
    <t>A30</t>
  </si>
  <si>
    <t xml:space="preserve">KONFERENČNÍ STŮL 1200x700x450 mm </t>
  </si>
  <si>
    <t>Konferenční stůl s policí; laminátová dřevotřísková deska (LDT) tl. 25 mm, dekor dub, obvodové hrany ABS tl. 2 mm</t>
  </si>
  <si>
    <t>A31</t>
  </si>
  <si>
    <t xml:space="preserve">VĚŠÁKOVÁ STĚNA 1000x50x2800 mm </t>
  </si>
  <si>
    <t>Věšáková zadní stěna s háčky, kotvená na svislé lišty na hmožninkách do zdi; Laminátová dřevotřísková deska (LDT) tl. 25 mm, dekor dub.viditelné obvodové hrany:  bezesparé provedení systémem airtec ( navařením hrany s přednanesenou polymerovou funkční vrstvou na nábytkový dílec pomocí laserového nebo horkovzdušného agregátu); háčky kovové, úprava matný chrom, 5ks</t>
  </si>
  <si>
    <t>A32</t>
  </si>
  <si>
    <t xml:space="preserve">JÍDELNÍ STŮL 1400x800x750 mm </t>
  </si>
  <si>
    <t>A4</t>
  </si>
  <si>
    <t xml:space="preserve">VÝSTAVNÍ PULT SE SKŘÍŇKOU 800 x 800 x 1200 mm </t>
  </si>
  <si>
    <t>Laminátová dřevotřísková deska (ltd) tl. 18 mm, barva bílá matná / pololesk; viditelné obvodové hrany:  bezesparé provedení systémem airtec ( navařením hrany s přednanesenou polymerovou funkční vrstvou na nábytkový dílec pomocí laserového nebo horkovzdušného agregátu); obvodové hrany skryté:  abs tl. 2 mm; vitrína: čiré sklo; kolečka: otočné zátěžové kolečko s brzdou (aretace otáčení i točení), šířka koleček min. 36 mm, zátěž 150 kg, materiál - ocel + guma, průměr 100 mm, výška 130 mm; sokl: al plech na ltd desce</t>
  </si>
  <si>
    <t>A5</t>
  </si>
  <si>
    <t xml:space="preserve">LAVICE 2400 x 450 x 450 mm </t>
  </si>
  <si>
    <t>Laminátová dřevotřísková deska (LDT), tl. 25 mm, dekor dub; obvodové hrany ABS tl. 2 mm</t>
  </si>
  <si>
    <t>A6</t>
  </si>
  <si>
    <t>SESTAVA PANELŮ PRO VESTAVĚNÉ OBRAZOVKY 7500 x 2800 x 150mm</t>
  </si>
  <si>
    <t xml:space="preserve">-  BONDOVÉ SENDVIČOVÉ DESKY CELK. tl. 3mm ( PŘI SLOŽENÍ 0,8 mm KRYCÍ PLECH + PLASTOVÉ JÁDRO 1,4mm + KRYCÍ PLECH 0,8mm) ,  BARVA DESEK - POLOLESK BÍLÁ. </t>
  </si>
  <si>
    <t xml:space="preserve">-  V JEDNOTLIVÝCH DESKÁCH BUDOU VYFRÉZOVÁNY RELIÉFY PŘEHRAD ( JEDNOTLIVÉ PŘEHRADY VE SPRÁVĚ POVODÍ ODRY - VRSTEVNICOVÝ OBRYS V NĚKOLIKA VRSTVÁCH VZÁJEMNĚ </t>
  </si>
  <si>
    <t>- NOSNÁ KONSTRUKCE: TENKOSTĚNÉ  HLINÍKOVÉ PROFILY 50/50 mm EVENT. "UA" PROFILY KOTVENÉ KE STĚNĚ</t>
  </si>
  <si>
    <t>- V DESKÁCH BUDE PROVEDEN VÝŘEZ PRO DOTYKOVOU OBRAZOVKU NA TELESKOPICKÉM DRŽÁKU - MOŽNÉ VYTAŽENÍ PRO SERVIS. VÝŘEZ JE PROTO NUTNÉ UČINIT NA ZÁKLADĚ KONKRÉTNÍCH</t>
  </si>
  <si>
    <t>- Podklad pro výřez bude řešen v dílenské dokumentaci, jejíž zpracování je podmíněno spolupráci mezi nvestorem a zpracovatelem dílenské dokumentace. Podrobně viz. výkresová dokumentace - D.2.1 -107</t>
  </si>
  <si>
    <t>A7</t>
  </si>
  <si>
    <t xml:space="preserve">INFORMAČNÍ PANEL POSUVNÝ </t>
  </si>
  <si>
    <t>-  PEVNÁ ČÁST: BONDOVÉ SENDVIČOVÉ DESKY CELK. tl. 3mm ( PŘI SLOŽENÍ 0,8 mm KRYCÍ PLECH + PLASTOVÉ JÁDRO 1,4mm + KRYCÍ PLECH</t>
  </si>
  <si>
    <t xml:space="preserve">- V DESKÁCH BUDOU PROVEDENY VÝŘEZY VE TVARU OBRYSU VODNÍHO DÍLA ŠANCE   (PODKLAD PRO VÝŘEZ BUDE ŘEŠEN V DÍLENSKÉ </t>
  </si>
  <si>
    <t>- NOSNÁ KONSTRUKCE: TENKOSTĚNÉ  HLINÍKOVÉ PROFILY 50/50 mm EVENT. UA PROFILY KOTVENÉ KE STROPU A PODLAZE</t>
  </si>
  <si>
    <t>- POSUVNÝ PANEL: SKLENĚNÝ PANEL S POTISKEM (MAPA VODNÍHO DÍLA ŠANCE S POPISY),  KALENÉ SKLO ČIRÉ, PANEL PŘIPEVNĚN SHORA</t>
  </si>
  <si>
    <t>- PANEL OPATŘEN VE SPODNÍ ČÁSTI PODLAHOVÝM ZÁMKEM PRO ARETACI STĚNY, BROUŠENÁ NEREZ</t>
  </si>
  <si>
    <t>- PEVNÉ ČÁSTI PANELU - BOND.DESKY - BUDOU NA POHLEDOVÝCH STRANÁCH OPATŘENY SAMOLEPÍCÍM OKOPOVÝM PANELEM - NEREZOVÝ</t>
  </si>
  <si>
    <t>- Podrobně viz. výkresová dokumentace - D.2.1 -107</t>
  </si>
  <si>
    <t>A8</t>
  </si>
  <si>
    <t>PRACOVNÍ STŮL 4000x850x750 2200x850x750 mm</t>
  </si>
  <si>
    <t>A9</t>
  </si>
  <si>
    <t xml:space="preserve">JEDNACÍ STŮL 2400x1000x750 mm </t>
  </si>
  <si>
    <t>B-1</t>
  </si>
  <si>
    <t>Typové exteriérové prvky</t>
  </si>
  <si>
    <t>B1</t>
  </si>
  <si>
    <t xml:space="preserve">LAVIČKA S OPĚRADLEM 1800x700x820 mm </t>
  </si>
  <si>
    <t>Lavička s opěradlem, délka 1,8 m. Ocel.konstrukce spojená s dřev. deskami pomocí šroubových spojů z nerezu, ocel.konstrukce opatřena ochrannuo vrstvou zinku a přáškovým vypalovacím lakem barva RAL 9006; dvě bočnice svařené z ocel. trubek čtvercového profilu; 3 desky z masivního borového dřeva jako sedák, 2 desky opěrák; kotvení pod dlažbu do betonového základu pomocí závitových tyč</t>
  </si>
  <si>
    <t>B2</t>
  </si>
  <si>
    <t xml:space="preserve">LAVIČKA BEZ OPĚRADLA 1820x500x450 mm </t>
  </si>
  <si>
    <t>Lavička na centrální noze bez opěradla, délka 1,8 m. Ocelová konstrukce spojená s dřevěnými deskami pomocí šroubových spojů z nerezu, ocelová konstrukce opatřena ochrannuo vrstvou zinku a přáškovým vypalovacím lakem, barva RAL 9006; bočnice svařené z trubky obdelníkového profilu; 4 desky z masivního borového dřeeva délky 1800 mm</t>
  </si>
  <si>
    <t>B3</t>
  </si>
  <si>
    <t xml:space="preserve">INFORMAČNÍ NOSIČ šířka 1800, výška 2100 mm </t>
  </si>
  <si>
    <t>Velkoplošný nosič z ocelových profilů s HPL deskou jako podklad pro informace, skryté detaily uchycení panelové desky; nosná konstrukce z ocelových L profilů, barva RAL 9006, pěvně kotvené k podkladu, zinkovaná a následně ošetřená práškovou vypalovací barvou</t>
  </si>
  <si>
    <t>B4</t>
  </si>
  <si>
    <t xml:space="preserve">INFORMAČNÍ ROZCESTNÍK 350x250x930 mm </t>
  </si>
  <si>
    <t>Ocelový zinkovaný sloup i celohliníkové směrovky opatřené nástřikem práškového vypalovacího laku, barva šedá RAL 9006. Grafika provedena samolepicími fóliemi nebo sítotiskem; 2 směrovky - hráz / infocentrum</t>
  </si>
  <si>
    <t>B5</t>
  </si>
  <si>
    <t xml:space="preserve">STOJAN NA KOLA SPOLEČNÝ 600x1500 mm, výška 260 mm </t>
  </si>
  <si>
    <t>Stojan pro 6 kol, ocelová konstrukce - svařenec z ocelových plechů tlouštěk 3,4 a 8 mm; kotvení do betonového základu pomocí závitových tyčí M10 nebo volně položeno; konstrukce opatřena ochrannou vrstvou zinku a práškovým vypalovacím lake, barva RAL 9006</t>
  </si>
  <si>
    <t>B6</t>
  </si>
  <si>
    <t xml:space="preserve">ODPADKOVÝ KOŠ 350x250x930 mm </t>
  </si>
  <si>
    <t>Odpadkový koš obdelného půdorysu, dvířka s dřevěnými lamelami, objem nádoby 45 l; ocelová konstrukce opatřena ohrannou vrstvou zinku a práškovým vypalovacím lakem, barva šedá RAL 9006, nosná konstrukce: svařenec z ohýbaných výpalků z ocelového plechu tloušťky 4 mm, a L profilů; stěny: lamely z masivního dřeva obdelníkového půdorysu; vnitřní nádoba: ohýbaný pozinkovaný plech tl. 0,8 mm, objem 45 l; kotvení do betonového základu pomocí závitových tyčí M10</t>
  </si>
  <si>
    <t>B7</t>
  </si>
  <si>
    <t>EXTERIÉROVÝ PANEL PRO LCD OBRAZOVKU 2580x250x220 mm</t>
  </si>
  <si>
    <t xml:space="preserve">-  BONDOVÉ SENDVIČOVÉ DESKY CELK. tl. 3mm ( PŘI SLOŽENÍ 0,8 mm KRYCÍ PLECH + PLASTOVÉ JÁDRO 1,4 mm + KRYCÍ PLECH 0,8mm)  </t>
  </si>
  <si>
    <t>-  BARVA HLINÍK RAL 9006, DESKY NALEPENY EVENT. NAŠROUBOVÁNY NA HLINÍKOVOU SUB - KONSTRUKCI</t>
  </si>
  <si>
    <t>- V DESKÁCH BUDE VYFRÉZOVÁN OTVOR PRO LED OBRAZOVKU - PŘESNÝ VÝŘEZ KOLEM LCD OBRAZOVKY VČETNĚ KAPOTÁŽE</t>
  </si>
  <si>
    <t xml:space="preserve">- KONSTRUKCE: TENKOSTĚNÉ  HLINÍKOVÉ PROFILY EVENT. "UA" PROFILY KOTVENÉ PŘES TEPELNOU IZOLACI K ŽELEZOBETONOVÉ KONSTRUKCI </t>
  </si>
  <si>
    <t xml:space="preserve">- NÁPIS "INFOCENTRUM POVODÍ ODRY" BUDE VYFRÉZOVÁN A PODLEPEN OPÁLOVÝM PLEXI, KTERÉ BUDE PROSVÍCENO LED MODULY, </t>
  </si>
  <si>
    <t>E-1</t>
  </si>
  <si>
    <t>Koncové elektro-prvky</t>
  </si>
  <si>
    <t>E1</t>
  </si>
  <si>
    <t xml:space="preserve">PRŮMYSLOVÝ DISPLEJ S REPRODUKTORY 1000x590x91 mm </t>
  </si>
  <si>
    <t xml:space="preserve">Průmyslový displej s operačním systémem, podsvícení LED, uhlopříčka min. 42,5"až 43"; Pozorovací úhly: 178/178°; nativní rozlišení Full HD 1080p, 1920x1080; počet barev: 16,7 mil.; poměr stran: 16:9; nepřetržitý provoz;  multi-touch technologie, Infračervené dotykové ovládání, min. 10 souběžných dotykových bodů, zabudované reproduktory 2x10 W; čtyřjádrový procesor, paměť 2GB. Dodávané příslušenství k obrazovde ( Napájecí kabel, Kabel RS232, Kabel USB, Dálkový ovladač vč. baterií) </t>
  </si>
  <si>
    <t>E2</t>
  </si>
  <si>
    <t xml:space="preserve">INTERAKTIVNÍ OBRAZOVKA DOTYKOVÁ 748x450x62 mm </t>
  </si>
  <si>
    <t>Multi- dotyková obrazovka (min. 10 kompatibilních dotyk.bodů, aktivace prstem), podsvícení LED, uhlopříčka min.31,5 " až 32", 80 cm; doba odezvy 8ms; Pozorovací úhly: 178/178°; nativní rozlišení Full HD 1080p, 1920x1080; počet barev: 16,7 mil.; poměr stran: 16:9; max. doba provozu: 20 hodin/den. Součástí dodávky bude dále malý průmyslový počítač pro provoz softwarového vybavení s následující specifikaci : bez-ventilátorové kompaktní PC s maximální zástavbovou hloubkou 30 mm, CPU s výkonem min.3500 bodů na CPU benchmark, Integrovaná grafická karta, grafické výstup HDMI/VGA, Min. 4GB RAM, Min 128 GB SSD disk, Min 2x USB 2.0, min 2x USB 3.0, Min 1x RS-232 post s DB9 koncovkou, 1x LAN 10/100/1000Mbps, Audio vstup a výstup, Windows 10 Professional nebo IoT Enterprise, Provoz PC garantovaný v teplotách 0°C - +50°C</t>
  </si>
  <si>
    <t>E2,1-a</t>
  </si>
  <si>
    <t>DRŽÁK MONITORŮ  A OBRAZOVEK PRO POLOŽKY E1, E2 (436x186x65 mm)</t>
  </si>
  <si>
    <t>Nástěnný držák obrazovek o velikosti 32" až 65" s podporou VESA standardu 200 - 300 - 400 mm, nosnost 70 kg. Držák je vybaven ramenem, které umožňuje oddálit  obrazovku ode zdi a polohování  horizontálně i vertikálně ( náklon, otočení). Součástí držáku je očko pro vedení kabelů. Ke každému  držáku bude dodáno také ocelové kroucené lanko, na obou koncích s očky a kladkový zámek - pro zamezení neoprávněné manipulace s obrazovkou.  Délka lanka bude upřesněna pro odsouhlasení držáku.</t>
  </si>
  <si>
    <t>E3</t>
  </si>
  <si>
    <t>OBRAZOVKA EXTERNÍ 1120x590x160 mm ( 210mm vč. kotvení)</t>
  </si>
  <si>
    <t>Housing monitor antivandal, uhlopříčka 32", rozlišení 1920x1080, tolerance teploty od -30°C do 50°C; nepřetržitý provoz, pozorovací úhly 178°/178°; RGB rozhraní; speciálně upravený proti odrazu od slunečního záření. Součástí dodávky bude plně integrovaný průmyslový počítač pro provoz softwarového vybavení s následující specifikaci:  bez-ventilátorové kompaktní PC s maximální zástavbovou hloubkou 30 mm, CPU s výkonem min. 3500 bodů na CPU benchmark, Integrovaná grafická karta, grafické výstup HDMI/VGA</t>
  </si>
  <si>
    <t>Min. 4GB RAM, Min 128 GB SSD disk, Min 2x USB 2.0, min 2x USB 3.0, Min 1x RS-232 post s DB9 koncovkou, 1x LAN 10/100/1000Mbps, Audio vstup a výstup, Windows 10 Professional nebo IoT Enterprise, Provoz PC garantovaný v teplotách -20°C - +50°C. Součástí krytu obrazovky je nástěnný rám ve funkci držáku vhodného k upevnění monitoru na stavební konstrukci.</t>
  </si>
  <si>
    <t>E4</t>
  </si>
  <si>
    <t xml:space="preserve">Televize SMART LED, uhlopříčka 32" (81 cm). </t>
  </si>
  <si>
    <t>E5</t>
  </si>
  <si>
    <t xml:space="preserve">LAMPIČKA SAMOSTATNĚ STOJÍCÍ O 140 mm, výška 275 mm </t>
  </si>
  <si>
    <t xml:space="preserve">Stolní lampa s textilním svítidlem. Textilní svítidlo bílé barvy, stojan matný chrom. Vypínač na kabelu.   </t>
  </si>
  <si>
    <t>E6</t>
  </si>
  <si>
    <t>VESTAVĚNÁ LEDNIČKA S MRAZNIČKOU 818-870 x 596 x 550 mm</t>
  </si>
  <si>
    <t xml:space="preserve">Lednice nízká s mrazničkou, určená pro vestavbu do kuchyňské linky. Celkový objem 117 l, police z bezpečnostního skla, přihrádky ve dveřích. Mechanické ovládání. </t>
  </si>
  <si>
    <t>E7</t>
  </si>
  <si>
    <t xml:space="preserve">LEDNICE SAMOSTATNĚ STOJÍCÍ </t>
  </si>
  <si>
    <t xml:space="preserve">Lednice nízká samostatně stojící. Celkový objem 130 l, skleněné police, zásuvka chladící, vnitřní osvětlení. </t>
  </si>
  <si>
    <t>E8</t>
  </si>
  <si>
    <t xml:space="preserve">INDUKČNÍ DVOUPLOTÝNKA </t>
  </si>
  <si>
    <t xml:space="preserve">Indukční vestavná sklokeramická deska. Dotykové ovládání s plynulou regulací výkonu, časový spínač, automatické vypnutí po uplynutí určitého času bez obsluhy, automatické vypnutí po 1 m bez nádob. </t>
  </si>
  <si>
    <t>E9</t>
  </si>
  <si>
    <t xml:space="preserve">MIKROVLNÁ TROUBA </t>
  </si>
  <si>
    <t>Mikrovlnná trouba volně stojící, mechanické ovládání, mikrovlnný výkon 700W, objem trouby 17l, 6 stupňů výkonu, mechanické ovládání, 24.5cm otočný talíř, nerez barva</t>
  </si>
  <si>
    <t>O-1</t>
  </si>
  <si>
    <t>Ostatní</t>
  </si>
  <si>
    <t xml:space="preserve">WC ŠTĚTKA </t>
  </si>
  <si>
    <t>kotvení ke stěně, provedení plastová miska + chromový držák a rukojeť štětky, vyměnitelná miska a hlavice štětky, kotvena do zdi</t>
  </si>
  <si>
    <t>2</t>
  </si>
  <si>
    <t xml:space="preserve">ZÁSOBNÍK NA PAPÍROVÉ RUČNÍKY 285x370x105 mm </t>
  </si>
  <si>
    <t>Zásobník na papírové ručníky , nerez, lesk,</t>
  </si>
  <si>
    <t>3</t>
  </si>
  <si>
    <t xml:space="preserve">DÁVKOVAČ MÝDLA </t>
  </si>
  <si>
    <t>Dávkovač mýdla  nerez, lesk</t>
  </si>
  <si>
    <t>4</t>
  </si>
  <si>
    <t>koupelnový odpadkový koš, o objemu 25L, lesklý  nerezový, hranatý, na papírové ručníky - volně stojící nebo lze zavěsit na stěnu</t>
  </si>
  <si>
    <t>5</t>
  </si>
  <si>
    <t xml:space="preserve">DRŽÁK TOALETNÍHO PAPÍRU 190 x 165 mm </t>
  </si>
  <si>
    <t>Držák na toaletní papír bez krytu, broušená nerez</t>
  </si>
  <si>
    <t>6</t>
  </si>
  <si>
    <t>ZÁSOBNÍK HYGIENICKÝCH SÁČKŮ 145×95×30 mm</t>
  </si>
  <si>
    <t>Zásobník hygienických sáčků, nerez v provedení matném</t>
  </si>
  <si>
    <t>7</t>
  </si>
  <si>
    <t>ODPADKOVÝ KOŠ ZÁVĚSNÝ S POKLOPEM 200x102x246 mm</t>
  </si>
  <si>
    <t>Odpadkový koš na wc o oběmu 4,5l, závěsný, s poklopem, nerezový v provedení matném.</t>
  </si>
  <si>
    <t>T-1</t>
  </si>
  <si>
    <t>Typové interiérové prvky</t>
  </si>
  <si>
    <t>T1</t>
  </si>
  <si>
    <t xml:space="preserve">ŽIDLE Z DÝHOVANÉ PŘEKLIŽKY  505x520x800 mm </t>
  </si>
  <si>
    <t xml:space="preserve">Židle z dýhované překližky na kovové kostře. Nohy s kruhovým průřezem. Stohovatelná po osmi kusech. Dekor dub. </t>
  </si>
  <si>
    <t>T2</t>
  </si>
  <si>
    <t xml:space="preserve">ŽIDLE RECEPČNÍ </t>
  </si>
  <si>
    <t>Židle kancelářská konferenční, otočná s područkami. Prošívaný celočalouněný opěrák, celočalouněný sedák. Barva černá. Výškově stavitelná.</t>
  </si>
  <si>
    <t>T3</t>
  </si>
  <si>
    <t xml:space="preserve">Kancelářská otočná židle na kolečkách, výškově stavitelná s područkami a hlavovou opěrkou. Čalouněný sedák látkou a čalouněný opěrák samonosnou síťovinou. Barva černá.      </t>
  </si>
  <si>
    <t>T4</t>
  </si>
  <si>
    <t xml:space="preserve">Konferenční židle čalouněná s područkami na kovové konstrukci. Sedák celočalouněný, opěrák čalouněný samonosnou síťovino. Barva černá.   </t>
  </si>
  <si>
    <t>T5</t>
  </si>
  <si>
    <t xml:space="preserve">SEDAČKA </t>
  </si>
  <si>
    <t>3 místná rozkládací sedačka, barva tmavě šedá</t>
  </si>
  <si>
    <t>T6</t>
  </si>
  <si>
    <t xml:space="preserve">KŘESLO </t>
  </si>
  <si>
    <t>Křeslo s područkami čalouněné na dřevěných nohách, barva Skiftebo tmavě šedá</t>
  </si>
  <si>
    <t>T7</t>
  </si>
  <si>
    <t xml:space="preserve">DRZÁK PROJEKTORU </t>
  </si>
  <si>
    <t>Stropní držák projektoru. Možnost nastavení délky držáku a úhlu naklopení (25°), možnost otočení o 360°, univerzální adaptér pro uchycení libovolného projektoru, maximální zatížení 12 kg, barva hliník/stříbrná</t>
  </si>
  <si>
    <t>T8</t>
  </si>
  <si>
    <t xml:space="preserve">PROMÍTACÍ PLÁTNO 1800 x 3000 mm </t>
  </si>
  <si>
    <t>Stacionárně elektricky navíjené plátno, hliníkový rám pro vestavbu do podhledu (součástí položky A1), plynulé nastavení výšky formátu, sklolaminátové plátno, součinitel jasu 1,1, horizontální úhel cca 40 ° vpravo a vlevo od osy promítání</t>
  </si>
  <si>
    <t>T9</t>
  </si>
  <si>
    <t xml:space="preserve">Celočalouněný sedák kulatý, potah: látka v barvě modré / zelené (4 / 4 kusy), polyuretanová výplň. </t>
  </si>
  <si>
    <t>Kompletační činnost</t>
  </si>
  <si>
    <t>PROJEKTSTUDIO EUCZ s.r.o.</t>
  </si>
  <si>
    <t>Zaměření stavebních konstrukcí před počátkem výroby</t>
  </si>
  <si>
    <t>Značka a typ:</t>
  </si>
  <si>
    <t>-  BONDOVÉ SENDVIČOVÉ DESKY CELK. tl. 3mm ( PŘI SLOŽENÍ 0,8 mm KRYCÍ PLECH + PLASTOVÉ JÁDRO 1,4mm + KRYCÍ PLECH 0,8mm) ,  BARVA DESEK - POLOLESK BÍLÁ. PANELY BUDOU NALEPENY EVENT. NAŠROUBOVÁNY NA HLINÍKOVOU SUB -KONSTRUKCI, SAMOLEPÍCÍ OKOPOVÝ PANEL - NEREZOVÝ PLECH TL. 0,5 mm, NALEPIT NA DESKY</t>
  </si>
  <si>
    <t>-  V JEDNOTLIVÝCH DESKÁCH BUDOU VYFRÉZOVÁNY RELIÉFY PŘEHRAD (JEDNOTLIVÉ PŘEHRADY VE SPRÁVĚ POVODÍ ODRY - VRSTEVNICOVÝ OBRYS V NĚKOLIKA VRSTVÁCH VZÁJEMNĚ K SOBĚ LEPENÝCH, V RŮZNÝCH BAREVNÝCH ODSTÍNECH  VIZ. ILUSTRAČNÍ FOTO. PODKLAD PRO VÝŘEZ BUDE ŘEŠEN  V DÍLENSKÉ DOKUMENTACI ZHOTOVITELE, JEJÍŽ ZPRACOVÁNÍ JE PODMÍNĚNO SPOLUPRÁCI MEZI NVESTOREM A  ZPRACOVATELEM DÍLENSKÉ DOKUMENTACE)</t>
  </si>
  <si>
    <t>- V DESKÁCH BUDE PROVEDEN VÝŘEZ PRO DOTYKOVOU OBRAZOVKU NA TELESKOPICKÉM DRŽÁKU - MOŽNÉ VYTAŽENÍ PRO SERVIS. VÝŘEZ JE PROTO NUTNÉ UČINIT NA ZÁKLADĚ KONKRÉTNÍCH MODELŮ OBRAZOVEK, VŽDY O MIN 25 mm VĚTŠÍ DO VŠECH STRAN , NEŽ-LI JE OBRYS OBRAZOVKY. KE KAŽDÉMU  DRŽÁKU BUDE DODÁNO TAKÉ OCELOVÉ KROUCENÉ LANKO, NA OBOU KONCÍCH S OČKY A KLADKOVÝ ZÁMEK - PRO ZAMEZENÍ NEOPRÁVNĚNÉ MANIPULACE S OBRAZOVKOU.  DÉLKA LANKA BUDE UPŘESNĚNA PO ODSOUHLASENÍ DRŽÁKU. VÝŘEZ V BONDOVÉM PANELU MUSÍ UMOŽŇOVAT PŘÍSTUP K ZÁMKU A NÁSLEDNÉ VYTAŽENÍ OBRAZOVKY NA DRŽÁKU.</t>
  </si>
  <si>
    <t>-  PEVNÁ ČÁST: BONDOVÉ SENDVIČOVÉ DESKY CELK. tl. 3mm ( PŘI SLOŽENÍ 0,8 mm KRYCÍ PLECH + PLASTOVÉ JÁDRO 1,4mm + KRYCÍ PLECH 0,8mm) BARVA - POLOLESK BÍLÁ, NAŠROUBOVÁNY EVENT. LEPENY NA HLINÍKOVOU SUB-KONSTRUKCI</t>
  </si>
  <si>
    <t>- V DESKÁCH BUDOU PROVEDENY VÝŘEZY VE TVARU OBRYSU VODNÍHO DÍLA ŠANCE   (PODKLAD PRO VÝŘEZ BUDE ŘEŠEN V DÍLENSKÉ DOKUMENTACI, JEJÍŽ ZPRACOVÁNÍ JE PODMÍNĚNO SPOLUPRÁCI MEZI INVESTOREM A ZPRACOVATELEM DÍLENSKÉ DOKUMENTACE)</t>
  </si>
  <si>
    <t>- POSUVNÝ PANEL: SKLENĚNÝ PANEL S POTISKEM (MAPA VODNÍHO DÍLA ŠANCE S POPISY),  KALENÉ SKLO ČIRÉ, PANEL PŘIPEVNĚN SHORA KOVOVÝMI PŘEPRAVNÍKY K VODÍCÍ LIŠTĚ SKRYTÉ V PODHLEDU (SYSTÉMOVÉ ŘEŠENÍ VODÍCÍ LIŠTA + POSUVNÍKY)</t>
  </si>
  <si>
    <t>- PEVNÉ ČÁSTI PANELU - BOND.DESKY - BUDOU NA POHLEDOVÝCH STRANÁCH OPATŘENY SAMOLEPÍCÍM OKOPOVÝM PANELEM - NEREZOVÝ PLECH TL. 0,5 mm, NALEPIT NA DESKY</t>
  </si>
  <si>
    <t>Stojan pro 6 kol, ocelová konstrukce - svařenec z ocelových plechů tlouštěk 3,4 a 8 mm; kotvení do betonového základu pomocí závitových tyčí M10 nebo volně položeno; konstrukce opatřena ochrannou vrstvou zinku a práškovým vypalovacím lakem, barva RAL 9006</t>
  </si>
  <si>
    <t>- KONSTRUKCE: TENKOSTĚNÉ  HLINÍKOVÉ PROFILY EVENT. "UA" PROFILY KOTVENÉ PŘES TEPELNOU IZOLACI K ŽELEZOBETONOVÉ KONSTRUKCI NA CHEM. KOTVY</t>
  </si>
  <si>
    <t>- NÁPIS "INFOCENTRUM POVODÍ ODRY" BUDE VYFRÉZOVÁN A PODLEPEN OPÁLOVÝM PLEXI, KTERÉ BUDE PROSVÍCENO LED MODULY, POD NÁPISEM BUDE SAMOLEPÍCÍ UV FÓLIE S UV LAMINACÍ</t>
  </si>
  <si>
    <t>ŽIDLE KANCELÁŘSKÁ 650x650 mm, max. výška 142 mm</t>
  </si>
  <si>
    <t>3 místná rozkládací sedačka, barva tmavě šedá, šířka: 225 cm, hloubka: 105 cm, výška: 83 cm, hloubka sedáku: 61 cm, výška sedáku: 46 cm, rozměr rozloženého lůžka 144 x 199 cm</t>
  </si>
  <si>
    <t>Křeslo s područkami čalouněné na dřevěných nohách, barva Skiftebo tmavě šedá, šířka: 73 cm, hloubka: 74 cm, výška: 70 cm, šířka sedáku: 54 cm, hloubka sedáku: 50 cm, výška sedáku: 42 cm</t>
  </si>
  <si>
    <t xml:space="preserve">KULATÝ SEDÁK průměr 500 mm </t>
  </si>
  <si>
    <t xml:space="preserve">Celočalouněný sedák kulatý, potah: látka v barvě modré 4 ks / zelené 4 ks), polyuretanová výplň. </t>
  </si>
  <si>
    <t>Laminátová dřevotřísková deska (LTD) tl. 18 mm, barva bílá matná / pololesk; celoplošné polepy s nápisy a obrázky map, polepy: pololesk, pozadí bílé;- viditelné obvodové hrany:  bezesparé provedení systémem airtec ( navařením hrany s přednanesenou polymerovou funkční vrstvou na nábytkový dílec pomocí laserového nebo horkovzdušného agregátu); obvodové hrany skryté:  ABS tl. 2 mm, dle dekoru desek; vnitřní police: zešikmené police tvaru l s přední zábranou z plexiskla zafrézovaného do desky, LTD tl. 18 mm, barva bílá pololesk + plexisklo; kolečka: otočné zátěžové kolečko s brzdou (aretace otáčení i točení), šířka koleček min. 36 mm, zátěž 150 kg, materiál - ocel + guma, průměr 100 mm, výška 130 mm; sokl: AL plech na LTD desce</t>
  </si>
  <si>
    <t>Laminátová dřevotřísková deska (LTD) tl. 18 mm, barva dub / bílá matná / bílá pololesk; viditelné obvodové hrany:  bezesparé provedení systémem airtec (navařením hrany s přednanesenou polymerovou funkční vrstvou na nábytkový dílec pomocí laserového nebo horkovzdušného agregátu); obvodové hrany skryté:  ABS tl. 2 mm; záda: sololak ; úchytky: kovové - lucata, l = 52 mm, imitace nerezi; nohy: stavěcí šroub nízký v. 10 mm; hliníkový rám pro zabudování promítacího plátna do podhledu</t>
  </si>
  <si>
    <t>Laminátová dřevotřísková deska (LTD), tl. 25 mm, dekor dub; obvodové hrany ABS tl. 2 mm; stolová konstrukce z ocelových profilů typová (nohy + spojovací nosníky), úprava v odstínu RAL 9006</t>
  </si>
  <si>
    <t>Laminátová dřevotřísková deska (LTD), tl. 25 mm, dekor dub; obvodové hrany ABS tl. 2 mm; typová centrální stolová podnož, litinová základna a ocelová trubka, litinový kříž, rozměr profilu 80x80 mmm, rozměr základny 400x400 mm</t>
  </si>
  <si>
    <t>Policová skříň vysoká otevíravá, vnitřní police 4x; laminátová dřevotřísková deska (LTD), tl. 18 mm, dekor dub; obvodové hrany ABS tl. 2 mm, úchytky porta alu 160 mm - elox. hliník; sokl LTD výška 100 mm; nábytkové nohy, výška 100 mm, standartní kování</t>
  </si>
  <si>
    <t>Šatní skříň otevíravá, 2xpolice, 1x výsuvná šatní tyč; laminátová dřevotřísková deska (LTD), tl. 18 mm, dekor dub; obvodové hrany ABS tl. 2 mm, úchytky porta alu 160 mm - elox. hliník; sokl LTD výška 100 mm; nábytkové nohy, výška 100 mm, standartní kování; výsuvná šatní tyč délky 350 mm, nikl</t>
  </si>
  <si>
    <t>Policová skříň vysoká volná/otevíravá, vnitřní police 4x; laminátová dřevotřísková deska (LTD), tl. 18 mm, dekor dub; obvodové hrany ABS tl. 2 mm, úchytky porta alu 160 mm - elox. hliník; sokl LTD výška 100 mm; nábytkové nohy, výška 100 mm, standartní kování</t>
  </si>
  <si>
    <t>Konferenční stůl ze čtyř částí; laminátová dřevotřísková deska (LTD) tl. 25 mm, dekor dub, obvodové hrany tl. 2mm; stolová konstrukce typová na míru: ocelový jäkl 40x40 mm, povrchová úprava v odstínu RAL 9006; 2x kabelová průchodka 160x80 mm, hliníková s kartáčkem v otvoru pro průchod kabelu</t>
  </si>
  <si>
    <t>Komoda s vnitřními policemi, 4xdvojité otevíravé dvířka; laminátová dřevotřísková deska (LTD), tl. 18 mm, dekor dub; obvodové hrany ABS tl. 2 mm, úchytky porta alu 160 mm - elox. hliník; sokl LTD výška 50 mm; nábytkové nohy, výška 50 mm, standartní kování</t>
  </si>
  <si>
    <t>Zásuvky na kolečkách; laminátová dřevotřísková deska (LTD) tl. 18 mm, dekor dub, obvodové hrany tl. 2 mm; 3 x zásuvka, bočnice LTD, tl. 12 mm, dno z lakované MDF, tl. 3 mm do drážky v bočnicích šuplíku, čelo LTD tl. 18 mm; úchytky Porta ALU 160 mm - elox. hliník; zámek prvního šuplíku, zápustný z čela; kolečka nábytkové pevné, gumové, průměr 40 mm, celková výška 50 mm, šířka 32 mm</t>
  </si>
  <si>
    <t>Laminátová dřevotřísková deska (LTD) tl. 25 mm, dekor dub, obvodové hrany tl. 2mm; stolová konstrukce typová na míru: ocelový jäkl 40x40 mm, povrchová úprava v odstínu RAL 9006</t>
  </si>
  <si>
    <t>Laminátová dřevotřísková deska (LTD) tl. 25 mm, dekor dub, obvodové hrany tl. 2mm; stolová konstrukce typová na míru: ocelový jäkl 40x40 mm, povrchová úprava v odstínu RAL 9003</t>
  </si>
  <si>
    <t>Laminátová dřevotřísková deska (LTD) tl. 18 mm, barva bílá pololesk / dub; viditelné obvodové hrany:  bezesparé provedení systémem airtec (navařením hrany s přednanesenou polymerovou funkční vrstvou na nábytkový dílec pomocí laserového nebo horkovzdušného agregátu); zásuvky: 3 ks, pojezdy s dotahem a tlumením; zámek: zápustný z čela, zamykání jednoho šuplíku; úchytky: kovové - lucata, l = 52, imitace nerezi; sokl: al plech na LDT desce</t>
  </si>
  <si>
    <t>Věšáková zadní stěna s policí a háčky, kotvená na svislé lišty na hmožninkách do zdi; Laminátová dřevotřísková deska (LTD) tl. 25 mm, dekor dub. Obvodové hrany ABS tl. 2 mm; háčky kovové, úprava matný chrom, 4ks</t>
  </si>
  <si>
    <t>Věšáková zadní stěna s policí a háčky, kotvená na svislé lišty na hmožninkách do zdi; Laminátová dřevotřísková deska (LTD) tl. 25 mm, dekor dub. Obvodové hrany ABS tl. 2 mm; háčky kovové, úprava matný chrom, 8ks</t>
  </si>
  <si>
    <t>Věšáková stěna s policí, botníkem a háčky, kotvená na svislé lišty na hmožninkách do zdi; Laminátová dřevotřísková deska (LTD) tl. 25 mm, dekor dub. Obvodové hrany ABS tl. 2 mm; 1xvnitřní police; háčky kovové, úprava matný chrom, 8ks</t>
  </si>
  <si>
    <t>Skříň vysoká otevíravá, dvojité otevíravé dveře vysoké, dvojité otevíravé dveře nízké, 2x zásuvka; laminátová dřevotřísková deska (LTD), tl. 18 mm, dekor dub; obvodové hrany ABS tl. 2 mm, úchytky porta alu 160 mm - elox. hliník; sokl LTD výška 100 mm; nábytkové nohy, výška 100 mm, standartní kování; zásuvky 2ks, bočnice LTD tl. 12 mm, dno z lakované MDF tl. 3 mm do drážky v bočnicích, čelo LTD tl. 18 mm, dekor dub, pojezdy s dotahem a tlumením</t>
  </si>
  <si>
    <t>Komoda se dvěmi zásuvkami; laminátová dřevotřísková deska (LTD), tl. 18 mm, dekor dub; obvodové hrany ABS tl. 2 mm, úchytky porta alu 160 mm - elox. hliník; sokl LTD výška 100 mm; nábytkové nohy, výška 100 mm; zásuvky 2ks, bočnice LTD tl. 12 mm, dno z lakované MDF tl. 3 mm do drážky v bočnicích, čelo LTD tl. 18 mm, dekor dub, pojezdy s dotahem a tlumením</t>
  </si>
  <si>
    <t>Rám postele s čelem včetně lamelového roštu a matrace; laminátová dřevotřísková deska (LTD), tl. 18 mm, dekor dub; obvodové hrany ABS tl. 2 mm; ocelový nosník - L profil pro uchycení lamelového roštu; včetně lamelového roštu z březového dřeva v gumovém držáku; matrace - pěnová vysoce pružná polyuretanová pěna (studená pěna) středně tvrdá, v. 180 mm, 200 x 90 mm</t>
  </si>
  <si>
    <t>Noční stolek s jednou zásuvkou; laminátová dřevotřísková deska (LTD), tl. 18 mm, dekor dub; obvodové hrany ABS tl. 2 mm; zásuvka 1x, bočnice LTD tl. 12 mm, dno z lakované MDF tl. 3 mm do drážky v bočnicích, čelo LTD tl. 18 mm bezúchytkové - zkosená hrana čela 45°, dekor dub, pojezdy s dotahem a tlumením</t>
  </si>
  <si>
    <t>Komoda s vnitřními policemia policí volnou, 2xdvojité otevíravé dvířka; laminátová dřevotřísková deska (LTD), tl. 18 mm, dekor dub; obvodové hrany ABS tl. 2 mm, úchytky porta alu 160 mm - elox. hliník; sokl LTD výška 50 mm; nábytkové nohy, výška 50 mm, standartní kování</t>
  </si>
  <si>
    <t>Konferenční stůl s policí; laminátová dřevotřísková deska (LTD) tl. 25 mm, dekor dub, obvodové hrany ABS tl. 2 mm</t>
  </si>
  <si>
    <t>Věšáková zadní stěna s háčky, kotvená na svislé lišty na hmožninkách do zdi; Laminátová dřevotřísková deska (LTD) tl. 25 mm, dekor dub.viditelné obvodové hrany:  bezesparé provedení systémem airtec ( navařením hrany s přednanesenou polymerovou funkční vrstvou na nábytkový dílec pomocí laserového nebo horkovzdušného agregátu); háčky kovové, úprava matný chrom, 5ks</t>
  </si>
  <si>
    <t>Laminátová dřevotřísková deska (LTD) tl. 18 mm, barva bílá matná / pololesk; viditelné obvodové hrany:  bezesparé provedení systémem airtec (navařením hrany s přednanesenou polymerovou funkční vrstvou na nábytkový dílec pomocí laserového nebo horkovzdušného agregátu); obvodové hrany skryté:  ABS tl. 2 mm; vitrína: čiré sklo; kolečka: otočné zátěžové kolečko s brzdou (aretace otáčení i točení), šířka koleček min. 36 mm, zátěž 150 kg, materiál - ocel + guma, průměr 100 mm, výška 130 mm; sokl: AL plech na LTD desce</t>
  </si>
  <si>
    <t>Laminátová dřevotřísková deska (LTD), tl. 25 mm, dekor dub; obvodové hrany ABS tl. 2 mm</t>
  </si>
  <si>
    <t>Lavička s opěradlem, délka 1,8 m. Ocel. konstrukce spojená s dřev. deskami pomocí šroubových spojů z nerezu, ocel. konstrukce opatřena ochrannou vrstvou zinku a přáškovým vypalovacím lakem barva RAL 9006; dvě bočnice svařené z ocel. čtvercových profilů; 3 desky z masivního borového dřeva jako sedák, 2 desky opěrák, povrchová úprava dřeva před vlivem vnějšího prostředí; kotvení pod dlažbu do betonového základu pomocí závitových tyčí</t>
  </si>
  <si>
    <t>Lavička na centrální noze bez opěradla, délka 1,8 m. Ocelová konstrukce spojená s dřevěnými deskami pomocí šroubových spojů z nerezu, ocelová konstrukce opatřena ochrannou vrstvou zinku a přáškovým vypalovacím lakem, barva RAL 9006; bočnice svařené z obdelníkového profilu; 4 desky z masivního borového dřeva délky 1800 mm, povrchová úprava dřeva před vlivem vnějšího prostředí</t>
  </si>
  <si>
    <t>Odpadkový koš obdelného půdorysu, dvířka s dřevěnými lamelami, objem nádoby 45 l; ocelová konstrukce opatřena ochrannou vrstvou zinku a práškovým vypalovacím lakem, barva šedá RAL 9006, nosná konstrukce: svařenec z ohýbaných výpalků z ocelového plechu tloušťky 4 mm, a L profilů; stěny: lamely z masivního dřeva obdelníkového půdorysu, povrchová úprava dřeva před vlivem vnějšího prostředí; vnitřní nádoba: ohýbaný pozinkovaný plech tl. 0,8 mm, objem 45 l; kotvení do betonového základu pomocí závitových tyčí M10</t>
  </si>
  <si>
    <t xml:space="preserve">Průmyslový displej s operačním systémem, podsvícení LED, uhlopříčka min. 42,5"až 43"; Pozorovací úhly: 178/178°; nativní rozlišení Full HD 1080p, 1920x1080; počet barev: 16,7 mil.; poměr stran: 16:9; nepřetržitý provoz;  multi-touch technologie, Infračervené dotykové ovládání, min. 10 souběžných dotykových bodů, zabudované reproduktory 2x10 W; čtyřjádrový procesor, paměť 2GB. Dodávané příslušenství k obrazovce (Napájecí kabel, Kabel RS232, Kabel USB, Dálkový ovladač vč. baterií) </t>
  </si>
  <si>
    <t>Multi-dotyková obrazovka (min. 10 kompatibilních dotyk. bodů, aktivace prstem), podsvícení LED, úhlopříčka min.31,5 " až 32", 80 cm; doba odezvy 8ms; Pozorovací úhly: 178/178°; nativní rozlišení Full HD 1080p, 1920x1080; počet barev: 16,7 mil.; poměr stran: 16:9; max. doba provozu: 20 hodin/den. Součástí dodávky bude dále malý průmyslový počítač pro provoz softwarového vybavení s následující specifikaci : bez-ventilátorové kompaktní PC s maximální zástavbovou hloubkou 30 mm, CPU s výkonem min. 3500 bodů na CPU benchmark, Integrovaná grafická karta, grafické výstup HDMI/VGA, Min. 4GB RAM, Min 128 GB SSD disk, Min 2x USB 2.0, min 2x USB 3.0, Min 1x RS-232 post s DB9 koncovkou, 1x LAN 10/100/1000Mbps, Audio vstup a výstup, Windows 10 Professional nebo IoT Enterprise, Provoz PC garantovaný v teplotách 0°C - +50°C</t>
  </si>
  <si>
    <t>Nástěnný držák obrazovek o velikosti 32" až 65" s podporou VESA standardu 200 - 300 - 400 mm, nosnost 70 kg. Držák je vybaven ramenem, které umožňuje oddálit  obrazovku ode zdi a polohování  horizontálně i vertikálně (náklon, otočení). Součástí držáku je očko pro vedení kabelů. Ke každému  držáku bude dodáno také ocelové kroucené lanko, na obou koncích s očky a kladkový zámek - pro zamezení neoprávněné manipulace s obrazovkou.  Délka lanka bude upřesněna pro odsouhlasení držáku.</t>
  </si>
  <si>
    <t xml:space="preserve">TV 735x480x185 mm, uhlopříčka 32" </t>
  </si>
  <si>
    <t>Mikrovlnná trouba volně stojící, mechanické ovládání, mikrovlnný výkon 700W, objem trouby 17l, 6 stupňů výkonu, mechanické ovládání, 24.5 cm otočný talíř, nerez povrchová úprava</t>
  </si>
  <si>
    <t>Zásobník na papírové ručníky, nerez, lesk,</t>
  </si>
  <si>
    <t>KOŠ 2 (250 x 250 x 500 mm)</t>
  </si>
  <si>
    <t>ŽIDLE KONFERENČNÍ S PODRUČKAMI 550x640x950 mm</t>
  </si>
  <si>
    <t>Soupis prací a dodávek s výkazem výměr</t>
  </si>
  <si>
    <t>Ceny jednotlivých položek zahrnují dodávku i montáž jednotlivých prvků. Součástí plnění díla je vypracování výrobní (dílenské) dokumentace pro prvky vybavení, u kterých je to uvedeno v projektové dokumentaci.</t>
  </si>
  <si>
    <t>Značka a typ: ---------------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</si>
</sst>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0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2">
    <xf numFmtId="0" fontId="0" fillId="0" borderId="0"/>
    <xf numFmtId="0" fontId="9" fillId="0" borderId="0"/>
  </cellStyleXfs>
  <cellXfs count="26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9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9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7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0" fillId="0" borderId="0" xfId="1" applyFont="1" applyAlignment="1">
      <alignment wrapText="1"/>
    </xf>
    <xf numFmtId="0" fontId="3" fillId="2" borderId="10" xfId="1" applyFont="1" applyFill="1" applyBorder="1" applyAlignment="1">
      <alignment horizontal="center"/>
    </xf>
    <xf numFmtId="49" fontId="21" fillId="2" borderId="10" xfId="1" applyNumberFormat="1" applyFont="1" applyFill="1" applyBorder="1" applyAlignment="1">
      <alignment horizontal="left"/>
    </xf>
    <xf numFmtId="0" fontId="21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2" fillId="0" borderId="0" xfId="1" applyFont="1" applyAlignment="1"/>
    <xf numFmtId="0" fontId="9" fillId="0" borderId="0" xfId="1" applyAlignment="1">
      <alignment horizontal="right"/>
    </xf>
    <xf numFmtId="0" fontId="23" fillId="0" borderId="0" xfId="1" applyFont="1" applyBorder="1"/>
    <xf numFmtId="3" fontId="23" fillId="0" borderId="0" xfId="1" applyNumberFormat="1" applyFont="1" applyBorder="1" applyAlignment="1">
      <alignment horizontal="right"/>
    </xf>
    <xf numFmtId="4" fontId="23" fillId="0" borderId="0" xfId="1" applyNumberFormat="1" applyFont="1" applyBorder="1"/>
    <xf numFmtId="0" fontId="22" fillId="0" borderId="0" xfId="1" applyFont="1" applyBorder="1" applyAlignment="1"/>
    <xf numFmtId="0" fontId="9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16" fillId="0" borderId="60" xfId="1" applyFont="1" applyBorder="1" applyAlignment="1">
      <alignment vertical="top" wrapText="1"/>
    </xf>
    <xf numFmtId="49" fontId="16" fillId="0" borderId="60" xfId="1" applyNumberFormat="1" applyFont="1" applyBorder="1" applyAlignment="1">
      <alignment horizontal="center" shrinkToFit="1"/>
    </xf>
    <xf numFmtId="4" fontId="16" fillId="0" borderId="60" xfId="1" applyNumberFormat="1" applyFont="1" applyBorder="1" applyAlignment="1">
      <alignment horizontal="right"/>
    </xf>
    <xf numFmtId="4" fontId="16" fillId="0" borderId="60" xfId="1" applyNumberFormat="1" applyFont="1" applyBorder="1"/>
    <xf numFmtId="14" fontId="3" fillId="0" borderId="13" xfId="0" applyNumberFormat="1" applyFont="1" applyBorder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8" fillId="3" borderId="34" xfId="1" applyNumberFormat="1" applyFont="1" applyFill="1" applyBorder="1" applyAlignment="1">
      <alignment horizontal="left" wrapText="1" indent="1"/>
    </xf>
    <xf numFmtId="0" fontId="19" fillId="0" borderId="0" xfId="0" applyNumberFormat="1" applyFont="1"/>
    <xf numFmtId="0" fontId="19" fillId="0" borderId="13" xfId="0" applyNumberFormat="1" applyFont="1" applyBorder="1"/>
    <xf numFmtId="49" fontId="18" fillId="3" borderId="34" xfId="1" applyNumberFormat="1" applyFont="1" applyFill="1" applyBorder="1" applyAlignment="1">
      <alignment wrapText="1"/>
    </xf>
    <xf numFmtId="49" fontId="19" fillId="0" borderId="0" xfId="0" applyNumberFormat="1" applyFont="1" applyAlignment="1"/>
    <xf numFmtId="49" fontId="19" fillId="0" borderId="13" xfId="0" applyNumberFormat="1" applyFont="1" applyBorder="1" applyAlignment="1"/>
    <xf numFmtId="0" fontId="16" fillId="3" borderId="61" xfId="1" applyNumberFormat="1" applyFont="1" applyFill="1" applyBorder="1" applyAlignment="1">
      <alignment horizontal="left" wrapText="1" indent="1"/>
    </xf>
    <xf numFmtId="0" fontId="16" fillId="3" borderId="62" xfId="1" applyNumberFormat="1" applyFont="1" applyFill="1" applyBorder="1" applyAlignment="1">
      <alignment horizontal="left" wrapText="1" indent="1"/>
    </xf>
    <xf numFmtId="0" fontId="16" fillId="3" borderId="63" xfId="1" applyNumberFormat="1" applyFont="1" applyFill="1" applyBorder="1" applyAlignment="1">
      <alignment horizontal="left" wrapText="1" indent="1"/>
    </xf>
    <xf numFmtId="49" fontId="18" fillId="3" borderId="64" xfId="1" applyNumberFormat="1" applyFont="1" applyFill="1" applyBorder="1" applyAlignment="1">
      <alignment wrapText="1"/>
    </xf>
    <xf numFmtId="49" fontId="19" fillId="0" borderId="65" xfId="0" applyNumberFormat="1" applyFont="1" applyBorder="1" applyAlignment="1"/>
    <xf numFmtId="49" fontId="19" fillId="0" borderId="66" xfId="0" applyNumberFormat="1" applyFont="1" applyBorder="1" applyAlignment="1"/>
    <xf numFmtId="0" fontId="18" fillId="3" borderId="34" xfId="1" applyNumberFormat="1" applyFont="1" applyFill="1" applyBorder="1" applyAlignment="1">
      <alignment wrapText="1"/>
    </xf>
    <xf numFmtId="0" fontId="19" fillId="0" borderId="0" xfId="0" applyNumberFormat="1" applyFont="1" applyAlignment="1"/>
    <xf numFmtId="0" fontId="19" fillId="0" borderId="13" xfId="0" applyNumberFormat="1" applyFont="1" applyBorder="1" applyAlignment="1"/>
    <xf numFmtId="0" fontId="18" fillId="3" borderId="64" xfId="1" applyNumberFormat="1" applyFont="1" applyFill="1" applyBorder="1" applyAlignment="1">
      <alignment wrapText="1"/>
    </xf>
    <xf numFmtId="0" fontId="19" fillId="0" borderId="65" xfId="0" applyNumberFormat="1" applyFont="1" applyBorder="1" applyAlignment="1"/>
    <xf numFmtId="0" fontId="19" fillId="0" borderId="66" xfId="0" applyNumberFormat="1" applyFont="1" applyBorder="1" applyAlignment="1"/>
    <xf numFmtId="0" fontId="19" fillId="0" borderId="0" xfId="0" applyNumberFormat="1" applyFont="1" applyBorder="1" applyAlignment="1"/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18" fillId="3" borderId="65" xfId="1" applyNumberFormat="1" applyFont="1" applyFill="1" applyBorder="1" applyAlignment="1">
      <alignment wrapText="1"/>
    </xf>
    <xf numFmtId="0" fontId="18" fillId="3" borderId="66" xfId="1" applyNumberFormat="1" applyFont="1" applyFill="1" applyBorder="1" applyAlignment="1">
      <alignment wrapText="1"/>
    </xf>
    <xf numFmtId="4" fontId="3" fillId="4" borderId="25" xfId="0" applyNumberFormat="1" applyFont="1" applyFill="1" applyBorder="1" applyAlignment="1" applyProtection="1">
      <alignment horizontal="right"/>
      <protection locked="0"/>
    </xf>
    <xf numFmtId="3" fontId="3" fillId="4" borderId="17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3" fillId="4" borderId="34" xfId="0" applyFont="1" applyFill="1" applyBorder="1" applyProtection="1">
      <protection locked="0"/>
    </xf>
    <xf numFmtId="0" fontId="3" fillId="4" borderId="13" xfId="0" applyFont="1" applyFill="1" applyBorder="1" applyProtection="1">
      <protection locked="0"/>
    </xf>
    <xf numFmtId="0" fontId="3" fillId="4" borderId="37" xfId="0" applyFont="1" applyFill="1" applyBorder="1" applyProtection="1">
      <protection locked="0"/>
    </xf>
    <xf numFmtId="0" fontId="3" fillId="4" borderId="36" xfId="0" applyFont="1" applyFill="1" applyBorder="1" applyProtection="1">
      <protection locked="0"/>
    </xf>
    <xf numFmtId="0" fontId="5" fillId="4" borderId="10" xfId="0" applyFont="1" applyFill="1" applyBorder="1" applyAlignment="1" applyProtection="1">
      <alignment horizontal="left"/>
      <protection locked="0"/>
    </xf>
    <xf numFmtId="4" fontId="16" fillId="4" borderId="60" xfId="1" applyNumberFormat="1" applyFont="1" applyFill="1" applyBorder="1" applyAlignment="1" applyProtection="1">
      <alignment horizontal="right"/>
      <protection locked="0"/>
    </xf>
    <xf numFmtId="0" fontId="16" fillId="5" borderId="61" xfId="1" applyNumberFormat="1" applyFont="1" applyFill="1" applyBorder="1" applyAlignment="1" applyProtection="1">
      <alignment horizontal="left" wrapText="1" indent="1"/>
      <protection locked="0"/>
    </xf>
    <xf numFmtId="0" fontId="16" fillId="5" borderId="62" xfId="1" applyNumberFormat="1" applyFont="1" applyFill="1" applyBorder="1" applyAlignment="1" applyProtection="1">
      <alignment horizontal="left" wrapText="1" indent="1"/>
      <protection locked="0"/>
    </xf>
    <xf numFmtId="0" fontId="16" fillId="5" borderId="63" xfId="1" applyNumberFormat="1" applyFont="1" applyFill="1" applyBorder="1" applyAlignment="1" applyProtection="1">
      <alignment horizontal="left" wrapText="1" indent="1"/>
      <protection locked="0"/>
    </xf>
    <xf numFmtId="4" fontId="16" fillId="0" borderId="67" xfId="1" applyNumberFormat="1" applyFont="1" applyBorder="1" applyAlignment="1">
      <alignment horizontal="right"/>
    </xf>
    <xf numFmtId="4" fontId="16" fillId="0" borderId="67" xfId="1" applyNumberFormat="1" applyFont="1" applyBorder="1"/>
    <xf numFmtId="4" fontId="16" fillId="0" borderId="67" xfId="1" applyNumberFormat="1" applyFon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B1" sqref="B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>
      <c r="A1" s="1" t="s">
        <v>73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1</v>
      </c>
      <c r="D2" s="5">
        <f>Rekapitulace!G2</f>
        <v>0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76</v>
      </c>
      <c r="B5" s="18"/>
      <c r="C5" s="19" t="s">
        <v>77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74</v>
      </c>
      <c r="B7" s="25"/>
      <c r="C7" s="26" t="s">
        <v>75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201" t="s">
        <v>289</v>
      </c>
      <c r="D8" s="201"/>
      <c r="E8" s="202"/>
      <c r="F8" s="30" t="s">
        <v>12</v>
      </c>
      <c r="G8" s="31"/>
      <c r="H8" s="32"/>
      <c r="I8" s="33"/>
    </row>
    <row r="9" spans="1:57">
      <c r="A9" s="29" t="s">
        <v>13</v>
      </c>
      <c r="B9" s="13"/>
      <c r="C9" s="201" t="str">
        <f>Projektant</f>
        <v>PROJEKTSTUDIO EUCZ s.r.o.</v>
      </c>
      <c r="D9" s="201"/>
      <c r="E9" s="202"/>
      <c r="F9" s="13"/>
      <c r="G9" s="34"/>
      <c r="H9" s="35"/>
    </row>
    <row r="10" spans="1:57">
      <c r="A10" s="29" t="s">
        <v>14</v>
      </c>
      <c r="B10" s="13"/>
      <c r="C10" s="201"/>
      <c r="D10" s="201"/>
      <c r="E10" s="201"/>
      <c r="F10" s="36"/>
      <c r="G10" s="37"/>
      <c r="H10" s="38"/>
    </row>
    <row r="11" spans="1:57" ht="13.5" customHeight="1">
      <c r="A11" s="29" t="s">
        <v>15</v>
      </c>
      <c r="B11" s="13"/>
      <c r="C11" s="256"/>
      <c r="D11" s="256"/>
      <c r="E11" s="256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>
      <c r="A12" s="42" t="s">
        <v>17</v>
      </c>
      <c r="B12" s="10"/>
      <c r="C12" s="203"/>
      <c r="D12" s="203"/>
      <c r="E12" s="203"/>
      <c r="F12" s="43" t="s">
        <v>18</v>
      </c>
      <c r="G12" s="44"/>
      <c r="H12" s="35"/>
    </row>
    <row r="13" spans="1:57" ht="28.5" customHeight="1" thickBot="1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>
      <c r="A15" s="54"/>
      <c r="B15" s="55" t="s">
        <v>22</v>
      </c>
      <c r="C15" s="56">
        <f>HSV</f>
        <v>0</v>
      </c>
      <c r="D15" s="57" t="str">
        <f>Rekapitulace!A17</f>
        <v>Zaměření stavebních konstrukcí před počátkem výroby</v>
      </c>
      <c r="E15" s="58"/>
      <c r="F15" s="59"/>
      <c r="G15" s="56">
        <f>Rekapitulace!I17</f>
        <v>0</v>
      </c>
    </row>
    <row r="16" spans="1:57" ht="15.95" customHeight="1">
      <c r="A16" s="54" t="s">
        <v>23</v>
      </c>
      <c r="B16" s="55" t="s">
        <v>24</v>
      </c>
      <c r="C16" s="56">
        <f>PSV</f>
        <v>0</v>
      </c>
      <c r="D16" s="9" t="str">
        <f>Rekapitulace!A18</f>
        <v>Kompletační činnost</v>
      </c>
      <c r="E16" s="60"/>
      <c r="F16" s="61"/>
      <c r="G16" s="56">
        <f>Rekapitulace!I18</f>
        <v>0</v>
      </c>
    </row>
    <row r="17" spans="1:7" ht="15.95" customHeight="1">
      <c r="A17" s="54" t="s">
        <v>25</v>
      </c>
      <c r="B17" s="55" t="s">
        <v>26</v>
      </c>
      <c r="C17" s="56">
        <f>Mont</f>
        <v>0</v>
      </c>
      <c r="D17" s="9"/>
      <c r="E17" s="60"/>
      <c r="F17" s="61"/>
      <c r="G17" s="56"/>
    </row>
    <row r="18" spans="1:7" ht="15.95" customHeight="1">
      <c r="A18" s="62" t="s">
        <v>27</v>
      </c>
      <c r="B18" s="63" t="s">
        <v>28</v>
      </c>
      <c r="C18" s="56">
        <f>Dodavka</f>
        <v>0</v>
      </c>
      <c r="D18" s="9"/>
      <c r="E18" s="60"/>
      <c r="F18" s="61"/>
      <c r="G18" s="56"/>
    </row>
    <row r="19" spans="1:7" ht="15.95" customHeight="1">
      <c r="A19" s="64" t="s">
        <v>29</v>
      </c>
      <c r="B19" s="55"/>
      <c r="C19" s="56">
        <f>SUM(C15:C18)</f>
        <v>0</v>
      </c>
      <c r="D19" s="9"/>
      <c r="E19" s="60"/>
      <c r="F19" s="61"/>
      <c r="G19" s="56"/>
    </row>
    <row r="20" spans="1:7" ht="15.95" customHeight="1">
      <c r="A20" s="64"/>
      <c r="B20" s="55"/>
      <c r="C20" s="56"/>
      <c r="D20" s="9"/>
      <c r="E20" s="60"/>
      <c r="F20" s="61"/>
      <c r="G20" s="56"/>
    </row>
    <row r="21" spans="1:7" ht="15.95" customHeight="1">
      <c r="A21" s="64" t="s">
        <v>30</v>
      </c>
      <c r="B21" s="55"/>
      <c r="C21" s="56">
        <f>HZS</f>
        <v>0</v>
      </c>
      <c r="D21" s="9"/>
      <c r="E21" s="60"/>
      <c r="F21" s="61"/>
      <c r="G21" s="56"/>
    </row>
    <row r="22" spans="1:7" ht="15.95" customHeight="1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>
      <c r="A23" s="204" t="s">
        <v>33</v>
      </c>
      <c r="B23" s="205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5" t="s">
        <v>38</v>
      </c>
      <c r="B25" s="66"/>
      <c r="C25" s="76"/>
      <c r="D25" s="250" t="s">
        <v>38</v>
      </c>
      <c r="E25" s="251"/>
      <c r="F25" s="78" t="s">
        <v>38</v>
      </c>
      <c r="G25" s="79"/>
    </row>
    <row r="26" spans="1:7" ht="37.5" customHeight="1">
      <c r="A26" s="65" t="s">
        <v>39</v>
      </c>
      <c r="B26" s="80"/>
      <c r="C26" s="198">
        <v>43180</v>
      </c>
      <c r="D26" s="250" t="s">
        <v>39</v>
      </c>
      <c r="E26" s="251"/>
      <c r="F26" s="78" t="s">
        <v>39</v>
      </c>
      <c r="G26" s="79"/>
    </row>
    <row r="27" spans="1:7">
      <c r="A27" s="65"/>
      <c r="B27" s="81"/>
      <c r="C27" s="76"/>
      <c r="D27" s="250"/>
      <c r="E27" s="251"/>
      <c r="F27" s="78"/>
      <c r="G27" s="79"/>
    </row>
    <row r="28" spans="1:7">
      <c r="A28" s="65" t="s">
        <v>40</v>
      </c>
      <c r="B28" s="66"/>
      <c r="C28" s="76"/>
      <c r="D28" s="252" t="s">
        <v>41</v>
      </c>
      <c r="E28" s="253"/>
      <c r="F28" s="82" t="s">
        <v>41</v>
      </c>
      <c r="G28" s="79"/>
    </row>
    <row r="29" spans="1:7" ht="69" customHeight="1">
      <c r="A29" s="65"/>
      <c r="B29" s="66"/>
      <c r="C29" s="83"/>
      <c r="D29" s="254"/>
      <c r="E29" s="255"/>
      <c r="F29" s="66"/>
      <c r="G29" s="79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06">
        <f>C23-F32</f>
        <v>0</v>
      </c>
      <c r="G30" s="207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06">
        <f>ROUND(PRODUCT(F30,C31/100),0)</f>
        <v>0</v>
      </c>
      <c r="G31" s="207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06">
        <v>0</v>
      </c>
      <c r="G32" s="207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1"/>
      <c r="F33" s="206">
        <f>ROUND(PRODUCT(F32,C33/100),0)</f>
        <v>0</v>
      </c>
      <c r="G33" s="207"/>
    </row>
    <row r="34" spans="1:8" s="93" customFormat="1" ht="19.5" customHeight="1" thickBot="1">
      <c r="A34" s="90" t="s">
        <v>46</v>
      </c>
      <c r="B34" s="91"/>
      <c r="C34" s="91"/>
      <c r="D34" s="91"/>
      <c r="E34" s="92"/>
      <c r="F34" s="208">
        <f>ROUND(SUM(F30:F33),0)</f>
        <v>0</v>
      </c>
      <c r="G34" s="209"/>
    </row>
    <row r="36" spans="1:8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200" t="s">
        <v>344</v>
      </c>
      <c r="C37" s="200"/>
      <c r="D37" s="200"/>
      <c r="E37" s="200"/>
      <c r="F37" s="200"/>
      <c r="G37" s="200"/>
      <c r="H37" t="s">
        <v>5</v>
      </c>
    </row>
    <row r="38" spans="1:8" ht="12.75" customHeight="1">
      <c r="A38" s="95"/>
      <c r="B38" s="200"/>
      <c r="C38" s="200"/>
      <c r="D38" s="200"/>
      <c r="E38" s="200"/>
      <c r="F38" s="200"/>
      <c r="G38" s="200"/>
      <c r="H38" t="s">
        <v>5</v>
      </c>
    </row>
    <row r="39" spans="1:8">
      <c r="A39" s="95"/>
      <c r="B39" s="200"/>
      <c r="C39" s="200"/>
      <c r="D39" s="200"/>
      <c r="E39" s="200"/>
      <c r="F39" s="200"/>
      <c r="G39" s="200"/>
      <c r="H39" t="s">
        <v>5</v>
      </c>
    </row>
    <row r="40" spans="1:8">
      <c r="A40" s="95"/>
      <c r="B40" s="200"/>
      <c r="C40" s="200"/>
      <c r="D40" s="200"/>
      <c r="E40" s="200"/>
      <c r="F40" s="200"/>
      <c r="G40" s="200"/>
      <c r="H40" t="s">
        <v>5</v>
      </c>
    </row>
    <row r="41" spans="1:8">
      <c r="A41" s="95"/>
      <c r="B41" s="200"/>
      <c r="C41" s="200"/>
      <c r="D41" s="200"/>
      <c r="E41" s="200"/>
      <c r="F41" s="200"/>
      <c r="G41" s="200"/>
      <c r="H41" t="s">
        <v>5</v>
      </c>
    </row>
    <row r="42" spans="1:8">
      <c r="A42" s="95"/>
      <c r="B42" s="200"/>
      <c r="C42" s="200"/>
      <c r="D42" s="200"/>
      <c r="E42" s="200"/>
      <c r="F42" s="200"/>
      <c r="G42" s="200"/>
      <c r="H42" t="s">
        <v>5</v>
      </c>
    </row>
    <row r="43" spans="1:8">
      <c r="A43" s="95"/>
      <c r="B43" s="200"/>
      <c r="C43" s="200"/>
      <c r="D43" s="200"/>
      <c r="E43" s="200"/>
      <c r="F43" s="200"/>
      <c r="G43" s="200"/>
      <c r="H43" t="s">
        <v>5</v>
      </c>
    </row>
    <row r="44" spans="1:8">
      <c r="A44" s="95"/>
      <c r="B44" s="200"/>
      <c r="C44" s="200"/>
      <c r="D44" s="200"/>
      <c r="E44" s="200"/>
      <c r="F44" s="200"/>
      <c r="G44" s="200"/>
      <c r="H44" t="s">
        <v>5</v>
      </c>
    </row>
    <row r="45" spans="1:8" ht="0.75" customHeight="1">
      <c r="A45" s="95"/>
      <c r="B45" s="200"/>
      <c r="C45" s="200"/>
      <c r="D45" s="200"/>
      <c r="E45" s="200"/>
      <c r="F45" s="200"/>
      <c r="G45" s="200"/>
      <c r="H45" t="s">
        <v>5</v>
      </c>
    </row>
    <row r="46" spans="1:8">
      <c r="B46" s="199"/>
      <c r="C46" s="199"/>
      <c r="D46" s="199"/>
      <c r="E46" s="199"/>
      <c r="F46" s="199"/>
      <c r="G46" s="199"/>
    </row>
    <row r="47" spans="1:8">
      <c r="B47" s="199"/>
      <c r="C47" s="199"/>
      <c r="D47" s="199"/>
      <c r="E47" s="199"/>
      <c r="F47" s="199"/>
      <c r="G47" s="199"/>
    </row>
    <row r="48" spans="1:8">
      <c r="B48" s="199"/>
      <c r="C48" s="199"/>
      <c r="D48" s="199"/>
      <c r="E48" s="199"/>
      <c r="F48" s="199"/>
      <c r="G48" s="199"/>
    </row>
    <row r="49" spans="2:7">
      <c r="B49" s="199"/>
      <c r="C49" s="199"/>
      <c r="D49" s="199"/>
      <c r="E49" s="199"/>
      <c r="F49" s="199"/>
      <c r="G49" s="199"/>
    </row>
    <row r="50" spans="2:7">
      <c r="B50" s="199"/>
      <c r="C50" s="199"/>
      <c r="D50" s="199"/>
      <c r="E50" s="199"/>
      <c r="F50" s="199"/>
      <c r="G50" s="199"/>
    </row>
    <row r="51" spans="2:7">
      <c r="B51" s="199"/>
      <c r="C51" s="199"/>
      <c r="D51" s="199"/>
      <c r="E51" s="199"/>
      <c r="F51" s="199"/>
      <c r="G51" s="199"/>
    </row>
    <row r="52" spans="2:7">
      <c r="B52" s="199"/>
      <c r="C52" s="199"/>
      <c r="D52" s="199"/>
      <c r="E52" s="199"/>
      <c r="F52" s="199"/>
      <c r="G52" s="199"/>
    </row>
    <row r="53" spans="2:7">
      <c r="B53" s="199"/>
      <c r="C53" s="199"/>
      <c r="D53" s="199"/>
      <c r="E53" s="199"/>
      <c r="F53" s="199"/>
      <c r="G53" s="199"/>
    </row>
    <row r="54" spans="2:7">
      <c r="B54" s="199"/>
      <c r="C54" s="199"/>
      <c r="D54" s="199"/>
      <c r="E54" s="199"/>
      <c r="F54" s="199"/>
      <c r="G54" s="199"/>
    </row>
    <row r="55" spans="2:7">
      <c r="B55" s="199"/>
      <c r="C55" s="199"/>
      <c r="D55" s="199"/>
      <c r="E55" s="199"/>
      <c r="F55" s="199"/>
      <c r="G55" s="199"/>
    </row>
  </sheetData>
  <sheetProtection password="CBF1" sheet="1" objects="1" scenarios="1"/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IV70"/>
  <sheetViews>
    <sheetView workbookViewId="0">
      <selection sqref="A1:B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>
      <c r="A1" s="210" t="s">
        <v>48</v>
      </c>
      <c r="B1" s="211"/>
      <c r="C1" s="96" t="str">
        <f>CONCATENATE(cislostavby," ",nazevstavby)</f>
        <v>PS87-2017 Vodní dílo Šance</v>
      </c>
      <c r="D1" s="97"/>
      <c r="E1" s="98"/>
      <c r="F1" s="97"/>
      <c r="G1" s="99" t="s">
        <v>49</v>
      </c>
      <c r="H1" s="100" t="s">
        <v>71</v>
      </c>
      <c r="I1" s="101"/>
    </row>
    <row r="2" spans="1:256" ht="13.5" thickBot="1">
      <c r="A2" s="212" t="s">
        <v>50</v>
      </c>
      <c r="B2" s="213"/>
      <c r="C2" s="102" t="str">
        <f>CONCATENATE(cisloobjektu," ",nazevobjektu)</f>
        <v>01 Interiérová vybavení budov</v>
      </c>
      <c r="D2" s="103"/>
      <c r="E2" s="104"/>
      <c r="F2" s="103"/>
      <c r="G2" s="214"/>
      <c r="H2" s="215"/>
      <c r="I2" s="216"/>
    </row>
    <row r="3" spans="1:256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256" ht="19.5" customHeight="1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256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256" s="35" customFormat="1" ht="13.5" thickBot="1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256" s="35" customFormat="1">
      <c r="A7" s="190" t="str">
        <f>Položky!B7</f>
        <v>A-1</v>
      </c>
      <c r="B7" s="114" t="str">
        <f>Položky!C7</f>
        <v>Atypické interiérové prvky</v>
      </c>
      <c r="C7" s="66"/>
      <c r="D7" s="115"/>
      <c r="E7" s="191">
        <f>Položky!BA114</f>
        <v>0</v>
      </c>
      <c r="F7" s="192">
        <f>Položky!BB114</f>
        <v>0</v>
      </c>
      <c r="G7" s="192">
        <f>Položky!BC114</f>
        <v>0</v>
      </c>
      <c r="H7" s="192">
        <f>Položky!BD114</f>
        <v>0</v>
      </c>
      <c r="I7" s="193">
        <f>Položky!BE114</f>
        <v>0</v>
      </c>
    </row>
    <row r="8" spans="1:256" s="35" customFormat="1">
      <c r="A8" s="190" t="str">
        <f>Položky!B115</f>
        <v>B-1</v>
      </c>
      <c r="B8" s="114" t="str">
        <f>Položky!C115</f>
        <v>Typové exteriérové prvky</v>
      </c>
      <c r="C8" s="66"/>
      <c r="D8" s="115"/>
      <c r="E8" s="191">
        <f>Položky!BA141</f>
        <v>0</v>
      </c>
      <c r="F8" s="192">
        <f>Položky!BB141</f>
        <v>0</v>
      </c>
      <c r="G8" s="192">
        <f>Položky!BC141</f>
        <v>0</v>
      </c>
      <c r="H8" s="192">
        <f>Položky!BD141</f>
        <v>0</v>
      </c>
      <c r="I8" s="193">
        <f>Položky!BE141</f>
        <v>0</v>
      </c>
    </row>
    <row r="9" spans="1:256" s="35" customFormat="1">
      <c r="A9" s="190" t="str">
        <f>Položky!B142</f>
        <v>E-1</v>
      </c>
      <c r="B9" s="114" t="str">
        <f>Položky!C142</f>
        <v>Koncové elektro-prvky</v>
      </c>
      <c r="C9" s="66"/>
      <c r="D9" s="115"/>
      <c r="E9" s="191">
        <f>Položky!BA174</f>
        <v>0</v>
      </c>
      <c r="F9" s="192">
        <f>Položky!BB174</f>
        <v>0</v>
      </c>
      <c r="G9" s="192">
        <f>Položky!BC174</f>
        <v>0</v>
      </c>
      <c r="H9" s="192">
        <f>Položky!BD174</f>
        <v>0</v>
      </c>
      <c r="I9" s="193">
        <f>Položky!BE174</f>
        <v>0</v>
      </c>
    </row>
    <row r="10" spans="1:256" s="35" customFormat="1">
      <c r="A10" s="190" t="str">
        <f>Položky!B175</f>
        <v>O-1</v>
      </c>
      <c r="B10" s="114" t="str">
        <f>Položky!C175</f>
        <v>Ostatní</v>
      </c>
      <c r="C10" s="66"/>
      <c r="D10" s="115"/>
      <c r="E10" s="191">
        <f>Položky!BA197</f>
        <v>0</v>
      </c>
      <c r="F10" s="192">
        <f>Položky!BB197</f>
        <v>0</v>
      </c>
      <c r="G10" s="192">
        <f>Položky!BC197</f>
        <v>0</v>
      </c>
      <c r="H10" s="192">
        <f>Položky!BD197</f>
        <v>0</v>
      </c>
      <c r="I10" s="193">
        <f>Položky!BE197</f>
        <v>0</v>
      </c>
    </row>
    <row r="11" spans="1:256" s="35" customFormat="1" ht="13.5" thickBot="1">
      <c r="A11" s="190" t="str">
        <f>Položky!B198</f>
        <v>T-1</v>
      </c>
      <c r="B11" s="114" t="str">
        <f>Položky!C198</f>
        <v>Typové interiérové prvky</v>
      </c>
      <c r="C11" s="66"/>
      <c r="D11" s="115"/>
      <c r="E11" s="191">
        <f>Položky!BA226</f>
        <v>0</v>
      </c>
      <c r="F11" s="192">
        <f>Položky!BB226</f>
        <v>0</v>
      </c>
      <c r="G11" s="192">
        <f>Položky!BC226</f>
        <v>0</v>
      </c>
      <c r="H11" s="192">
        <f>Položky!BD226</f>
        <v>0</v>
      </c>
      <c r="I11" s="193">
        <f>Položky!BE226</f>
        <v>0</v>
      </c>
    </row>
    <row r="12" spans="1:256" ht="13.5" thickBot="1">
      <c r="A12" s="116"/>
      <c r="B12" s="117" t="s">
        <v>57</v>
      </c>
      <c r="C12" s="117"/>
      <c r="D12" s="118"/>
      <c r="E12" s="119">
        <f>SUM(E7:E11)</f>
        <v>0</v>
      </c>
      <c r="F12" s="120">
        <f>SUM(F7:F11)</f>
        <v>0</v>
      </c>
      <c r="G12" s="120">
        <f>SUM(G7:G11)</f>
        <v>0</v>
      </c>
      <c r="H12" s="120">
        <f>SUM(H7:H11)</f>
        <v>0</v>
      </c>
      <c r="I12" s="121">
        <f>SUM(I7:I11)</f>
        <v>0</v>
      </c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</row>
    <row r="13" spans="1:256">
      <c r="A13" s="66"/>
      <c r="B13" s="66"/>
      <c r="C13" s="66"/>
      <c r="D13" s="66"/>
      <c r="E13" s="66"/>
      <c r="F13" s="66"/>
      <c r="G13" s="66"/>
      <c r="H13" s="66"/>
      <c r="I13" s="66"/>
    </row>
    <row r="14" spans="1:256" ht="18">
      <c r="A14" s="106" t="s">
        <v>58</v>
      </c>
      <c r="B14" s="106"/>
      <c r="C14" s="106"/>
      <c r="D14" s="106"/>
      <c r="E14" s="106"/>
      <c r="F14" s="106"/>
      <c r="G14" s="123"/>
      <c r="H14" s="106"/>
      <c r="I14" s="106"/>
      <c r="BA14" s="41"/>
      <c r="BB14" s="41"/>
      <c r="BC14" s="41"/>
      <c r="BD14" s="41"/>
      <c r="BE14" s="41"/>
    </row>
    <row r="15" spans="1:256" ht="13.5" thickBot="1">
      <c r="A15" s="77"/>
      <c r="B15" s="77"/>
      <c r="C15" s="77"/>
      <c r="D15" s="77"/>
      <c r="E15" s="77"/>
      <c r="F15" s="77"/>
      <c r="G15" s="77"/>
      <c r="H15" s="77"/>
      <c r="I15" s="77"/>
    </row>
    <row r="16" spans="1:256">
      <c r="A16" s="71" t="s">
        <v>59</v>
      </c>
      <c r="B16" s="72"/>
      <c r="C16" s="72"/>
      <c r="D16" s="124"/>
      <c r="E16" s="125"/>
      <c r="F16" s="126"/>
      <c r="G16" s="127"/>
      <c r="H16" s="128"/>
      <c r="I16" s="129" t="s">
        <v>60</v>
      </c>
    </row>
    <row r="17" spans="1:53" ht="26.25" customHeight="1">
      <c r="A17" s="219" t="s">
        <v>290</v>
      </c>
      <c r="B17" s="220"/>
      <c r="C17" s="220"/>
      <c r="D17" s="221"/>
      <c r="E17" s="131"/>
      <c r="F17" s="132"/>
      <c r="G17" s="133"/>
      <c r="H17" s="248"/>
      <c r="I17" s="249"/>
      <c r="BA17">
        <v>0</v>
      </c>
    </row>
    <row r="18" spans="1:53">
      <c r="A18" s="64" t="s">
        <v>288</v>
      </c>
      <c r="B18" s="55"/>
      <c r="C18" s="55"/>
      <c r="D18" s="130"/>
      <c r="E18" s="131"/>
      <c r="F18" s="132"/>
      <c r="G18" s="133"/>
      <c r="H18" s="248"/>
      <c r="I18" s="249"/>
      <c r="BA18">
        <v>0</v>
      </c>
    </row>
    <row r="19" spans="1:53" ht="13.5" thickBot="1">
      <c r="A19" s="134"/>
      <c r="B19" s="135" t="s">
        <v>61</v>
      </c>
      <c r="C19" s="136"/>
      <c r="D19" s="137"/>
      <c r="E19" s="138"/>
      <c r="F19" s="139"/>
      <c r="G19" s="139"/>
      <c r="H19" s="217">
        <f>SUM(I17:I18)</f>
        <v>0</v>
      </c>
      <c r="I19" s="218"/>
    </row>
    <row r="21" spans="1:53">
      <c r="B21" s="122"/>
      <c r="F21" s="140"/>
      <c r="G21" s="141"/>
      <c r="H21" s="141"/>
      <c r="I21" s="142"/>
    </row>
    <row r="22" spans="1:53">
      <c r="F22" s="140"/>
      <c r="G22" s="141"/>
      <c r="H22" s="141"/>
      <c r="I22" s="142"/>
    </row>
    <row r="23" spans="1:53">
      <c r="F23" s="140"/>
      <c r="G23" s="141"/>
      <c r="H23" s="141"/>
      <c r="I23" s="142"/>
    </row>
    <row r="24" spans="1:53">
      <c r="F24" s="140"/>
      <c r="G24" s="141"/>
      <c r="H24" s="141"/>
      <c r="I24" s="142"/>
    </row>
    <row r="25" spans="1:53">
      <c r="F25" s="140"/>
      <c r="G25" s="141"/>
      <c r="H25" s="141"/>
      <c r="I25" s="142"/>
    </row>
    <row r="26" spans="1:53">
      <c r="F26" s="140"/>
      <c r="G26" s="141"/>
      <c r="H26" s="141"/>
      <c r="I26" s="142"/>
    </row>
    <row r="27" spans="1:53">
      <c r="F27" s="140"/>
      <c r="G27" s="141"/>
      <c r="H27" s="141"/>
      <c r="I27" s="142"/>
    </row>
    <row r="28" spans="1:53">
      <c r="F28" s="140"/>
      <c r="G28" s="141"/>
      <c r="H28" s="141"/>
      <c r="I28" s="142"/>
    </row>
    <row r="29" spans="1:53">
      <c r="F29" s="140"/>
      <c r="G29" s="141"/>
      <c r="H29" s="141"/>
      <c r="I29" s="142"/>
    </row>
    <row r="30" spans="1:53">
      <c r="F30" s="140"/>
      <c r="G30" s="141"/>
      <c r="H30" s="141"/>
      <c r="I30" s="142"/>
    </row>
    <row r="31" spans="1:53">
      <c r="F31" s="140"/>
      <c r="G31" s="141"/>
      <c r="H31" s="141"/>
      <c r="I31" s="142"/>
    </row>
    <row r="32" spans="1:53">
      <c r="F32" s="140"/>
      <c r="G32" s="141"/>
      <c r="H32" s="141"/>
      <c r="I32" s="142"/>
    </row>
    <row r="33" spans="6:9">
      <c r="F33" s="140"/>
      <c r="G33" s="141"/>
      <c r="H33" s="141"/>
      <c r="I33" s="142"/>
    </row>
    <row r="34" spans="6:9">
      <c r="F34" s="140"/>
      <c r="G34" s="141"/>
      <c r="H34" s="141"/>
      <c r="I34" s="142"/>
    </row>
    <row r="35" spans="6:9">
      <c r="F35" s="140"/>
      <c r="G35" s="141"/>
      <c r="H35" s="141"/>
      <c r="I35" s="142"/>
    </row>
    <row r="36" spans="6:9">
      <c r="F36" s="140"/>
      <c r="G36" s="141"/>
      <c r="H36" s="141"/>
      <c r="I36" s="142"/>
    </row>
    <row r="37" spans="6:9">
      <c r="F37" s="140"/>
      <c r="G37" s="141"/>
      <c r="H37" s="141"/>
      <c r="I37" s="142"/>
    </row>
    <row r="38" spans="6:9">
      <c r="F38" s="140"/>
      <c r="G38" s="141"/>
      <c r="H38" s="141"/>
      <c r="I38" s="142"/>
    </row>
    <row r="39" spans="6:9">
      <c r="F39" s="140"/>
      <c r="G39" s="141"/>
      <c r="H39" s="141"/>
      <c r="I39" s="142"/>
    </row>
    <row r="40" spans="6:9">
      <c r="F40" s="140"/>
      <c r="G40" s="141"/>
      <c r="H40" s="141"/>
      <c r="I40" s="142"/>
    </row>
    <row r="41" spans="6:9">
      <c r="F41" s="140"/>
      <c r="G41" s="141"/>
      <c r="H41" s="141"/>
      <c r="I41" s="142"/>
    </row>
    <row r="42" spans="6:9">
      <c r="F42" s="140"/>
      <c r="G42" s="141"/>
      <c r="H42" s="141"/>
      <c r="I42" s="142"/>
    </row>
    <row r="43" spans="6:9">
      <c r="F43" s="140"/>
      <c r="G43" s="141"/>
      <c r="H43" s="141"/>
      <c r="I43" s="142"/>
    </row>
    <row r="44" spans="6:9">
      <c r="F44" s="140"/>
      <c r="G44" s="141"/>
      <c r="H44" s="141"/>
      <c r="I44" s="142"/>
    </row>
    <row r="45" spans="6:9">
      <c r="F45" s="140"/>
      <c r="G45" s="141"/>
      <c r="H45" s="141"/>
      <c r="I45" s="142"/>
    </row>
    <row r="46" spans="6:9">
      <c r="F46" s="140"/>
      <c r="G46" s="141"/>
      <c r="H46" s="141"/>
      <c r="I46" s="142"/>
    </row>
    <row r="47" spans="6:9">
      <c r="F47" s="140"/>
      <c r="G47" s="141"/>
      <c r="H47" s="141"/>
      <c r="I47" s="142"/>
    </row>
    <row r="48" spans="6:9">
      <c r="F48" s="140"/>
      <c r="G48" s="141"/>
      <c r="H48" s="141"/>
      <c r="I48" s="142"/>
    </row>
    <row r="49" spans="6:9">
      <c r="F49" s="140"/>
      <c r="G49" s="141"/>
      <c r="H49" s="141"/>
      <c r="I49" s="142"/>
    </row>
    <row r="50" spans="6:9">
      <c r="F50" s="140"/>
      <c r="G50" s="141"/>
      <c r="H50" s="141"/>
      <c r="I50" s="142"/>
    </row>
    <row r="51" spans="6:9">
      <c r="F51" s="140"/>
      <c r="G51" s="141"/>
      <c r="H51" s="141"/>
      <c r="I51" s="142"/>
    </row>
    <row r="52" spans="6:9">
      <c r="F52" s="140"/>
      <c r="G52" s="141"/>
      <c r="H52" s="141"/>
      <c r="I52" s="142"/>
    </row>
    <row r="53" spans="6:9">
      <c r="F53" s="140"/>
      <c r="G53" s="141"/>
      <c r="H53" s="141"/>
      <c r="I53" s="142"/>
    </row>
    <row r="54" spans="6:9">
      <c r="F54" s="140"/>
      <c r="G54" s="141"/>
      <c r="H54" s="141"/>
      <c r="I54" s="142"/>
    </row>
    <row r="55" spans="6:9">
      <c r="F55" s="140"/>
      <c r="G55" s="141"/>
      <c r="H55" s="141"/>
      <c r="I55" s="142"/>
    </row>
    <row r="56" spans="6:9">
      <c r="F56" s="140"/>
      <c r="G56" s="141"/>
      <c r="H56" s="141"/>
      <c r="I56" s="142"/>
    </row>
    <row r="57" spans="6:9">
      <c r="F57" s="140"/>
      <c r="G57" s="141"/>
      <c r="H57" s="141"/>
      <c r="I57" s="142"/>
    </row>
    <row r="58" spans="6:9">
      <c r="F58" s="140"/>
      <c r="G58" s="141"/>
      <c r="H58" s="141"/>
      <c r="I58" s="142"/>
    </row>
    <row r="59" spans="6:9">
      <c r="F59" s="140"/>
      <c r="G59" s="141"/>
      <c r="H59" s="141"/>
      <c r="I59" s="142"/>
    </row>
    <row r="60" spans="6:9">
      <c r="F60" s="140"/>
      <c r="G60" s="141"/>
      <c r="H60" s="141"/>
      <c r="I60" s="142"/>
    </row>
    <row r="61" spans="6:9">
      <c r="F61" s="140"/>
      <c r="G61" s="141"/>
      <c r="H61" s="141"/>
      <c r="I61" s="142"/>
    </row>
    <row r="62" spans="6:9">
      <c r="F62" s="140"/>
      <c r="G62" s="141"/>
      <c r="H62" s="141"/>
      <c r="I62" s="142"/>
    </row>
    <row r="63" spans="6:9">
      <c r="F63" s="140"/>
      <c r="G63" s="141"/>
      <c r="H63" s="141"/>
      <c r="I63" s="142"/>
    </row>
    <row r="64" spans="6:9">
      <c r="F64" s="140"/>
      <c r="G64" s="141"/>
      <c r="H64" s="141"/>
      <c r="I64" s="142"/>
    </row>
    <row r="65" spans="6:9">
      <c r="F65" s="140"/>
      <c r="G65" s="141"/>
      <c r="H65" s="141"/>
      <c r="I65" s="142"/>
    </row>
    <row r="66" spans="6:9">
      <c r="F66" s="140"/>
      <c r="G66" s="141"/>
      <c r="H66" s="141"/>
      <c r="I66" s="142"/>
    </row>
    <row r="67" spans="6:9">
      <c r="F67" s="140"/>
      <c r="G67" s="141"/>
      <c r="H67" s="141"/>
      <c r="I67" s="142"/>
    </row>
    <row r="68" spans="6:9">
      <c r="F68" s="140"/>
      <c r="G68" s="141"/>
      <c r="H68" s="141"/>
      <c r="I68" s="142"/>
    </row>
    <row r="69" spans="6:9">
      <c r="F69" s="140"/>
      <c r="G69" s="141"/>
      <c r="H69" s="141"/>
      <c r="I69" s="142"/>
    </row>
    <row r="70" spans="6:9">
      <c r="F70" s="140"/>
      <c r="G70" s="141"/>
      <c r="H70" s="141"/>
      <c r="I70" s="142"/>
    </row>
  </sheetData>
  <sheetProtection password="CBF1" sheet="1" objects="1" scenarios="1"/>
  <mergeCells count="5">
    <mergeCell ref="A1:B1"/>
    <mergeCell ref="A2:B2"/>
    <mergeCell ref="G2:I2"/>
    <mergeCell ref="H19:I19"/>
    <mergeCell ref="A17:D1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99"/>
  <sheetViews>
    <sheetView showGridLines="0" showZeros="0" zoomScaleNormal="100" workbookViewId="0">
      <selection activeCell="I9" sqref="I9"/>
    </sheetView>
  </sheetViews>
  <sheetFormatPr defaultColWidth="9.140625" defaultRowHeight="12.75"/>
  <cols>
    <col min="1" max="1" width="4.42578125" style="143" customWidth="1"/>
    <col min="2" max="2" width="11.5703125" style="143" customWidth="1"/>
    <col min="3" max="3" width="40.42578125" style="143" customWidth="1"/>
    <col min="4" max="4" width="5.5703125" style="143" customWidth="1"/>
    <col min="5" max="5" width="8.5703125" style="184" customWidth="1"/>
    <col min="6" max="6" width="9.85546875" style="143" customWidth="1"/>
    <col min="7" max="7" width="13.85546875" style="143" customWidth="1"/>
    <col min="8" max="11" width="9.140625" style="143"/>
    <col min="12" max="12" width="75.28515625" style="143" customWidth="1"/>
    <col min="13" max="13" width="45.28515625" style="143" customWidth="1"/>
    <col min="14" max="256" width="9.140625" style="143"/>
    <col min="257" max="257" width="4.42578125" style="143" customWidth="1"/>
    <col min="258" max="258" width="11.5703125" style="143" customWidth="1"/>
    <col min="259" max="259" width="40.42578125" style="143" customWidth="1"/>
    <col min="260" max="260" width="5.5703125" style="143" customWidth="1"/>
    <col min="261" max="261" width="8.5703125" style="143" customWidth="1"/>
    <col min="262" max="262" width="9.85546875" style="143" customWidth="1"/>
    <col min="263" max="263" width="13.85546875" style="143" customWidth="1"/>
    <col min="264" max="267" width="9.140625" style="143"/>
    <col min="268" max="268" width="75.28515625" style="143" customWidth="1"/>
    <col min="269" max="269" width="45.28515625" style="143" customWidth="1"/>
    <col min="270" max="512" width="9.140625" style="143"/>
    <col min="513" max="513" width="4.42578125" style="143" customWidth="1"/>
    <col min="514" max="514" width="11.5703125" style="143" customWidth="1"/>
    <col min="515" max="515" width="40.42578125" style="143" customWidth="1"/>
    <col min="516" max="516" width="5.5703125" style="143" customWidth="1"/>
    <col min="517" max="517" width="8.5703125" style="143" customWidth="1"/>
    <col min="518" max="518" width="9.85546875" style="143" customWidth="1"/>
    <col min="519" max="519" width="13.85546875" style="143" customWidth="1"/>
    <col min="520" max="523" width="9.140625" style="143"/>
    <col min="524" max="524" width="75.28515625" style="143" customWidth="1"/>
    <col min="525" max="525" width="45.28515625" style="143" customWidth="1"/>
    <col min="526" max="768" width="9.140625" style="143"/>
    <col min="769" max="769" width="4.42578125" style="143" customWidth="1"/>
    <col min="770" max="770" width="11.5703125" style="143" customWidth="1"/>
    <col min="771" max="771" width="40.42578125" style="143" customWidth="1"/>
    <col min="772" max="772" width="5.5703125" style="143" customWidth="1"/>
    <col min="773" max="773" width="8.5703125" style="143" customWidth="1"/>
    <col min="774" max="774" width="9.85546875" style="143" customWidth="1"/>
    <col min="775" max="775" width="13.85546875" style="143" customWidth="1"/>
    <col min="776" max="779" width="9.140625" style="143"/>
    <col min="780" max="780" width="75.28515625" style="143" customWidth="1"/>
    <col min="781" max="781" width="45.28515625" style="143" customWidth="1"/>
    <col min="782" max="1024" width="9.140625" style="143"/>
    <col min="1025" max="1025" width="4.42578125" style="143" customWidth="1"/>
    <col min="1026" max="1026" width="11.5703125" style="143" customWidth="1"/>
    <col min="1027" max="1027" width="40.42578125" style="143" customWidth="1"/>
    <col min="1028" max="1028" width="5.5703125" style="143" customWidth="1"/>
    <col min="1029" max="1029" width="8.5703125" style="143" customWidth="1"/>
    <col min="1030" max="1030" width="9.85546875" style="143" customWidth="1"/>
    <col min="1031" max="1031" width="13.85546875" style="143" customWidth="1"/>
    <col min="1032" max="1035" width="9.140625" style="143"/>
    <col min="1036" max="1036" width="75.28515625" style="143" customWidth="1"/>
    <col min="1037" max="1037" width="45.28515625" style="143" customWidth="1"/>
    <col min="1038" max="1280" width="9.140625" style="143"/>
    <col min="1281" max="1281" width="4.42578125" style="143" customWidth="1"/>
    <col min="1282" max="1282" width="11.5703125" style="143" customWidth="1"/>
    <col min="1283" max="1283" width="40.42578125" style="143" customWidth="1"/>
    <col min="1284" max="1284" width="5.5703125" style="143" customWidth="1"/>
    <col min="1285" max="1285" width="8.5703125" style="143" customWidth="1"/>
    <col min="1286" max="1286" width="9.85546875" style="143" customWidth="1"/>
    <col min="1287" max="1287" width="13.85546875" style="143" customWidth="1"/>
    <col min="1288" max="1291" width="9.140625" style="143"/>
    <col min="1292" max="1292" width="75.28515625" style="143" customWidth="1"/>
    <col min="1293" max="1293" width="45.28515625" style="143" customWidth="1"/>
    <col min="1294" max="1536" width="9.140625" style="143"/>
    <col min="1537" max="1537" width="4.42578125" style="143" customWidth="1"/>
    <col min="1538" max="1538" width="11.5703125" style="143" customWidth="1"/>
    <col min="1539" max="1539" width="40.42578125" style="143" customWidth="1"/>
    <col min="1540" max="1540" width="5.5703125" style="143" customWidth="1"/>
    <col min="1541" max="1541" width="8.5703125" style="143" customWidth="1"/>
    <col min="1542" max="1542" width="9.85546875" style="143" customWidth="1"/>
    <col min="1543" max="1543" width="13.85546875" style="143" customWidth="1"/>
    <col min="1544" max="1547" width="9.140625" style="143"/>
    <col min="1548" max="1548" width="75.28515625" style="143" customWidth="1"/>
    <col min="1549" max="1549" width="45.28515625" style="143" customWidth="1"/>
    <col min="1550" max="1792" width="9.140625" style="143"/>
    <col min="1793" max="1793" width="4.42578125" style="143" customWidth="1"/>
    <col min="1794" max="1794" width="11.5703125" style="143" customWidth="1"/>
    <col min="1795" max="1795" width="40.42578125" style="143" customWidth="1"/>
    <col min="1796" max="1796" width="5.5703125" style="143" customWidth="1"/>
    <col min="1797" max="1797" width="8.5703125" style="143" customWidth="1"/>
    <col min="1798" max="1798" width="9.85546875" style="143" customWidth="1"/>
    <col min="1799" max="1799" width="13.85546875" style="143" customWidth="1"/>
    <col min="1800" max="1803" width="9.140625" style="143"/>
    <col min="1804" max="1804" width="75.28515625" style="143" customWidth="1"/>
    <col min="1805" max="1805" width="45.28515625" style="143" customWidth="1"/>
    <col min="1806" max="2048" width="9.140625" style="143"/>
    <col min="2049" max="2049" width="4.42578125" style="143" customWidth="1"/>
    <col min="2050" max="2050" width="11.5703125" style="143" customWidth="1"/>
    <col min="2051" max="2051" width="40.42578125" style="143" customWidth="1"/>
    <col min="2052" max="2052" width="5.5703125" style="143" customWidth="1"/>
    <col min="2053" max="2053" width="8.5703125" style="143" customWidth="1"/>
    <col min="2054" max="2054" width="9.85546875" style="143" customWidth="1"/>
    <col min="2055" max="2055" width="13.85546875" style="143" customWidth="1"/>
    <col min="2056" max="2059" width="9.140625" style="143"/>
    <col min="2060" max="2060" width="75.28515625" style="143" customWidth="1"/>
    <col min="2061" max="2061" width="45.28515625" style="143" customWidth="1"/>
    <col min="2062" max="2304" width="9.140625" style="143"/>
    <col min="2305" max="2305" width="4.42578125" style="143" customWidth="1"/>
    <col min="2306" max="2306" width="11.5703125" style="143" customWidth="1"/>
    <col min="2307" max="2307" width="40.42578125" style="143" customWidth="1"/>
    <col min="2308" max="2308" width="5.5703125" style="143" customWidth="1"/>
    <col min="2309" max="2309" width="8.5703125" style="143" customWidth="1"/>
    <col min="2310" max="2310" width="9.85546875" style="143" customWidth="1"/>
    <col min="2311" max="2311" width="13.85546875" style="143" customWidth="1"/>
    <col min="2312" max="2315" width="9.140625" style="143"/>
    <col min="2316" max="2316" width="75.28515625" style="143" customWidth="1"/>
    <col min="2317" max="2317" width="45.28515625" style="143" customWidth="1"/>
    <col min="2318" max="2560" width="9.140625" style="143"/>
    <col min="2561" max="2561" width="4.42578125" style="143" customWidth="1"/>
    <col min="2562" max="2562" width="11.5703125" style="143" customWidth="1"/>
    <col min="2563" max="2563" width="40.42578125" style="143" customWidth="1"/>
    <col min="2564" max="2564" width="5.5703125" style="143" customWidth="1"/>
    <col min="2565" max="2565" width="8.5703125" style="143" customWidth="1"/>
    <col min="2566" max="2566" width="9.85546875" style="143" customWidth="1"/>
    <col min="2567" max="2567" width="13.85546875" style="143" customWidth="1"/>
    <col min="2568" max="2571" width="9.140625" style="143"/>
    <col min="2572" max="2572" width="75.28515625" style="143" customWidth="1"/>
    <col min="2573" max="2573" width="45.28515625" style="143" customWidth="1"/>
    <col min="2574" max="2816" width="9.140625" style="143"/>
    <col min="2817" max="2817" width="4.42578125" style="143" customWidth="1"/>
    <col min="2818" max="2818" width="11.5703125" style="143" customWidth="1"/>
    <col min="2819" max="2819" width="40.42578125" style="143" customWidth="1"/>
    <col min="2820" max="2820" width="5.5703125" style="143" customWidth="1"/>
    <col min="2821" max="2821" width="8.5703125" style="143" customWidth="1"/>
    <col min="2822" max="2822" width="9.85546875" style="143" customWidth="1"/>
    <col min="2823" max="2823" width="13.85546875" style="143" customWidth="1"/>
    <col min="2824" max="2827" width="9.140625" style="143"/>
    <col min="2828" max="2828" width="75.28515625" style="143" customWidth="1"/>
    <col min="2829" max="2829" width="45.28515625" style="143" customWidth="1"/>
    <col min="2830" max="3072" width="9.140625" style="143"/>
    <col min="3073" max="3073" width="4.42578125" style="143" customWidth="1"/>
    <col min="3074" max="3074" width="11.5703125" style="143" customWidth="1"/>
    <col min="3075" max="3075" width="40.42578125" style="143" customWidth="1"/>
    <col min="3076" max="3076" width="5.5703125" style="143" customWidth="1"/>
    <col min="3077" max="3077" width="8.5703125" style="143" customWidth="1"/>
    <col min="3078" max="3078" width="9.85546875" style="143" customWidth="1"/>
    <col min="3079" max="3079" width="13.85546875" style="143" customWidth="1"/>
    <col min="3080" max="3083" width="9.140625" style="143"/>
    <col min="3084" max="3084" width="75.28515625" style="143" customWidth="1"/>
    <col min="3085" max="3085" width="45.28515625" style="143" customWidth="1"/>
    <col min="3086" max="3328" width="9.140625" style="143"/>
    <col min="3329" max="3329" width="4.42578125" style="143" customWidth="1"/>
    <col min="3330" max="3330" width="11.5703125" style="143" customWidth="1"/>
    <col min="3331" max="3331" width="40.42578125" style="143" customWidth="1"/>
    <col min="3332" max="3332" width="5.5703125" style="143" customWidth="1"/>
    <col min="3333" max="3333" width="8.5703125" style="143" customWidth="1"/>
    <col min="3334" max="3334" width="9.85546875" style="143" customWidth="1"/>
    <col min="3335" max="3335" width="13.85546875" style="143" customWidth="1"/>
    <col min="3336" max="3339" width="9.140625" style="143"/>
    <col min="3340" max="3340" width="75.28515625" style="143" customWidth="1"/>
    <col min="3341" max="3341" width="45.28515625" style="143" customWidth="1"/>
    <col min="3342" max="3584" width="9.140625" style="143"/>
    <col min="3585" max="3585" width="4.42578125" style="143" customWidth="1"/>
    <col min="3586" max="3586" width="11.5703125" style="143" customWidth="1"/>
    <col min="3587" max="3587" width="40.42578125" style="143" customWidth="1"/>
    <col min="3588" max="3588" width="5.5703125" style="143" customWidth="1"/>
    <col min="3589" max="3589" width="8.5703125" style="143" customWidth="1"/>
    <col min="3590" max="3590" width="9.85546875" style="143" customWidth="1"/>
    <col min="3591" max="3591" width="13.85546875" style="143" customWidth="1"/>
    <col min="3592" max="3595" width="9.140625" style="143"/>
    <col min="3596" max="3596" width="75.28515625" style="143" customWidth="1"/>
    <col min="3597" max="3597" width="45.28515625" style="143" customWidth="1"/>
    <col min="3598" max="3840" width="9.140625" style="143"/>
    <col min="3841" max="3841" width="4.42578125" style="143" customWidth="1"/>
    <col min="3842" max="3842" width="11.5703125" style="143" customWidth="1"/>
    <col min="3843" max="3843" width="40.42578125" style="143" customWidth="1"/>
    <col min="3844" max="3844" width="5.5703125" style="143" customWidth="1"/>
    <col min="3845" max="3845" width="8.5703125" style="143" customWidth="1"/>
    <col min="3846" max="3846" width="9.85546875" style="143" customWidth="1"/>
    <col min="3847" max="3847" width="13.85546875" style="143" customWidth="1"/>
    <col min="3848" max="3851" width="9.140625" style="143"/>
    <col min="3852" max="3852" width="75.28515625" style="143" customWidth="1"/>
    <col min="3853" max="3853" width="45.28515625" style="143" customWidth="1"/>
    <col min="3854" max="4096" width="9.140625" style="143"/>
    <col min="4097" max="4097" width="4.42578125" style="143" customWidth="1"/>
    <col min="4098" max="4098" width="11.5703125" style="143" customWidth="1"/>
    <col min="4099" max="4099" width="40.42578125" style="143" customWidth="1"/>
    <col min="4100" max="4100" width="5.5703125" style="143" customWidth="1"/>
    <col min="4101" max="4101" width="8.5703125" style="143" customWidth="1"/>
    <col min="4102" max="4102" width="9.85546875" style="143" customWidth="1"/>
    <col min="4103" max="4103" width="13.85546875" style="143" customWidth="1"/>
    <col min="4104" max="4107" width="9.140625" style="143"/>
    <col min="4108" max="4108" width="75.28515625" style="143" customWidth="1"/>
    <col min="4109" max="4109" width="45.28515625" style="143" customWidth="1"/>
    <col min="4110" max="4352" width="9.140625" style="143"/>
    <col min="4353" max="4353" width="4.42578125" style="143" customWidth="1"/>
    <col min="4354" max="4354" width="11.5703125" style="143" customWidth="1"/>
    <col min="4355" max="4355" width="40.42578125" style="143" customWidth="1"/>
    <col min="4356" max="4356" width="5.5703125" style="143" customWidth="1"/>
    <col min="4357" max="4357" width="8.5703125" style="143" customWidth="1"/>
    <col min="4358" max="4358" width="9.85546875" style="143" customWidth="1"/>
    <col min="4359" max="4359" width="13.85546875" style="143" customWidth="1"/>
    <col min="4360" max="4363" width="9.140625" style="143"/>
    <col min="4364" max="4364" width="75.28515625" style="143" customWidth="1"/>
    <col min="4365" max="4365" width="45.28515625" style="143" customWidth="1"/>
    <col min="4366" max="4608" width="9.140625" style="143"/>
    <col min="4609" max="4609" width="4.42578125" style="143" customWidth="1"/>
    <col min="4610" max="4610" width="11.5703125" style="143" customWidth="1"/>
    <col min="4611" max="4611" width="40.42578125" style="143" customWidth="1"/>
    <col min="4612" max="4612" width="5.5703125" style="143" customWidth="1"/>
    <col min="4613" max="4613" width="8.5703125" style="143" customWidth="1"/>
    <col min="4614" max="4614" width="9.85546875" style="143" customWidth="1"/>
    <col min="4615" max="4615" width="13.85546875" style="143" customWidth="1"/>
    <col min="4616" max="4619" width="9.140625" style="143"/>
    <col min="4620" max="4620" width="75.28515625" style="143" customWidth="1"/>
    <col min="4621" max="4621" width="45.28515625" style="143" customWidth="1"/>
    <col min="4622" max="4864" width="9.140625" style="143"/>
    <col min="4865" max="4865" width="4.42578125" style="143" customWidth="1"/>
    <col min="4866" max="4866" width="11.5703125" style="143" customWidth="1"/>
    <col min="4867" max="4867" width="40.42578125" style="143" customWidth="1"/>
    <col min="4868" max="4868" width="5.5703125" style="143" customWidth="1"/>
    <col min="4869" max="4869" width="8.5703125" style="143" customWidth="1"/>
    <col min="4870" max="4870" width="9.85546875" style="143" customWidth="1"/>
    <col min="4871" max="4871" width="13.85546875" style="143" customWidth="1"/>
    <col min="4872" max="4875" width="9.140625" style="143"/>
    <col min="4876" max="4876" width="75.28515625" style="143" customWidth="1"/>
    <col min="4877" max="4877" width="45.28515625" style="143" customWidth="1"/>
    <col min="4878" max="5120" width="9.140625" style="143"/>
    <col min="5121" max="5121" width="4.42578125" style="143" customWidth="1"/>
    <col min="5122" max="5122" width="11.5703125" style="143" customWidth="1"/>
    <col min="5123" max="5123" width="40.42578125" style="143" customWidth="1"/>
    <col min="5124" max="5124" width="5.5703125" style="143" customWidth="1"/>
    <col min="5125" max="5125" width="8.5703125" style="143" customWidth="1"/>
    <col min="5126" max="5126" width="9.85546875" style="143" customWidth="1"/>
    <col min="5127" max="5127" width="13.85546875" style="143" customWidth="1"/>
    <col min="5128" max="5131" width="9.140625" style="143"/>
    <col min="5132" max="5132" width="75.28515625" style="143" customWidth="1"/>
    <col min="5133" max="5133" width="45.28515625" style="143" customWidth="1"/>
    <col min="5134" max="5376" width="9.140625" style="143"/>
    <col min="5377" max="5377" width="4.42578125" style="143" customWidth="1"/>
    <col min="5378" max="5378" width="11.5703125" style="143" customWidth="1"/>
    <col min="5379" max="5379" width="40.42578125" style="143" customWidth="1"/>
    <col min="5380" max="5380" width="5.5703125" style="143" customWidth="1"/>
    <col min="5381" max="5381" width="8.5703125" style="143" customWidth="1"/>
    <col min="5382" max="5382" width="9.85546875" style="143" customWidth="1"/>
    <col min="5383" max="5383" width="13.85546875" style="143" customWidth="1"/>
    <col min="5384" max="5387" width="9.140625" style="143"/>
    <col min="5388" max="5388" width="75.28515625" style="143" customWidth="1"/>
    <col min="5389" max="5389" width="45.28515625" style="143" customWidth="1"/>
    <col min="5390" max="5632" width="9.140625" style="143"/>
    <col min="5633" max="5633" width="4.42578125" style="143" customWidth="1"/>
    <col min="5634" max="5634" width="11.5703125" style="143" customWidth="1"/>
    <col min="5635" max="5635" width="40.42578125" style="143" customWidth="1"/>
    <col min="5636" max="5636" width="5.5703125" style="143" customWidth="1"/>
    <col min="5637" max="5637" width="8.5703125" style="143" customWidth="1"/>
    <col min="5638" max="5638" width="9.85546875" style="143" customWidth="1"/>
    <col min="5639" max="5639" width="13.85546875" style="143" customWidth="1"/>
    <col min="5640" max="5643" width="9.140625" style="143"/>
    <col min="5644" max="5644" width="75.28515625" style="143" customWidth="1"/>
    <col min="5645" max="5645" width="45.28515625" style="143" customWidth="1"/>
    <col min="5646" max="5888" width="9.140625" style="143"/>
    <col min="5889" max="5889" width="4.42578125" style="143" customWidth="1"/>
    <col min="5890" max="5890" width="11.5703125" style="143" customWidth="1"/>
    <col min="5891" max="5891" width="40.42578125" style="143" customWidth="1"/>
    <col min="5892" max="5892" width="5.5703125" style="143" customWidth="1"/>
    <col min="5893" max="5893" width="8.5703125" style="143" customWidth="1"/>
    <col min="5894" max="5894" width="9.85546875" style="143" customWidth="1"/>
    <col min="5895" max="5895" width="13.85546875" style="143" customWidth="1"/>
    <col min="5896" max="5899" width="9.140625" style="143"/>
    <col min="5900" max="5900" width="75.28515625" style="143" customWidth="1"/>
    <col min="5901" max="5901" width="45.28515625" style="143" customWidth="1"/>
    <col min="5902" max="6144" width="9.140625" style="143"/>
    <col min="6145" max="6145" width="4.42578125" style="143" customWidth="1"/>
    <col min="6146" max="6146" width="11.5703125" style="143" customWidth="1"/>
    <col min="6147" max="6147" width="40.42578125" style="143" customWidth="1"/>
    <col min="6148" max="6148" width="5.5703125" style="143" customWidth="1"/>
    <col min="6149" max="6149" width="8.5703125" style="143" customWidth="1"/>
    <col min="6150" max="6150" width="9.85546875" style="143" customWidth="1"/>
    <col min="6151" max="6151" width="13.85546875" style="143" customWidth="1"/>
    <col min="6152" max="6155" width="9.140625" style="143"/>
    <col min="6156" max="6156" width="75.28515625" style="143" customWidth="1"/>
    <col min="6157" max="6157" width="45.28515625" style="143" customWidth="1"/>
    <col min="6158" max="6400" width="9.140625" style="143"/>
    <col min="6401" max="6401" width="4.42578125" style="143" customWidth="1"/>
    <col min="6402" max="6402" width="11.5703125" style="143" customWidth="1"/>
    <col min="6403" max="6403" width="40.42578125" style="143" customWidth="1"/>
    <col min="6404" max="6404" width="5.5703125" style="143" customWidth="1"/>
    <col min="6405" max="6405" width="8.5703125" style="143" customWidth="1"/>
    <col min="6406" max="6406" width="9.85546875" style="143" customWidth="1"/>
    <col min="6407" max="6407" width="13.85546875" style="143" customWidth="1"/>
    <col min="6408" max="6411" width="9.140625" style="143"/>
    <col min="6412" max="6412" width="75.28515625" style="143" customWidth="1"/>
    <col min="6413" max="6413" width="45.28515625" style="143" customWidth="1"/>
    <col min="6414" max="6656" width="9.140625" style="143"/>
    <col min="6657" max="6657" width="4.42578125" style="143" customWidth="1"/>
    <col min="6658" max="6658" width="11.5703125" style="143" customWidth="1"/>
    <col min="6659" max="6659" width="40.42578125" style="143" customWidth="1"/>
    <col min="6660" max="6660" width="5.5703125" style="143" customWidth="1"/>
    <col min="6661" max="6661" width="8.5703125" style="143" customWidth="1"/>
    <col min="6662" max="6662" width="9.85546875" style="143" customWidth="1"/>
    <col min="6663" max="6663" width="13.85546875" style="143" customWidth="1"/>
    <col min="6664" max="6667" width="9.140625" style="143"/>
    <col min="6668" max="6668" width="75.28515625" style="143" customWidth="1"/>
    <col min="6669" max="6669" width="45.28515625" style="143" customWidth="1"/>
    <col min="6670" max="6912" width="9.140625" style="143"/>
    <col min="6913" max="6913" width="4.42578125" style="143" customWidth="1"/>
    <col min="6914" max="6914" width="11.5703125" style="143" customWidth="1"/>
    <col min="6915" max="6915" width="40.42578125" style="143" customWidth="1"/>
    <col min="6916" max="6916" width="5.5703125" style="143" customWidth="1"/>
    <col min="6917" max="6917" width="8.5703125" style="143" customWidth="1"/>
    <col min="6918" max="6918" width="9.85546875" style="143" customWidth="1"/>
    <col min="6919" max="6919" width="13.85546875" style="143" customWidth="1"/>
    <col min="6920" max="6923" width="9.140625" style="143"/>
    <col min="6924" max="6924" width="75.28515625" style="143" customWidth="1"/>
    <col min="6925" max="6925" width="45.28515625" style="143" customWidth="1"/>
    <col min="6926" max="7168" width="9.140625" style="143"/>
    <col min="7169" max="7169" width="4.42578125" style="143" customWidth="1"/>
    <col min="7170" max="7170" width="11.5703125" style="143" customWidth="1"/>
    <col min="7171" max="7171" width="40.42578125" style="143" customWidth="1"/>
    <col min="7172" max="7172" width="5.5703125" style="143" customWidth="1"/>
    <col min="7173" max="7173" width="8.5703125" style="143" customWidth="1"/>
    <col min="7174" max="7174" width="9.85546875" style="143" customWidth="1"/>
    <col min="7175" max="7175" width="13.85546875" style="143" customWidth="1"/>
    <col min="7176" max="7179" width="9.140625" style="143"/>
    <col min="7180" max="7180" width="75.28515625" style="143" customWidth="1"/>
    <col min="7181" max="7181" width="45.28515625" style="143" customWidth="1"/>
    <col min="7182" max="7424" width="9.140625" style="143"/>
    <col min="7425" max="7425" width="4.42578125" style="143" customWidth="1"/>
    <col min="7426" max="7426" width="11.5703125" style="143" customWidth="1"/>
    <col min="7427" max="7427" width="40.42578125" style="143" customWidth="1"/>
    <col min="7428" max="7428" width="5.5703125" style="143" customWidth="1"/>
    <col min="7429" max="7429" width="8.5703125" style="143" customWidth="1"/>
    <col min="7430" max="7430" width="9.85546875" style="143" customWidth="1"/>
    <col min="7431" max="7431" width="13.85546875" style="143" customWidth="1"/>
    <col min="7432" max="7435" width="9.140625" style="143"/>
    <col min="7436" max="7436" width="75.28515625" style="143" customWidth="1"/>
    <col min="7437" max="7437" width="45.28515625" style="143" customWidth="1"/>
    <col min="7438" max="7680" width="9.140625" style="143"/>
    <col min="7681" max="7681" width="4.42578125" style="143" customWidth="1"/>
    <col min="7682" max="7682" width="11.5703125" style="143" customWidth="1"/>
    <col min="7683" max="7683" width="40.42578125" style="143" customWidth="1"/>
    <col min="7684" max="7684" width="5.5703125" style="143" customWidth="1"/>
    <col min="7685" max="7685" width="8.5703125" style="143" customWidth="1"/>
    <col min="7686" max="7686" width="9.85546875" style="143" customWidth="1"/>
    <col min="7687" max="7687" width="13.85546875" style="143" customWidth="1"/>
    <col min="7688" max="7691" width="9.140625" style="143"/>
    <col min="7692" max="7692" width="75.28515625" style="143" customWidth="1"/>
    <col min="7693" max="7693" width="45.28515625" style="143" customWidth="1"/>
    <col min="7694" max="7936" width="9.140625" style="143"/>
    <col min="7937" max="7937" width="4.42578125" style="143" customWidth="1"/>
    <col min="7938" max="7938" width="11.5703125" style="143" customWidth="1"/>
    <col min="7939" max="7939" width="40.42578125" style="143" customWidth="1"/>
    <col min="7940" max="7940" width="5.5703125" style="143" customWidth="1"/>
    <col min="7941" max="7941" width="8.5703125" style="143" customWidth="1"/>
    <col min="7942" max="7942" width="9.85546875" style="143" customWidth="1"/>
    <col min="7943" max="7943" width="13.85546875" style="143" customWidth="1"/>
    <col min="7944" max="7947" width="9.140625" style="143"/>
    <col min="7948" max="7948" width="75.28515625" style="143" customWidth="1"/>
    <col min="7949" max="7949" width="45.28515625" style="143" customWidth="1"/>
    <col min="7950" max="8192" width="9.140625" style="143"/>
    <col min="8193" max="8193" width="4.42578125" style="143" customWidth="1"/>
    <col min="8194" max="8194" width="11.5703125" style="143" customWidth="1"/>
    <col min="8195" max="8195" width="40.42578125" style="143" customWidth="1"/>
    <col min="8196" max="8196" width="5.5703125" style="143" customWidth="1"/>
    <col min="8197" max="8197" width="8.5703125" style="143" customWidth="1"/>
    <col min="8198" max="8198" width="9.85546875" style="143" customWidth="1"/>
    <col min="8199" max="8199" width="13.85546875" style="143" customWidth="1"/>
    <col min="8200" max="8203" width="9.140625" style="143"/>
    <col min="8204" max="8204" width="75.28515625" style="143" customWidth="1"/>
    <col min="8205" max="8205" width="45.28515625" style="143" customWidth="1"/>
    <col min="8206" max="8448" width="9.140625" style="143"/>
    <col min="8449" max="8449" width="4.42578125" style="143" customWidth="1"/>
    <col min="8450" max="8450" width="11.5703125" style="143" customWidth="1"/>
    <col min="8451" max="8451" width="40.42578125" style="143" customWidth="1"/>
    <col min="8452" max="8452" width="5.5703125" style="143" customWidth="1"/>
    <col min="8453" max="8453" width="8.5703125" style="143" customWidth="1"/>
    <col min="8454" max="8454" width="9.85546875" style="143" customWidth="1"/>
    <col min="8455" max="8455" width="13.85546875" style="143" customWidth="1"/>
    <col min="8456" max="8459" width="9.140625" style="143"/>
    <col min="8460" max="8460" width="75.28515625" style="143" customWidth="1"/>
    <col min="8461" max="8461" width="45.28515625" style="143" customWidth="1"/>
    <col min="8462" max="8704" width="9.140625" style="143"/>
    <col min="8705" max="8705" width="4.42578125" style="143" customWidth="1"/>
    <col min="8706" max="8706" width="11.5703125" style="143" customWidth="1"/>
    <col min="8707" max="8707" width="40.42578125" style="143" customWidth="1"/>
    <col min="8708" max="8708" width="5.5703125" style="143" customWidth="1"/>
    <col min="8709" max="8709" width="8.5703125" style="143" customWidth="1"/>
    <col min="8710" max="8710" width="9.85546875" style="143" customWidth="1"/>
    <col min="8711" max="8711" width="13.85546875" style="143" customWidth="1"/>
    <col min="8712" max="8715" width="9.140625" style="143"/>
    <col min="8716" max="8716" width="75.28515625" style="143" customWidth="1"/>
    <col min="8717" max="8717" width="45.28515625" style="143" customWidth="1"/>
    <col min="8718" max="8960" width="9.140625" style="143"/>
    <col min="8961" max="8961" width="4.42578125" style="143" customWidth="1"/>
    <col min="8962" max="8962" width="11.5703125" style="143" customWidth="1"/>
    <col min="8963" max="8963" width="40.42578125" style="143" customWidth="1"/>
    <col min="8964" max="8964" width="5.5703125" style="143" customWidth="1"/>
    <col min="8965" max="8965" width="8.5703125" style="143" customWidth="1"/>
    <col min="8966" max="8966" width="9.85546875" style="143" customWidth="1"/>
    <col min="8967" max="8967" width="13.85546875" style="143" customWidth="1"/>
    <col min="8968" max="8971" width="9.140625" style="143"/>
    <col min="8972" max="8972" width="75.28515625" style="143" customWidth="1"/>
    <col min="8973" max="8973" width="45.28515625" style="143" customWidth="1"/>
    <col min="8974" max="9216" width="9.140625" style="143"/>
    <col min="9217" max="9217" width="4.42578125" style="143" customWidth="1"/>
    <col min="9218" max="9218" width="11.5703125" style="143" customWidth="1"/>
    <col min="9219" max="9219" width="40.42578125" style="143" customWidth="1"/>
    <col min="9220" max="9220" width="5.5703125" style="143" customWidth="1"/>
    <col min="9221" max="9221" width="8.5703125" style="143" customWidth="1"/>
    <col min="9222" max="9222" width="9.85546875" style="143" customWidth="1"/>
    <col min="9223" max="9223" width="13.85546875" style="143" customWidth="1"/>
    <col min="9224" max="9227" width="9.140625" style="143"/>
    <col min="9228" max="9228" width="75.28515625" style="143" customWidth="1"/>
    <col min="9229" max="9229" width="45.28515625" style="143" customWidth="1"/>
    <col min="9230" max="9472" width="9.140625" style="143"/>
    <col min="9473" max="9473" width="4.42578125" style="143" customWidth="1"/>
    <col min="9474" max="9474" width="11.5703125" style="143" customWidth="1"/>
    <col min="9475" max="9475" width="40.42578125" style="143" customWidth="1"/>
    <col min="9476" max="9476" width="5.5703125" style="143" customWidth="1"/>
    <col min="9477" max="9477" width="8.5703125" style="143" customWidth="1"/>
    <col min="9478" max="9478" width="9.85546875" style="143" customWidth="1"/>
    <col min="9479" max="9479" width="13.85546875" style="143" customWidth="1"/>
    <col min="9480" max="9483" width="9.140625" style="143"/>
    <col min="9484" max="9484" width="75.28515625" style="143" customWidth="1"/>
    <col min="9485" max="9485" width="45.28515625" style="143" customWidth="1"/>
    <col min="9486" max="9728" width="9.140625" style="143"/>
    <col min="9729" max="9729" width="4.42578125" style="143" customWidth="1"/>
    <col min="9730" max="9730" width="11.5703125" style="143" customWidth="1"/>
    <col min="9731" max="9731" width="40.42578125" style="143" customWidth="1"/>
    <col min="9732" max="9732" width="5.5703125" style="143" customWidth="1"/>
    <col min="9733" max="9733" width="8.5703125" style="143" customWidth="1"/>
    <col min="9734" max="9734" width="9.85546875" style="143" customWidth="1"/>
    <col min="9735" max="9735" width="13.85546875" style="143" customWidth="1"/>
    <col min="9736" max="9739" width="9.140625" style="143"/>
    <col min="9740" max="9740" width="75.28515625" style="143" customWidth="1"/>
    <col min="9741" max="9741" width="45.28515625" style="143" customWidth="1"/>
    <col min="9742" max="9984" width="9.140625" style="143"/>
    <col min="9985" max="9985" width="4.42578125" style="143" customWidth="1"/>
    <col min="9986" max="9986" width="11.5703125" style="143" customWidth="1"/>
    <col min="9987" max="9987" width="40.42578125" style="143" customWidth="1"/>
    <col min="9988" max="9988" width="5.5703125" style="143" customWidth="1"/>
    <col min="9989" max="9989" width="8.5703125" style="143" customWidth="1"/>
    <col min="9990" max="9990" width="9.85546875" style="143" customWidth="1"/>
    <col min="9991" max="9991" width="13.85546875" style="143" customWidth="1"/>
    <col min="9992" max="9995" width="9.140625" style="143"/>
    <col min="9996" max="9996" width="75.28515625" style="143" customWidth="1"/>
    <col min="9997" max="9997" width="45.28515625" style="143" customWidth="1"/>
    <col min="9998" max="10240" width="9.140625" style="143"/>
    <col min="10241" max="10241" width="4.42578125" style="143" customWidth="1"/>
    <col min="10242" max="10242" width="11.5703125" style="143" customWidth="1"/>
    <col min="10243" max="10243" width="40.42578125" style="143" customWidth="1"/>
    <col min="10244" max="10244" width="5.5703125" style="143" customWidth="1"/>
    <col min="10245" max="10245" width="8.5703125" style="143" customWidth="1"/>
    <col min="10246" max="10246" width="9.85546875" style="143" customWidth="1"/>
    <col min="10247" max="10247" width="13.85546875" style="143" customWidth="1"/>
    <col min="10248" max="10251" width="9.140625" style="143"/>
    <col min="10252" max="10252" width="75.28515625" style="143" customWidth="1"/>
    <col min="10253" max="10253" width="45.28515625" style="143" customWidth="1"/>
    <col min="10254" max="10496" width="9.140625" style="143"/>
    <col min="10497" max="10497" width="4.42578125" style="143" customWidth="1"/>
    <col min="10498" max="10498" width="11.5703125" style="143" customWidth="1"/>
    <col min="10499" max="10499" width="40.42578125" style="143" customWidth="1"/>
    <col min="10500" max="10500" width="5.5703125" style="143" customWidth="1"/>
    <col min="10501" max="10501" width="8.5703125" style="143" customWidth="1"/>
    <col min="10502" max="10502" width="9.85546875" style="143" customWidth="1"/>
    <col min="10503" max="10503" width="13.85546875" style="143" customWidth="1"/>
    <col min="10504" max="10507" width="9.140625" style="143"/>
    <col min="10508" max="10508" width="75.28515625" style="143" customWidth="1"/>
    <col min="10509" max="10509" width="45.28515625" style="143" customWidth="1"/>
    <col min="10510" max="10752" width="9.140625" style="143"/>
    <col min="10753" max="10753" width="4.42578125" style="143" customWidth="1"/>
    <col min="10754" max="10754" width="11.5703125" style="143" customWidth="1"/>
    <col min="10755" max="10755" width="40.42578125" style="143" customWidth="1"/>
    <col min="10756" max="10756" width="5.5703125" style="143" customWidth="1"/>
    <col min="10757" max="10757" width="8.5703125" style="143" customWidth="1"/>
    <col min="10758" max="10758" width="9.85546875" style="143" customWidth="1"/>
    <col min="10759" max="10759" width="13.85546875" style="143" customWidth="1"/>
    <col min="10760" max="10763" width="9.140625" style="143"/>
    <col min="10764" max="10764" width="75.28515625" style="143" customWidth="1"/>
    <col min="10765" max="10765" width="45.28515625" style="143" customWidth="1"/>
    <col min="10766" max="11008" width="9.140625" style="143"/>
    <col min="11009" max="11009" width="4.42578125" style="143" customWidth="1"/>
    <col min="11010" max="11010" width="11.5703125" style="143" customWidth="1"/>
    <col min="11011" max="11011" width="40.42578125" style="143" customWidth="1"/>
    <col min="11012" max="11012" width="5.5703125" style="143" customWidth="1"/>
    <col min="11013" max="11013" width="8.5703125" style="143" customWidth="1"/>
    <col min="11014" max="11014" width="9.85546875" style="143" customWidth="1"/>
    <col min="11015" max="11015" width="13.85546875" style="143" customWidth="1"/>
    <col min="11016" max="11019" width="9.140625" style="143"/>
    <col min="11020" max="11020" width="75.28515625" style="143" customWidth="1"/>
    <col min="11021" max="11021" width="45.28515625" style="143" customWidth="1"/>
    <col min="11022" max="11264" width="9.140625" style="143"/>
    <col min="11265" max="11265" width="4.42578125" style="143" customWidth="1"/>
    <col min="11266" max="11266" width="11.5703125" style="143" customWidth="1"/>
    <col min="11267" max="11267" width="40.42578125" style="143" customWidth="1"/>
    <col min="11268" max="11268" width="5.5703125" style="143" customWidth="1"/>
    <col min="11269" max="11269" width="8.5703125" style="143" customWidth="1"/>
    <col min="11270" max="11270" width="9.85546875" style="143" customWidth="1"/>
    <col min="11271" max="11271" width="13.85546875" style="143" customWidth="1"/>
    <col min="11272" max="11275" width="9.140625" style="143"/>
    <col min="11276" max="11276" width="75.28515625" style="143" customWidth="1"/>
    <col min="11277" max="11277" width="45.28515625" style="143" customWidth="1"/>
    <col min="11278" max="11520" width="9.140625" style="143"/>
    <col min="11521" max="11521" width="4.42578125" style="143" customWidth="1"/>
    <col min="11522" max="11522" width="11.5703125" style="143" customWidth="1"/>
    <col min="11523" max="11523" width="40.42578125" style="143" customWidth="1"/>
    <col min="11524" max="11524" width="5.5703125" style="143" customWidth="1"/>
    <col min="11525" max="11525" width="8.5703125" style="143" customWidth="1"/>
    <col min="11526" max="11526" width="9.85546875" style="143" customWidth="1"/>
    <col min="11527" max="11527" width="13.85546875" style="143" customWidth="1"/>
    <col min="11528" max="11531" width="9.140625" style="143"/>
    <col min="11532" max="11532" width="75.28515625" style="143" customWidth="1"/>
    <col min="11533" max="11533" width="45.28515625" style="143" customWidth="1"/>
    <col min="11534" max="11776" width="9.140625" style="143"/>
    <col min="11777" max="11777" width="4.42578125" style="143" customWidth="1"/>
    <col min="11778" max="11778" width="11.5703125" style="143" customWidth="1"/>
    <col min="11779" max="11779" width="40.42578125" style="143" customWidth="1"/>
    <col min="11780" max="11780" width="5.5703125" style="143" customWidth="1"/>
    <col min="11781" max="11781" width="8.5703125" style="143" customWidth="1"/>
    <col min="11782" max="11782" width="9.85546875" style="143" customWidth="1"/>
    <col min="11783" max="11783" width="13.85546875" style="143" customWidth="1"/>
    <col min="11784" max="11787" width="9.140625" style="143"/>
    <col min="11788" max="11788" width="75.28515625" style="143" customWidth="1"/>
    <col min="11789" max="11789" width="45.28515625" style="143" customWidth="1"/>
    <col min="11790" max="12032" width="9.140625" style="143"/>
    <col min="12033" max="12033" width="4.42578125" style="143" customWidth="1"/>
    <col min="12034" max="12034" width="11.5703125" style="143" customWidth="1"/>
    <col min="12035" max="12035" width="40.42578125" style="143" customWidth="1"/>
    <col min="12036" max="12036" width="5.5703125" style="143" customWidth="1"/>
    <col min="12037" max="12037" width="8.5703125" style="143" customWidth="1"/>
    <col min="12038" max="12038" width="9.85546875" style="143" customWidth="1"/>
    <col min="12039" max="12039" width="13.85546875" style="143" customWidth="1"/>
    <col min="12040" max="12043" width="9.140625" style="143"/>
    <col min="12044" max="12044" width="75.28515625" style="143" customWidth="1"/>
    <col min="12045" max="12045" width="45.28515625" style="143" customWidth="1"/>
    <col min="12046" max="12288" width="9.140625" style="143"/>
    <col min="12289" max="12289" width="4.42578125" style="143" customWidth="1"/>
    <col min="12290" max="12290" width="11.5703125" style="143" customWidth="1"/>
    <col min="12291" max="12291" width="40.42578125" style="143" customWidth="1"/>
    <col min="12292" max="12292" width="5.5703125" style="143" customWidth="1"/>
    <col min="12293" max="12293" width="8.5703125" style="143" customWidth="1"/>
    <col min="12294" max="12294" width="9.85546875" style="143" customWidth="1"/>
    <col min="12295" max="12295" width="13.85546875" style="143" customWidth="1"/>
    <col min="12296" max="12299" width="9.140625" style="143"/>
    <col min="12300" max="12300" width="75.28515625" style="143" customWidth="1"/>
    <col min="12301" max="12301" width="45.28515625" style="143" customWidth="1"/>
    <col min="12302" max="12544" width="9.140625" style="143"/>
    <col min="12545" max="12545" width="4.42578125" style="143" customWidth="1"/>
    <col min="12546" max="12546" width="11.5703125" style="143" customWidth="1"/>
    <col min="12547" max="12547" width="40.42578125" style="143" customWidth="1"/>
    <col min="12548" max="12548" width="5.5703125" style="143" customWidth="1"/>
    <col min="12549" max="12549" width="8.5703125" style="143" customWidth="1"/>
    <col min="12550" max="12550" width="9.85546875" style="143" customWidth="1"/>
    <col min="12551" max="12551" width="13.85546875" style="143" customWidth="1"/>
    <col min="12552" max="12555" width="9.140625" style="143"/>
    <col min="12556" max="12556" width="75.28515625" style="143" customWidth="1"/>
    <col min="12557" max="12557" width="45.28515625" style="143" customWidth="1"/>
    <col min="12558" max="12800" width="9.140625" style="143"/>
    <col min="12801" max="12801" width="4.42578125" style="143" customWidth="1"/>
    <col min="12802" max="12802" width="11.5703125" style="143" customWidth="1"/>
    <col min="12803" max="12803" width="40.42578125" style="143" customWidth="1"/>
    <col min="12804" max="12804" width="5.5703125" style="143" customWidth="1"/>
    <col min="12805" max="12805" width="8.5703125" style="143" customWidth="1"/>
    <col min="12806" max="12806" width="9.85546875" style="143" customWidth="1"/>
    <col min="12807" max="12807" width="13.85546875" style="143" customWidth="1"/>
    <col min="12808" max="12811" width="9.140625" style="143"/>
    <col min="12812" max="12812" width="75.28515625" style="143" customWidth="1"/>
    <col min="12813" max="12813" width="45.28515625" style="143" customWidth="1"/>
    <col min="12814" max="13056" width="9.140625" style="143"/>
    <col min="13057" max="13057" width="4.42578125" style="143" customWidth="1"/>
    <col min="13058" max="13058" width="11.5703125" style="143" customWidth="1"/>
    <col min="13059" max="13059" width="40.42578125" style="143" customWidth="1"/>
    <col min="13060" max="13060" width="5.5703125" style="143" customWidth="1"/>
    <col min="13061" max="13061" width="8.5703125" style="143" customWidth="1"/>
    <col min="13062" max="13062" width="9.85546875" style="143" customWidth="1"/>
    <col min="13063" max="13063" width="13.85546875" style="143" customWidth="1"/>
    <col min="13064" max="13067" width="9.140625" style="143"/>
    <col min="13068" max="13068" width="75.28515625" style="143" customWidth="1"/>
    <col min="13069" max="13069" width="45.28515625" style="143" customWidth="1"/>
    <col min="13070" max="13312" width="9.140625" style="143"/>
    <col min="13313" max="13313" width="4.42578125" style="143" customWidth="1"/>
    <col min="13314" max="13314" width="11.5703125" style="143" customWidth="1"/>
    <col min="13315" max="13315" width="40.42578125" style="143" customWidth="1"/>
    <col min="13316" max="13316" width="5.5703125" style="143" customWidth="1"/>
    <col min="13317" max="13317" width="8.5703125" style="143" customWidth="1"/>
    <col min="13318" max="13318" width="9.85546875" style="143" customWidth="1"/>
    <col min="13319" max="13319" width="13.85546875" style="143" customWidth="1"/>
    <col min="13320" max="13323" width="9.140625" style="143"/>
    <col min="13324" max="13324" width="75.28515625" style="143" customWidth="1"/>
    <col min="13325" max="13325" width="45.28515625" style="143" customWidth="1"/>
    <col min="13326" max="13568" width="9.140625" style="143"/>
    <col min="13569" max="13569" width="4.42578125" style="143" customWidth="1"/>
    <col min="13570" max="13570" width="11.5703125" style="143" customWidth="1"/>
    <col min="13571" max="13571" width="40.42578125" style="143" customWidth="1"/>
    <col min="13572" max="13572" width="5.5703125" style="143" customWidth="1"/>
    <col min="13573" max="13573" width="8.5703125" style="143" customWidth="1"/>
    <col min="13574" max="13574" width="9.85546875" style="143" customWidth="1"/>
    <col min="13575" max="13575" width="13.85546875" style="143" customWidth="1"/>
    <col min="13576" max="13579" width="9.140625" style="143"/>
    <col min="13580" max="13580" width="75.28515625" style="143" customWidth="1"/>
    <col min="13581" max="13581" width="45.28515625" style="143" customWidth="1"/>
    <col min="13582" max="13824" width="9.140625" style="143"/>
    <col min="13825" max="13825" width="4.42578125" style="143" customWidth="1"/>
    <col min="13826" max="13826" width="11.5703125" style="143" customWidth="1"/>
    <col min="13827" max="13827" width="40.42578125" style="143" customWidth="1"/>
    <col min="13828" max="13828" width="5.5703125" style="143" customWidth="1"/>
    <col min="13829" max="13829" width="8.5703125" style="143" customWidth="1"/>
    <col min="13830" max="13830" width="9.85546875" style="143" customWidth="1"/>
    <col min="13831" max="13831" width="13.85546875" style="143" customWidth="1"/>
    <col min="13832" max="13835" width="9.140625" style="143"/>
    <col min="13836" max="13836" width="75.28515625" style="143" customWidth="1"/>
    <col min="13837" max="13837" width="45.28515625" style="143" customWidth="1"/>
    <col min="13838" max="14080" width="9.140625" style="143"/>
    <col min="14081" max="14081" width="4.42578125" style="143" customWidth="1"/>
    <col min="14082" max="14082" width="11.5703125" style="143" customWidth="1"/>
    <col min="14083" max="14083" width="40.42578125" style="143" customWidth="1"/>
    <col min="14084" max="14084" width="5.5703125" style="143" customWidth="1"/>
    <col min="14085" max="14085" width="8.5703125" style="143" customWidth="1"/>
    <col min="14086" max="14086" width="9.85546875" style="143" customWidth="1"/>
    <col min="14087" max="14087" width="13.85546875" style="143" customWidth="1"/>
    <col min="14088" max="14091" width="9.140625" style="143"/>
    <col min="14092" max="14092" width="75.28515625" style="143" customWidth="1"/>
    <col min="14093" max="14093" width="45.28515625" style="143" customWidth="1"/>
    <col min="14094" max="14336" width="9.140625" style="143"/>
    <col min="14337" max="14337" width="4.42578125" style="143" customWidth="1"/>
    <col min="14338" max="14338" width="11.5703125" style="143" customWidth="1"/>
    <col min="14339" max="14339" width="40.42578125" style="143" customWidth="1"/>
    <col min="14340" max="14340" width="5.5703125" style="143" customWidth="1"/>
    <col min="14341" max="14341" width="8.5703125" style="143" customWidth="1"/>
    <col min="14342" max="14342" width="9.85546875" style="143" customWidth="1"/>
    <col min="14343" max="14343" width="13.85546875" style="143" customWidth="1"/>
    <col min="14344" max="14347" width="9.140625" style="143"/>
    <col min="14348" max="14348" width="75.28515625" style="143" customWidth="1"/>
    <col min="14349" max="14349" width="45.28515625" style="143" customWidth="1"/>
    <col min="14350" max="14592" width="9.140625" style="143"/>
    <col min="14593" max="14593" width="4.42578125" style="143" customWidth="1"/>
    <col min="14594" max="14594" width="11.5703125" style="143" customWidth="1"/>
    <col min="14595" max="14595" width="40.42578125" style="143" customWidth="1"/>
    <col min="14596" max="14596" width="5.5703125" style="143" customWidth="1"/>
    <col min="14597" max="14597" width="8.5703125" style="143" customWidth="1"/>
    <col min="14598" max="14598" width="9.85546875" style="143" customWidth="1"/>
    <col min="14599" max="14599" width="13.85546875" style="143" customWidth="1"/>
    <col min="14600" max="14603" width="9.140625" style="143"/>
    <col min="14604" max="14604" width="75.28515625" style="143" customWidth="1"/>
    <col min="14605" max="14605" width="45.28515625" style="143" customWidth="1"/>
    <col min="14606" max="14848" width="9.140625" style="143"/>
    <col min="14849" max="14849" width="4.42578125" style="143" customWidth="1"/>
    <col min="14850" max="14850" width="11.5703125" style="143" customWidth="1"/>
    <col min="14851" max="14851" width="40.42578125" style="143" customWidth="1"/>
    <col min="14852" max="14852" width="5.5703125" style="143" customWidth="1"/>
    <col min="14853" max="14853" width="8.5703125" style="143" customWidth="1"/>
    <col min="14854" max="14854" width="9.85546875" style="143" customWidth="1"/>
    <col min="14855" max="14855" width="13.85546875" style="143" customWidth="1"/>
    <col min="14856" max="14859" width="9.140625" style="143"/>
    <col min="14860" max="14860" width="75.28515625" style="143" customWidth="1"/>
    <col min="14861" max="14861" width="45.28515625" style="143" customWidth="1"/>
    <col min="14862" max="15104" width="9.140625" style="143"/>
    <col min="15105" max="15105" width="4.42578125" style="143" customWidth="1"/>
    <col min="15106" max="15106" width="11.5703125" style="143" customWidth="1"/>
    <col min="15107" max="15107" width="40.42578125" style="143" customWidth="1"/>
    <col min="15108" max="15108" width="5.5703125" style="143" customWidth="1"/>
    <col min="15109" max="15109" width="8.5703125" style="143" customWidth="1"/>
    <col min="15110" max="15110" width="9.85546875" style="143" customWidth="1"/>
    <col min="15111" max="15111" width="13.85546875" style="143" customWidth="1"/>
    <col min="15112" max="15115" width="9.140625" style="143"/>
    <col min="15116" max="15116" width="75.28515625" style="143" customWidth="1"/>
    <col min="15117" max="15117" width="45.28515625" style="143" customWidth="1"/>
    <col min="15118" max="15360" width="9.140625" style="143"/>
    <col min="15361" max="15361" width="4.42578125" style="143" customWidth="1"/>
    <col min="15362" max="15362" width="11.5703125" style="143" customWidth="1"/>
    <col min="15363" max="15363" width="40.42578125" style="143" customWidth="1"/>
    <col min="15364" max="15364" width="5.5703125" style="143" customWidth="1"/>
    <col min="15365" max="15365" width="8.5703125" style="143" customWidth="1"/>
    <col min="15366" max="15366" width="9.85546875" style="143" customWidth="1"/>
    <col min="15367" max="15367" width="13.85546875" style="143" customWidth="1"/>
    <col min="15368" max="15371" width="9.140625" style="143"/>
    <col min="15372" max="15372" width="75.28515625" style="143" customWidth="1"/>
    <col min="15373" max="15373" width="45.28515625" style="143" customWidth="1"/>
    <col min="15374" max="15616" width="9.140625" style="143"/>
    <col min="15617" max="15617" width="4.42578125" style="143" customWidth="1"/>
    <col min="15618" max="15618" width="11.5703125" style="143" customWidth="1"/>
    <col min="15619" max="15619" width="40.42578125" style="143" customWidth="1"/>
    <col min="15620" max="15620" width="5.5703125" style="143" customWidth="1"/>
    <col min="15621" max="15621" width="8.5703125" style="143" customWidth="1"/>
    <col min="15622" max="15622" width="9.85546875" style="143" customWidth="1"/>
    <col min="15623" max="15623" width="13.85546875" style="143" customWidth="1"/>
    <col min="15624" max="15627" width="9.140625" style="143"/>
    <col min="15628" max="15628" width="75.28515625" style="143" customWidth="1"/>
    <col min="15629" max="15629" width="45.28515625" style="143" customWidth="1"/>
    <col min="15630" max="15872" width="9.140625" style="143"/>
    <col min="15873" max="15873" width="4.42578125" style="143" customWidth="1"/>
    <col min="15874" max="15874" width="11.5703125" style="143" customWidth="1"/>
    <col min="15875" max="15875" width="40.42578125" style="143" customWidth="1"/>
    <col min="15876" max="15876" width="5.5703125" style="143" customWidth="1"/>
    <col min="15877" max="15877" width="8.5703125" style="143" customWidth="1"/>
    <col min="15878" max="15878" width="9.85546875" style="143" customWidth="1"/>
    <col min="15879" max="15879" width="13.85546875" style="143" customWidth="1"/>
    <col min="15880" max="15883" width="9.140625" style="143"/>
    <col min="15884" max="15884" width="75.28515625" style="143" customWidth="1"/>
    <col min="15885" max="15885" width="45.28515625" style="143" customWidth="1"/>
    <col min="15886" max="16128" width="9.140625" style="143"/>
    <col min="16129" max="16129" width="4.42578125" style="143" customWidth="1"/>
    <col min="16130" max="16130" width="11.5703125" style="143" customWidth="1"/>
    <col min="16131" max="16131" width="40.42578125" style="143" customWidth="1"/>
    <col min="16132" max="16132" width="5.5703125" style="143" customWidth="1"/>
    <col min="16133" max="16133" width="8.5703125" style="143" customWidth="1"/>
    <col min="16134" max="16134" width="9.85546875" style="143" customWidth="1"/>
    <col min="16135" max="16135" width="13.85546875" style="143" customWidth="1"/>
    <col min="16136" max="16139" width="9.140625" style="143"/>
    <col min="16140" max="16140" width="75.28515625" style="143" customWidth="1"/>
    <col min="16141" max="16141" width="45.28515625" style="143" customWidth="1"/>
    <col min="16142" max="16384" width="9.140625" style="143"/>
  </cols>
  <sheetData>
    <row r="1" spans="1:104" ht="15.75">
      <c r="A1" s="241" t="s">
        <v>343</v>
      </c>
      <c r="B1" s="241"/>
      <c r="C1" s="241"/>
      <c r="D1" s="241"/>
      <c r="E1" s="241"/>
      <c r="F1" s="241"/>
      <c r="G1" s="241"/>
    </row>
    <row r="2" spans="1:104" ht="14.25" customHeight="1" thickBot="1">
      <c r="A2" s="144"/>
      <c r="B2" s="145"/>
      <c r="C2" s="146"/>
      <c r="D2" s="146"/>
      <c r="E2" s="147"/>
      <c r="F2" s="146"/>
      <c r="G2" s="146"/>
    </row>
    <row r="3" spans="1:104" ht="13.5" thickTop="1">
      <c r="A3" s="210" t="s">
        <v>48</v>
      </c>
      <c r="B3" s="211"/>
      <c r="C3" s="96" t="str">
        <f>CONCATENATE(cislostavby," ",nazevstavby)</f>
        <v>PS87-2017 Vodní dílo Šance</v>
      </c>
      <c r="D3" s="148"/>
      <c r="E3" s="149" t="s">
        <v>62</v>
      </c>
      <c r="F3" s="150" t="str">
        <f>Rekapitulace!H1</f>
        <v>1</v>
      </c>
      <c r="G3" s="151"/>
    </row>
    <row r="4" spans="1:104" ht="13.5" thickBot="1">
      <c r="A4" s="242" t="s">
        <v>50</v>
      </c>
      <c r="B4" s="213"/>
      <c r="C4" s="102" t="str">
        <f>CONCATENATE(cisloobjektu," ",nazevobjektu)</f>
        <v>01 Interiérová vybavení budov</v>
      </c>
      <c r="D4" s="152"/>
      <c r="E4" s="243">
        <f>Rekapitulace!G2</f>
        <v>0</v>
      </c>
      <c r="F4" s="244"/>
      <c r="G4" s="245"/>
    </row>
    <row r="5" spans="1:104" ht="13.5" thickTop="1">
      <c r="A5" s="153"/>
      <c r="B5" s="144"/>
      <c r="C5" s="144"/>
      <c r="D5" s="144"/>
      <c r="E5" s="154"/>
      <c r="F5" s="144"/>
      <c r="G5" s="155"/>
    </row>
    <row r="6" spans="1:104">
      <c r="A6" s="156" t="s">
        <v>63</v>
      </c>
      <c r="B6" s="157" t="s">
        <v>64</v>
      </c>
      <c r="C6" s="157" t="s">
        <v>65</v>
      </c>
      <c r="D6" s="157" t="s">
        <v>66</v>
      </c>
      <c r="E6" s="158" t="s">
        <v>67</v>
      </c>
      <c r="F6" s="157" t="s">
        <v>68</v>
      </c>
      <c r="G6" s="159" t="s">
        <v>69</v>
      </c>
    </row>
    <row r="7" spans="1:104">
      <c r="A7" s="160" t="s">
        <v>70</v>
      </c>
      <c r="B7" s="161" t="s">
        <v>78</v>
      </c>
      <c r="C7" s="162" t="s">
        <v>79</v>
      </c>
      <c r="D7" s="163"/>
      <c r="E7" s="164"/>
      <c r="F7" s="164"/>
      <c r="G7" s="165"/>
      <c r="H7" s="166"/>
      <c r="I7" s="166"/>
      <c r="O7" s="167">
        <v>1</v>
      </c>
    </row>
    <row r="8" spans="1:104">
      <c r="A8" s="168">
        <v>1</v>
      </c>
      <c r="B8" s="169" t="s">
        <v>80</v>
      </c>
      <c r="C8" s="194" t="s">
        <v>81</v>
      </c>
      <c r="D8" s="195" t="s">
        <v>82</v>
      </c>
      <c r="E8" s="196">
        <v>1</v>
      </c>
      <c r="F8" s="257"/>
      <c r="G8" s="197">
        <f>E8*F8</f>
        <v>0</v>
      </c>
      <c r="O8" s="167">
        <v>2</v>
      </c>
      <c r="AA8" s="143">
        <v>12</v>
      </c>
      <c r="AB8" s="143">
        <v>0</v>
      </c>
      <c r="AC8" s="143">
        <v>1</v>
      </c>
      <c r="AZ8" s="143">
        <v>1</v>
      </c>
      <c r="BA8" s="143">
        <f>IF(AZ8=1,G8,0)</f>
        <v>0</v>
      </c>
      <c r="BB8" s="143">
        <f>IF(AZ8=2,G8,0)</f>
        <v>0</v>
      </c>
      <c r="BC8" s="143">
        <f>IF(AZ8=3,G8,0)</f>
        <v>0</v>
      </c>
      <c r="BD8" s="143">
        <f>IF(AZ8=4,G8,0)</f>
        <v>0</v>
      </c>
      <c r="BE8" s="143">
        <f>IF(AZ8=5,G8,0)</f>
        <v>0</v>
      </c>
      <c r="CA8" s="170">
        <v>12</v>
      </c>
      <c r="CB8" s="170">
        <v>0</v>
      </c>
      <c r="CZ8" s="143">
        <v>0</v>
      </c>
    </row>
    <row r="9" spans="1:104" ht="56.25">
      <c r="A9" s="171"/>
      <c r="B9" s="172"/>
      <c r="C9" s="222" t="s">
        <v>308</v>
      </c>
      <c r="D9" s="223"/>
      <c r="E9" s="223"/>
      <c r="F9" s="223"/>
      <c r="G9" s="224"/>
      <c r="L9" s="173" t="s">
        <v>83</v>
      </c>
      <c r="O9" s="167">
        <v>3</v>
      </c>
    </row>
    <row r="10" spans="1:104">
      <c r="A10" s="171"/>
      <c r="B10" s="172"/>
      <c r="C10" s="258" t="s">
        <v>291</v>
      </c>
      <c r="D10" s="259"/>
      <c r="E10" s="259"/>
      <c r="F10" s="259"/>
      <c r="G10" s="260"/>
      <c r="L10" s="173"/>
      <c r="O10" s="167"/>
    </row>
    <row r="11" spans="1:104">
      <c r="A11" s="168">
        <v>2</v>
      </c>
      <c r="B11" s="169" t="s">
        <v>84</v>
      </c>
      <c r="C11" s="194" t="s">
        <v>85</v>
      </c>
      <c r="D11" s="195" t="s">
        <v>82</v>
      </c>
      <c r="E11" s="196">
        <v>1</v>
      </c>
      <c r="F11" s="257"/>
      <c r="G11" s="197">
        <f>E11*F11</f>
        <v>0</v>
      </c>
      <c r="O11" s="167">
        <v>2</v>
      </c>
      <c r="AA11" s="143">
        <v>12</v>
      </c>
      <c r="AB11" s="143">
        <v>0</v>
      </c>
      <c r="AC11" s="143">
        <v>10</v>
      </c>
      <c r="AZ11" s="143">
        <v>1</v>
      </c>
      <c r="BA11" s="143">
        <f>IF(AZ11=1,G11,0)</f>
        <v>0</v>
      </c>
      <c r="BB11" s="143">
        <f>IF(AZ11=2,G11,0)</f>
        <v>0</v>
      </c>
      <c r="BC11" s="143">
        <f>IF(AZ11=3,G11,0)</f>
        <v>0</v>
      </c>
      <c r="BD11" s="143">
        <f>IF(AZ11=4,G11,0)</f>
        <v>0</v>
      </c>
      <c r="BE11" s="143">
        <f>IF(AZ11=5,G11,0)</f>
        <v>0</v>
      </c>
      <c r="CA11" s="170">
        <v>12</v>
      </c>
      <c r="CB11" s="170">
        <v>0</v>
      </c>
      <c r="CZ11" s="143">
        <v>0</v>
      </c>
    </row>
    <row r="12" spans="1:104" ht="22.5">
      <c r="A12" s="171"/>
      <c r="B12" s="172"/>
      <c r="C12" s="222" t="s">
        <v>309</v>
      </c>
      <c r="D12" s="223"/>
      <c r="E12" s="223"/>
      <c r="F12" s="223"/>
      <c r="G12" s="224"/>
      <c r="L12" s="173" t="s">
        <v>86</v>
      </c>
      <c r="O12" s="167">
        <v>3</v>
      </c>
    </row>
    <row r="13" spans="1:104">
      <c r="A13" s="171"/>
      <c r="B13" s="172"/>
      <c r="C13" s="258" t="s">
        <v>291</v>
      </c>
      <c r="D13" s="259"/>
      <c r="E13" s="259"/>
      <c r="F13" s="259"/>
      <c r="G13" s="260"/>
      <c r="L13" s="173"/>
      <c r="O13" s="167"/>
    </row>
    <row r="14" spans="1:104">
      <c r="A14" s="168">
        <v>3</v>
      </c>
      <c r="B14" s="169" t="s">
        <v>87</v>
      </c>
      <c r="C14" s="194" t="s">
        <v>88</v>
      </c>
      <c r="D14" s="195" t="s">
        <v>82</v>
      </c>
      <c r="E14" s="196">
        <v>1</v>
      </c>
      <c r="F14" s="257"/>
      <c r="G14" s="197">
        <f>E14*F14</f>
        <v>0</v>
      </c>
      <c r="O14" s="167">
        <v>2</v>
      </c>
      <c r="AA14" s="143">
        <v>12</v>
      </c>
      <c r="AB14" s="143">
        <v>0</v>
      </c>
      <c r="AC14" s="143">
        <v>11</v>
      </c>
      <c r="AZ14" s="143">
        <v>1</v>
      </c>
      <c r="BA14" s="143">
        <f>IF(AZ14=1,G14,0)</f>
        <v>0</v>
      </c>
      <c r="BB14" s="143">
        <f>IF(AZ14=2,G14,0)</f>
        <v>0</v>
      </c>
      <c r="BC14" s="143">
        <f>IF(AZ14=3,G14,0)</f>
        <v>0</v>
      </c>
      <c r="BD14" s="143">
        <f>IF(AZ14=4,G14,0)</f>
        <v>0</v>
      </c>
      <c r="BE14" s="143">
        <f>IF(AZ14=5,G14,0)</f>
        <v>0</v>
      </c>
      <c r="CA14" s="170">
        <v>12</v>
      </c>
      <c r="CB14" s="170">
        <v>0</v>
      </c>
      <c r="CZ14" s="143">
        <v>0</v>
      </c>
    </row>
    <row r="15" spans="1:104" ht="33.75">
      <c r="A15" s="171"/>
      <c r="B15" s="172"/>
      <c r="C15" s="222" t="s">
        <v>310</v>
      </c>
      <c r="D15" s="223"/>
      <c r="E15" s="223"/>
      <c r="F15" s="223"/>
      <c r="G15" s="224"/>
      <c r="L15" s="173" t="s">
        <v>89</v>
      </c>
      <c r="O15" s="167">
        <v>3</v>
      </c>
    </row>
    <row r="16" spans="1:104">
      <c r="A16" s="171"/>
      <c r="B16" s="172"/>
      <c r="C16" s="258" t="s">
        <v>291</v>
      </c>
      <c r="D16" s="259"/>
      <c r="E16" s="259"/>
      <c r="F16" s="259"/>
      <c r="G16" s="260"/>
      <c r="L16" s="173"/>
      <c r="O16" s="167"/>
    </row>
    <row r="17" spans="1:104">
      <c r="A17" s="168">
        <v>4</v>
      </c>
      <c r="B17" s="169" t="s">
        <v>90</v>
      </c>
      <c r="C17" s="194" t="s">
        <v>91</v>
      </c>
      <c r="D17" s="195" t="s">
        <v>82</v>
      </c>
      <c r="E17" s="196">
        <v>2</v>
      </c>
      <c r="F17" s="257"/>
      <c r="G17" s="197">
        <f>E17*F17</f>
        <v>0</v>
      </c>
      <c r="O17" s="167">
        <v>2</v>
      </c>
      <c r="AA17" s="143">
        <v>12</v>
      </c>
      <c r="AB17" s="143">
        <v>0</v>
      </c>
      <c r="AC17" s="143">
        <v>12</v>
      </c>
      <c r="AZ17" s="143">
        <v>1</v>
      </c>
      <c r="BA17" s="143">
        <f>IF(AZ17=1,G17,0)</f>
        <v>0</v>
      </c>
      <c r="BB17" s="143">
        <f>IF(AZ17=2,G17,0)</f>
        <v>0</v>
      </c>
      <c r="BC17" s="143">
        <f>IF(AZ17=3,G17,0)</f>
        <v>0</v>
      </c>
      <c r="BD17" s="143">
        <f>IF(AZ17=4,G17,0)</f>
        <v>0</v>
      </c>
      <c r="BE17" s="143">
        <f>IF(AZ17=5,G17,0)</f>
        <v>0</v>
      </c>
      <c r="CA17" s="170">
        <v>12</v>
      </c>
      <c r="CB17" s="170">
        <v>0</v>
      </c>
      <c r="CZ17" s="143">
        <v>0</v>
      </c>
    </row>
    <row r="18" spans="1:104" ht="33.75">
      <c r="A18" s="171"/>
      <c r="B18" s="172"/>
      <c r="C18" s="222" t="s">
        <v>311</v>
      </c>
      <c r="D18" s="223"/>
      <c r="E18" s="223"/>
      <c r="F18" s="223"/>
      <c r="G18" s="224"/>
      <c r="L18" s="173" t="s">
        <v>92</v>
      </c>
      <c r="O18" s="167">
        <v>3</v>
      </c>
    </row>
    <row r="19" spans="1:104">
      <c r="A19" s="171"/>
      <c r="B19" s="172"/>
      <c r="C19" s="258" t="s">
        <v>291</v>
      </c>
      <c r="D19" s="259"/>
      <c r="E19" s="259"/>
      <c r="F19" s="259"/>
      <c r="G19" s="260"/>
      <c r="L19" s="173"/>
      <c r="O19" s="167"/>
    </row>
    <row r="20" spans="1:104">
      <c r="A20" s="168">
        <v>5</v>
      </c>
      <c r="B20" s="169" t="s">
        <v>93</v>
      </c>
      <c r="C20" s="194" t="s">
        <v>94</v>
      </c>
      <c r="D20" s="195" t="s">
        <v>82</v>
      </c>
      <c r="E20" s="196">
        <v>1</v>
      </c>
      <c r="F20" s="257"/>
      <c r="G20" s="197">
        <f>E20*F20</f>
        <v>0</v>
      </c>
      <c r="O20" s="167">
        <v>2</v>
      </c>
      <c r="AA20" s="143">
        <v>12</v>
      </c>
      <c r="AB20" s="143">
        <v>0</v>
      </c>
      <c r="AC20" s="143">
        <v>13</v>
      </c>
      <c r="AZ20" s="143">
        <v>1</v>
      </c>
      <c r="BA20" s="143">
        <f>IF(AZ20=1,G20,0)</f>
        <v>0</v>
      </c>
      <c r="BB20" s="143">
        <f>IF(AZ20=2,G20,0)</f>
        <v>0</v>
      </c>
      <c r="BC20" s="143">
        <f>IF(AZ20=3,G20,0)</f>
        <v>0</v>
      </c>
      <c r="BD20" s="143">
        <f>IF(AZ20=4,G20,0)</f>
        <v>0</v>
      </c>
      <c r="BE20" s="143">
        <f>IF(AZ20=5,G20,0)</f>
        <v>0</v>
      </c>
      <c r="CA20" s="170">
        <v>12</v>
      </c>
      <c r="CB20" s="170">
        <v>0</v>
      </c>
      <c r="CZ20" s="143">
        <v>0</v>
      </c>
    </row>
    <row r="21" spans="1:104" ht="33.75">
      <c r="A21" s="171"/>
      <c r="B21" s="172"/>
      <c r="C21" s="222" t="s">
        <v>312</v>
      </c>
      <c r="D21" s="223"/>
      <c r="E21" s="223"/>
      <c r="F21" s="223"/>
      <c r="G21" s="224"/>
      <c r="L21" s="173" t="s">
        <v>95</v>
      </c>
      <c r="O21" s="167">
        <v>3</v>
      </c>
    </row>
    <row r="22" spans="1:104">
      <c r="A22" s="171"/>
      <c r="B22" s="172"/>
      <c r="C22" s="258" t="s">
        <v>291</v>
      </c>
      <c r="D22" s="259"/>
      <c r="E22" s="259"/>
      <c r="F22" s="259"/>
      <c r="G22" s="260"/>
      <c r="L22" s="173"/>
      <c r="O22" s="167"/>
    </row>
    <row r="23" spans="1:104">
      <c r="A23" s="168">
        <v>6</v>
      </c>
      <c r="B23" s="169" t="s">
        <v>96</v>
      </c>
      <c r="C23" s="194" t="s">
        <v>97</v>
      </c>
      <c r="D23" s="195" t="s">
        <v>82</v>
      </c>
      <c r="E23" s="196">
        <v>2</v>
      </c>
      <c r="F23" s="257"/>
      <c r="G23" s="197">
        <f>E23*F23</f>
        <v>0</v>
      </c>
      <c r="O23" s="167">
        <v>2</v>
      </c>
      <c r="AA23" s="143">
        <v>12</v>
      </c>
      <c r="AB23" s="143">
        <v>0</v>
      </c>
      <c r="AC23" s="143">
        <v>14</v>
      </c>
      <c r="AZ23" s="143">
        <v>1</v>
      </c>
      <c r="BA23" s="143">
        <f>IF(AZ23=1,G23,0)</f>
        <v>0</v>
      </c>
      <c r="BB23" s="143">
        <f>IF(AZ23=2,G23,0)</f>
        <v>0</v>
      </c>
      <c r="BC23" s="143">
        <f>IF(AZ23=3,G23,0)</f>
        <v>0</v>
      </c>
      <c r="BD23" s="143">
        <f>IF(AZ23=4,G23,0)</f>
        <v>0</v>
      </c>
      <c r="BE23" s="143">
        <f>IF(AZ23=5,G23,0)</f>
        <v>0</v>
      </c>
      <c r="CA23" s="170">
        <v>12</v>
      </c>
      <c r="CB23" s="170">
        <v>0</v>
      </c>
      <c r="CZ23" s="143">
        <v>0</v>
      </c>
    </row>
    <row r="24" spans="1:104" ht="33.75">
      <c r="A24" s="171"/>
      <c r="B24" s="172"/>
      <c r="C24" s="222" t="s">
        <v>313</v>
      </c>
      <c r="D24" s="223"/>
      <c r="E24" s="223"/>
      <c r="F24" s="223"/>
      <c r="G24" s="224"/>
      <c r="L24" s="173" t="s">
        <v>98</v>
      </c>
      <c r="O24" s="167">
        <v>3</v>
      </c>
    </row>
    <row r="25" spans="1:104">
      <c r="A25" s="171"/>
      <c r="B25" s="172"/>
      <c r="C25" s="258" t="s">
        <v>291</v>
      </c>
      <c r="D25" s="259"/>
      <c r="E25" s="259"/>
      <c r="F25" s="259"/>
      <c r="G25" s="260"/>
      <c r="L25" s="173"/>
      <c r="O25" s="167"/>
    </row>
    <row r="26" spans="1:104">
      <c r="A26" s="168">
        <v>7</v>
      </c>
      <c r="B26" s="169" t="s">
        <v>99</v>
      </c>
      <c r="C26" s="194" t="s">
        <v>100</v>
      </c>
      <c r="D26" s="195" t="s">
        <v>82</v>
      </c>
      <c r="E26" s="196">
        <v>1</v>
      </c>
      <c r="F26" s="257"/>
      <c r="G26" s="197">
        <f>E26*F26</f>
        <v>0</v>
      </c>
      <c r="O26" s="167">
        <v>2</v>
      </c>
      <c r="AA26" s="143">
        <v>12</v>
      </c>
      <c r="AB26" s="143">
        <v>0</v>
      </c>
      <c r="AC26" s="143">
        <v>15</v>
      </c>
      <c r="AZ26" s="143">
        <v>1</v>
      </c>
      <c r="BA26" s="143">
        <f>IF(AZ26=1,G26,0)</f>
        <v>0</v>
      </c>
      <c r="BB26" s="143">
        <f>IF(AZ26=2,G26,0)</f>
        <v>0</v>
      </c>
      <c r="BC26" s="143">
        <f>IF(AZ26=3,G26,0)</f>
        <v>0</v>
      </c>
      <c r="BD26" s="143">
        <f>IF(AZ26=4,G26,0)</f>
        <v>0</v>
      </c>
      <c r="BE26" s="143">
        <f>IF(AZ26=5,G26,0)</f>
        <v>0</v>
      </c>
      <c r="CA26" s="170">
        <v>12</v>
      </c>
      <c r="CB26" s="170">
        <v>0</v>
      </c>
      <c r="CZ26" s="143">
        <v>0</v>
      </c>
    </row>
    <row r="27" spans="1:104" ht="33.75">
      <c r="A27" s="171"/>
      <c r="B27" s="172"/>
      <c r="C27" s="222" t="s">
        <v>314</v>
      </c>
      <c r="D27" s="223"/>
      <c r="E27" s="223"/>
      <c r="F27" s="223"/>
      <c r="G27" s="224"/>
      <c r="L27" s="173" t="s">
        <v>101</v>
      </c>
      <c r="O27" s="167">
        <v>3</v>
      </c>
    </row>
    <row r="28" spans="1:104">
      <c r="A28" s="171"/>
      <c r="B28" s="172"/>
      <c r="C28" s="258" t="s">
        <v>291</v>
      </c>
      <c r="D28" s="259"/>
      <c r="E28" s="259"/>
      <c r="F28" s="259"/>
      <c r="G28" s="260"/>
      <c r="L28" s="173"/>
      <c r="O28" s="167"/>
    </row>
    <row r="29" spans="1:104">
      <c r="A29" s="168">
        <v>8</v>
      </c>
      <c r="B29" s="169" t="s">
        <v>102</v>
      </c>
      <c r="C29" s="194" t="s">
        <v>103</v>
      </c>
      <c r="D29" s="195" t="s">
        <v>82</v>
      </c>
      <c r="E29" s="196">
        <v>1</v>
      </c>
      <c r="F29" s="257"/>
      <c r="G29" s="197">
        <f>E29*F29</f>
        <v>0</v>
      </c>
      <c r="O29" s="167">
        <v>2</v>
      </c>
      <c r="AA29" s="143">
        <v>12</v>
      </c>
      <c r="AB29" s="143">
        <v>0</v>
      </c>
      <c r="AC29" s="143">
        <v>16</v>
      </c>
      <c r="AZ29" s="143">
        <v>1</v>
      </c>
      <c r="BA29" s="143">
        <f>IF(AZ29=1,G29,0)</f>
        <v>0</v>
      </c>
      <c r="BB29" s="143">
        <f>IF(AZ29=2,G29,0)</f>
        <v>0</v>
      </c>
      <c r="BC29" s="143">
        <f>IF(AZ29=3,G29,0)</f>
        <v>0</v>
      </c>
      <c r="BD29" s="143">
        <f>IF(AZ29=4,G29,0)</f>
        <v>0</v>
      </c>
      <c r="BE29" s="143">
        <f>IF(AZ29=5,G29,0)</f>
        <v>0</v>
      </c>
      <c r="CA29" s="170">
        <v>12</v>
      </c>
      <c r="CB29" s="170">
        <v>0</v>
      </c>
      <c r="CZ29" s="143">
        <v>0</v>
      </c>
    </row>
    <row r="30" spans="1:104" ht="33.75">
      <c r="A30" s="171"/>
      <c r="B30" s="172"/>
      <c r="C30" s="222" t="s">
        <v>315</v>
      </c>
      <c r="D30" s="223"/>
      <c r="E30" s="223"/>
      <c r="F30" s="223"/>
      <c r="G30" s="224"/>
      <c r="L30" s="173" t="s">
        <v>104</v>
      </c>
      <c r="O30" s="167">
        <v>3</v>
      </c>
    </row>
    <row r="31" spans="1:104">
      <c r="A31" s="171"/>
      <c r="B31" s="172"/>
      <c r="C31" s="258" t="s">
        <v>291</v>
      </c>
      <c r="D31" s="259"/>
      <c r="E31" s="259"/>
      <c r="F31" s="259"/>
      <c r="G31" s="260"/>
      <c r="L31" s="173"/>
      <c r="O31" s="167"/>
    </row>
    <row r="32" spans="1:104">
      <c r="A32" s="168">
        <v>9</v>
      </c>
      <c r="B32" s="169" t="s">
        <v>105</v>
      </c>
      <c r="C32" s="194" t="s">
        <v>106</v>
      </c>
      <c r="D32" s="195" t="s">
        <v>82</v>
      </c>
      <c r="E32" s="196">
        <v>3</v>
      </c>
      <c r="F32" s="257"/>
      <c r="G32" s="197">
        <f>E32*F32</f>
        <v>0</v>
      </c>
      <c r="O32" s="167">
        <v>2</v>
      </c>
      <c r="AA32" s="143">
        <v>12</v>
      </c>
      <c r="AB32" s="143">
        <v>0</v>
      </c>
      <c r="AC32" s="143">
        <v>17</v>
      </c>
      <c r="AZ32" s="143">
        <v>1</v>
      </c>
      <c r="BA32" s="143">
        <f>IF(AZ32=1,G32,0)</f>
        <v>0</v>
      </c>
      <c r="BB32" s="143">
        <f>IF(AZ32=2,G32,0)</f>
        <v>0</v>
      </c>
      <c r="BC32" s="143">
        <f>IF(AZ32=3,G32,0)</f>
        <v>0</v>
      </c>
      <c r="BD32" s="143">
        <f>IF(AZ32=4,G32,0)</f>
        <v>0</v>
      </c>
      <c r="BE32" s="143">
        <f>IF(AZ32=5,G32,0)</f>
        <v>0</v>
      </c>
      <c r="CA32" s="170">
        <v>12</v>
      </c>
      <c r="CB32" s="170">
        <v>0</v>
      </c>
      <c r="CZ32" s="143">
        <v>0</v>
      </c>
    </row>
    <row r="33" spans="1:104" ht="45">
      <c r="A33" s="171"/>
      <c r="B33" s="172"/>
      <c r="C33" s="222" t="s">
        <v>316</v>
      </c>
      <c r="D33" s="223"/>
      <c r="E33" s="223"/>
      <c r="F33" s="223"/>
      <c r="G33" s="224"/>
      <c r="L33" s="173" t="s">
        <v>107</v>
      </c>
      <c r="O33" s="167">
        <v>3</v>
      </c>
    </row>
    <row r="34" spans="1:104">
      <c r="A34" s="171"/>
      <c r="B34" s="172"/>
      <c r="C34" s="258" t="s">
        <v>291</v>
      </c>
      <c r="D34" s="259"/>
      <c r="E34" s="259"/>
      <c r="F34" s="259"/>
      <c r="G34" s="260"/>
      <c r="L34" s="173"/>
      <c r="O34" s="167"/>
    </row>
    <row r="35" spans="1:104">
      <c r="A35" s="168">
        <v>10</v>
      </c>
      <c r="B35" s="169" t="s">
        <v>108</v>
      </c>
      <c r="C35" s="194" t="s">
        <v>109</v>
      </c>
      <c r="D35" s="195" t="s">
        <v>82</v>
      </c>
      <c r="E35" s="196">
        <v>1</v>
      </c>
      <c r="F35" s="257"/>
      <c r="G35" s="197">
        <f>E35*F35</f>
        <v>0</v>
      </c>
      <c r="O35" s="167">
        <v>2</v>
      </c>
      <c r="AA35" s="143">
        <v>12</v>
      </c>
      <c r="AB35" s="143">
        <v>0</v>
      </c>
      <c r="AC35" s="143">
        <v>18</v>
      </c>
      <c r="AZ35" s="143">
        <v>1</v>
      </c>
      <c r="BA35" s="143">
        <f>IF(AZ35=1,G35,0)</f>
        <v>0</v>
      </c>
      <c r="BB35" s="143">
        <f>IF(AZ35=2,G35,0)</f>
        <v>0</v>
      </c>
      <c r="BC35" s="143">
        <f>IF(AZ35=3,G35,0)</f>
        <v>0</v>
      </c>
      <c r="BD35" s="143">
        <f>IF(AZ35=4,G35,0)</f>
        <v>0</v>
      </c>
      <c r="BE35" s="143">
        <f>IF(AZ35=5,G35,0)</f>
        <v>0</v>
      </c>
      <c r="CA35" s="170">
        <v>12</v>
      </c>
      <c r="CB35" s="170">
        <v>0</v>
      </c>
      <c r="CZ35" s="143">
        <v>0</v>
      </c>
    </row>
    <row r="36" spans="1:104" ht="22.5">
      <c r="A36" s="171"/>
      <c r="B36" s="172"/>
      <c r="C36" s="222" t="s">
        <v>317</v>
      </c>
      <c r="D36" s="223"/>
      <c r="E36" s="223"/>
      <c r="F36" s="223"/>
      <c r="G36" s="224"/>
      <c r="L36" s="173" t="s">
        <v>110</v>
      </c>
      <c r="O36" s="167">
        <v>3</v>
      </c>
    </row>
    <row r="37" spans="1:104">
      <c r="A37" s="171"/>
      <c r="B37" s="172"/>
      <c r="C37" s="258" t="s">
        <v>291</v>
      </c>
      <c r="D37" s="259"/>
      <c r="E37" s="259"/>
      <c r="F37" s="259"/>
      <c r="G37" s="260"/>
      <c r="L37" s="173"/>
      <c r="O37" s="167"/>
    </row>
    <row r="38" spans="1:104">
      <c r="A38" s="168">
        <v>11</v>
      </c>
      <c r="B38" s="169" t="s">
        <v>111</v>
      </c>
      <c r="C38" s="194" t="s">
        <v>112</v>
      </c>
      <c r="D38" s="195" t="s">
        <v>82</v>
      </c>
      <c r="E38" s="196">
        <v>1</v>
      </c>
      <c r="F38" s="257"/>
      <c r="G38" s="197">
        <f>E38*F38</f>
        <v>0</v>
      </c>
      <c r="O38" s="167">
        <v>2</v>
      </c>
      <c r="AA38" s="143">
        <v>12</v>
      </c>
      <c r="AB38" s="143">
        <v>0</v>
      </c>
      <c r="AC38" s="143">
        <v>19</v>
      </c>
      <c r="AZ38" s="143">
        <v>1</v>
      </c>
      <c r="BA38" s="143">
        <f>IF(AZ38=1,G38,0)</f>
        <v>0</v>
      </c>
      <c r="BB38" s="143">
        <f>IF(AZ38=2,G38,0)</f>
        <v>0</v>
      </c>
      <c r="BC38" s="143">
        <f>IF(AZ38=3,G38,0)</f>
        <v>0</v>
      </c>
      <c r="BD38" s="143">
        <f>IF(AZ38=4,G38,0)</f>
        <v>0</v>
      </c>
      <c r="BE38" s="143">
        <f>IF(AZ38=5,G38,0)</f>
        <v>0</v>
      </c>
      <c r="CA38" s="170">
        <v>12</v>
      </c>
      <c r="CB38" s="170">
        <v>0</v>
      </c>
      <c r="CZ38" s="143">
        <v>0</v>
      </c>
    </row>
    <row r="39" spans="1:104" ht="22.5">
      <c r="A39" s="171"/>
      <c r="B39" s="172"/>
      <c r="C39" s="222" t="s">
        <v>318</v>
      </c>
      <c r="D39" s="223"/>
      <c r="E39" s="223"/>
      <c r="F39" s="223"/>
      <c r="G39" s="224"/>
      <c r="L39" s="173" t="s">
        <v>113</v>
      </c>
      <c r="O39" s="167">
        <v>3</v>
      </c>
    </row>
    <row r="40" spans="1:104">
      <c r="A40" s="171"/>
      <c r="B40" s="172"/>
      <c r="C40" s="258" t="s">
        <v>291</v>
      </c>
      <c r="D40" s="259"/>
      <c r="E40" s="259"/>
      <c r="F40" s="259"/>
      <c r="G40" s="260"/>
      <c r="L40" s="173"/>
      <c r="O40" s="167"/>
    </row>
    <row r="41" spans="1:104">
      <c r="A41" s="168">
        <v>12</v>
      </c>
      <c r="B41" s="169" t="s">
        <v>114</v>
      </c>
      <c r="C41" s="194" t="s">
        <v>115</v>
      </c>
      <c r="D41" s="195" t="s">
        <v>82</v>
      </c>
      <c r="E41" s="196">
        <v>1</v>
      </c>
      <c r="F41" s="257"/>
      <c r="G41" s="197">
        <f>E41*F41</f>
        <v>0</v>
      </c>
      <c r="O41" s="167">
        <v>2</v>
      </c>
      <c r="AA41" s="143">
        <v>12</v>
      </c>
      <c r="AB41" s="143">
        <v>0</v>
      </c>
      <c r="AC41" s="143">
        <v>2</v>
      </c>
      <c r="AZ41" s="143">
        <v>1</v>
      </c>
      <c r="BA41" s="143">
        <f>IF(AZ41=1,G41,0)</f>
        <v>0</v>
      </c>
      <c r="BB41" s="143">
        <f>IF(AZ41=2,G41,0)</f>
        <v>0</v>
      </c>
      <c r="BC41" s="143">
        <f>IF(AZ41=3,G41,0)</f>
        <v>0</v>
      </c>
      <c r="BD41" s="143">
        <f>IF(AZ41=4,G41,0)</f>
        <v>0</v>
      </c>
      <c r="BE41" s="143">
        <f>IF(AZ41=5,G41,0)</f>
        <v>0</v>
      </c>
      <c r="CA41" s="170">
        <v>12</v>
      </c>
      <c r="CB41" s="170">
        <v>0</v>
      </c>
      <c r="CZ41" s="143">
        <v>0</v>
      </c>
    </row>
    <row r="42" spans="1:104" ht="56.25">
      <c r="A42" s="171"/>
      <c r="B42" s="172"/>
      <c r="C42" s="222" t="s">
        <v>319</v>
      </c>
      <c r="D42" s="223"/>
      <c r="E42" s="223"/>
      <c r="F42" s="223"/>
      <c r="G42" s="224"/>
      <c r="L42" s="173" t="s">
        <v>116</v>
      </c>
      <c r="O42" s="167">
        <v>3</v>
      </c>
    </row>
    <row r="43" spans="1:104">
      <c r="A43" s="171"/>
      <c r="B43" s="172"/>
      <c r="C43" s="258" t="s">
        <v>291</v>
      </c>
      <c r="D43" s="259"/>
      <c r="E43" s="259"/>
      <c r="F43" s="259"/>
      <c r="G43" s="260"/>
      <c r="L43" s="173"/>
      <c r="O43" s="167"/>
    </row>
    <row r="44" spans="1:104">
      <c r="A44" s="168">
        <v>13</v>
      </c>
      <c r="B44" s="169" t="s">
        <v>117</v>
      </c>
      <c r="C44" s="194" t="s">
        <v>118</v>
      </c>
      <c r="D44" s="195" t="s">
        <v>82</v>
      </c>
      <c r="E44" s="196">
        <v>2</v>
      </c>
      <c r="F44" s="257"/>
      <c r="G44" s="197">
        <f>E44*F44</f>
        <v>0</v>
      </c>
      <c r="O44" s="167">
        <v>2</v>
      </c>
      <c r="AA44" s="143">
        <v>12</v>
      </c>
      <c r="AB44" s="143">
        <v>0</v>
      </c>
      <c r="AC44" s="143">
        <v>20</v>
      </c>
      <c r="AZ44" s="143">
        <v>1</v>
      </c>
      <c r="BA44" s="143">
        <f>IF(AZ44=1,G44,0)</f>
        <v>0</v>
      </c>
      <c r="BB44" s="143">
        <f>IF(AZ44=2,G44,0)</f>
        <v>0</v>
      </c>
      <c r="BC44" s="143">
        <f>IF(AZ44=3,G44,0)</f>
        <v>0</v>
      </c>
      <c r="BD44" s="143">
        <f>IF(AZ44=4,G44,0)</f>
        <v>0</v>
      </c>
      <c r="BE44" s="143">
        <f>IF(AZ44=5,G44,0)</f>
        <v>0</v>
      </c>
      <c r="CA44" s="170">
        <v>12</v>
      </c>
      <c r="CB44" s="170">
        <v>0</v>
      </c>
      <c r="CZ44" s="143">
        <v>0</v>
      </c>
    </row>
    <row r="45" spans="1:104" ht="33.75">
      <c r="A45" s="171"/>
      <c r="B45" s="172"/>
      <c r="C45" s="222" t="s">
        <v>320</v>
      </c>
      <c r="D45" s="223"/>
      <c r="E45" s="223"/>
      <c r="F45" s="223"/>
      <c r="G45" s="224"/>
      <c r="L45" s="173" t="s">
        <v>119</v>
      </c>
      <c r="O45" s="167">
        <v>3</v>
      </c>
    </row>
    <row r="46" spans="1:104">
      <c r="A46" s="171"/>
      <c r="B46" s="172"/>
      <c r="C46" s="258" t="s">
        <v>291</v>
      </c>
      <c r="D46" s="259"/>
      <c r="E46" s="259"/>
      <c r="F46" s="259"/>
      <c r="G46" s="260"/>
      <c r="L46" s="173"/>
      <c r="O46" s="167"/>
    </row>
    <row r="47" spans="1:104">
      <c r="A47" s="168">
        <v>14</v>
      </c>
      <c r="B47" s="169" t="s">
        <v>120</v>
      </c>
      <c r="C47" s="194" t="s">
        <v>121</v>
      </c>
      <c r="D47" s="195" t="s">
        <v>82</v>
      </c>
      <c r="E47" s="196">
        <v>2</v>
      </c>
      <c r="F47" s="257"/>
      <c r="G47" s="197">
        <f>E47*F47</f>
        <v>0</v>
      </c>
      <c r="O47" s="167">
        <v>2</v>
      </c>
      <c r="AA47" s="143">
        <v>12</v>
      </c>
      <c r="AB47" s="143">
        <v>0</v>
      </c>
      <c r="AC47" s="143">
        <v>21</v>
      </c>
      <c r="AZ47" s="143">
        <v>1</v>
      </c>
      <c r="BA47" s="143">
        <f>IF(AZ47=1,G47,0)</f>
        <v>0</v>
      </c>
      <c r="BB47" s="143">
        <f>IF(AZ47=2,G47,0)</f>
        <v>0</v>
      </c>
      <c r="BC47" s="143">
        <f>IF(AZ47=3,G47,0)</f>
        <v>0</v>
      </c>
      <c r="BD47" s="143">
        <f>IF(AZ47=4,G47,0)</f>
        <v>0</v>
      </c>
      <c r="BE47" s="143">
        <f>IF(AZ47=5,G47,0)</f>
        <v>0</v>
      </c>
      <c r="CA47" s="170">
        <v>12</v>
      </c>
      <c r="CB47" s="170">
        <v>0</v>
      </c>
      <c r="CZ47" s="143">
        <v>0</v>
      </c>
    </row>
    <row r="48" spans="1:104" ht="33.75">
      <c r="A48" s="171"/>
      <c r="B48" s="172"/>
      <c r="C48" s="222" t="s">
        <v>321</v>
      </c>
      <c r="D48" s="223"/>
      <c r="E48" s="223"/>
      <c r="F48" s="223"/>
      <c r="G48" s="224"/>
      <c r="L48" s="173" t="s">
        <v>122</v>
      </c>
      <c r="O48" s="167">
        <v>3</v>
      </c>
    </row>
    <row r="49" spans="1:104">
      <c r="A49" s="171"/>
      <c r="B49" s="172"/>
      <c r="C49" s="258" t="s">
        <v>291</v>
      </c>
      <c r="D49" s="259"/>
      <c r="E49" s="259"/>
      <c r="F49" s="259"/>
      <c r="G49" s="260"/>
      <c r="L49" s="173"/>
      <c r="O49" s="167"/>
    </row>
    <row r="50" spans="1:104">
      <c r="A50" s="168">
        <v>15</v>
      </c>
      <c r="B50" s="169" t="s">
        <v>123</v>
      </c>
      <c r="C50" s="194" t="s">
        <v>124</v>
      </c>
      <c r="D50" s="195" t="s">
        <v>82</v>
      </c>
      <c r="E50" s="196">
        <v>2</v>
      </c>
      <c r="F50" s="257"/>
      <c r="G50" s="197">
        <f>E50*F50</f>
        <v>0</v>
      </c>
      <c r="O50" s="167">
        <v>2</v>
      </c>
      <c r="AA50" s="143">
        <v>12</v>
      </c>
      <c r="AB50" s="143">
        <v>0</v>
      </c>
      <c r="AC50" s="143">
        <v>22</v>
      </c>
      <c r="AZ50" s="143">
        <v>1</v>
      </c>
      <c r="BA50" s="143">
        <f>IF(AZ50=1,G50,0)</f>
        <v>0</v>
      </c>
      <c r="BB50" s="143">
        <f>IF(AZ50=2,G50,0)</f>
        <v>0</v>
      </c>
      <c r="BC50" s="143">
        <f>IF(AZ50=3,G50,0)</f>
        <v>0</v>
      </c>
      <c r="BD50" s="143">
        <f>IF(AZ50=4,G50,0)</f>
        <v>0</v>
      </c>
      <c r="BE50" s="143">
        <f>IF(AZ50=5,G50,0)</f>
        <v>0</v>
      </c>
      <c r="CA50" s="170">
        <v>12</v>
      </c>
      <c r="CB50" s="170">
        <v>0</v>
      </c>
      <c r="CZ50" s="143">
        <v>0</v>
      </c>
    </row>
    <row r="51" spans="1:104" ht="33.75">
      <c r="A51" s="171"/>
      <c r="B51" s="172"/>
      <c r="C51" s="222" t="s">
        <v>322</v>
      </c>
      <c r="D51" s="223"/>
      <c r="E51" s="223"/>
      <c r="F51" s="223"/>
      <c r="G51" s="224"/>
      <c r="L51" s="173" t="s">
        <v>125</v>
      </c>
      <c r="O51" s="167">
        <v>3</v>
      </c>
    </row>
    <row r="52" spans="1:104">
      <c r="A52" s="171"/>
      <c r="B52" s="172"/>
      <c r="C52" s="258" t="s">
        <v>291</v>
      </c>
      <c r="D52" s="259"/>
      <c r="E52" s="259"/>
      <c r="F52" s="259"/>
      <c r="G52" s="260"/>
      <c r="L52" s="173"/>
      <c r="O52" s="167"/>
    </row>
    <row r="53" spans="1:104">
      <c r="A53" s="168">
        <v>16</v>
      </c>
      <c r="B53" s="169" t="s">
        <v>126</v>
      </c>
      <c r="C53" s="194" t="s">
        <v>127</v>
      </c>
      <c r="D53" s="195" t="s">
        <v>82</v>
      </c>
      <c r="E53" s="196">
        <v>2</v>
      </c>
      <c r="F53" s="257"/>
      <c r="G53" s="197">
        <f>E53*F53</f>
        <v>0</v>
      </c>
      <c r="O53" s="167">
        <v>2</v>
      </c>
      <c r="AA53" s="143">
        <v>12</v>
      </c>
      <c r="AB53" s="143">
        <v>0</v>
      </c>
      <c r="AC53" s="143">
        <v>23</v>
      </c>
      <c r="AZ53" s="143">
        <v>1</v>
      </c>
      <c r="BA53" s="143">
        <f>IF(AZ53=1,G53,0)</f>
        <v>0</v>
      </c>
      <c r="BB53" s="143">
        <f>IF(AZ53=2,G53,0)</f>
        <v>0</v>
      </c>
      <c r="BC53" s="143">
        <f>IF(AZ53=3,G53,0)</f>
        <v>0</v>
      </c>
      <c r="BD53" s="143">
        <f>IF(AZ53=4,G53,0)</f>
        <v>0</v>
      </c>
      <c r="BE53" s="143">
        <f>IF(AZ53=5,G53,0)</f>
        <v>0</v>
      </c>
      <c r="CA53" s="170">
        <v>12</v>
      </c>
      <c r="CB53" s="170">
        <v>0</v>
      </c>
      <c r="CZ53" s="143">
        <v>0</v>
      </c>
    </row>
    <row r="54" spans="1:104" ht="22.5">
      <c r="A54" s="171"/>
      <c r="B54" s="172"/>
      <c r="C54" s="222" t="s">
        <v>318</v>
      </c>
      <c r="D54" s="223"/>
      <c r="E54" s="223"/>
      <c r="F54" s="223"/>
      <c r="G54" s="224"/>
      <c r="L54" s="173" t="s">
        <v>113</v>
      </c>
      <c r="O54" s="167">
        <v>3</v>
      </c>
    </row>
    <row r="55" spans="1:104">
      <c r="A55" s="171"/>
      <c r="B55" s="172"/>
      <c r="C55" s="258" t="s">
        <v>291</v>
      </c>
      <c r="D55" s="259"/>
      <c r="E55" s="259"/>
      <c r="F55" s="259"/>
      <c r="G55" s="260"/>
      <c r="L55" s="173"/>
      <c r="O55" s="167"/>
    </row>
    <row r="56" spans="1:104">
      <c r="A56" s="168">
        <v>17</v>
      </c>
      <c r="B56" s="169" t="s">
        <v>128</v>
      </c>
      <c r="C56" s="194" t="s">
        <v>129</v>
      </c>
      <c r="D56" s="195" t="s">
        <v>82</v>
      </c>
      <c r="E56" s="196">
        <v>2</v>
      </c>
      <c r="F56" s="257"/>
      <c r="G56" s="197">
        <f>E56*F56</f>
        <v>0</v>
      </c>
      <c r="O56" s="167">
        <v>2</v>
      </c>
      <c r="AA56" s="143">
        <v>12</v>
      </c>
      <c r="AB56" s="143">
        <v>0</v>
      </c>
      <c r="AC56" s="143">
        <v>24</v>
      </c>
      <c r="AZ56" s="143">
        <v>1</v>
      </c>
      <c r="BA56" s="143">
        <f>IF(AZ56=1,G56,0)</f>
        <v>0</v>
      </c>
      <c r="BB56" s="143">
        <f>IF(AZ56=2,G56,0)</f>
        <v>0</v>
      </c>
      <c r="BC56" s="143">
        <f>IF(AZ56=3,G56,0)</f>
        <v>0</v>
      </c>
      <c r="BD56" s="143">
        <f>IF(AZ56=4,G56,0)</f>
        <v>0</v>
      </c>
      <c r="BE56" s="143">
        <f>IF(AZ56=5,G56,0)</f>
        <v>0</v>
      </c>
      <c r="CA56" s="170">
        <v>12</v>
      </c>
      <c r="CB56" s="170">
        <v>0</v>
      </c>
      <c r="CZ56" s="143">
        <v>0</v>
      </c>
    </row>
    <row r="57" spans="1:104" ht="56.25">
      <c r="A57" s="171"/>
      <c r="B57" s="172"/>
      <c r="C57" s="222" t="s">
        <v>323</v>
      </c>
      <c r="D57" s="223"/>
      <c r="E57" s="223"/>
      <c r="F57" s="223"/>
      <c r="G57" s="224"/>
      <c r="L57" s="173" t="s">
        <v>130</v>
      </c>
      <c r="O57" s="167">
        <v>3</v>
      </c>
    </row>
    <row r="58" spans="1:104">
      <c r="A58" s="171"/>
      <c r="B58" s="172"/>
      <c r="C58" s="258" t="s">
        <v>291</v>
      </c>
      <c r="D58" s="259"/>
      <c r="E58" s="259"/>
      <c r="F58" s="259"/>
      <c r="G58" s="260"/>
      <c r="L58" s="173"/>
      <c r="O58" s="167"/>
    </row>
    <row r="59" spans="1:104">
      <c r="A59" s="168">
        <v>18</v>
      </c>
      <c r="B59" s="169" t="s">
        <v>131</v>
      </c>
      <c r="C59" s="194" t="s">
        <v>132</v>
      </c>
      <c r="D59" s="195" t="s">
        <v>82</v>
      </c>
      <c r="E59" s="196">
        <v>2</v>
      </c>
      <c r="F59" s="257"/>
      <c r="G59" s="197">
        <f>E59*F59</f>
        <v>0</v>
      </c>
      <c r="O59" s="167">
        <v>2</v>
      </c>
      <c r="AA59" s="143">
        <v>12</v>
      </c>
      <c r="AB59" s="143">
        <v>0</v>
      </c>
      <c r="AC59" s="143">
        <v>25</v>
      </c>
      <c r="AZ59" s="143">
        <v>1</v>
      </c>
      <c r="BA59" s="143">
        <f>IF(AZ59=1,G59,0)</f>
        <v>0</v>
      </c>
      <c r="BB59" s="143">
        <f>IF(AZ59=2,G59,0)</f>
        <v>0</v>
      </c>
      <c r="BC59" s="143">
        <f>IF(AZ59=3,G59,0)</f>
        <v>0</v>
      </c>
      <c r="BD59" s="143">
        <f>IF(AZ59=4,G59,0)</f>
        <v>0</v>
      </c>
      <c r="BE59" s="143">
        <f>IF(AZ59=5,G59,0)</f>
        <v>0</v>
      </c>
      <c r="CA59" s="170">
        <v>12</v>
      </c>
      <c r="CB59" s="170">
        <v>0</v>
      </c>
      <c r="CZ59" s="143">
        <v>0</v>
      </c>
    </row>
    <row r="60" spans="1:104" ht="45">
      <c r="A60" s="171"/>
      <c r="B60" s="172"/>
      <c r="C60" s="222" t="s">
        <v>324</v>
      </c>
      <c r="D60" s="223"/>
      <c r="E60" s="223"/>
      <c r="F60" s="223"/>
      <c r="G60" s="224"/>
      <c r="L60" s="173" t="s">
        <v>133</v>
      </c>
      <c r="O60" s="167">
        <v>3</v>
      </c>
    </row>
    <row r="61" spans="1:104">
      <c r="A61" s="171"/>
      <c r="B61" s="172"/>
      <c r="C61" s="258" t="s">
        <v>291</v>
      </c>
      <c r="D61" s="259"/>
      <c r="E61" s="259"/>
      <c r="F61" s="259"/>
      <c r="G61" s="260"/>
      <c r="L61" s="173"/>
      <c r="O61" s="167"/>
    </row>
    <row r="62" spans="1:104">
      <c r="A62" s="168">
        <v>19</v>
      </c>
      <c r="B62" s="169" t="s">
        <v>134</v>
      </c>
      <c r="C62" s="194" t="s">
        <v>135</v>
      </c>
      <c r="D62" s="195" t="s">
        <v>82</v>
      </c>
      <c r="E62" s="196">
        <v>2</v>
      </c>
      <c r="F62" s="257"/>
      <c r="G62" s="197">
        <f>E62*F62</f>
        <v>0</v>
      </c>
      <c r="O62" s="167">
        <v>2</v>
      </c>
      <c r="AA62" s="143">
        <v>12</v>
      </c>
      <c r="AB62" s="143">
        <v>0</v>
      </c>
      <c r="AC62" s="143">
        <v>26</v>
      </c>
      <c r="AZ62" s="143">
        <v>1</v>
      </c>
      <c r="BA62" s="143">
        <f>IF(AZ62=1,G62,0)</f>
        <v>0</v>
      </c>
      <c r="BB62" s="143">
        <f>IF(AZ62=2,G62,0)</f>
        <v>0</v>
      </c>
      <c r="BC62" s="143">
        <f>IF(AZ62=3,G62,0)</f>
        <v>0</v>
      </c>
      <c r="BD62" s="143">
        <f>IF(AZ62=4,G62,0)</f>
        <v>0</v>
      </c>
      <c r="BE62" s="143">
        <f>IF(AZ62=5,G62,0)</f>
        <v>0</v>
      </c>
      <c r="CA62" s="170">
        <v>12</v>
      </c>
      <c r="CB62" s="170">
        <v>0</v>
      </c>
      <c r="CZ62" s="143">
        <v>0</v>
      </c>
    </row>
    <row r="63" spans="1:104" ht="22.5">
      <c r="A63" s="171"/>
      <c r="B63" s="172"/>
      <c r="C63" s="222" t="s">
        <v>317</v>
      </c>
      <c r="D63" s="223"/>
      <c r="E63" s="223"/>
      <c r="F63" s="223"/>
      <c r="G63" s="224"/>
      <c r="L63" s="173" t="s">
        <v>110</v>
      </c>
      <c r="O63" s="167">
        <v>3</v>
      </c>
    </row>
    <row r="64" spans="1:104">
      <c r="A64" s="171"/>
      <c r="B64" s="172"/>
      <c r="C64" s="258" t="s">
        <v>291</v>
      </c>
      <c r="D64" s="259"/>
      <c r="E64" s="259"/>
      <c r="F64" s="259"/>
      <c r="G64" s="260"/>
      <c r="L64" s="173"/>
      <c r="O64" s="167"/>
    </row>
    <row r="65" spans="1:104">
      <c r="A65" s="168">
        <v>20</v>
      </c>
      <c r="B65" s="169" t="s">
        <v>136</v>
      </c>
      <c r="C65" s="194" t="s">
        <v>137</v>
      </c>
      <c r="D65" s="195" t="s">
        <v>82</v>
      </c>
      <c r="E65" s="196">
        <v>4</v>
      </c>
      <c r="F65" s="257"/>
      <c r="G65" s="197">
        <f>E65*F65</f>
        <v>0</v>
      </c>
      <c r="O65" s="167">
        <v>2</v>
      </c>
      <c r="AA65" s="143">
        <v>12</v>
      </c>
      <c r="AB65" s="143">
        <v>0</v>
      </c>
      <c r="AC65" s="143">
        <v>27</v>
      </c>
      <c r="AZ65" s="143">
        <v>1</v>
      </c>
      <c r="BA65" s="143">
        <f>IF(AZ65=1,G65,0)</f>
        <v>0</v>
      </c>
      <c r="BB65" s="143">
        <f>IF(AZ65=2,G65,0)</f>
        <v>0</v>
      </c>
      <c r="BC65" s="143">
        <f>IF(AZ65=3,G65,0)</f>
        <v>0</v>
      </c>
      <c r="BD65" s="143">
        <f>IF(AZ65=4,G65,0)</f>
        <v>0</v>
      </c>
      <c r="BE65" s="143">
        <f>IF(AZ65=5,G65,0)</f>
        <v>0</v>
      </c>
      <c r="CA65" s="170">
        <v>12</v>
      </c>
      <c r="CB65" s="170">
        <v>0</v>
      </c>
      <c r="CZ65" s="143">
        <v>0</v>
      </c>
    </row>
    <row r="66" spans="1:104" ht="45">
      <c r="A66" s="171"/>
      <c r="B66" s="172"/>
      <c r="C66" s="222" t="s">
        <v>325</v>
      </c>
      <c r="D66" s="223"/>
      <c r="E66" s="223"/>
      <c r="F66" s="223"/>
      <c r="G66" s="224"/>
      <c r="L66" s="173" t="s">
        <v>138</v>
      </c>
      <c r="O66" s="167">
        <v>3</v>
      </c>
    </row>
    <row r="67" spans="1:104">
      <c r="A67" s="171"/>
      <c r="B67" s="172"/>
      <c r="C67" s="258" t="s">
        <v>291</v>
      </c>
      <c r="D67" s="259"/>
      <c r="E67" s="259"/>
      <c r="F67" s="259"/>
      <c r="G67" s="260"/>
      <c r="L67" s="173"/>
      <c r="O67" s="167"/>
    </row>
    <row r="68" spans="1:104">
      <c r="A68" s="168">
        <v>21</v>
      </c>
      <c r="B68" s="169" t="s">
        <v>139</v>
      </c>
      <c r="C68" s="194" t="s">
        <v>140</v>
      </c>
      <c r="D68" s="195" t="s">
        <v>82</v>
      </c>
      <c r="E68" s="196">
        <v>4</v>
      </c>
      <c r="F68" s="257"/>
      <c r="G68" s="197">
        <f>E68*F68</f>
        <v>0</v>
      </c>
      <c r="O68" s="167">
        <v>2</v>
      </c>
      <c r="AA68" s="143">
        <v>12</v>
      </c>
      <c r="AB68" s="143">
        <v>0</v>
      </c>
      <c r="AC68" s="143">
        <v>28</v>
      </c>
      <c r="AZ68" s="143">
        <v>1</v>
      </c>
      <c r="BA68" s="143">
        <f>IF(AZ68=1,G68,0)</f>
        <v>0</v>
      </c>
      <c r="BB68" s="143">
        <f>IF(AZ68=2,G68,0)</f>
        <v>0</v>
      </c>
      <c r="BC68" s="143">
        <f>IF(AZ68=3,G68,0)</f>
        <v>0</v>
      </c>
      <c r="BD68" s="143">
        <f>IF(AZ68=4,G68,0)</f>
        <v>0</v>
      </c>
      <c r="BE68" s="143">
        <f>IF(AZ68=5,G68,0)</f>
        <v>0</v>
      </c>
      <c r="CA68" s="170">
        <v>12</v>
      </c>
      <c r="CB68" s="170">
        <v>0</v>
      </c>
      <c r="CZ68" s="143">
        <v>0</v>
      </c>
    </row>
    <row r="69" spans="1:104" ht="37.5" customHeight="1">
      <c r="A69" s="171"/>
      <c r="B69" s="172"/>
      <c r="C69" s="222" t="s">
        <v>326</v>
      </c>
      <c r="D69" s="223"/>
      <c r="E69" s="223"/>
      <c r="F69" s="223"/>
      <c r="G69" s="224"/>
      <c r="L69" s="173" t="s">
        <v>141</v>
      </c>
      <c r="O69" s="167">
        <v>3</v>
      </c>
    </row>
    <row r="70" spans="1:104" ht="12.75" customHeight="1">
      <c r="A70" s="171"/>
      <c r="B70" s="172"/>
      <c r="C70" s="258" t="s">
        <v>291</v>
      </c>
      <c r="D70" s="259"/>
      <c r="E70" s="259"/>
      <c r="F70" s="259"/>
      <c r="G70" s="260"/>
      <c r="L70" s="173"/>
      <c r="O70" s="167"/>
    </row>
    <row r="71" spans="1:104">
      <c r="A71" s="168">
        <v>22</v>
      </c>
      <c r="B71" s="169" t="s">
        <v>142</v>
      </c>
      <c r="C71" s="194" t="s">
        <v>143</v>
      </c>
      <c r="D71" s="195" t="s">
        <v>82</v>
      </c>
      <c r="E71" s="196">
        <v>1</v>
      </c>
      <c r="F71" s="257"/>
      <c r="G71" s="197">
        <f>E71*F71</f>
        <v>0</v>
      </c>
      <c r="O71" s="167">
        <v>2</v>
      </c>
      <c r="AA71" s="143">
        <v>12</v>
      </c>
      <c r="AB71" s="143">
        <v>0</v>
      </c>
      <c r="AC71" s="143">
        <v>29</v>
      </c>
      <c r="AZ71" s="143">
        <v>1</v>
      </c>
      <c r="BA71" s="143">
        <f>IF(AZ71=1,G71,0)</f>
        <v>0</v>
      </c>
      <c r="BB71" s="143">
        <f>IF(AZ71=2,G71,0)</f>
        <v>0</v>
      </c>
      <c r="BC71" s="143">
        <f>IF(AZ71=3,G71,0)</f>
        <v>0</v>
      </c>
      <c r="BD71" s="143">
        <f>IF(AZ71=4,G71,0)</f>
        <v>0</v>
      </c>
      <c r="BE71" s="143">
        <f>IF(AZ71=5,G71,0)</f>
        <v>0</v>
      </c>
      <c r="CA71" s="170">
        <v>12</v>
      </c>
      <c r="CB71" s="170">
        <v>0</v>
      </c>
      <c r="CZ71" s="143">
        <v>0</v>
      </c>
    </row>
    <row r="72" spans="1:104" ht="33.75">
      <c r="A72" s="171"/>
      <c r="B72" s="172"/>
      <c r="C72" s="222" t="s">
        <v>327</v>
      </c>
      <c r="D72" s="223"/>
      <c r="E72" s="223"/>
      <c r="F72" s="223"/>
      <c r="G72" s="224"/>
      <c r="L72" s="173" t="s">
        <v>144</v>
      </c>
      <c r="O72" s="167">
        <v>3</v>
      </c>
    </row>
    <row r="73" spans="1:104">
      <c r="A73" s="171"/>
      <c r="B73" s="172"/>
      <c r="C73" s="258" t="s">
        <v>291</v>
      </c>
      <c r="D73" s="259"/>
      <c r="E73" s="259"/>
      <c r="F73" s="259"/>
      <c r="G73" s="260"/>
      <c r="L73" s="173"/>
      <c r="O73" s="167"/>
    </row>
    <row r="74" spans="1:104" ht="22.5">
      <c r="A74" s="168">
        <v>23</v>
      </c>
      <c r="B74" s="169" t="s">
        <v>145</v>
      </c>
      <c r="C74" s="194" t="s">
        <v>146</v>
      </c>
      <c r="D74" s="195" t="s">
        <v>82</v>
      </c>
      <c r="E74" s="196">
        <v>2</v>
      </c>
      <c r="F74" s="257"/>
      <c r="G74" s="197">
        <f>E74*F74</f>
        <v>0</v>
      </c>
      <c r="O74" s="167">
        <v>2</v>
      </c>
      <c r="AA74" s="143">
        <v>12</v>
      </c>
      <c r="AB74" s="143">
        <v>0</v>
      </c>
      <c r="AC74" s="143">
        <v>3</v>
      </c>
      <c r="AZ74" s="143">
        <v>1</v>
      </c>
      <c r="BA74" s="143">
        <f>IF(AZ74=1,G74,0)</f>
        <v>0</v>
      </c>
      <c r="BB74" s="143">
        <f>IF(AZ74=2,G74,0)</f>
        <v>0</v>
      </c>
      <c r="BC74" s="143">
        <f>IF(AZ74=3,G74,0)</f>
        <v>0</v>
      </c>
      <c r="BD74" s="143">
        <f>IF(AZ74=4,G74,0)</f>
        <v>0</v>
      </c>
      <c r="BE74" s="143">
        <f>IF(AZ74=5,G74,0)</f>
        <v>0</v>
      </c>
      <c r="CA74" s="170">
        <v>12</v>
      </c>
      <c r="CB74" s="170">
        <v>0</v>
      </c>
      <c r="CZ74" s="143">
        <v>0</v>
      </c>
    </row>
    <row r="75" spans="1:104" ht="81.75" customHeight="1">
      <c r="A75" s="171"/>
      <c r="B75" s="172"/>
      <c r="C75" s="222" t="s">
        <v>307</v>
      </c>
      <c r="D75" s="223"/>
      <c r="E75" s="223"/>
      <c r="F75" s="223"/>
      <c r="G75" s="224"/>
      <c r="L75" s="173" t="s">
        <v>147</v>
      </c>
      <c r="O75" s="167">
        <v>3</v>
      </c>
    </row>
    <row r="76" spans="1:104" ht="12.75" customHeight="1">
      <c r="A76" s="171"/>
      <c r="B76" s="172"/>
      <c r="C76" s="258" t="s">
        <v>291</v>
      </c>
      <c r="D76" s="259"/>
      <c r="E76" s="259"/>
      <c r="F76" s="259"/>
      <c r="G76" s="260"/>
      <c r="L76" s="173"/>
      <c r="O76" s="167"/>
    </row>
    <row r="77" spans="1:104">
      <c r="A77" s="168">
        <v>24</v>
      </c>
      <c r="B77" s="169" t="s">
        <v>148</v>
      </c>
      <c r="C77" s="194" t="s">
        <v>149</v>
      </c>
      <c r="D77" s="195" t="s">
        <v>82</v>
      </c>
      <c r="E77" s="196">
        <v>1</v>
      </c>
      <c r="F77" s="257"/>
      <c r="G77" s="197">
        <f>E77*F77</f>
        <v>0</v>
      </c>
      <c r="O77" s="167">
        <v>2</v>
      </c>
      <c r="AA77" s="143">
        <v>12</v>
      </c>
      <c r="AB77" s="143">
        <v>0</v>
      </c>
      <c r="AC77" s="143">
        <v>30</v>
      </c>
      <c r="AZ77" s="143">
        <v>1</v>
      </c>
      <c r="BA77" s="143">
        <f>IF(AZ77=1,G77,0)</f>
        <v>0</v>
      </c>
      <c r="BB77" s="143">
        <f>IF(AZ77=2,G77,0)</f>
        <v>0</v>
      </c>
      <c r="BC77" s="143">
        <f>IF(AZ77=3,G77,0)</f>
        <v>0</v>
      </c>
      <c r="BD77" s="143">
        <f>IF(AZ77=4,G77,0)</f>
        <v>0</v>
      </c>
      <c r="BE77" s="143">
        <f>IF(AZ77=5,G77,0)</f>
        <v>0</v>
      </c>
      <c r="CA77" s="170">
        <v>12</v>
      </c>
      <c r="CB77" s="170">
        <v>0</v>
      </c>
      <c r="CZ77" s="143">
        <v>0</v>
      </c>
    </row>
    <row r="78" spans="1:104" ht="22.5">
      <c r="A78" s="171"/>
      <c r="B78" s="172"/>
      <c r="C78" s="222" t="s">
        <v>328</v>
      </c>
      <c r="D78" s="223"/>
      <c r="E78" s="223"/>
      <c r="F78" s="223"/>
      <c r="G78" s="224"/>
      <c r="L78" s="173" t="s">
        <v>150</v>
      </c>
      <c r="O78" s="167">
        <v>3</v>
      </c>
    </row>
    <row r="79" spans="1:104">
      <c r="A79" s="171"/>
      <c r="B79" s="172"/>
      <c r="C79" s="258" t="s">
        <v>291</v>
      </c>
      <c r="D79" s="259"/>
      <c r="E79" s="259"/>
      <c r="F79" s="259"/>
      <c r="G79" s="260"/>
      <c r="L79" s="173"/>
      <c r="O79" s="167"/>
    </row>
    <row r="80" spans="1:104">
      <c r="A80" s="168">
        <v>25</v>
      </c>
      <c r="B80" s="169" t="s">
        <v>151</v>
      </c>
      <c r="C80" s="194" t="s">
        <v>152</v>
      </c>
      <c r="D80" s="195" t="s">
        <v>82</v>
      </c>
      <c r="E80" s="196">
        <v>2</v>
      </c>
      <c r="F80" s="257"/>
      <c r="G80" s="197">
        <f>E80*F80</f>
        <v>0</v>
      </c>
      <c r="O80" s="167">
        <v>2</v>
      </c>
      <c r="AA80" s="143">
        <v>12</v>
      </c>
      <c r="AB80" s="143">
        <v>0</v>
      </c>
      <c r="AC80" s="143">
        <v>31</v>
      </c>
      <c r="AZ80" s="143">
        <v>1</v>
      </c>
      <c r="BA80" s="143">
        <f>IF(AZ80=1,G80,0)</f>
        <v>0</v>
      </c>
      <c r="BB80" s="143">
        <f>IF(AZ80=2,G80,0)</f>
        <v>0</v>
      </c>
      <c r="BC80" s="143">
        <f>IF(AZ80=3,G80,0)</f>
        <v>0</v>
      </c>
      <c r="BD80" s="143">
        <f>IF(AZ80=4,G80,0)</f>
        <v>0</v>
      </c>
      <c r="BE80" s="143">
        <f>IF(AZ80=5,G80,0)</f>
        <v>0</v>
      </c>
      <c r="CA80" s="170">
        <v>12</v>
      </c>
      <c r="CB80" s="170">
        <v>0</v>
      </c>
      <c r="CZ80" s="143">
        <v>0</v>
      </c>
    </row>
    <row r="81" spans="1:104" ht="45">
      <c r="A81" s="171"/>
      <c r="B81" s="172"/>
      <c r="C81" s="222" t="s">
        <v>329</v>
      </c>
      <c r="D81" s="223"/>
      <c r="E81" s="223"/>
      <c r="F81" s="223"/>
      <c r="G81" s="224"/>
      <c r="L81" s="173" t="s">
        <v>153</v>
      </c>
      <c r="O81" s="167">
        <v>3</v>
      </c>
    </row>
    <row r="82" spans="1:104">
      <c r="A82" s="171"/>
      <c r="B82" s="172"/>
      <c r="C82" s="258" t="s">
        <v>291</v>
      </c>
      <c r="D82" s="259"/>
      <c r="E82" s="259"/>
      <c r="F82" s="259"/>
      <c r="G82" s="260"/>
      <c r="L82" s="173"/>
      <c r="O82" s="167"/>
    </row>
    <row r="83" spans="1:104">
      <c r="A83" s="168">
        <v>26</v>
      </c>
      <c r="B83" s="169" t="s">
        <v>154</v>
      </c>
      <c r="C83" s="194" t="s">
        <v>155</v>
      </c>
      <c r="D83" s="195" t="s">
        <v>82</v>
      </c>
      <c r="E83" s="196">
        <v>1</v>
      </c>
      <c r="F83" s="257"/>
      <c r="G83" s="197">
        <f>E83*F83</f>
        <v>0</v>
      </c>
      <c r="O83" s="167">
        <v>2</v>
      </c>
      <c r="AA83" s="143">
        <v>12</v>
      </c>
      <c r="AB83" s="143">
        <v>0</v>
      </c>
      <c r="AC83" s="143">
        <v>32</v>
      </c>
      <c r="AZ83" s="143">
        <v>1</v>
      </c>
      <c r="BA83" s="143">
        <f>IF(AZ83=1,G83,0)</f>
        <v>0</v>
      </c>
      <c r="BB83" s="143">
        <f>IF(AZ83=2,G83,0)</f>
        <v>0</v>
      </c>
      <c r="BC83" s="143">
        <f>IF(AZ83=3,G83,0)</f>
        <v>0</v>
      </c>
      <c r="BD83" s="143">
        <f>IF(AZ83=4,G83,0)</f>
        <v>0</v>
      </c>
      <c r="BE83" s="143">
        <f>IF(AZ83=5,G83,0)</f>
        <v>0</v>
      </c>
      <c r="CA83" s="170">
        <v>12</v>
      </c>
      <c r="CB83" s="170">
        <v>0</v>
      </c>
      <c r="CZ83" s="143">
        <v>0</v>
      </c>
    </row>
    <row r="84" spans="1:104" ht="22.5">
      <c r="A84" s="171"/>
      <c r="B84" s="172"/>
      <c r="C84" s="222" t="s">
        <v>318</v>
      </c>
      <c r="D84" s="223"/>
      <c r="E84" s="223"/>
      <c r="F84" s="223"/>
      <c r="G84" s="224"/>
      <c r="L84" s="173" t="s">
        <v>113</v>
      </c>
      <c r="O84" s="167">
        <v>3</v>
      </c>
    </row>
    <row r="85" spans="1:104">
      <c r="A85" s="171"/>
      <c r="B85" s="172"/>
      <c r="C85" s="258" t="s">
        <v>291</v>
      </c>
      <c r="D85" s="259"/>
      <c r="E85" s="259"/>
      <c r="F85" s="259"/>
      <c r="G85" s="260"/>
      <c r="L85" s="173"/>
      <c r="O85" s="167"/>
    </row>
    <row r="86" spans="1:104">
      <c r="A86" s="168">
        <v>27</v>
      </c>
      <c r="B86" s="169" t="s">
        <v>156</v>
      </c>
      <c r="C86" s="194" t="s">
        <v>157</v>
      </c>
      <c r="D86" s="195" t="s">
        <v>82</v>
      </c>
      <c r="E86" s="196">
        <v>1</v>
      </c>
      <c r="F86" s="257"/>
      <c r="G86" s="197">
        <f>E86*F86</f>
        <v>0</v>
      </c>
      <c r="O86" s="167">
        <v>2</v>
      </c>
      <c r="AA86" s="143">
        <v>12</v>
      </c>
      <c r="AB86" s="143">
        <v>0</v>
      </c>
      <c r="AC86" s="143">
        <v>4</v>
      </c>
      <c r="AZ86" s="143">
        <v>1</v>
      </c>
      <c r="BA86" s="143">
        <f>IF(AZ86=1,G86,0)</f>
        <v>0</v>
      </c>
      <c r="BB86" s="143">
        <f>IF(AZ86=2,G86,0)</f>
        <v>0</v>
      </c>
      <c r="BC86" s="143">
        <f>IF(AZ86=3,G86,0)</f>
        <v>0</v>
      </c>
      <c r="BD86" s="143">
        <f>IF(AZ86=4,G86,0)</f>
        <v>0</v>
      </c>
      <c r="BE86" s="143">
        <f>IF(AZ86=5,G86,0)</f>
        <v>0</v>
      </c>
      <c r="CA86" s="170">
        <v>12</v>
      </c>
      <c r="CB86" s="170">
        <v>0</v>
      </c>
      <c r="CZ86" s="143">
        <v>0</v>
      </c>
    </row>
    <row r="87" spans="1:104" ht="57.75" customHeight="1">
      <c r="A87" s="171"/>
      <c r="B87" s="172"/>
      <c r="C87" s="222" t="s">
        <v>330</v>
      </c>
      <c r="D87" s="223"/>
      <c r="E87" s="223"/>
      <c r="F87" s="223"/>
      <c r="G87" s="224"/>
      <c r="L87" s="173" t="s">
        <v>158</v>
      </c>
      <c r="O87" s="167">
        <v>3</v>
      </c>
    </row>
    <row r="88" spans="1:104" ht="12.75" customHeight="1">
      <c r="A88" s="171"/>
      <c r="B88" s="172"/>
      <c r="C88" s="258" t="s">
        <v>291</v>
      </c>
      <c r="D88" s="259"/>
      <c r="E88" s="259"/>
      <c r="F88" s="259"/>
      <c r="G88" s="260"/>
      <c r="L88" s="173"/>
      <c r="O88" s="167"/>
    </row>
    <row r="89" spans="1:104">
      <c r="A89" s="168">
        <v>28</v>
      </c>
      <c r="B89" s="169" t="s">
        <v>159</v>
      </c>
      <c r="C89" s="194" t="s">
        <v>160</v>
      </c>
      <c r="D89" s="195" t="s">
        <v>82</v>
      </c>
      <c r="E89" s="196">
        <v>3</v>
      </c>
      <c r="F89" s="257"/>
      <c r="G89" s="197">
        <f>E89*F89</f>
        <v>0</v>
      </c>
      <c r="O89" s="167">
        <v>2</v>
      </c>
      <c r="AA89" s="143">
        <v>12</v>
      </c>
      <c r="AB89" s="143">
        <v>0</v>
      </c>
      <c r="AC89" s="143">
        <v>5</v>
      </c>
      <c r="AZ89" s="143">
        <v>1</v>
      </c>
      <c r="BA89" s="143">
        <f>IF(AZ89=1,G89,0)</f>
        <v>0</v>
      </c>
      <c r="BB89" s="143">
        <f>IF(AZ89=2,G89,0)</f>
        <v>0</v>
      </c>
      <c r="BC89" s="143">
        <f>IF(AZ89=3,G89,0)</f>
        <v>0</v>
      </c>
      <c r="BD89" s="143">
        <f>IF(AZ89=4,G89,0)</f>
        <v>0</v>
      </c>
      <c r="BE89" s="143">
        <f>IF(AZ89=5,G89,0)</f>
        <v>0</v>
      </c>
      <c r="CA89" s="170">
        <v>12</v>
      </c>
      <c r="CB89" s="170">
        <v>0</v>
      </c>
      <c r="CZ89" s="143">
        <v>0</v>
      </c>
    </row>
    <row r="90" spans="1:104">
      <c r="A90" s="171"/>
      <c r="B90" s="172"/>
      <c r="C90" s="222" t="s">
        <v>331</v>
      </c>
      <c r="D90" s="223"/>
      <c r="E90" s="223"/>
      <c r="F90" s="223"/>
      <c r="G90" s="224"/>
      <c r="L90" s="173" t="s">
        <v>161</v>
      </c>
      <c r="O90" s="167">
        <v>3</v>
      </c>
    </row>
    <row r="91" spans="1:104">
      <c r="A91" s="171"/>
      <c r="B91" s="172"/>
      <c r="C91" s="258" t="s">
        <v>291</v>
      </c>
      <c r="D91" s="259"/>
      <c r="E91" s="259"/>
      <c r="F91" s="259"/>
      <c r="G91" s="260"/>
      <c r="L91" s="173"/>
      <c r="O91" s="167"/>
    </row>
    <row r="92" spans="1:104" ht="22.5">
      <c r="A92" s="168">
        <v>29</v>
      </c>
      <c r="B92" s="169" t="s">
        <v>162</v>
      </c>
      <c r="C92" s="194" t="s">
        <v>163</v>
      </c>
      <c r="D92" s="195" t="s">
        <v>82</v>
      </c>
      <c r="E92" s="196">
        <v>1</v>
      </c>
      <c r="F92" s="257"/>
      <c r="G92" s="197">
        <f>E92*F92</f>
        <v>0</v>
      </c>
      <c r="O92" s="167">
        <v>2</v>
      </c>
      <c r="AA92" s="143">
        <v>12</v>
      </c>
      <c r="AB92" s="143">
        <v>0</v>
      </c>
      <c r="AC92" s="143">
        <v>6</v>
      </c>
      <c r="AZ92" s="143">
        <v>1</v>
      </c>
      <c r="BA92" s="143">
        <f>IF(AZ92=1,G92,0)</f>
        <v>0</v>
      </c>
      <c r="BB92" s="143">
        <f>IF(AZ92=2,G92,0)</f>
        <v>0</v>
      </c>
      <c r="BC92" s="143">
        <f>IF(AZ92=3,G92,0)</f>
        <v>0</v>
      </c>
      <c r="BD92" s="143">
        <f>IF(AZ92=4,G92,0)</f>
        <v>0</v>
      </c>
      <c r="BE92" s="143">
        <f>IF(AZ92=5,G92,0)</f>
        <v>0</v>
      </c>
      <c r="CA92" s="170">
        <v>12</v>
      </c>
      <c r="CB92" s="170">
        <v>0</v>
      </c>
      <c r="CZ92" s="143">
        <v>0</v>
      </c>
    </row>
    <row r="93" spans="1:104" ht="53.25" customHeight="1">
      <c r="A93" s="171"/>
      <c r="B93" s="172"/>
      <c r="C93" s="237" t="s">
        <v>292</v>
      </c>
      <c r="D93" s="246"/>
      <c r="E93" s="246"/>
      <c r="F93" s="246"/>
      <c r="G93" s="247"/>
      <c r="L93" s="173" t="s">
        <v>164</v>
      </c>
      <c r="O93" s="167">
        <v>3</v>
      </c>
    </row>
    <row r="94" spans="1:104" ht="62.25" customHeight="1">
      <c r="A94" s="171"/>
      <c r="B94" s="172"/>
      <c r="C94" s="234" t="s">
        <v>293</v>
      </c>
      <c r="D94" s="235"/>
      <c r="E94" s="235"/>
      <c r="F94" s="235"/>
      <c r="G94" s="236"/>
      <c r="L94" s="173" t="s">
        <v>165</v>
      </c>
      <c r="O94" s="167">
        <v>3</v>
      </c>
    </row>
    <row r="95" spans="1:104" ht="27" customHeight="1">
      <c r="A95" s="171"/>
      <c r="B95" s="172"/>
      <c r="C95" s="234" t="s">
        <v>166</v>
      </c>
      <c r="D95" s="235"/>
      <c r="E95" s="235"/>
      <c r="F95" s="235"/>
      <c r="G95" s="236"/>
      <c r="L95" s="173" t="s">
        <v>166</v>
      </c>
      <c r="O95" s="167">
        <v>3</v>
      </c>
    </row>
    <row r="96" spans="1:104" ht="87.75" customHeight="1">
      <c r="A96" s="171"/>
      <c r="B96" s="172"/>
      <c r="C96" s="234" t="s">
        <v>294</v>
      </c>
      <c r="D96" s="235"/>
      <c r="E96" s="235"/>
      <c r="F96" s="235"/>
      <c r="G96" s="236"/>
      <c r="L96" s="173" t="s">
        <v>167</v>
      </c>
      <c r="O96" s="167">
        <v>3</v>
      </c>
    </row>
    <row r="97" spans="1:104" ht="27.75" customHeight="1">
      <c r="A97" s="171"/>
      <c r="B97" s="172"/>
      <c r="C97" s="234" t="s">
        <v>168</v>
      </c>
      <c r="D97" s="240"/>
      <c r="E97" s="240"/>
      <c r="F97" s="240"/>
      <c r="G97" s="236"/>
      <c r="L97" s="173" t="s">
        <v>168</v>
      </c>
      <c r="O97" s="167">
        <v>3</v>
      </c>
    </row>
    <row r="98" spans="1:104" ht="12.75" customHeight="1">
      <c r="A98" s="171"/>
      <c r="B98" s="172"/>
      <c r="C98" s="258" t="s">
        <v>291</v>
      </c>
      <c r="D98" s="259"/>
      <c r="E98" s="259"/>
      <c r="F98" s="259"/>
      <c r="G98" s="260"/>
      <c r="L98" s="173"/>
      <c r="O98" s="167"/>
    </row>
    <row r="99" spans="1:104">
      <c r="A99" s="168">
        <v>30</v>
      </c>
      <c r="B99" s="169" t="s">
        <v>169</v>
      </c>
      <c r="C99" s="194" t="s">
        <v>170</v>
      </c>
      <c r="D99" s="195" t="s">
        <v>82</v>
      </c>
      <c r="E99" s="196">
        <v>1</v>
      </c>
      <c r="F99" s="257"/>
      <c r="G99" s="197">
        <f>E99*F99</f>
        <v>0</v>
      </c>
      <c r="O99" s="167">
        <v>2</v>
      </c>
      <c r="AA99" s="143">
        <v>12</v>
      </c>
      <c r="AB99" s="143">
        <v>0</v>
      </c>
      <c r="AC99" s="143">
        <v>7</v>
      </c>
      <c r="AZ99" s="143">
        <v>1</v>
      </c>
      <c r="BA99" s="143">
        <f>IF(AZ99=1,G99,0)</f>
        <v>0</v>
      </c>
      <c r="BB99" s="143">
        <f>IF(AZ99=2,G99,0)</f>
        <v>0</v>
      </c>
      <c r="BC99" s="143">
        <f>IF(AZ99=3,G99,0)</f>
        <v>0</v>
      </c>
      <c r="BD99" s="143">
        <f>IF(AZ99=4,G99,0)</f>
        <v>0</v>
      </c>
      <c r="BE99" s="143">
        <f>IF(AZ99=5,G99,0)</f>
        <v>0</v>
      </c>
      <c r="CA99" s="170">
        <v>12</v>
      </c>
      <c r="CB99" s="170">
        <v>0</v>
      </c>
      <c r="CZ99" s="143">
        <v>0</v>
      </c>
    </row>
    <row r="100" spans="1:104" ht="40.5" customHeight="1">
      <c r="A100" s="171"/>
      <c r="B100" s="172"/>
      <c r="C100" s="231" t="s">
        <v>295</v>
      </c>
      <c r="D100" s="232"/>
      <c r="E100" s="232"/>
      <c r="F100" s="232"/>
      <c r="G100" s="233"/>
      <c r="L100" s="173" t="s">
        <v>171</v>
      </c>
      <c r="O100" s="167">
        <v>3</v>
      </c>
    </row>
    <row r="101" spans="1:104" ht="39" customHeight="1">
      <c r="A101" s="171"/>
      <c r="B101" s="172"/>
      <c r="C101" s="225" t="s">
        <v>296</v>
      </c>
      <c r="D101" s="226"/>
      <c r="E101" s="226"/>
      <c r="F101" s="226"/>
      <c r="G101" s="227"/>
      <c r="L101" s="173" t="s">
        <v>172</v>
      </c>
      <c r="O101" s="167">
        <v>3</v>
      </c>
    </row>
    <row r="102" spans="1:104" ht="27.75" customHeight="1">
      <c r="A102" s="171"/>
      <c r="B102" s="172"/>
      <c r="C102" s="234" t="s">
        <v>173</v>
      </c>
      <c r="D102" s="235"/>
      <c r="E102" s="235"/>
      <c r="F102" s="235"/>
      <c r="G102" s="236"/>
      <c r="L102" s="173" t="s">
        <v>173</v>
      </c>
      <c r="O102" s="167">
        <v>3</v>
      </c>
    </row>
    <row r="103" spans="1:104" ht="37.5" customHeight="1">
      <c r="A103" s="171"/>
      <c r="B103" s="172"/>
      <c r="C103" s="225" t="s">
        <v>297</v>
      </c>
      <c r="D103" s="226"/>
      <c r="E103" s="226"/>
      <c r="F103" s="226"/>
      <c r="G103" s="227"/>
      <c r="L103" s="173" t="s">
        <v>174</v>
      </c>
      <c r="O103" s="167">
        <v>3</v>
      </c>
    </row>
    <row r="104" spans="1:104" ht="18.75" customHeight="1">
      <c r="A104" s="171"/>
      <c r="B104" s="172"/>
      <c r="C104" s="234" t="s">
        <v>175</v>
      </c>
      <c r="D104" s="235"/>
      <c r="E104" s="235"/>
      <c r="F104" s="235"/>
      <c r="G104" s="236"/>
      <c r="L104" s="173" t="s">
        <v>175</v>
      </c>
      <c r="O104" s="167">
        <v>3</v>
      </c>
    </row>
    <row r="105" spans="1:104" ht="27.75" customHeight="1">
      <c r="A105" s="171"/>
      <c r="B105" s="172"/>
      <c r="C105" s="225" t="s">
        <v>298</v>
      </c>
      <c r="D105" s="226"/>
      <c r="E105" s="226"/>
      <c r="F105" s="226"/>
      <c r="G105" s="227"/>
      <c r="L105" s="173" t="s">
        <v>176</v>
      </c>
      <c r="O105" s="167">
        <v>3</v>
      </c>
    </row>
    <row r="106" spans="1:104" ht="17.25" customHeight="1">
      <c r="A106" s="171"/>
      <c r="B106" s="172"/>
      <c r="C106" s="234" t="s">
        <v>177</v>
      </c>
      <c r="D106" s="240"/>
      <c r="E106" s="240"/>
      <c r="F106" s="240"/>
      <c r="G106" s="236"/>
      <c r="L106" s="173" t="s">
        <v>177</v>
      </c>
      <c r="O106" s="167">
        <v>3</v>
      </c>
    </row>
    <row r="107" spans="1:104" ht="12.75" customHeight="1">
      <c r="A107" s="171"/>
      <c r="B107" s="172"/>
      <c r="C107" s="258" t="s">
        <v>291</v>
      </c>
      <c r="D107" s="259"/>
      <c r="E107" s="259"/>
      <c r="F107" s="259"/>
      <c r="G107" s="260"/>
      <c r="L107" s="173"/>
      <c r="O107" s="167"/>
    </row>
    <row r="108" spans="1:104">
      <c r="A108" s="168">
        <v>31</v>
      </c>
      <c r="B108" s="169" t="s">
        <v>178</v>
      </c>
      <c r="C108" s="194" t="s">
        <v>179</v>
      </c>
      <c r="D108" s="195" t="s">
        <v>82</v>
      </c>
      <c r="E108" s="196">
        <v>1</v>
      </c>
      <c r="F108" s="257"/>
      <c r="G108" s="197">
        <f>E108*F108</f>
        <v>0</v>
      </c>
      <c r="O108" s="167">
        <v>2</v>
      </c>
      <c r="AA108" s="143">
        <v>12</v>
      </c>
      <c r="AB108" s="143">
        <v>0</v>
      </c>
      <c r="AC108" s="143">
        <v>8</v>
      </c>
      <c r="AZ108" s="143">
        <v>1</v>
      </c>
      <c r="BA108" s="143">
        <f>IF(AZ108=1,G108,0)</f>
        <v>0</v>
      </c>
      <c r="BB108" s="143">
        <f>IF(AZ108=2,G108,0)</f>
        <v>0</v>
      </c>
      <c r="BC108" s="143">
        <f>IF(AZ108=3,G108,0)</f>
        <v>0</v>
      </c>
      <c r="BD108" s="143">
        <f>IF(AZ108=4,G108,0)</f>
        <v>0</v>
      </c>
      <c r="BE108" s="143">
        <f>IF(AZ108=5,G108,0)</f>
        <v>0</v>
      </c>
      <c r="CA108" s="170">
        <v>12</v>
      </c>
      <c r="CB108" s="170">
        <v>0</v>
      </c>
      <c r="CZ108" s="143">
        <v>0</v>
      </c>
    </row>
    <row r="109" spans="1:104" ht="22.5">
      <c r="A109" s="171"/>
      <c r="B109" s="172"/>
      <c r="C109" s="222" t="s">
        <v>309</v>
      </c>
      <c r="D109" s="223"/>
      <c r="E109" s="223"/>
      <c r="F109" s="223"/>
      <c r="G109" s="224"/>
      <c r="L109" s="173" t="s">
        <v>86</v>
      </c>
      <c r="O109" s="167">
        <v>3</v>
      </c>
    </row>
    <row r="110" spans="1:104">
      <c r="A110" s="171"/>
      <c r="B110" s="172"/>
      <c r="C110" s="258" t="s">
        <v>291</v>
      </c>
      <c r="D110" s="259"/>
      <c r="E110" s="259"/>
      <c r="F110" s="259"/>
      <c r="G110" s="260"/>
      <c r="L110" s="173"/>
      <c r="O110" s="167"/>
    </row>
    <row r="111" spans="1:104">
      <c r="A111" s="168">
        <v>32</v>
      </c>
      <c r="B111" s="169" t="s">
        <v>180</v>
      </c>
      <c r="C111" s="194" t="s">
        <v>181</v>
      </c>
      <c r="D111" s="195" t="s">
        <v>82</v>
      </c>
      <c r="E111" s="196">
        <v>1</v>
      </c>
      <c r="F111" s="257"/>
      <c r="G111" s="197">
        <f>E111*F111</f>
        <v>0</v>
      </c>
      <c r="O111" s="167">
        <v>2</v>
      </c>
      <c r="AA111" s="143">
        <v>12</v>
      </c>
      <c r="AB111" s="143">
        <v>0</v>
      </c>
      <c r="AC111" s="143">
        <v>9</v>
      </c>
      <c r="AZ111" s="143">
        <v>1</v>
      </c>
      <c r="BA111" s="143">
        <f>IF(AZ111=1,G111,0)</f>
        <v>0</v>
      </c>
      <c r="BB111" s="143">
        <f>IF(AZ111=2,G111,0)</f>
        <v>0</v>
      </c>
      <c r="BC111" s="143">
        <f>IF(AZ111=3,G111,0)</f>
        <v>0</v>
      </c>
      <c r="BD111" s="143">
        <f>IF(AZ111=4,G111,0)</f>
        <v>0</v>
      </c>
      <c r="BE111" s="143">
        <f>IF(AZ111=5,G111,0)</f>
        <v>0</v>
      </c>
      <c r="CA111" s="170">
        <v>12</v>
      </c>
      <c r="CB111" s="170">
        <v>0</v>
      </c>
      <c r="CZ111" s="143">
        <v>0</v>
      </c>
    </row>
    <row r="112" spans="1:104" ht="22.5">
      <c r="A112" s="171"/>
      <c r="B112" s="172"/>
      <c r="C112" s="222" t="s">
        <v>309</v>
      </c>
      <c r="D112" s="223"/>
      <c r="E112" s="223"/>
      <c r="F112" s="223"/>
      <c r="G112" s="224"/>
      <c r="L112" s="173" t="s">
        <v>86</v>
      </c>
      <c r="O112" s="167">
        <v>3</v>
      </c>
    </row>
    <row r="113" spans="1:104">
      <c r="A113" s="171"/>
      <c r="B113" s="172"/>
      <c r="C113" s="258" t="s">
        <v>291</v>
      </c>
      <c r="D113" s="259"/>
      <c r="E113" s="259"/>
      <c r="F113" s="259"/>
      <c r="G113" s="260"/>
      <c r="L113" s="173"/>
      <c r="O113" s="167"/>
    </row>
    <row r="114" spans="1:104">
      <c r="A114" s="174"/>
      <c r="B114" s="175" t="s">
        <v>72</v>
      </c>
      <c r="C114" s="176" t="str">
        <f>CONCATENATE(B7," ",C7)</f>
        <v>A-1 Atypické interiérové prvky</v>
      </c>
      <c r="D114" s="177"/>
      <c r="E114" s="178"/>
      <c r="F114" s="179"/>
      <c r="G114" s="180">
        <f>SUM(G7:G112)</f>
        <v>0</v>
      </c>
      <c r="O114" s="167">
        <v>4</v>
      </c>
      <c r="BA114" s="181">
        <f>SUM(BA7:BA112)</f>
        <v>0</v>
      </c>
      <c r="BB114" s="181">
        <f>SUM(BB7:BB112)</f>
        <v>0</v>
      </c>
      <c r="BC114" s="181">
        <f>SUM(BC7:BC112)</f>
        <v>0</v>
      </c>
      <c r="BD114" s="181">
        <f>SUM(BD7:BD112)</f>
        <v>0</v>
      </c>
      <c r="BE114" s="181">
        <f>SUM(BE7:BE112)</f>
        <v>0</v>
      </c>
    </row>
    <row r="115" spans="1:104">
      <c r="A115" s="160" t="s">
        <v>70</v>
      </c>
      <c r="B115" s="161" t="s">
        <v>182</v>
      </c>
      <c r="C115" s="162" t="s">
        <v>183</v>
      </c>
      <c r="D115" s="163"/>
      <c r="E115" s="164"/>
      <c r="F115" s="164"/>
      <c r="G115" s="165"/>
      <c r="H115" s="166"/>
      <c r="I115" s="166"/>
      <c r="O115" s="167">
        <v>1</v>
      </c>
    </row>
    <row r="116" spans="1:104">
      <c r="A116" s="168">
        <v>33</v>
      </c>
      <c r="B116" s="169" t="s">
        <v>184</v>
      </c>
      <c r="C116" s="194" t="s">
        <v>185</v>
      </c>
      <c r="D116" s="195" t="s">
        <v>82</v>
      </c>
      <c r="E116" s="196">
        <v>2</v>
      </c>
      <c r="F116" s="257"/>
      <c r="G116" s="197">
        <f>E116*F116</f>
        <v>0</v>
      </c>
      <c r="O116" s="167">
        <v>2</v>
      </c>
      <c r="AA116" s="143">
        <v>12</v>
      </c>
      <c r="AB116" s="143">
        <v>0</v>
      </c>
      <c r="AC116" s="143">
        <v>42</v>
      </c>
      <c r="AZ116" s="143">
        <v>1</v>
      </c>
      <c r="BA116" s="143">
        <f>IF(AZ116=1,G116,0)</f>
        <v>0</v>
      </c>
      <c r="BB116" s="143">
        <f>IF(AZ116=2,G116,0)</f>
        <v>0</v>
      </c>
      <c r="BC116" s="143">
        <f>IF(AZ116=3,G116,0)</f>
        <v>0</v>
      </c>
      <c r="BD116" s="143">
        <f>IF(AZ116=4,G116,0)</f>
        <v>0</v>
      </c>
      <c r="BE116" s="143">
        <f>IF(AZ116=5,G116,0)</f>
        <v>0</v>
      </c>
      <c r="CA116" s="170">
        <v>12</v>
      </c>
      <c r="CB116" s="170">
        <v>0</v>
      </c>
      <c r="CZ116" s="143">
        <v>0</v>
      </c>
    </row>
    <row r="117" spans="1:104" ht="45">
      <c r="A117" s="171"/>
      <c r="B117" s="172"/>
      <c r="C117" s="222" t="s">
        <v>332</v>
      </c>
      <c r="D117" s="223"/>
      <c r="E117" s="223"/>
      <c r="F117" s="223"/>
      <c r="G117" s="224"/>
      <c r="L117" s="173" t="s">
        <v>186</v>
      </c>
      <c r="O117" s="167">
        <v>3</v>
      </c>
    </row>
    <row r="118" spans="1:104">
      <c r="A118" s="171"/>
      <c r="B118" s="172"/>
      <c r="C118" s="258" t="s">
        <v>291</v>
      </c>
      <c r="D118" s="259"/>
      <c r="E118" s="259"/>
      <c r="F118" s="259"/>
      <c r="G118" s="260"/>
      <c r="L118" s="173"/>
      <c r="O118" s="167"/>
    </row>
    <row r="119" spans="1:104">
      <c r="A119" s="168">
        <v>34</v>
      </c>
      <c r="B119" s="169" t="s">
        <v>187</v>
      </c>
      <c r="C119" s="194" t="s">
        <v>188</v>
      </c>
      <c r="D119" s="195" t="s">
        <v>82</v>
      </c>
      <c r="E119" s="196">
        <v>3</v>
      </c>
      <c r="F119" s="257"/>
      <c r="G119" s="197">
        <f>E119*F119</f>
        <v>0</v>
      </c>
      <c r="O119" s="167">
        <v>2</v>
      </c>
      <c r="AA119" s="143">
        <v>12</v>
      </c>
      <c r="AB119" s="143">
        <v>0</v>
      </c>
      <c r="AC119" s="143">
        <v>43</v>
      </c>
      <c r="AZ119" s="143">
        <v>1</v>
      </c>
      <c r="BA119" s="143">
        <f>IF(AZ119=1,G119,0)</f>
        <v>0</v>
      </c>
      <c r="BB119" s="143">
        <f>IF(AZ119=2,G119,0)</f>
        <v>0</v>
      </c>
      <c r="BC119" s="143">
        <f>IF(AZ119=3,G119,0)</f>
        <v>0</v>
      </c>
      <c r="BD119" s="143">
        <f>IF(AZ119=4,G119,0)</f>
        <v>0</v>
      </c>
      <c r="BE119" s="143">
        <f>IF(AZ119=5,G119,0)</f>
        <v>0</v>
      </c>
      <c r="CA119" s="170">
        <v>12</v>
      </c>
      <c r="CB119" s="170">
        <v>0</v>
      </c>
      <c r="CZ119" s="143">
        <v>0</v>
      </c>
    </row>
    <row r="120" spans="1:104" ht="45">
      <c r="A120" s="171"/>
      <c r="B120" s="172"/>
      <c r="C120" s="222" t="s">
        <v>333</v>
      </c>
      <c r="D120" s="223"/>
      <c r="E120" s="223"/>
      <c r="F120" s="223"/>
      <c r="G120" s="224"/>
      <c r="L120" s="173" t="s">
        <v>189</v>
      </c>
      <c r="O120" s="167">
        <v>3</v>
      </c>
    </row>
    <row r="121" spans="1:104">
      <c r="A121" s="171"/>
      <c r="B121" s="172"/>
      <c r="C121" s="258" t="s">
        <v>291</v>
      </c>
      <c r="D121" s="259"/>
      <c r="E121" s="259"/>
      <c r="F121" s="259"/>
      <c r="G121" s="260"/>
      <c r="L121" s="173"/>
      <c r="O121" s="167"/>
    </row>
    <row r="122" spans="1:104">
      <c r="A122" s="168">
        <v>35</v>
      </c>
      <c r="B122" s="169" t="s">
        <v>190</v>
      </c>
      <c r="C122" s="194" t="s">
        <v>191</v>
      </c>
      <c r="D122" s="195" t="s">
        <v>82</v>
      </c>
      <c r="E122" s="196">
        <v>3</v>
      </c>
      <c r="F122" s="257"/>
      <c r="G122" s="197">
        <f>E122*F122</f>
        <v>0</v>
      </c>
      <c r="O122" s="167">
        <v>2</v>
      </c>
      <c r="AA122" s="143">
        <v>12</v>
      </c>
      <c r="AB122" s="143">
        <v>0</v>
      </c>
      <c r="AC122" s="143">
        <v>44</v>
      </c>
      <c r="AZ122" s="143">
        <v>1</v>
      </c>
      <c r="BA122" s="143">
        <f>IF(AZ122=1,G122,0)</f>
        <v>0</v>
      </c>
      <c r="BB122" s="143">
        <f>IF(AZ122=2,G122,0)</f>
        <v>0</v>
      </c>
      <c r="BC122" s="143">
        <f>IF(AZ122=3,G122,0)</f>
        <v>0</v>
      </c>
      <c r="BD122" s="143">
        <f>IF(AZ122=4,G122,0)</f>
        <v>0</v>
      </c>
      <c r="BE122" s="143">
        <f>IF(AZ122=5,G122,0)</f>
        <v>0</v>
      </c>
      <c r="CA122" s="170">
        <v>12</v>
      </c>
      <c r="CB122" s="170">
        <v>0</v>
      </c>
      <c r="CZ122" s="143">
        <v>0</v>
      </c>
    </row>
    <row r="123" spans="1:104" ht="33.75">
      <c r="A123" s="171"/>
      <c r="B123" s="172"/>
      <c r="C123" s="222" t="s">
        <v>192</v>
      </c>
      <c r="D123" s="223"/>
      <c r="E123" s="223"/>
      <c r="F123" s="223"/>
      <c r="G123" s="224"/>
      <c r="L123" s="173" t="s">
        <v>192</v>
      </c>
      <c r="O123" s="167">
        <v>3</v>
      </c>
    </row>
    <row r="124" spans="1:104">
      <c r="A124" s="171"/>
      <c r="B124" s="172"/>
      <c r="C124" s="258" t="s">
        <v>291</v>
      </c>
      <c r="D124" s="259"/>
      <c r="E124" s="259"/>
      <c r="F124" s="259"/>
      <c r="G124" s="260"/>
      <c r="L124" s="173"/>
      <c r="O124" s="167"/>
    </row>
    <row r="125" spans="1:104">
      <c r="A125" s="168">
        <v>36</v>
      </c>
      <c r="B125" s="169" t="s">
        <v>193</v>
      </c>
      <c r="C125" s="194" t="s">
        <v>194</v>
      </c>
      <c r="D125" s="195" t="s">
        <v>82</v>
      </c>
      <c r="E125" s="196">
        <v>1</v>
      </c>
      <c r="F125" s="257"/>
      <c r="G125" s="197">
        <f>E125*F125</f>
        <v>0</v>
      </c>
      <c r="O125" s="167">
        <v>2</v>
      </c>
      <c r="AA125" s="143">
        <v>12</v>
      </c>
      <c r="AB125" s="143">
        <v>0</v>
      </c>
      <c r="AC125" s="143">
        <v>45</v>
      </c>
      <c r="AZ125" s="143">
        <v>1</v>
      </c>
      <c r="BA125" s="143">
        <f>IF(AZ125=1,G125,0)</f>
        <v>0</v>
      </c>
      <c r="BB125" s="143">
        <f>IF(AZ125=2,G125,0)</f>
        <v>0</v>
      </c>
      <c r="BC125" s="143">
        <f>IF(AZ125=3,G125,0)</f>
        <v>0</v>
      </c>
      <c r="BD125" s="143">
        <f>IF(AZ125=4,G125,0)</f>
        <v>0</v>
      </c>
      <c r="BE125" s="143">
        <f>IF(AZ125=5,G125,0)</f>
        <v>0</v>
      </c>
      <c r="CA125" s="170">
        <v>12</v>
      </c>
      <c r="CB125" s="170">
        <v>0</v>
      </c>
      <c r="CZ125" s="143">
        <v>0</v>
      </c>
    </row>
    <row r="126" spans="1:104" ht="26.25" customHeight="1">
      <c r="A126" s="171"/>
      <c r="B126" s="172"/>
      <c r="C126" s="222" t="s">
        <v>195</v>
      </c>
      <c r="D126" s="223"/>
      <c r="E126" s="223"/>
      <c r="F126" s="223"/>
      <c r="G126" s="224"/>
      <c r="L126" s="173" t="s">
        <v>195</v>
      </c>
      <c r="O126" s="167">
        <v>3</v>
      </c>
    </row>
    <row r="127" spans="1:104" ht="12.75" customHeight="1">
      <c r="A127" s="171"/>
      <c r="B127" s="172"/>
      <c r="C127" s="258" t="s">
        <v>291</v>
      </c>
      <c r="D127" s="259"/>
      <c r="E127" s="259"/>
      <c r="F127" s="259"/>
      <c r="G127" s="260"/>
      <c r="L127" s="173"/>
      <c r="O127" s="167"/>
    </row>
    <row r="128" spans="1:104" ht="22.5">
      <c r="A128" s="168">
        <v>37</v>
      </c>
      <c r="B128" s="169" t="s">
        <v>196</v>
      </c>
      <c r="C128" s="194" t="s">
        <v>197</v>
      </c>
      <c r="D128" s="195" t="s">
        <v>82</v>
      </c>
      <c r="E128" s="196">
        <v>2</v>
      </c>
      <c r="F128" s="257"/>
      <c r="G128" s="197">
        <f>E128*F128</f>
        <v>0</v>
      </c>
      <c r="O128" s="167">
        <v>2</v>
      </c>
      <c r="AA128" s="143">
        <v>12</v>
      </c>
      <c r="AB128" s="143">
        <v>0</v>
      </c>
      <c r="AC128" s="143">
        <v>46</v>
      </c>
      <c r="AZ128" s="143">
        <v>1</v>
      </c>
      <c r="BA128" s="143">
        <f>IF(AZ128=1,G128,0)</f>
        <v>0</v>
      </c>
      <c r="BB128" s="143">
        <f>IF(AZ128=2,G128,0)</f>
        <v>0</v>
      </c>
      <c r="BC128" s="143">
        <f>IF(AZ128=3,G128,0)</f>
        <v>0</v>
      </c>
      <c r="BD128" s="143">
        <f>IF(AZ128=4,G128,0)</f>
        <v>0</v>
      </c>
      <c r="BE128" s="143">
        <f>IF(AZ128=5,G128,0)</f>
        <v>0</v>
      </c>
      <c r="CA128" s="170">
        <v>12</v>
      </c>
      <c r="CB128" s="170">
        <v>0</v>
      </c>
      <c r="CZ128" s="143">
        <v>0</v>
      </c>
    </row>
    <row r="129" spans="1:104" ht="33.75">
      <c r="A129" s="171"/>
      <c r="B129" s="172"/>
      <c r="C129" s="222" t="s">
        <v>299</v>
      </c>
      <c r="D129" s="223"/>
      <c r="E129" s="223"/>
      <c r="F129" s="223"/>
      <c r="G129" s="224"/>
      <c r="L129" s="173" t="s">
        <v>198</v>
      </c>
      <c r="O129" s="167">
        <v>3</v>
      </c>
    </row>
    <row r="130" spans="1:104">
      <c r="A130" s="171"/>
      <c r="B130" s="172"/>
      <c r="C130" s="258" t="s">
        <v>291</v>
      </c>
      <c r="D130" s="259"/>
      <c r="E130" s="259"/>
      <c r="F130" s="259"/>
      <c r="G130" s="260"/>
      <c r="L130" s="173"/>
      <c r="O130" s="167"/>
    </row>
    <row r="131" spans="1:104">
      <c r="A131" s="168">
        <v>38</v>
      </c>
      <c r="B131" s="169" t="s">
        <v>199</v>
      </c>
      <c r="C131" s="194" t="s">
        <v>200</v>
      </c>
      <c r="D131" s="195" t="s">
        <v>82</v>
      </c>
      <c r="E131" s="196">
        <v>2</v>
      </c>
      <c r="F131" s="257"/>
      <c r="G131" s="197">
        <f>E131*F131</f>
        <v>0</v>
      </c>
      <c r="O131" s="167">
        <v>2</v>
      </c>
      <c r="AA131" s="143">
        <v>12</v>
      </c>
      <c r="AB131" s="143">
        <v>0</v>
      </c>
      <c r="AC131" s="143">
        <v>47</v>
      </c>
      <c r="AZ131" s="143">
        <v>1</v>
      </c>
      <c r="BA131" s="143">
        <f>IF(AZ131=1,G131,0)</f>
        <v>0</v>
      </c>
      <c r="BB131" s="143">
        <f>IF(AZ131=2,G131,0)</f>
        <v>0</v>
      </c>
      <c r="BC131" s="143">
        <f>IF(AZ131=3,G131,0)</f>
        <v>0</v>
      </c>
      <c r="BD131" s="143">
        <f>IF(AZ131=4,G131,0)</f>
        <v>0</v>
      </c>
      <c r="BE131" s="143">
        <f>IF(AZ131=5,G131,0)</f>
        <v>0</v>
      </c>
      <c r="CA131" s="170">
        <v>12</v>
      </c>
      <c r="CB131" s="170">
        <v>0</v>
      </c>
      <c r="CZ131" s="143">
        <v>0</v>
      </c>
    </row>
    <row r="132" spans="1:104" ht="56.25">
      <c r="A132" s="171"/>
      <c r="B132" s="172"/>
      <c r="C132" s="222" t="s">
        <v>334</v>
      </c>
      <c r="D132" s="223"/>
      <c r="E132" s="223"/>
      <c r="F132" s="223"/>
      <c r="G132" s="224"/>
      <c r="L132" s="173" t="s">
        <v>201</v>
      </c>
      <c r="O132" s="167">
        <v>3</v>
      </c>
    </row>
    <row r="133" spans="1:104">
      <c r="A133" s="171"/>
      <c r="B133" s="172"/>
      <c r="C133" s="258" t="s">
        <v>291</v>
      </c>
      <c r="D133" s="259"/>
      <c r="E133" s="259"/>
      <c r="F133" s="259"/>
      <c r="G133" s="260"/>
      <c r="L133" s="173"/>
      <c r="O133" s="167"/>
    </row>
    <row r="134" spans="1:104" ht="22.5">
      <c r="A134" s="168">
        <v>39</v>
      </c>
      <c r="B134" s="169" t="s">
        <v>202</v>
      </c>
      <c r="C134" s="194" t="s">
        <v>203</v>
      </c>
      <c r="D134" s="195" t="s">
        <v>82</v>
      </c>
      <c r="E134" s="196">
        <v>1</v>
      </c>
      <c r="F134" s="257"/>
      <c r="G134" s="197">
        <f>E134*F134</f>
        <v>0</v>
      </c>
      <c r="O134" s="167">
        <v>2</v>
      </c>
      <c r="AA134" s="143">
        <v>12</v>
      </c>
      <c r="AB134" s="143">
        <v>0</v>
      </c>
      <c r="AC134" s="143">
        <v>48</v>
      </c>
      <c r="AZ134" s="143">
        <v>1</v>
      </c>
      <c r="BA134" s="143">
        <f>IF(AZ134=1,G134,0)</f>
        <v>0</v>
      </c>
      <c r="BB134" s="143">
        <f>IF(AZ134=2,G134,0)</f>
        <v>0</v>
      </c>
      <c r="BC134" s="143">
        <f>IF(AZ134=3,G134,0)</f>
        <v>0</v>
      </c>
      <c r="BD134" s="143">
        <f>IF(AZ134=4,G134,0)</f>
        <v>0</v>
      </c>
      <c r="BE134" s="143">
        <f>IF(AZ134=5,G134,0)</f>
        <v>0</v>
      </c>
      <c r="CA134" s="170">
        <v>12</v>
      </c>
      <c r="CB134" s="170">
        <v>0</v>
      </c>
      <c r="CZ134" s="143">
        <v>0</v>
      </c>
    </row>
    <row r="135" spans="1:104" ht="26.25" customHeight="1">
      <c r="A135" s="171"/>
      <c r="B135" s="172"/>
      <c r="C135" s="237" t="s">
        <v>204</v>
      </c>
      <c r="D135" s="238"/>
      <c r="E135" s="238"/>
      <c r="F135" s="238"/>
      <c r="G135" s="239"/>
      <c r="L135" s="173" t="s">
        <v>204</v>
      </c>
      <c r="O135" s="167">
        <v>3</v>
      </c>
    </row>
    <row r="136" spans="1:104" ht="27" customHeight="1">
      <c r="A136" s="171"/>
      <c r="B136" s="172"/>
      <c r="C136" s="234" t="s">
        <v>205</v>
      </c>
      <c r="D136" s="235"/>
      <c r="E136" s="235"/>
      <c r="F136" s="235"/>
      <c r="G136" s="236"/>
      <c r="L136" s="173" t="s">
        <v>205</v>
      </c>
      <c r="O136" s="167">
        <v>3</v>
      </c>
    </row>
    <row r="137" spans="1:104" ht="26.25" customHeight="1">
      <c r="A137" s="171"/>
      <c r="B137" s="172"/>
      <c r="C137" s="234" t="s">
        <v>206</v>
      </c>
      <c r="D137" s="235"/>
      <c r="E137" s="235"/>
      <c r="F137" s="235"/>
      <c r="G137" s="236"/>
      <c r="L137" s="173" t="s">
        <v>206</v>
      </c>
      <c r="O137" s="167">
        <v>3</v>
      </c>
    </row>
    <row r="138" spans="1:104" ht="27.75" customHeight="1">
      <c r="A138" s="171"/>
      <c r="B138" s="172"/>
      <c r="C138" s="225" t="s">
        <v>300</v>
      </c>
      <c r="D138" s="226"/>
      <c r="E138" s="226"/>
      <c r="F138" s="226"/>
      <c r="G138" s="227"/>
      <c r="L138" s="173" t="s">
        <v>207</v>
      </c>
      <c r="O138" s="167">
        <v>3</v>
      </c>
    </row>
    <row r="139" spans="1:104" ht="27.75" customHeight="1">
      <c r="A139" s="171"/>
      <c r="B139" s="172"/>
      <c r="C139" s="225" t="s">
        <v>301</v>
      </c>
      <c r="D139" s="226"/>
      <c r="E139" s="226"/>
      <c r="F139" s="226"/>
      <c r="G139" s="227"/>
      <c r="L139" s="173" t="s">
        <v>208</v>
      </c>
      <c r="O139" s="167">
        <v>3</v>
      </c>
    </row>
    <row r="140" spans="1:104">
      <c r="A140" s="171"/>
      <c r="B140" s="172"/>
      <c r="C140" s="258" t="s">
        <v>291</v>
      </c>
      <c r="D140" s="259"/>
      <c r="E140" s="259"/>
      <c r="F140" s="259"/>
      <c r="G140" s="260"/>
      <c r="L140" s="173"/>
      <c r="O140" s="167">
        <v>3</v>
      </c>
    </row>
    <row r="141" spans="1:104">
      <c r="A141" s="174"/>
      <c r="B141" s="175" t="s">
        <v>72</v>
      </c>
      <c r="C141" s="176" t="str">
        <f>CONCATENATE(B115," ",C115)</f>
        <v>B-1 Typové exteriérové prvky</v>
      </c>
      <c r="D141" s="177"/>
      <c r="E141" s="178"/>
      <c r="F141" s="179"/>
      <c r="G141" s="180">
        <f>SUM(G115:G140)</f>
        <v>0</v>
      </c>
      <c r="O141" s="167">
        <v>4</v>
      </c>
      <c r="BA141" s="181">
        <f>SUM(BA115:BA140)</f>
        <v>0</v>
      </c>
      <c r="BB141" s="181">
        <f>SUM(BB115:BB140)</f>
        <v>0</v>
      </c>
      <c r="BC141" s="181">
        <f>SUM(BC115:BC140)</f>
        <v>0</v>
      </c>
      <c r="BD141" s="181">
        <f>SUM(BD115:BD140)</f>
        <v>0</v>
      </c>
      <c r="BE141" s="181">
        <f>SUM(BE115:BE140)</f>
        <v>0</v>
      </c>
    </row>
    <row r="142" spans="1:104">
      <c r="A142" s="160" t="s">
        <v>70</v>
      </c>
      <c r="B142" s="161" t="s">
        <v>209</v>
      </c>
      <c r="C142" s="162" t="s">
        <v>210</v>
      </c>
      <c r="D142" s="163"/>
      <c r="E142" s="164"/>
      <c r="F142" s="164"/>
      <c r="G142" s="165"/>
      <c r="H142" s="166"/>
      <c r="I142" s="166"/>
      <c r="O142" s="167">
        <v>1</v>
      </c>
    </row>
    <row r="143" spans="1:104" ht="22.5">
      <c r="A143" s="168">
        <v>40</v>
      </c>
      <c r="B143" s="169" t="s">
        <v>211</v>
      </c>
      <c r="C143" s="194" t="s">
        <v>212</v>
      </c>
      <c r="D143" s="195" t="s">
        <v>82</v>
      </c>
      <c r="E143" s="196">
        <v>1</v>
      </c>
      <c r="F143" s="261">
        <v>0</v>
      </c>
      <c r="G143" s="262">
        <f>E143*F143</f>
        <v>0</v>
      </c>
      <c r="O143" s="167">
        <v>2</v>
      </c>
      <c r="AA143" s="143">
        <v>12</v>
      </c>
      <c r="AB143" s="143">
        <v>0</v>
      </c>
      <c r="AC143" s="143">
        <v>49</v>
      </c>
      <c r="AZ143" s="143">
        <v>1</v>
      </c>
      <c r="BA143" s="143">
        <f>IF(AZ143=1,G143,0)</f>
        <v>0</v>
      </c>
      <c r="BB143" s="143">
        <f>IF(AZ143=2,G143,0)</f>
        <v>0</v>
      </c>
      <c r="BC143" s="143">
        <f>IF(AZ143=3,G143,0)</f>
        <v>0</v>
      </c>
      <c r="BD143" s="143">
        <f>IF(AZ143=4,G143,0)</f>
        <v>0</v>
      </c>
      <c r="BE143" s="143">
        <f>IF(AZ143=5,G143,0)</f>
        <v>0</v>
      </c>
      <c r="CA143" s="170">
        <v>12</v>
      </c>
      <c r="CB143" s="170">
        <v>0</v>
      </c>
      <c r="CZ143" s="143">
        <v>0</v>
      </c>
    </row>
    <row r="144" spans="1:104" ht="56.25">
      <c r="A144" s="171"/>
      <c r="B144" s="172"/>
      <c r="C144" s="222" t="s">
        <v>335</v>
      </c>
      <c r="D144" s="223"/>
      <c r="E144" s="223"/>
      <c r="F144" s="223"/>
      <c r="G144" s="224"/>
      <c r="L144" s="173" t="s">
        <v>213</v>
      </c>
      <c r="O144" s="167">
        <v>3</v>
      </c>
    </row>
    <row r="145" spans="1:104">
      <c r="A145" s="171"/>
      <c r="B145" s="172"/>
      <c r="C145" s="228" t="s">
        <v>345</v>
      </c>
      <c r="D145" s="229"/>
      <c r="E145" s="229"/>
      <c r="F145" s="229"/>
      <c r="G145" s="230"/>
      <c r="L145" s="173"/>
      <c r="O145" s="167"/>
    </row>
    <row r="146" spans="1:104" ht="22.5">
      <c r="A146" s="168">
        <v>41</v>
      </c>
      <c r="B146" s="169" t="s">
        <v>214</v>
      </c>
      <c r="C146" s="194" t="s">
        <v>215</v>
      </c>
      <c r="D146" s="195" t="s">
        <v>82</v>
      </c>
      <c r="E146" s="196">
        <v>4</v>
      </c>
      <c r="F146" s="261">
        <v>0</v>
      </c>
      <c r="G146" s="262">
        <f>E146*F146</f>
        <v>0</v>
      </c>
      <c r="O146" s="167">
        <v>2</v>
      </c>
      <c r="AA146" s="143">
        <v>12</v>
      </c>
      <c r="AB146" s="143">
        <v>0</v>
      </c>
      <c r="AC146" s="143">
        <v>50</v>
      </c>
      <c r="AZ146" s="143">
        <v>1</v>
      </c>
      <c r="BA146" s="143">
        <f>IF(AZ146=1,G146,0)</f>
        <v>0</v>
      </c>
      <c r="BB146" s="143">
        <f>IF(AZ146=2,G146,0)</f>
        <v>0</v>
      </c>
      <c r="BC146" s="143">
        <f>IF(AZ146=3,G146,0)</f>
        <v>0</v>
      </c>
      <c r="BD146" s="143">
        <f>IF(AZ146=4,G146,0)</f>
        <v>0</v>
      </c>
      <c r="BE146" s="143">
        <f>IF(AZ146=5,G146,0)</f>
        <v>0</v>
      </c>
      <c r="CA146" s="170">
        <v>12</v>
      </c>
      <c r="CB146" s="170">
        <v>0</v>
      </c>
      <c r="CZ146" s="143">
        <v>0</v>
      </c>
    </row>
    <row r="147" spans="1:104" ht="93" customHeight="1">
      <c r="A147" s="171"/>
      <c r="B147" s="172"/>
      <c r="C147" s="222" t="s">
        <v>336</v>
      </c>
      <c r="D147" s="223"/>
      <c r="E147" s="223"/>
      <c r="F147" s="223"/>
      <c r="G147" s="224"/>
      <c r="L147" s="173" t="s">
        <v>216</v>
      </c>
      <c r="O147" s="167">
        <v>3</v>
      </c>
    </row>
    <row r="148" spans="1:104">
      <c r="A148" s="171"/>
      <c r="B148" s="172"/>
      <c r="C148" s="228" t="s">
        <v>345</v>
      </c>
      <c r="D148" s="229"/>
      <c r="E148" s="229"/>
      <c r="F148" s="229"/>
      <c r="G148" s="230"/>
      <c r="L148" s="173"/>
      <c r="O148" s="167"/>
    </row>
    <row r="149" spans="1:104" ht="22.5">
      <c r="A149" s="168">
        <v>42</v>
      </c>
      <c r="B149" s="169" t="s">
        <v>217</v>
      </c>
      <c r="C149" s="194" t="s">
        <v>218</v>
      </c>
      <c r="D149" s="195" t="s">
        <v>82</v>
      </c>
      <c r="E149" s="196">
        <v>5</v>
      </c>
      <c r="F149" s="261">
        <v>0</v>
      </c>
      <c r="G149" s="262">
        <f>E149*F149</f>
        <v>0</v>
      </c>
      <c r="O149" s="167">
        <v>2</v>
      </c>
      <c r="AA149" s="143">
        <v>12</v>
      </c>
      <c r="AB149" s="143">
        <v>0</v>
      </c>
      <c r="AC149" s="143">
        <v>65</v>
      </c>
      <c r="AZ149" s="143">
        <v>1</v>
      </c>
      <c r="BA149" s="143">
        <f>IF(AZ149=1,G149,0)</f>
        <v>0</v>
      </c>
      <c r="BB149" s="143">
        <f>IF(AZ149=2,G149,0)</f>
        <v>0</v>
      </c>
      <c r="BC149" s="143">
        <f>IF(AZ149=3,G149,0)</f>
        <v>0</v>
      </c>
      <c r="BD149" s="143">
        <f>IF(AZ149=4,G149,0)</f>
        <v>0</v>
      </c>
      <c r="BE149" s="143">
        <f>IF(AZ149=5,G149,0)</f>
        <v>0</v>
      </c>
      <c r="CA149" s="170">
        <v>12</v>
      </c>
      <c r="CB149" s="170">
        <v>0</v>
      </c>
      <c r="CZ149" s="143">
        <v>0</v>
      </c>
    </row>
    <row r="150" spans="1:104" ht="60" customHeight="1">
      <c r="A150" s="171"/>
      <c r="B150" s="172"/>
      <c r="C150" s="222" t="s">
        <v>337</v>
      </c>
      <c r="D150" s="223"/>
      <c r="E150" s="223"/>
      <c r="F150" s="223"/>
      <c r="G150" s="224"/>
      <c r="L150" s="173" t="s">
        <v>219</v>
      </c>
      <c r="O150" s="167">
        <v>3</v>
      </c>
    </row>
    <row r="151" spans="1:104">
      <c r="A151" s="171"/>
      <c r="B151" s="172"/>
      <c r="C151" s="228" t="s">
        <v>345</v>
      </c>
      <c r="D151" s="229"/>
      <c r="E151" s="229"/>
      <c r="F151" s="229"/>
      <c r="G151" s="230"/>
      <c r="L151" s="173"/>
      <c r="O151" s="167"/>
    </row>
    <row r="152" spans="1:104" ht="22.5">
      <c r="A152" s="168">
        <v>43</v>
      </c>
      <c r="B152" s="169" t="s">
        <v>220</v>
      </c>
      <c r="C152" s="194" t="s">
        <v>221</v>
      </c>
      <c r="D152" s="195" t="s">
        <v>82</v>
      </c>
      <c r="E152" s="196">
        <v>1</v>
      </c>
      <c r="F152" s="261">
        <v>0</v>
      </c>
      <c r="G152" s="262">
        <f>E152*F152</f>
        <v>0</v>
      </c>
      <c r="O152" s="167">
        <v>2</v>
      </c>
      <c r="AA152" s="143">
        <v>12</v>
      </c>
      <c r="AB152" s="143">
        <v>0</v>
      </c>
      <c r="AC152" s="143">
        <v>51</v>
      </c>
      <c r="AZ152" s="143">
        <v>1</v>
      </c>
      <c r="BA152" s="143">
        <f>IF(AZ152=1,G152,0)</f>
        <v>0</v>
      </c>
      <c r="BB152" s="143">
        <f>IF(AZ152=2,G152,0)</f>
        <v>0</v>
      </c>
      <c r="BC152" s="143">
        <f>IF(AZ152=3,G152,0)</f>
        <v>0</v>
      </c>
      <c r="BD152" s="143">
        <f>IF(AZ152=4,G152,0)</f>
        <v>0</v>
      </c>
      <c r="BE152" s="143">
        <f>IF(AZ152=5,G152,0)</f>
        <v>0</v>
      </c>
      <c r="CA152" s="170">
        <v>12</v>
      </c>
      <c r="CB152" s="170">
        <v>0</v>
      </c>
      <c r="CZ152" s="143">
        <v>0</v>
      </c>
    </row>
    <row r="153" spans="1:104" ht="60" customHeight="1">
      <c r="A153" s="171"/>
      <c r="B153" s="172"/>
      <c r="C153" s="222" t="s">
        <v>222</v>
      </c>
      <c r="D153" s="223"/>
      <c r="E153" s="223"/>
      <c r="F153" s="223"/>
      <c r="G153" s="224"/>
      <c r="L153" s="173" t="s">
        <v>222</v>
      </c>
      <c r="O153" s="167">
        <v>3</v>
      </c>
    </row>
    <row r="154" spans="1:104" ht="45">
      <c r="A154" s="171"/>
      <c r="B154" s="172"/>
      <c r="C154" s="222" t="s">
        <v>223</v>
      </c>
      <c r="D154" s="223"/>
      <c r="E154" s="223"/>
      <c r="F154" s="223"/>
      <c r="G154" s="224"/>
      <c r="L154" s="173" t="s">
        <v>223</v>
      </c>
      <c r="O154" s="167">
        <v>3</v>
      </c>
    </row>
    <row r="155" spans="1:104">
      <c r="A155" s="171"/>
      <c r="B155" s="172"/>
      <c r="C155" s="228" t="s">
        <v>345</v>
      </c>
      <c r="D155" s="229"/>
      <c r="E155" s="229"/>
      <c r="F155" s="229"/>
      <c r="G155" s="230"/>
      <c r="L155" s="173"/>
      <c r="O155" s="167"/>
    </row>
    <row r="156" spans="1:104">
      <c r="A156" s="168">
        <v>44</v>
      </c>
      <c r="B156" s="169" t="s">
        <v>224</v>
      </c>
      <c r="C156" s="194" t="s">
        <v>338</v>
      </c>
      <c r="D156" s="195" t="s">
        <v>82</v>
      </c>
      <c r="E156" s="196">
        <v>1</v>
      </c>
      <c r="F156" s="257"/>
      <c r="G156" s="197">
        <f>E156*F156</f>
        <v>0</v>
      </c>
      <c r="O156" s="167">
        <v>2</v>
      </c>
      <c r="AA156" s="143">
        <v>12</v>
      </c>
      <c r="AB156" s="143">
        <v>0</v>
      </c>
      <c r="AC156" s="143">
        <v>52</v>
      </c>
      <c r="AZ156" s="143">
        <v>1</v>
      </c>
      <c r="BA156" s="143">
        <f>IF(AZ156=1,G156,0)</f>
        <v>0</v>
      </c>
      <c r="BB156" s="143">
        <f>IF(AZ156=2,G156,0)</f>
        <v>0</v>
      </c>
      <c r="BC156" s="143">
        <f>IF(AZ156=3,G156,0)</f>
        <v>0</v>
      </c>
      <c r="BD156" s="143">
        <f>IF(AZ156=4,G156,0)</f>
        <v>0</v>
      </c>
      <c r="BE156" s="143">
        <f>IF(AZ156=5,G156,0)</f>
        <v>0</v>
      </c>
      <c r="CA156" s="170">
        <v>12</v>
      </c>
      <c r="CB156" s="170">
        <v>0</v>
      </c>
      <c r="CZ156" s="143">
        <v>0</v>
      </c>
    </row>
    <row r="157" spans="1:104">
      <c r="A157" s="171"/>
      <c r="B157" s="172"/>
      <c r="C157" s="222" t="s">
        <v>225</v>
      </c>
      <c r="D157" s="223"/>
      <c r="E157" s="223"/>
      <c r="F157" s="223"/>
      <c r="G157" s="224"/>
      <c r="L157" s="173" t="s">
        <v>225</v>
      </c>
      <c r="O157" s="167">
        <v>3</v>
      </c>
    </row>
    <row r="158" spans="1:104">
      <c r="A158" s="171"/>
      <c r="B158" s="172"/>
      <c r="C158" s="258" t="s">
        <v>291</v>
      </c>
      <c r="D158" s="259"/>
      <c r="E158" s="259"/>
      <c r="F158" s="259"/>
      <c r="G158" s="260"/>
      <c r="L158" s="173"/>
      <c r="O158" s="167"/>
    </row>
    <row r="159" spans="1:104" ht="22.5">
      <c r="A159" s="168">
        <v>45</v>
      </c>
      <c r="B159" s="169" t="s">
        <v>226</v>
      </c>
      <c r="C159" s="194" t="s">
        <v>227</v>
      </c>
      <c r="D159" s="195" t="s">
        <v>82</v>
      </c>
      <c r="E159" s="196">
        <v>4</v>
      </c>
      <c r="F159" s="257"/>
      <c r="G159" s="197">
        <f>E159*F159</f>
        <v>0</v>
      </c>
      <c r="O159" s="167">
        <v>2</v>
      </c>
      <c r="AA159" s="143">
        <v>12</v>
      </c>
      <c r="AB159" s="143">
        <v>0</v>
      </c>
      <c r="AC159" s="143">
        <v>53</v>
      </c>
      <c r="AZ159" s="143">
        <v>1</v>
      </c>
      <c r="BA159" s="143">
        <f>IF(AZ159=1,G159,0)</f>
        <v>0</v>
      </c>
      <c r="BB159" s="143">
        <f>IF(AZ159=2,G159,0)</f>
        <v>0</v>
      </c>
      <c r="BC159" s="143">
        <f>IF(AZ159=3,G159,0)</f>
        <v>0</v>
      </c>
      <c r="BD159" s="143">
        <f>IF(AZ159=4,G159,0)</f>
        <v>0</v>
      </c>
      <c r="BE159" s="143">
        <f>IF(AZ159=5,G159,0)</f>
        <v>0</v>
      </c>
      <c r="CA159" s="170">
        <v>12</v>
      </c>
      <c r="CB159" s="170">
        <v>0</v>
      </c>
      <c r="CZ159" s="143">
        <v>0</v>
      </c>
    </row>
    <row r="160" spans="1:104">
      <c r="A160" s="171"/>
      <c r="B160" s="172"/>
      <c r="C160" s="222" t="s">
        <v>228</v>
      </c>
      <c r="D160" s="223"/>
      <c r="E160" s="223"/>
      <c r="F160" s="223"/>
      <c r="G160" s="224"/>
      <c r="L160" s="173" t="s">
        <v>228</v>
      </c>
      <c r="O160" s="167">
        <v>3</v>
      </c>
    </row>
    <row r="161" spans="1:104">
      <c r="A161" s="171"/>
      <c r="B161" s="172"/>
      <c r="C161" s="258" t="s">
        <v>291</v>
      </c>
      <c r="D161" s="259"/>
      <c r="E161" s="259"/>
      <c r="F161" s="259"/>
      <c r="G161" s="260"/>
      <c r="L161" s="173"/>
      <c r="O161" s="167"/>
    </row>
    <row r="162" spans="1:104" ht="22.5">
      <c r="A162" s="168">
        <v>46</v>
      </c>
      <c r="B162" s="169" t="s">
        <v>229</v>
      </c>
      <c r="C162" s="194" t="s">
        <v>230</v>
      </c>
      <c r="D162" s="195" t="s">
        <v>82</v>
      </c>
      <c r="E162" s="196">
        <v>2</v>
      </c>
      <c r="F162" s="263">
        <v>0</v>
      </c>
      <c r="G162" s="262">
        <f>E162*F162</f>
        <v>0</v>
      </c>
      <c r="O162" s="167">
        <v>2</v>
      </c>
      <c r="AA162" s="143">
        <v>12</v>
      </c>
      <c r="AB162" s="143">
        <v>0</v>
      </c>
      <c r="AC162" s="143">
        <v>54</v>
      </c>
      <c r="AZ162" s="143">
        <v>1</v>
      </c>
      <c r="BA162" s="143">
        <f>IF(AZ162=1,G162,0)</f>
        <v>0</v>
      </c>
      <c r="BB162" s="143">
        <f>IF(AZ162=2,G162,0)</f>
        <v>0</v>
      </c>
      <c r="BC162" s="143">
        <f>IF(AZ162=3,G162,0)</f>
        <v>0</v>
      </c>
      <c r="BD162" s="143">
        <f>IF(AZ162=4,G162,0)</f>
        <v>0</v>
      </c>
      <c r="BE162" s="143">
        <f>IF(AZ162=5,G162,0)</f>
        <v>0</v>
      </c>
      <c r="CA162" s="170">
        <v>12</v>
      </c>
      <c r="CB162" s="170">
        <v>0</v>
      </c>
      <c r="CZ162" s="143">
        <v>0</v>
      </c>
    </row>
    <row r="163" spans="1:104" ht="22.5">
      <c r="A163" s="171"/>
      <c r="B163" s="172"/>
      <c r="C163" s="222" t="s">
        <v>231</v>
      </c>
      <c r="D163" s="223"/>
      <c r="E163" s="223"/>
      <c r="F163" s="223"/>
      <c r="G163" s="224"/>
      <c r="L163" s="173" t="s">
        <v>231</v>
      </c>
      <c r="O163" s="167">
        <v>3</v>
      </c>
    </row>
    <row r="164" spans="1:104">
      <c r="A164" s="171"/>
      <c r="B164" s="172"/>
      <c r="C164" s="228" t="s">
        <v>345</v>
      </c>
      <c r="D164" s="229"/>
      <c r="E164" s="229"/>
      <c r="F164" s="229"/>
      <c r="G164" s="230"/>
      <c r="L164" s="173"/>
      <c r="O164" s="167"/>
    </row>
    <row r="165" spans="1:104">
      <c r="A165" s="168">
        <v>47</v>
      </c>
      <c r="B165" s="169" t="s">
        <v>232</v>
      </c>
      <c r="C165" s="194" t="s">
        <v>233</v>
      </c>
      <c r="D165" s="195" t="s">
        <v>82</v>
      </c>
      <c r="E165" s="196">
        <v>2</v>
      </c>
      <c r="F165" s="257"/>
      <c r="G165" s="197">
        <f>E165*F165</f>
        <v>0</v>
      </c>
      <c r="O165" s="167">
        <v>2</v>
      </c>
      <c r="AA165" s="143">
        <v>12</v>
      </c>
      <c r="AB165" s="143">
        <v>0</v>
      </c>
      <c r="AC165" s="143">
        <v>55</v>
      </c>
      <c r="AZ165" s="143">
        <v>1</v>
      </c>
      <c r="BA165" s="143">
        <f>IF(AZ165=1,G165,0)</f>
        <v>0</v>
      </c>
      <c r="BB165" s="143">
        <f>IF(AZ165=2,G165,0)</f>
        <v>0</v>
      </c>
      <c r="BC165" s="143">
        <f>IF(AZ165=3,G165,0)</f>
        <v>0</v>
      </c>
      <c r="BD165" s="143">
        <f>IF(AZ165=4,G165,0)</f>
        <v>0</v>
      </c>
      <c r="BE165" s="143">
        <f>IF(AZ165=5,G165,0)</f>
        <v>0</v>
      </c>
      <c r="CA165" s="170">
        <v>12</v>
      </c>
      <c r="CB165" s="170">
        <v>0</v>
      </c>
      <c r="CZ165" s="143">
        <v>0</v>
      </c>
    </row>
    <row r="166" spans="1:104" ht="17.25" customHeight="1">
      <c r="A166" s="171"/>
      <c r="B166" s="172"/>
      <c r="C166" s="222" t="s">
        <v>234</v>
      </c>
      <c r="D166" s="223"/>
      <c r="E166" s="223"/>
      <c r="F166" s="223"/>
      <c r="G166" s="224"/>
      <c r="L166" s="173" t="s">
        <v>234</v>
      </c>
      <c r="O166" s="167">
        <v>3</v>
      </c>
    </row>
    <row r="167" spans="1:104">
      <c r="A167" s="171"/>
      <c r="B167" s="172"/>
      <c r="C167" s="258" t="s">
        <v>291</v>
      </c>
      <c r="D167" s="259"/>
      <c r="E167" s="259"/>
      <c r="F167" s="259"/>
      <c r="G167" s="260"/>
      <c r="L167" s="173"/>
      <c r="O167" s="167"/>
    </row>
    <row r="168" spans="1:104">
      <c r="A168" s="168">
        <v>48</v>
      </c>
      <c r="B168" s="169" t="s">
        <v>235</v>
      </c>
      <c r="C168" s="194" t="s">
        <v>236</v>
      </c>
      <c r="D168" s="195" t="s">
        <v>82</v>
      </c>
      <c r="E168" s="196">
        <v>5</v>
      </c>
      <c r="F168" s="261">
        <v>0</v>
      </c>
      <c r="G168" s="262">
        <f>E168*F168</f>
        <v>0</v>
      </c>
      <c r="O168" s="167">
        <v>2</v>
      </c>
      <c r="AA168" s="143">
        <v>12</v>
      </c>
      <c r="AB168" s="143">
        <v>0</v>
      </c>
      <c r="AC168" s="143">
        <v>56</v>
      </c>
      <c r="AZ168" s="143">
        <v>1</v>
      </c>
      <c r="BA168" s="143">
        <f>IF(AZ168=1,G168,0)</f>
        <v>0</v>
      </c>
      <c r="BB168" s="143">
        <f>IF(AZ168=2,G168,0)</f>
        <v>0</v>
      </c>
      <c r="BC168" s="143">
        <f>IF(AZ168=3,G168,0)</f>
        <v>0</v>
      </c>
      <c r="BD168" s="143">
        <f>IF(AZ168=4,G168,0)</f>
        <v>0</v>
      </c>
      <c r="BE168" s="143">
        <f>IF(AZ168=5,G168,0)</f>
        <v>0</v>
      </c>
      <c r="CA168" s="170">
        <v>12</v>
      </c>
      <c r="CB168" s="170">
        <v>0</v>
      </c>
      <c r="CZ168" s="143">
        <v>0</v>
      </c>
    </row>
    <row r="169" spans="1:104" ht="22.5">
      <c r="A169" s="171"/>
      <c r="B169" s="172"/>
      <c r="C169" s="222" t="s">
        <v>237</v>
      </c>
      <c r="D169" s="223"/>
      <c r="E169" s="223"/>
      <c r="F169" s="223"/>
      <c r="G169" s="224"/>
      <c r="L169" s="173" t="s">
        <v>237</v>
      </c>
      <c r="O169" s="167">
        <v>3</v>
      </c>
    </row>
    <row r="170" spans="1:104">
      <c r="A170" s="171"/>
      <c r="B170" s="172"/>
      <c r="C170" s="228" t="s">
        <v>345</v>
      </c>
      <c r="D170" s="229"/>
      <c r="E170" s="229"/>
      <c r="F170" s="229"/>
      <c r="G170" s="230"/>
      <c r="L170" s="173"/>
      <c r="O170" s="167"/>
    </row>
    <row r="171" spans="1:104">
      <c r="A171" s="168">
        <v>49</v>
      </c>
      <c r="B171" s="169" t="s">
        <v>238</v>
      </c>
      <c r="C171" s="194" t="s">
        <v>239</v>
      </c>
      <c r="D171" s="195" t="s">
        <v>82</v>
      </c>
      <c r="E171" s="196">
        <v>5</v>
      </c>
      <c r="F171" s="257"/>
      <c r="G171" s="197">
        <f>E171*F171</f>
        <v>0</v>
      </c>
      <c r="O171" s="167">
        <v>2</v>
      </c>
      <c r="AA171" s="143">
        <v>12</v>
      </c>
      <c r="AB171" s="143">
        <v>0</v>
      </c>
      <c r="AC171" s="143">
        <v>57</v>
      </c>
      <c r="AZ171" s="143">
        <v>1</v>
      </c>
      <c r="BA171" s="143">
        <f>IF(AZ171=1,G171,0)</f>
        <v>0</v>
      </c>
      <c r="BB171" s="143">
        <f>IF(AZ171=2,G171,0)</f>
        <v>0</v>
      </c>
      <c r="BC171" s="143">
        <f>IF(AZ171=3,G171,0)</f>
        <v>0</v>
      </c>
      <c r="BD171" s="143">
        <f>IF(AZ171=4,G171,0)</f>
        <v>0</v>
      </c>
      <c r="BE171" s="143">
        <f>IF(AZ171=5,G171,0)</f>
        <v>0</v>
      </c>
      <c r="CA171" s="170">
        <v>12</v>
      </c>
      <c r="CB171" s="170">
        <v>0</v>
      </c>
      <c r="CZ171" s="143">
        <v>0</v>
      </c>
    </row>
    <row r="172" spans="1:104" ht="22.5">
      <c r="A172" s="171"/>
      <c r="B172" s="172"/>
      <c r="C172" s="222" t="s">
        <v>339</v>
      </c>
      <c r="D172" s="223"/>
      <c r="E172" s="223"/>
      <c r="F172" s="223"/>
      <c r="G172" s="224"/>
      <c r="L172" s="173" t="s">
        <v>240</v>
      </c>
      <c r="O172" s="167">
        <v>3</v>
      </c>
    </row>
    <row r="173" spans="1:104">
      <c r="A173" s="171"/>
      <c r="B173" s="172"/>
      <c r="C173" s="258" t="s">
        <v>291</v>
      </c>
      <c r="D173" s="259"/>
      <c r="E173" s="259"/>
      <c r="F173" s="259"/>
      <c r="G173" s="260"/>
      <c r="L173" s="173"/>
      <c r="O173" s="167"/>
    </row>
    <row r="174" spans="1:104">
      <c r="A174" s="174"/>
      <c r="B174" s="175" t="s">
        <v>72</v>
      </c>
      <c r="C174" s="176" t="str">
        <f>CONCATENATE(B142," ",C142)</f>
        <v>E-1 Koncové elektro-prvky</v>
      </c>
      <c r="D174" s="177"/>
      <c r="E174" s="178"/>
      <c r="F174" s="179"/>
      <c r="G174" s="180">
        <f>SUM(G142:G172)</f>
        <v>0</v>
      </c>
      <c r="O174" s="167">
        <v>4</v>
      </c>
      <c r="BA174" s="181">
        <f>SUM(BA142:BA172)</f>
        <v>0</v>
      </c>
      <c r="BB174" s="181">
        <f>SUM(BB142:BB172)</f>
        <v>0</v>
      </c>
      <c r="BC174" s="181">
        <f>SUM(BC142:BC172)</f>
        <v>0</v>
      </c>
      <c r="BD174" s="181">
        <f>SUM(BD142:BD172)</f>
        <v>0</v>
      </c>
      <c r="BE174" s="181">
        <f>SUM(BE142:BE172)</f>
        <v>0</v>
      </c>
    </row>
    <row r="175" spans="1:104">
      <c r="A175" s="160" t="s">
        <v>70</v>
      </c>
      <c r="B175" s="161" t="s">
        <v>241</v>
      </c>
      <c r="C175" s="162" t="s">
        <v>242</v>
      </c>
      <c r="D175" s="163"/>
      <c r="E175" s="164"/>
      <c r="F175" s="164"/>
      <c r="G175" s="165"/>
      <c r="H175" s="166"/>
      <c r="I175" s="166"/>
      <c r="O175" s="167">
        <v>1</v>
      </c>
    </row>
    <row r="176" spans="1:104">
      <c r="A176" s="168">
        <v>50</v>
      </c>
      <c r="B176" s="169" t="s">
        <v>71</v>
      </c>
      <c r="C176" s="194" t="s">
        <v>243</v>
      </c>
      <c r="D176" s="195" t="s">
        <v>82</v>
      </c>
      <c r="E176" s="196">
        <v>10</v>
      </c>
      <c r="F176" s="257"/>
      <c r="G176" s="197">
        <f>E176*F176</f>
        <v>0</v>
      </c>
      <c r="O176" s="167">
        <v>2</v>
      </c>
      <c r="AA176" s="143">
        <v>12</v>
      </c>
      <c r="AB176" s="143">
        <v>0</v>
      </c>
      <c r="AC176" s="143">
        <v>58</v>
      </c>
      <c r="AZ176" s="143">
        <v>1</v>
      </c>
      <c r="BA176" s="143">
        <f>IF(AZ176=1,G176,0)</f>
        <v>0</v>
      </c>
      <c r="BB176" s="143">
        <f>IF(AZ176=2,G176,0)</f>
        <v>0</v>
      </c>
      <c r="BC176" s="143">
        <f>IF(AZ176=3,G176,0)</f>
        <v>0</v>
      </c>
      <c r="BD176" s="143">
        <f>IF(AZ176=4,G176,0)</f>
        <v>0</v>
      </c>
      <c r="BE176" s="143">
        <f>IF(AZ176=5,G176,0)</f>
        <v>0</v>
      </c>
      <c r="CA176" s="170">
        <v>12</v>
      </c>
      <c r="CB176" s="170">
        <v>0</v>
      </c>
      <c r="CZ176" s="143">
        <v>0</v>
      </c>
    </row>
    <row r="177" spans="1:104" ht="22.5">
      <c r="A177" s="171"/>
      <c r="B177" s="172"/>
      <c r="C177" s="222" t="s">
        <v>244</v>
      </c>
      <c r="D177" s="223"/>
      <c r="E177" s="223"/>
      <c r="F177" s="223"/>
      <c r="G177" s="224"/>
      <c r="L177" s="173" t="s">
        <v>244</v>
      </c>
      <c r="O177" s="167">
        <v>3</v>
      </c>
    </row>
    <row r="178" spans="1:104">
      <c r="A178" s="171"/>
      <c r="B178" s="172"/>
      <c r="C178" s="258" t="s">
        <v>291</v>
      </c>
      <c r="D178" s="259"/>
      <c r="E178" s="259"/>
      <c r="F178" s="259"/>
      <c r="G178" s="260"/>
      <c r="L178" s="173"/>
      <c r="O178" s="167"/>
    </row>
    <row r="179" spans="1:104">
      <c r="A179" s="168">
        <v>51</v>
      </c>
      <c r="B179" s="169" t="s">
        <v>245</v>
      </c>
      <c r="C179" s="194" t="s">
        <v>246</v>
      </c>
      <c r="D179" s="195" t="s">
        <v>82</v>
      </c>
      <c r="E179" s="196">
        <v>5</v>
      </c>
      <c r="F179" s="257"/>
      <c r="G179" s="197">
        <f>E179*F179</f>
        <v>0</v>
      </c>
      <c r="O179" s="167">
        <v>2</v>
      </c>
      <c r="AA179" s="143">
        <v>12</v>
      </c>
      <c r="AB179" s="143">
        <v>0</v>
      </c>
      <c r="AC179" s="143">
        <v>59</v>
      </c>
      <c r="AZ179" s="143">
        <v>1</v>
      </c>
      <c r="BA179" s="143">
        <f>IF(AZ179=1,G179,0)</f>
        <v>0</v>
      </c>
      <c r="BB179" s="143">
        <f>IF(AZ179=2,G179,0)</f>
        <v>0</v>
      </c>
      <c r="BC179" s="143">
        <f>IF(AZ179=3,G179,0)</f>
        <v>0</v>
      </c>
      <c r="BD179" s="143">
        <f>IF(AZ179=4,G179,0)</f>
        <v>0</v>
      </c>
      <c r="BE179" s="143">
        <f>IF(AZ179=5,G179,0)</f>
        <v>0</v>
      </c>
      <c r="CA179" s="170">
        <v>12</v>
      </c>
      <c r="CB179" s="170">
        <v>0</v>
      </c>
      <c r="CZ179" s="143">
        <v>0</v>
      </c>
    </row>
    <row r="180" spans="1:104">
      <c r="A180" s="171"/>
      <c r="B180" s="172"/>
      <c r="C180" s="222" t="s">
        <v>340</v>
      </c>
      <c r="D180" s="223"/>
      <c r="E180" s="223"/>
      <c r="F180" s="223"/>
      <c r="G180" s="224"/>
      <c r="L180" s="173" t="s">
        <v>247</v>
      </c>
      <c r="O180" s="167">
        <v>3</v>
      </c>
    </row>
    <row r="181" spans="1:104">
      <c r="A181" s="171"/>
      <c r="B181" s="172"/>
      <c r="C181" s="258" t="s">
        <v>291</v>
      </c>
      <c r="D181" s="259"/>
      <c r="E181" s="259"/>
      <c r="F181" s="259"/>
      <c r="G181" s="260"/>
      <c r="L181" s="173"/>
      <c r="O181" s="167"/>
    </row>
    <row r="182" spans="1:104">
      <c r="A182" s="168">
        <v>52</v>
      </c>
      <c r="B182" s="169" t="s">
        <v>248</v>
      </c>
      <c r="C182" s="194" t="s">
        <v>249</v>
      </c>
      <c r="D182" s="195" t="s">
        <v>82</v>
      </c>
      <c r="E182" s="196">
        <v>9</v>
      </c>
      <c r="F182" s="257"/>
      <c r="G182" s="197">
        <f>E182*F182</f>
        <v>0</v>
      </c>
      <c r="O182" s="167">
        <v>2</v>
      </c>
      <c r="AA182" s="143">
        <v>12</v>
      </c>
      <c r="AB182" s="143">
        <v>0</v>
      </c>
      <c r="AC182" s="143">
        <v>60</v>
      </c>
      <c r="AZ182" s="143">
        <v>1</v>
      </c>
      <c r="BA182" s="143">
        <f>IF(AZ182=1,G182,0)</f>
        <v>0</v>
      </c>
      <c r="BB182" s="143">
        <f>IF(AZ182=2,G182,0)</f>
        <v>0</v>
      </c>
      <c r="BC182" s="143">
        <f>IF(AZ182=3,G182,0)</f>
        <v>0</v>
      </c>
      <c r="BD182" s="143">
        <f>IF(AZ182=4,G182,0)</f>
        <v>0</v>
      </c>
      <c r="BE182" s="143">
        <f>IF(AZ182=5,G182,0)</f>
        <v>0</v>
      </c>
      <c r="CA182" s="170">
        <v>12</v>
      </c>
      <c r="CB182" s="170">
        <v>0</v>
      </c>
      <c r="CZ182" s="143">
        <v>0</v>
      </c>
    </row>
    <row r="183" spans="1:104">
      <c r="A183" s="171"/>
      <c r="B183" s="172"/>
      <c r="C183" s="222" t="s">
        <v>250</v>
      </c>
      <c r="D183" s="223"/>
      <c r="E183" s="223"/>
      <c r="F183" s="223"/>
      <c r="G183" s="224"/>
      <c r="L183" s="173" t="s">
        <v>250</v>
      </c>
      <c r="O183" s="167">
        <v>3</v>
      </c>
    </row>
    <row r="184" spans="1:104">
      <c r="A184" s="171"/>
      <c r="B184" s="172"/>
      <c r="C184" s="258" t="s">
        <v>291</v>
      </c>
      <c r="D184" s="259"/>
      <c r="E184" s="259"/>
      <c r="F184" s="259"/>
      <c r="G184" s="260"/>
      <c r="L184" s="173"/>
      <c r="O184" s="167"/>
    </row>
    <row r="185" spans="1:104">
      <c r="A185" s="168">
        <v>53</v>
      </c>
      <c r="B185" s="169" t="s">
        <v>251</v>
      </c>
      <c r="C185" s="194" t="s">
        <v>341</v>
      </c>
      <c r="D185" s="195" t="s">
        <v>82</v>
      </c>
      <c r="E185" s="196">
        <v>4</v>
      </c>
      <c r="F185" s="257"/>
      <c r="G185" s="197">
        <f>E185*F185</f>
        <v>0</v>
      </c>
      <c r="O185" s="167">
        <v>2</v>
      </c>
      <c r="AA185" s="143">
        <v>12</v>
      </c>
      <c r="AB185" s="143">
        <v>0</v>
      </c>
      <c r="AC185" s="143">
        <v>61</v>
      </c>
      <c r="AZ185" s="143">
        <v>1</v>
      </c>
      <c r="BA185" s="143">
        <f>IF(AZ185=1,G185,0)</f>
        <v>0</v>
      </c>
      <c r="BB185" s="143">
        <f>IF(AZ185=2,G185,0)</f>
        <v>0</v>
      </c>
      <c r="BC185" s="143">
        <f>IF(AZ185=3,G185,0)</f>
        <v>0</v>
      </c>
      <c r="BD185" s="143">
        <f>IF(AZ185=4,G185,0)</f>
        <v>0</v>
      </c>
      <c r="BE185" s="143">
        <f>IF(AZ185=5,G185,0)</f>
        <v>0</v>
      </c>
      <c r="CA185" s="170">
        <v>12</v>
      </c>
      <c r="CB185" s="170">
        <v>0</v>
      </c>
      <c r="CZ185" s="143">
        <v>0</v>
      </c>
    </row>
    <row r="186" spans="1:104" ht="22.5">
      <c r="A186" s="171"/>
      <c r="B186" s="172"/>
      <c r="C186" s="222" t="s">
        <v>252</v>
      </c>
      <c r="D186" s="223"/>
      <c r="E186" s="223"/>
      <c r="F186" s="223"/>
      <c r="G186" s="224"/>
      <c r="L186" s="173" t="s">
        <v>252</v>
      </c>
      <c r="O186" s="167">
        <v>3</v>
      </c>
    </row>
    <row r="187" spans="1:104">
      <c r="A187" s="171"/>
      <c r="B187" s="172"/>
      <c r="C187" s="258" t="s">
        <v>291</v>
      </c>
      <c r="D187" s="259"/>
      <c r="E187" s="259"/>
      <c r="F187" s="259"/>
      <c r="G187" s="260"/>
      <c r="L187" s="173"/>
      <c r="O187" s="167"/>
    </row>
    <row r="188" spans="1:104">
      <c r="A188" s="168">
        <v>54</v>
      </c>
      <c r="B188" s="169" t="s">
        <v>253</v>
      </c>
      <c r="C188" s="194" t="s">
        <v>254</v>
      </c>
      <c r="D188" s="195" t="s">
        <v>82</v>
      </c>
      <c r="E188" s="196">
        <v>10</v>
      </c>
      <c r="F188" s="257"/>
      <c r="G188" s="197">
        <f>E188*F188</f>
        <v>0</v>
      </c>
      <c r="O188" s="167">
        <v>2</v>
      </c>
      <c r="AA188" s="143">
        <v>12</v>
      </c>
      <c r="AB188" s="143">
        <v>0</v>
      </c>
      <c r="AC188" s="143">
        <v>62</v>
      </c>
      <c r="AZ188" s="143">
        <v>1</v>
      </c>
      <c r="BA188" s="143">
        <f>IF(AZ188=1,G188,0)</f>
        <v>0</v>
      </c>
      <c r="BB188" s="143">
        <f>IF(AZ188=2,G188,0)</f>
        <v>0</v>
      </c>
      <c r="BC188" s="143">
        <f>IF(AZ188=3,G188,0)</f>
        <v>0</v>
      </c>
      <c r="BD188" s="143">
        <f>IF(AZ188=4,G188,0)</f>
        <v>0</v>
      </c>
      <c r="BE188" s="143">
        <f>IF(AZ188=5,G188,0)</f>
        <v>0</v>
      </c>
      <c r="CA188" s="170">
        <v>12</v>
      </c>
      <c r="CB188" s="170">
        <v>0</v>
      </c>
      <c r="CZ188" s="143">
        <v>0</v>
      </c>
    </row>
    <row r="189" spans="1:104">
      <c r="A189" s="171"/>
      <c r="B189" s="172"/>
      <c r="C189" s="222" t="s">
        <v>255</v>
      </c>
      <c r="D189" s="223"/>
      <c r="E189" s="223"/>
      <c r="F189" s="223"/>
      <c r="G189" s="224"/>
      <c r="L189" s="173" t="s">
        <v>255</v>
      </c>
      <c r="O189" s="167">
        <v>3</v>
      </c>
    </row>
    <row r="190" spans="1:104">
      <c r="A190" s="171"/>
      <c r="B190" s="172"/>
      <c r="C190" s="258" t="s">
        <v>291</v>
      </c>
      <c r="D190" s="259"/>
      <c r="E190" s="259"/>
      <c r="F190" s="259"/>
      <c r="G190" s="260"/>
      <c r="L190" s="173"/>
      <c r="O190" s="167"/>
    </row>
    <row r="191" spans="1:104">
      <c r="A191" s="168">
        <v>55</v>
      </c>
      <c r="B191" s="169" t="s">
        <v>256</v>
      </c>
      <c r="C191" s="194" t="s">
        <v>257</v>
      </c>
      <c r="D191" s="195" t="s">
        <v>82</v>
      </c>
      <c r="E191" s="196">
        <v>4</v>
      </c>
      <c r="F191" s="257"/>
      <c r="G191" s="197">
        <f>E191*F191</f>
        <v>0</v>
      </c>
      <c r="O191" s="167">
        <v>2</v>
      </c>
      <c r="AA191" s="143">
        <v>12</v>
      </c>
      <c r="AB191" s="143">
        <v>0</v>
      </c>
      <c r="AC191" s="143">
        <v>63</v>
      </c>
      <c r="AZ191" s="143">
        <v>1</v>
      </c>
      <c r="BA191" s="143">
        <f>IF(AZ191=1,G191,0)</f>
        <v>0</v>
      </c>
      <c r="BB191" s="143">
        <f>IF(AZ191=2,G191,0)</f>
        <v>0</v>
      </c>
      <c r="BC191" s="143">
        <f>IF(AZ191=3,G191,0)</f>
        <v>0</v>
      </c>
      <c r="BD191" s="143">
        <f>IF(AZ191=4,G191,0)</f>
        <v>0</v>
      </c>
      <c r="BE191" s="143">
        <f>IF(AZ191=5,G191,0)</f>
        <v>0</v>
      </c>
      <c r="CA191" s="170">
        <v>12</v>
      </c>
      <c r="CB191" s="170">
        <v>0</v>
      </c>
      <c r="CZ191" s="143">
        <v>0</v>
      </c>
    </row>
    <row r="192" spans="1:104">
      <c r="A192" s="171"/>
      <c r="B192" s="172"/>
      <c r="C192" s="222" t="s">
        <v>258</v>
      </c>
      <c r="D192" s="223"/>
      <c r="E192" s="223"/>
      <c r="F192" s="223"/>
      <c r="G192" s="224"/>
      <c r="L192" s="173" t="s">
        <v>258</v>
      </c>
      <c r="O192" s="167">
        <v>3</v>
      </c>
    </row>
    <row r="193" spans="1:104">
      <c r="A193" s="171"/>
      <c r="B193" s="172"/>
      <c r="C193" s="258" t="s">
        <v>291</v>
      </c>
      <c r="D193" s="259"/>
      <c r="E193" s="259"/>
      <c r="F193" s="259"/>
      <c r="G193" s="260"/>
      <c r="L193" s="173"/>
      <c r="O193" s="167"/>
    </row>
    <row r="194" spans="1:104" ht="22.5">
      <c r="A194" s="168">
        <v>56</v>
      </c>
      <c r="B194" s="169" t="s">
        <v>259</v>
      </c>
      <c r="C194" s="194" t="s">
        <v>260</v>
      </c>
      <c r="D194" s="195" t="s">
        <v>82</v>
      </c>
      <c r="E194" s="196">
        <v>6</v>
      </c>
      <c r="F194" s="257"/>
      <c r="G194" s="197">
        <f>E194*F194</f>
        <v>0</v>
      </c>
      <c r="O194" s="167">
        <v>2</v>
      </c>
      <c r="AA194" s="143">
        <v>12</v>
      </c>
      <c r="AB194" s="143">
        <v>0</v>
      </c>
      <c r="AC194" s="143">
        <v>64</v>
      </c>
      <c r="AZ194" s="143">
        <v>1</v>
      </c>
      <c r="BA194" s="143">
        <f>IF(AZ194=1,G194,0)</f>
        <v>0</v>
      </c>
      <c r="BB194" s="143">
        <f>IF(AZ194=2,G194,0)</f>
        <v>0</v>
      </c>
      <c r="BC194" s="143">
        <f>IF(AZ194=3,G194,0)</f>
        <v>0</v>
      </c>
      <c r="BD194" s="143">
        <f>IF(AZ194=4,G194,0)</f>
        <v>0</v>
      </c>
      <c r="BE194" s="143">
        <f>IF(AZ194=5,G194,0)</f>
        <v>0</v>
      </c>
      <c r="CA194" s="170">
        <v>12</v>
      </c>
      <c r="CB194" s="170">
        <v>0</v>
      </c>
      <c r="CZ194" s="143">
        <v>0</v>
      </c>
    </row>
    <row r="195" spans="1:104">
      <c r="A195" s="171"/>
      <c r="B195" s="172"/>
      <c r="C195" s="222" t="s">
        <v>261</v>
      </c>
      <c r="D195" s="223"/>
      <c r="E195" s="223"/>
      <c r="F195" s="223"/>
      <c r="G195" s="224"/>
      <c r="L195" s="173" t="s">
        <v>261</v>
      </c>
      <c r="O195" s="167">
        <v>3</v>
      </c>
    </row>
    <row r="196" spans="1:104">
      <c r="A196" s="171"/>
      <c r="B196" s="172"/>
      <c r="C196" s="258" t="s">
        <v>291</v>
      </c>
      <c r="D196" s="259"/>
      <c r="E196" s="259"/>
      <c r="F196" s="259"/>
      <c r="G196" s="260"/>
      <c r="L196" s="173"/>
      <c r="O196" s="167"/>
    </row>
    <row r="197" spans="1:104">
      <c r="A197" s="174"/>
      <c r="B197" s="175" t="s">
        <v>72</v>
      </c>
      <c r="C197" s="176" t="str">
        <f>CONCATENATE(B175," ",C175)</f>
        <v>O-1 Ostatní</v>
      </c>
      <c r="D197" s="177"/>
      <c r="E197" s="178"/>
      <c r="F197" s="179"/>
      <c r="G197" s="180">
        <f>SUM(G175:G195)</f>
        <v>0</v>
      </c>
      <c r="O197" s="167">
        <v>4</v>
      </c>
      <c r="BA197" s="181">
        <f>SUM(BA175:BA195)</f>
        <v>0</v>
      </c>
      <c r="BB197" s="181">
        <f>SUM(BB175:BB195)</f>
        <v>0</v>
      </c>
      <c r="BC197" s="181">
        <f>SUM(BC175:BC195)</f>
        <v>0</v>
      </c>
      <c r="BD197" s="181">
        <f>SUM(BD175:BD195)</f>
        <v>0</v>
      </c>
      <c r="BE197" s="181">
        <f>SUM(BE175:BE195)</f>
        <v>0</v>
      </c>
    </row>
    <row r="198" spans="1:104">
      <c r="A198" s="160" t="s">
        <v>70</v>
      </c>
      <c r="B198" s="161" t="s">
        <v>262</v>
      </c>
      <c r="C198" s="162" t="s">
        <v>263</v>
      </c>
      <c r="D198" s="163"/>
      <c r="E198" s="164"/>
      <c r="F198" s="164"/>
      <c r="G198" s="165"/>
      <c r="H198" s="166"/>
      <c r="I198" s="166"/>
      <c r="O198" s="167">
        <v>1</v>
      </c>
    </row>
    <row r="199" spans="1:104">
      <c r="A199" s="168">
        <v>57</v>
      </c>
      <c r="B199" s="169" t="s">
        <v>264</v>
      </c>
      <c r="C199" s="194" t="s">
        <v>265</v>
      </c>
      <c r="D199" s="195" t="s">
        <v>82</v>
      </c>
      <c r="E199" s="196">
        <v>59</v>
      </c>
      <c r="F199" s="257"/>
      <c r="G199" s="197">
        <f>E199*F199</f>
        <v>0</v>
      </c>
      <c r="O199" s="167">
        <v>2</v>
      </c>
      <c r="AA199" s="143">
        <v>12</v>
      </c>
      <c r="AB199" s="143">
        <v>0</v>
      </c>
      <c r="AC199" s="143">
        <v>33</v>
      </c>
      <c r="AZ199" s="143">
        <v>1</v>
      </c>
      <c r="BA199" s="143">
        <f>IF(AZ199=1,G199,0)</f>
        <v>0</v>
      </c>
      <c r="BB199" s="143">
        <f>IF(AZ199=2,G199,0)</f>
        <v>0</v>
      </c>
      <c r="BC199" s="143">
        <f>IF(AZ199=3,G199,0)</f>
        <v>0</v>
      </c>
      <c r="BD199" s="143">
        <f>IF(AZ199=4,G199,0)</f>
        <v>0</v>
      </c>
      <c r="BE199" s="143">
        <f>IF(AZ199=5,G199,0)</f>
        <v>0</v>
      </c>
      <c r="CA199" s="170">
        <v>12</v>
      </c>
      <c r="CB199" s="170">
        <v>0</v>
      </c>
      <c r="CZ199" s="143">
        <v>0</v>
      </c>
    </row>
    <row r="200" spans="1:104" ht="22.5">
      <c r="A200" s="171"/>
      <c r="B200" s="172"/>
      <c r="C200" s="222" t="s">
        <v>266</v>
      </c>
      <c r="D200" s="223"/>
      <c r="E200" s="223"/>
      <c r="F200" s="223"/>
      <c r="G200" s="224"/>
      <c r="L200" s="173" t="s">
        <v>266</v>
      </c>
      <c r="O200" s="167">
        <v>3</v>
      </c>
    </row>
    <row r="201" spans="1:104">
      <c r="A201" s="171"/>
      <c r="B201" s="172"/>
      <c r="C201" s="258" t="s">
        <v>291</v>
      </c>
      <c r="D201" s="259"/>
      <c r="E201" s="259"/>
      <c r="F201" s="259"/>
      <c r="G201" s="260"/>
      <c r="L201" s="173"/>
      <c r="O201" s="167"/>
    </row>
    <row r="202" spans="1:104">
      <c r="A202" s="168">
        <v>58</v>
      </c>
      <c r="B202" s="169" t="s">
        <v>267</v>
      </c>
      <c r="C202" s="194" t="s">
        <v>268</v>
      </c>
      <c r="D202" s="195" t="s">
        <v>82</v>
      </c>
      <c r="E202" s="196">
        <v>1</v>
      </c>
      <c r="F202" s="257"/>
      <c r="G202" s="197">
        <f>E202*F202</f>
        <v>0</v>
      </c>
      <c r="O202" s="167">
        <v>2</v>
      </c>
      <c r="AA202" s="143">
        <v>12</v>
      </c>
      <c r="AB202" s="143">
        <v>0</v>
      </c>
      <c r="AC202" s="143">
        <v>34</v>
      </c>
      <c r="AZ202" s="143">
        <v>1</v>
      </c>
      <c r="BA202" s="143">
        <f>IF(AZ202=1,G202,0)</f>
        <v>0</v>
      </c>
      <c r="BB202" s="143">
        <f>IF(AZ202=2,G202,0)</f>
        <v>0</v>
      </c>
      <c r="BC202" s="143">
        <f>IF(AZ202=3,G202,0)</f>
        <v>0</v>
      </c>
      <c r="BD202" s="143">
        <f>IF(AZ202=4,G202,0)</f>
        <v>0</v>
      </c>
      <c r="BE202" s="143">
        <f>IF(AZ202=5,G202,0)</f>
        <v>0</v>
      </c>
      <c r="CA202" s="170">
        <v>12</v>
      </c>
      <c r="CB202" s="170">
        <v>0</v>
      </c>
      <c r="CZ202" s="143">
        <v>0</v>
      </c>
    </row>
    <row r="203" spans="1:104" ht="22.5">
      <c r="A203" s="171"/>
      <c r="B203" s="172"/>
      <c r="C203" s="222" t="s">
        <v>269</v>
      </c>
      <c r="D203" s="223"/>
      <c r="E203" s="223"/>
      <c r="F203" s="223"/>
      <c r="G203" s="224"/>
      <c r="L203" s="173" t="s">
        <v>269</v>
      </c>
      <c r="O203" s="167">
        <v>3</v>
      </c>
    </row>
    <row r="204" spans="1:104">
      <c r="A204" s="171"/>
      <c r="B204" s="172"/>
      <c r="C204" s="258" t="s">
        <v>291</v>
      </c>
      <c r="D204" s="259"/>
      <c r="E204" s="259"/>
      <c r="F204" s="259"/>
      <c r="G204" s="260"/>
      <c r="L204" s="173"/>
      <c r="O204" s="167"/>
    </row>
    <row r="205" spans="1:104" ht="22.5">
      <c r="A205" s="168">
        <v>59</v>
      </c>
      <c r="B205" s="169" t="s">
        <v>270</v>
      </c>
      <c r="C205" s="194" t="s">
        <v>302</v>
      </c>
      <c r="D205" s="195" t="s">
        <v>82</v>
      </c>
      <c r="E205" s="196">
        <v>3</v>
      </c>
      <c r="F205" s="257"/>
      <c r="G205" s="197">
        <f>E205*F205</f>
        <v>0</v>
      </c>
      <c r="O205" s="167">
        <v>2</v>
      </c>
      <c r="AA205" s="143">
        <v>12</v>
      </c>
      <c r="AB205" s="143">
        <v>0</v>
      </c>
      <c r="AC205" s="143">
        <v>35</v>
      </c>
      <c r="AZ205" s="143">
        <v>1</v>
      </c>
      <c r="BA205" s="143">
        <f>IF(AZ205=1,G205,0)</f>
        <v>0</v>
      </c>
      <c r="BB205" s="143">
        <f>IF(AZ205=2,G205,0)</f>
        <v>0</v>
      </c>
      <c r="BC205" s="143">
        <f>IF(AZ205=3,G205,0)</f>
        <v>0</v>
      </c>
      <c r="BD205" s="143">
        <f>IF(AZ205=4,G205,0)</f>
        <v>0</v>
      </c>
      <c r="BE205" s="143">
        <f>IF(AZ205=5,G205,0)</f>
        <v>0</v>
      </c>
      <c r="CA205" s="170">
        <v>12</v>
      </c>
      <c r="CB205" s="170">
        <v>0</v>
      </c>
      <c r="CZ205" s="143">
        <v>0</v>
      </c>
    </row>
    <row r="206" spans="1:104" ht="22.5">
      <c r="A206" s="171"/>
      <c r="B206" s="172"/>
      <c r="C206" s="222" t="s">
        <v>271</v>
      </c>
      <c r="D206" s="223"/>
      <c r="E206" s="223"/>
      <c r="F206" s="223"/>
      <c r="G206" s="224"/>
      <c r="L206" s="173" t="s">
        <v>271</v>
      </c>
      <c r="O206" s="167">
        <v>3</v>
      </c>
    </row>
    <row r="207" spans="1:104">
      <c r="A207" s="171"/>
      <c r="B207" s="172"/>
      <c r="C207" s="258" t="s">
        <v>291</v>
      </c>
      <c r="D207" s="259"/>
      <c r="E207" s="259"/>
      <c r="F207" s="259"/>
      <c r="G207" s="260"/>
      <c r="L207" s="173"/>
      <c r="O207" s="167"/>
    </row>
    <row r="208" spans="1:104">
      <c r="A208" s="168">
        <v>60</v>
      </c>
      <c r="B208" s="169" t="s">
        <v>272</v>
      </c>
      <c r="C208" s="194" t="s">
        <v>342</v>
      </c>
      <c r="D208" s="195" t="s">
        <v>82</v>
      </c>
      <c r="E208" s="196">
        <v>20</v>
      </c>
      <c r="F208" s="257"/>
      <c r="G208" s="197">
        <f>E208*F208</f>
        <v>0</v>
      </c>
      <c r="O208" s="167">
        <v>2</v>
      </c>
      <c r="AA208" s="143">
        <v>12</v>
      </c>
      <c r="AB208" s="143">
        <v>0</v>
      </c>
      <c r="AC208" s="143">
        <v>36</v>
      </c>
      <c r="AZ208" s="143">
        <v>1</v>
      </c>
      <c r="BA208" s="143">
        <f>IF(AZ208=1,G208,0)</f>
        <v>0</v>
      </c>
      <c r="BB208" s="143">
        <f>IF(AZ208=2,G208,0)</f>
        <v>0</v>
      </c>
      <c r="BC208" s="143">
        <f>IF(AZ208=3,G208,0)</f>
        <v>0</v>
      </c>
      <c r="BD208" s="143">
        <f>IF(AZ208=4,G208,0)</f>
        <v>0</v>
      </c>
      <c r="BE208" s="143">
        <f>IF(AZ208=5,G208,0)</f>
        <v>0</v>
      </c>
      <c r="CA208" s="170">
        <v>12</v>
      </c>
      <c r="CB208" s="170">
        <v>0</v>
      </c>
      <c r="CZ208" s="143">
        <v>0</v>
      </c>
    </row>
    <row r="209" spans="1:104" ht="22.5">
      <c r="A209" s="171"/>
      <c r="B209" s="172"/>
      <c r="C209" s="222" t="s">
        <v>273</v>
      </c>
      <c r="D209" s="223"/>
      <c r="E209" s="223"/>
      <c r="F209" s="223"/>
      <c r="G209" s="224"/>
      <c r="L209" s="173" t="s">
        <v>273</v>
      </c>
      <c r="O209" s="167">
        <v>3</v>
      </c>
    </row>
    <row r="210" spans="1:104">
      <c r="A210" s="171"/>
      <c r="B210" s="172"/>
      <c r="C210" s="258" t="s">
        <v>291</v>
      </c>
      <c r="D210" s="259"/>
      <c r="E210" s="259"/>
      <c r="F210" s="259"/>
      <c r="G210" s="260"/>
      <c r="L210" s="173"/>
      <c r="O210" s="167"/>
    </row>
    <row r="211" spans="1:104">
      <c r="A211" s="168">
        <v>61</v>
      </c>
      <c r="B211" s="169" t="s">
        <v>274</v>
      </c>
      <c r="C211" s="194" t="s">
        <v>275</v>
      </c>
      <c r="D211" s="195" t="s">
        <v>82</v>
      </c>
      <c r="E211" s="196">
        <v>1</v>
      </c>
      <c r="F211" s="257"/>
      <c r="G211" s="197">
        <f>E211*F211</f>
        <v>0</v>
      </c>
      <c r="O211" s="167">
        <v>2</v>
      </c>
      <c r="AA211" s="143">
        <v>12</v>
      </c>
      <c r="AB211" s="143">
        <v>0</v>
      </c>
      <c r="AC211" s="143">
        <v>37</v>
      </c>
      <c r="AZ211" s="143">
        <v>1</v>
      </c>
      <c r="BA211" s="143">
        <f>IF(AZ211=1,G211,0)</f>
        <v>0</v>
      </c>
      <c r="BB211" s="143">
        <f>IF(AZ211=2,G211,0)</f>
        <v>0</v>
      </c>
      <c r="BC211" s="143">
        <f>IF(AZ211=3,G211,0)</f>
        <v>0</v>
      </c>
      <c r="BD211" s="143">
        <f>IF(AZ211=4,G211,0)</f>
        <v>0</v>
      </c>
      <c r="BE211" s="143">
        <f>IF(AZ211=5,G211,0)</f>
        <v>0</v>
      </c>
      <c r="CA211" s="170">
        <v>12</v>
      </c>
      <c r="CB211" s="170">
        <v>0</v>
      </c>
      <c r="CZ211" s="143">
        <v>0</v>
      </c>
    </row>
    <row r="212" spans="1:104" ht="24" customHeight="1">
      <c r="A212" s="171"/>
      <c r="B212" s="172"/>
      <c r="C212" s="222" t="s">
        <v>303</v>
      </c>
      <c r="D212" s="223"/>
      <c r="E212" s="223"/>
      <c r="F212" s="223"/>
      <c r="G212" s="224"/>
      <c r="L212" s="173" t="s">
        <v>276</v>
      </c>
      <c r="O212" s="167">
        <v>3</v>
      </c>
    </row>
    <row r="213" spans="1:104">
      <c r="A213" s="171"/>
      <c r="B213" s="172"/>
      <c r="C213" s="258" t="s">
        <v>291</v>
      </c>
      <c r="D213" s="259"/>
      <c r="E213" s="259"/>
      <c r="F213" s="259"/>
      <c r="G213" s="260"/>
      <c r="L213" s="173"/>
      <c r="O213" s="167"/>
    </row>
    <row r="214" spans="1:104">
      <c r="A214" s="168">
        <v>62</v>
      </c>
      <c r="B214" s="169" t="s">
        <v>277</v>
      </c>
      <c r="C214" s="194" t="s">
        <v>278</v>
      </c>
      <c r="D214" s="195" t="s">
        <v>82</v>
      </c>
      <c r="E214" s="196">
        <v>2</v>
      </c>
      <c r="F214" s="257"/>
      <c r="G214" s="197">
        <f>E214*F214</f>
        <v>0</v>
      </c>
      <c r="O214" s="167">
        <v>2</v>
      </c>
      <c r="AA214" s="143">
        <v>12</v>
      </c>
      <c r="AB214" s="143">
        <v>0</v>
      </c>
      <c r="AC214" s="143">
        <v>38</v>
      </c>
      <c r="AZ214" s="143">
        <v>1</v>
      </c>
      <c r="BA214" s="143">
        <f>IF(AZ214=1,G214,0)</f>
        <v>0</v>
      </c>
      <c r="BB214" s="143">
        <f>IF(AZ214=2,G214,0)</f>
        <v>0</v>
      </c>
      <c r="BC214" s="143">
        <f>IF(AZ214=3,G214,0)</f>
        <v>0</v>
      </c>
      <c r="BD214" s="143">
        <f>IF(AZ214=4,G214,0)</f>
        <v>0</v>
      </c>
      <c r="BE214" s="143">
        <f>IF(AZ214=5,G214,0)</f>
        <v>0</v>
      </c>
      <c r="CA214" s="170">
        <v>12</v>
      </c>
      <c r="CB214" s="170">
        <v>0</v>
      </c>
      <c r="CZ214" s="143">
        <v>0</v>
      </c>
    </row>
    <row r="215" spans="1:104" ht="26.25" customHeight="1">
      <c r="A215" s="171"/>
      <c r="B215" s="172"/>
      <c r="C215" s="222" t="s">
        <v>304</v>
      </c>
      <c r="D215" s="223"/>
      <c r="E215" s="223"/>
      <c r="F215" s="223"/>
      <c r="G215" s="224"/>
      <c r="L215" s="173" t="s">
        <v>279</v>
      </c>
      <c r="O215" s="167">
        <v>3</v>
      </c>
    </row>
    <row r="216" spans="1:104">
      <c r="A216" s="171"/>
      <c r="B216" s="172"/>
      <c r="C216" s="258" t="s">
        <v>291</v>
      </c>
      <c r="D216" s="259"/>
      <c r="E216" s="259"/>
      <c r="F216" s="259"/>
      <c r="G216" s="260"/>
      <c r="L216" s="173"/>
      <c r="O216" s="167">
        <v>3</v>
      </c>
    </row>
    <row r="217" spans="1:104">
      <c r="A217" s="168">
        <v>63</v>
      </c>
      <c r="B217" s="169" t="s">
        <v>280</v>
      </c>
      <c r="C217" s="194" t="s">
        <v>281</v>
      </c>
      <c r="D217" s="195" t="s">
        <v>82</v>
      </c>
      <c r="E217" s="196">
        <v>1</v>
      </c>
      <c r="F217" s="257"/>
      <c r="G217" s="197">
        <f>E217*F217</f>
        <v>0</v>
      </c>
      <c r="O217" s="167">
        <v>2</v>
      </c>
      <c r="AA217" s="143">
        <v>12</v>
      </c>
      <c r="AB217" s="143">
        <v>0</v>
      </c>
      <c r="AC217" s="143">
        <v>39</v>
      </c>
      <c r="AZ217" s="143">
        <v>1</v>
      </c>
      <c r="BA217" s="143">
        <f>IF(AZ217=1,G217,0)</f>
        <v>0</v>
      </c>
      <c r="BB217" s="143">
        <f>IF(AZ217=2,G217,0)</f>
        <v>0</v>
      </c>
      <c r="BC217" s="143">
        <f>IF(AZ217=3,G217,0)</f>
        <v>0</v>
      </c>
      <c r="BD217" s="143">
        <f>IF(AZ217=4,G217,0)</f>
        <v>0</v>
      </c>
      <c r="BE217" s="143">
        <f>IF(AZ217=5,G217,0)</f>
        <v>0</v>
      </c>
      <c r="CA217" s="170">
        <v>12</v>
      </c>
      <c r="CB217" s="170">
        <v>0</v>
      </c>
      <c r="CZ217" s="143">
        <v>0</v>
      </c>
    </row>
    <row r="218" spans="1:104" ht="28.5" customHeight="1">
      <c r="A218" s="171"/>
      <c r="B218" s="172"/>
      <c r="C218" s="222" t="s">
        <v>282</v>
      </c>
      <c r="D218" s="223"/>
      <c r="E218" s="223"/>
      <c r="F218" s="223"/>
      <c r="G218" s="224"/>
      <c r="L218" s="173" t="s">
        <v>282</v>
      </c>
      <c r="O218" s="167">
        <v>3</v>
      </c>
    </row>
    <row r="219" spans="1:104">
      <c r="A219" s="171"/>
      <c r="B219" s="172"/>
      <c r="C219" s="258" t="s">
        <v>291</v>
      </c>
      <c r="D219" s="259"/>
      <c r="E219" s="259"/>
      <c r="F219" s="259"/>
      <c r="G219" s="260"/>
      <c r="L219" s="173"/>
      <c r="O219" s="167"/>
    </row>
    <row r="220" spans="1:104">
      <c r="A220" s="168">
        <v>64</v>
      </c>
      <c r="B220" s="169" t="s">
        <v>283</v>
      </c>
      <c r="C220" s="194" t="s">
        <v>284</v>
      </c>
      <c r="D220" s="195" t="s">
        <v>82</v>
      </c>
      <c r="E220" s="196">
        <v>1</v>
      </c>
      <c r="F220" s="257"/>
      <c r="G220" s="197">
        <f>E220*F220</f>
        <v>0</v>
      </c>
      <c r="O220" s="167">
        <v>2</v>
      </c>
      <c r="AA220" s="143">
        <v>12</v>
      </c>
      <c r="AB220" s="143">
        <v>0</v>
      </c>
      <c r="AC220" s="143">
        <v>40</v>
      </c>
      <c r="AZ220" s="143">
        <v>1</v>
      </c>
      <c r="BA220" s="143">
        <f>IF(AZ220=1,G220,0)</f>
        <v>0</v>
      </c>
      <c r="BB220" s="143">
        <f>IF(AZ220=2,G220,0)</f>
        <v>0</v>
      </c>
      <c r="BC220" s="143">
        <f>IF(AZ220=3,G220,0)</f>
        <v>0</v>
      </c>
      <c r="BD220" s="143">
        <f>IF(AZ220=4,G220,0)</f>
        <v>0</v>
      </c>
      <c r="BE220" s="143">
        <f>IF(AZ220=5,G220,0)</f>
        <v>0</v>
      </c>
      <c r="CA220" s="170">
        <v>12</v>
      </c>
      <c r="CB220" s="170">
        <v>0</v>
      </c>
      <c r="CZ220" s="143">
        <v>0</v>
      </c>
    </row>
    <row r="221" spans="1:104" ht="33.75">
      <c r="A221" s="171"/>
      <c r="B221" s="172"/>
      <c r="C221" s="222" t="s">
        <v>285</v>
      </c>
      <c r="D221" s="223"/>
      <c r="E221" s="223"/>
      <c r="F221" s="223"/>
      <c r="G221" s="224"/>
      <c r="L221" s="173" t="s">
        <v>285</v>
      </c>
      <c r="O221" s="167">
        <v>3</v>
      </c>
    </row>
    <row r="222" spans="1:104">
      <c r="A222" s="171"/>
      <c r="B222" s="172"/>
      <c r="C222" s="258" t="s">
        <v>291</v>
      </c>
      <c r="D222" s="259"/>
      <c r="E222" s="259"/>
      <c r="F222" s="259"/>
      <c r="G222" s="260"/>
      <c r="L222" s="173"/>
      <c r="O222" s="167"/>
    </row>
    <row r="223" spans="1:104">
      <c r="A223" s="168">
        <v>65</v>
      </c>
      <c r="B223" s="169" t="s">
        <v>286</v>
      </c>
      <c r="C223" s="194" t="s">
        <v>305</v>
      </c>
      <c r="D223" s="195" t="s">
        <v>82</v>
      </c>
      <c r="E223" s="196">
        <v>8</v>
      </c>
      <c r="F223" s="257"/>
      <c r="G223" s="197">
        <f>E223*F223</f>
        <v>0</v>
      </c>
      <c r="O223" s="167">
        <v>2</v>
      </c>
      <c r="AA223" s="143">
        <v>12</v>
      </c>
      <c r="AB223" s="143">
        <v>0</v>
      </c>
      <c r="AC223" s="143">
        <v>41</v>
      </c>
      <c r="AZ223" s="143">
        <v>1</v>
      </c>
      <c r="BA223" s="143">
        <f>IF(AZ223=1,G223,0)</f>
        <v>0</v>
      </c>
      <c r="BB223" s="143">
        <f>IF(AZ223=2,G223,0)</f>
        <v>0</v>
      </c>
      <c r="BC223" s="143">
        <f>IF(AZ223=3,G223,0)</f>
        <v>0</v>
      </c>
      <c r="BD223" s="143">
        <f>IF(AZ223=4,G223,0)</f>
        <v>0</v>
      </c>
      <c r="BE223" s="143">
        <f>IF(AZ223=5,G223,0)</f>
        <v>0</v>
      </c>
      <c r="CA223" s="170">
        <v>12</v>
      </c>
      <c r="CB223" s="170">
        <v>0</v>
      </c>
      <c r="CZ223" s="143">
        <v>0</v>
      </c>
    </row>
    <row r="224" spans="1:104">
      <c r="A224" s="171"/>
      <c r="B224" s="172"/>
      <c r="C224" s="222" t="s">
        <v>306</v>
      </c>
      <c r="D224" s="223"/>
      <c r="E224" s="223"/>
      <c r="F224" s="223"/>
      <c r="G224" s="224"/>
      <c r="L224" s="173" t="s">
        <v>287</v>
      </c>
      <c r="O224" s="167">
        <v>3</v>
      </c>
    </row>
    <row r="225" spans="1:57">
      <c r="A225" s="171"/>
      <c r="B225" s="172"/>
      <c r="C225" s="258" t="s">
        <v>291</v>
      </c>
      <c r="D225" s="259"/>
      <c r="E225" s="259"/>
      <c r="F225" s="259"/>
      <c r="G225" s="260"/>
      <c r="L225" s="173"/>
      <c r="O225" s="167"/>
    </row>
    <row r="226" spans="1:57">
      <c r="A226" s="174"/>
      <c r="B226" s="175" t="s">
        <v>72</v>
      </c>
      <c r="C226" s="176" t="str">
        <f>CONCATENATE(B198," ",C198)</f>
        <v>T-1 Typové interiérové prvky</v>
      </c>
      <c r="D226" s="177"/>
      <c r="E226" s="178"/>
      <c r="F226" s="179"/>
      <c r="G226" s="180">
        <f>SUM(G198:G224)</f>
        <v>0</v>
      </c>
      <c r="O226" s="167">
        <v>4</v>
      </c>
      <c r="BA226" s="181">
        <f>SUM(BA198:BA224)</f>
        <v>0</v>
      </c>
      <c r="BB226" s="181">
        <f>SUM(BB198:BB224)</f>
        <v>0</v>
      </c>
      <c r="BC226" s="181">
        <f>SUM(BC198:BC224)</f>
        <v>0</v>
      </c>
      <c r="BD226" s="181">
        <f>SUM(BD198:BD224)</f>
        <v>0</v>
      </c>
      <c r="BE226" s="181">
        <f>SUM(BE198:BE224)</f>
        <v>0</v>
      </c>
    </row>
    <row r="227" spans="1:57">
      <c r="E227" s="143"/>
    </row>
    <row r="228" spans="1:57">
      <c r="E228" s="143"/>
    </row>
    <row r="229" spans="1:57">
      <c r="E229" s="143"/>
    </row>
    <row r="230" spans="1:57">
      <c r="E230" s="143"/>
    </row>
    <row r="231" spans="1:57">
      <c r="E231" s="143"/>
    </row>
    <row r="232" spans="1:57">
      <c r="E232" s="143"/>
    </row>
    <row r="233" spans="1:57">
      <c r="E233" s="143"/>
    </row>
    <row r="234" spans="1:57">
      <c r="E234" s="143"/>
    </row>
    <row r="235" spans="1:57">
      <c r="E235" s="143"/>
    </row>
    <row r="236" spans="1:57">
      <c r="E236" s="143"/>
    </row>
    <row r="237" spans="1:57">
      <c r="E237" s="143"/>
    </row>
    <row r="238" spans="1:57">
      <c r="E238" s="143"/>
    </row>
    <row r="239" spans="1:57">
      <c r="E239" s="143"/>
    </row>
    <row r="240" spans="1:57">
      <c r="E240" s="143"/>
    </row>
    <row r="241" spans="1:7">
      <c r="E241" s="143"/>
    </row>
    <row r="242" spans="1:7">
      <c r="E242" s="143"/>
    </row>
    <row r="243" spans="1:7">
      <c r="E243" s="143"/>
    </row>
    <row r="244" spans="1:7">
      <c r="E244" s="143"/>
    </row>
    <row r="245" spans="1:7">
      <c r="E245" s="143"/>
    </row>
    <row r="246" spans="1:7">
      <c r="E246" s="143"/>
    </row>
    <row r="247" spans="1:7">
      <c r="E247" s="143"/>
    </row>
    <row r="248" spans="1:7">
      <c r="E248" s="143"/>
    </row>
    <row r="249" spans="1:7">
      <c r="E249" s="143"/>
    </row>
    <row r="250" spans="1:7">
      <c r="A250" s="182"/>
      <c r="B250" s="182"/>
      <c r="C250" s="182"/>
      <c r="D250" s="182"/>
      <c r="E250" s="182"/>
      <c r="F250" s="182"/>
      <c r="G250" s="182"/>
    </row>
    <row r="251" spans="1:7">
      <c r="A251" s="182"/>
      <c r="B251" s="182"/>
      <c r="C251" s="182"/>
      <c r="D251" s="182"/>
      <c r="E251" s="182"/>
      <c r="F251" s="182"/>
      <c r="G251" s="182"/>
    </row>
    <row r="252" spans="1:7">
      <c r="A252" s="182"/>
      <c r="B252" s="182"/>
      <c r="C252" s="182"/>
      <c r="D252" s="182"/>
      <c r="E252" s="182"/>
      <c r="F252" s="182"/>
      <c r="G252" s="182"/>
    </row>
    <row r="253" spans="1:7">
      <c r="A253" s="182"/>
      <c r="B253" s="182"/>
      <c r="C253" s="182"/>
      <c r="D253" s="182"/>
      <c r="E253" s="182"/>
      <c r="F253" s="182"/>
      <c r="G253" s="182"/>
    </row>
    <row r="254" spans="1:7">
      <c r="E254" s="143"/>
    </row>
    <row r="255" spans="1:7">
      <c r="E255" s="143"/>
    </row>
    <row r="256" spans="1:7">
      <c r="E256" s="143"/>
    </row>
    <row r="257" spans="5:5">
      <c r="E257" s="143"/>
    </row>
    <row r="258" spans="5:5">
      <c r="E258" s="143"/>
    </row>
    <row r="259" spans="5:5">
      <c r="E259" s="143"/>
    </row>
    <row r="260" spans="5:5">
      <c r="E260" s="143"/>
    </row>
    <row r="261" spans="5:5">
      <c r="E261" s="143"/>
    </row>
    <row r="262" spans="5:5">
      <c r="E262" s="143"/>
    </row>
    <row r="263" spans="5:5">
      <c r="E263" s="143"/>
    </row>
    <row r="264" spans="5:5">
      <c r="E264" s="143"/>
    </row>
    <row r="265" spans="5:5">
      <c r="E265" s="143"/>
    </row>
    <row r="266" spans="5:5">
      <c r="E266" s="143"/>
    </row>
    <row r="267" spans="5:5">
      <c r="E267" s="143"/>
    </row>
    <row r="268" spans="5:5">
      <c r="E268" s="143"/>
    </row>
    <row r="269" spans="5:5">
      <c r="E269" s="143"/>
    </row>
    <row r="270" spans="5:5">
      <c r="E270" s="143"/>
    </row>
    <row r="271" spans="5:5">
      <c r="E271" s="143"/>
    </row>
    <row r="272" spans="5:5">
      <c r="E272" s="143"/>
    </row>
    <row r="273" spans="1:7">
      <c r="E273" s="143"/>
    </row>
    <row r="274" spans="1:7">
      <c r="E274" s="143"/>
    </row>
    <row r="275" spans="1:7">
      <c r="E275" s="143"/>
    </row>
    <row r="276" spans="1:7">
      <c r="E276" s="143"/>
    </row>
    <row r="277" spans="1:7">
      <c r="E277" s="143"/>
    </row>
    <row r="278" spans="1:7">
      <c r="E278" s="143"/>
    </row>
    <row r="279" spans="1:7">
      <c r="E279" s="143"/>
    </row>
    <row r="280" spans="1:7">
      <c r="E280" s="143"/>
    </row>
    <row r="281" spans="1:7">
      <c r="E281" s="143"/>
    </row>
    <row r="282" spans="1:7">
      <c r="E282" s="143"/>
    </row>
    <row r="283" spans="1:7">
      <c r="E283" s="143"/>
    </row>
    <row r="284" spans="1:7">
      <c r="E284" s="143"/>
    </row>
    <row r="285" spans="1:7">
      <c r="A285" s="183"/>
      <c r="B285" s="183"/>
    </row>
    <row r="286" spans="1:7">
      <c r="A286" s="182"/>
      <c r="B286" s="182"/>
      <c r="C286" s="185"/>
      <c r="D286" s="185"/>
      <c r="E286" s="186"/>
      <c r="F286" s="185"/>
      <c r="G286" s="187"/>
    </row>
    <row r="287" spans="1:7">
      <c r="A287" s="188"/>
      <c r="B287" s="188"/>
      <c r="C287" s="182"/>
      <c r="D287" s="182"/>
      <c r="E287" s="189"/>
      <c r="F287" s="182"/>
      <c r="G287" s="182"/>
    </row>
    <row r="288" spans="1:7">
      <c r="A288" s="182"/>
      <c r="B288" s="182"/>
      <c r="C288" s="182"/>
      <c r="D288" s="182"/>
      <c r="E288" s="189"/>
      <c r="F288" s="182"/>
      <c r="G288" s="182"/>
    </row>
    <row r="289" spans="1:7">
      <c r="A289" s="182"/>
      <c r="B289" s="182"/>
      <c r="C289" s="182"/>
      <c r="D289" s="182"/>
      <c r="E289" s="189"/>
      <c r="F289" s="182"/>
      <c r="G289" s="182"/>
    </row>
    <row r="290" spans="1:7">
      <c r="A290" s="182"/>
      <c r="B290" s="182"/>
      <c r="C290" s="182"/>
      <c r="D290" s="182"/>
      <c r="E290" s="189"/>
      <c r="F290" s="182"/>
      <c r="G290" s="182"/>
    </row>
    <row r="291" spans="1:7">
      <c r="A291" s="182"/>
      <c r="B291" s="182"/>
      <c r="C291" s="182"/>
      <c r="D291" s="182"/>
      <c r="E291" s="189"/>
      <c r="F291" s="182"/>
      <c r="G291" s="182"/>
    </row>
    <row r="292" spans="1:7">
      <c r="A292" s="182"/>
      <c r="B292" s="182"/>
      <c r="C292" s="182"/>
      <c r="D292" s="182"/>
      <c r="E292" s="189"/>
      <c r="F292" s="182"/>
      <c r="G292" s="182"/>
    </row>
    <row r="293" spans="1:7">
      <c r="A293" s="182"/>
      <c r="B293" s="182"/>
      <c r="C293" s="182"/>
      <c r="D293" s="182"/>
      <c r="E293" s="189"/>
      <c r="F293" s="182"/>
      <c r="G293" s="182"/>
    </row>
    <row r="294" spans="1:7">
      <c r="A294" s="182"/>
      <c r="B294" s="182"/>
      <c r="C294" s="182"/>
      <c r="D294" s="182"/>
      <c r="E294" s="189"/>
      <c r="F294" s="182"/>
      <c r="G294" s="182"/>
    </row>
    <row r="295" spans="1:7">
      <c r="A295" s="182"/>
      <c r="B295" s="182"/>
      <c r="C295" s="182"/>
      <c r="D295" s="182"/>
      <c r="E295" s="189"/>
      <c r="F295" s="182"/>
      <c r="G295" s="182"/>
    </row>
    <row r="296" spans="1:7">
      <c r="A296" s="182"/>
      <c r="B296" s="182"/>
      <c r="C296" s="182"/>
      <c r="D296" s="182"/>
      <c r="E296" s="189"/>
      <c r="F296" s="182"/>
      <c r="G296" s="182"/>
    </row>
    <row r="297" spans="1:7">
      <c r="A297" s="182"/>
      <c r="B297" s="182"/>
      <c r="C297" s="182"/>
      <c r="D297" s="182"/>
      <c r="E297" s="189"/>
      <c r="F297" s="182"/>
      <c r="G297" s="182"/>
    </row>
    <row r="298" spans="1:7">
      <c r="A298" s="182"/>
      <c r="B298" s="182"/>
      <c r="C298" s="182"/>
      <c r="D298" s="182"/>
      <c r="E298" s="189"/>
      <c r="F298" s="182"/>
      <c r="G298" s="182"/>
    </row>
    <row r="299" spans="1:7">
      <c r="A299" s="182"/>
      <c r="B299" s="182"/>
      <c r="C299" s="182"/>
      <c r="D299" s="182"/>
      <c r="E299" s="189"/>
      <c r="F299" s="182"/>
      <c r="G299" s="182"/>
    </row>
  </sheetData>
  <sheetProtection password="CBF1" sheet="1" objects="1" scenarios="1"/>
  <mergeCells count="149">
    <mergeCell ref="C225:G225"/>
    <mergeCell ref="C158:G158"/>
    <mergeCell ref="C161:G161"/>
    <mergeCell ref="C164:G164"/>
    <mergeCell ref="C167:G167"/>
    <mergeCell ref="C170:G170"/>
    <mergeCell ref="C173:G173"/>
    <mergeCell ref="C178:G178"/>
    <mergeCell ref="C181:G181"/>
    <mergeCell ref="C184:G184"/>
    <mergeCell ref="C177:G177"/>
    <mergeCell ref="C180:G180"/>
    <mergeCell ref="C183:G183"/>
    <mergeCell ref="C186:G186"/>
    <mergeCell ref="C189:G189"/>
    <mergeCell ref="C192:G192"/>
    <mergeCell ref="C195:G195"/>
    <mergeCell ref="C73:G73"/>
    <mergeCell ref="C76:G76"/>
    <mergeCell ref="C79:G79"/>
    <mergeCell ref="C82:G82"/>
    <mergeCell ref="C85:G85"/>
    <mergeCell ref="C88:G88"/>
    <mergeCell ref="C91:G91"/>
    <mergeCell ref="C98:G98"/>
    <mergeCell ref="C110:G110"/>
    <mergeCell ref="C107:G107"/>
    <mergeCell ref="C93:G93"/>
    <mergeCell ref="C94:G94"/>
    <mergeCell ref="C75:G75"/>
    <mergeCell ref="C78:G78"/>
    <mergeCell ref="C81:G81"/>
    <mergeCell ref="C84:G84"/>
    <mergeCell ref="C87:G87"/>
    <mergeCell ref="C90:G90"/>
    <mergeCell ref="C96:G96"/>
    <mergeCell ref="C95:G95"/>
    <mergeCell ref="C102:G102"/>
    <mergeCell ref="C101:G101"/>
    <mergeCell ref="C103:G103"/>
    <mergeCell ref="C97:G97"/>
    <mergeCell ref="C37:G37"/>
    <mergeCell ref="C40:G40"/>
    <mergeCell ref="C43:G43"/>
    <mergeCell ref="C46:G46"/>
    <mergeCell ref="C49:G49"/>
    <mergeCell ref="C52:G52"/>
    <mergeCell ref="C55:G55"/>
    <mergeCell ref="C58:G58"/>
    <mergeCell ref="C61:G61"/>
    <mergeCell ref="C57:G57"/>
    <mergeCell ref="C60:G60"/>
    <mergeCell ref="C21:G21"/>
    <mergeCell ref="C24:G24"/>
    <mergeCell ref="C27:G27"/>
    <mergeCell ref="C30:G30"/>
    <mergeCell ref="C33:G33"/>
    <mergeCell ref="C36:G36"/>
    <mergeCell ref="A1:G1"/>
    <mergeCell ref="A3:B3"/>
    <mergeCell ref="A4:B4"/>
    <mergeCell ref="E4:G4"/>
    <mergeCell ref="C9:G9"/>
    <mergeCell ref="C12:G12"/>
    <mergeCell ref="C15:G15"/>
    <mergeCell ref="C18:G18"/>
    <mergeCell ref="C10:G10"/>
    <mergeCell ref="C13:G13"/>
    <mergeCell ref="C16:G16"/>
    <mergeCell ref="C19:G19"/>
    <mergeCell ref="C22:G22"/>
    <mergeCell ref="C25:G25"/>
    <mergeCell ref="C28:G28"/>
    <mergeCell ref="C31:G31"/>
    <mergeCell ref="C34:G34"/>
    <mergeCell ref="C63:G63"/>
    <mergeCell ref="C66:G66"/>
    <mergeCell ref="C69:G69"/>
    <mergeCell ref="C72:G72"/>
    <mergeCell ref="C39:G39"/>
    <mergeCell ref="C42:G42"/>
    <mergeCell ref="C45:G45"/>
    <mergeCell ref="C48:G48"/>
    <mergeCell ref="C51:G51"/>
    <mergeCell ref="C54:G54"/>
    <mergeCell ref="C64:G64"/>
    <mergeCell ref="C67:G67"/>
    <mergeCell ref="C70:G70"/>
    <mergeCell ref="C100:G100"/>
    <mergeCell ref="C105:G105"/>
    <mergeCell ref="C104:G104"/>
    <mergeCell ref="C132:G132"/>
    <mergeCell ref="C135:G135"/>
    <mergeCell ref="C136:G136"/>
    <mergeCell ref="C137:G137"/>
    <mergeCell ref="C106:G106"/>
    <mergeCell ref="C109:G109"/>
    <mergeCell ref="C112:G112"/>
    <mergeCell ref="C117:G117"/>
    <mergeCell ref="C120:G120"/>
    <mergeCell ref="C123:G123"/>
    <mergeCell ref="C126:G126"/>
    <mergeCell ref="C129:G129"/>
    <mergeCell ref="C113:G113"/>
    <mergeCell ref="C118:G118"/>
    <mergeCell ref="C121:G121"/>
    <mergeCell ref="C124:G124"/>
    <mergeCell ref="C127:G127"/>
    <mergeCell ref="C130:G130"/>
    <mergeCell ref="C133:G133"/>
    <mergeCell ref="C140:G140"/>
    <mergeCell ref="C144:G144"/>
    <mergeCell ref="C147:G147"/>
    <mergeCell ref="C150:G150"/>
    <mergeCell ref="C153:G153"/>
    <mergeCell ref="C154:G154"/>
    <mergeCell ref="C157:G157"/>
    <mergeCell ref="C138:G138"/>
    <mergeCell ref="C139:G139"/>
    <mergeCell ref="C145:G145"/>
    <mergeCell ref="C148:G148"/>
    <mergeCell ref="C151:G151"/>
    <mergeCell ref="C155:G155"/>
    <mergeCell ref="C160:G160"/>
    <mergeCell ref="C163:G163"/>
    <mergeCell ref="C166:G166"/>
    <mergeCell ref="C169:G169"/>
    <mergeCell ref="C172:G172"/>
    <mergeCell ref="C187:G187"/>
    <mergeCell ref="C190:G190"/>
    <mergeCell ref="C193:G193"/>
    <mergeCell ref="C221:G221"/>
    <mergeCell ref="C196:G196"/>
    <mergeCell ref="C201:G201"/>
    <mergeCell ref="C204:G204"/>
    <mergeCell ref="C207:G207"/>
    <mergeCell ref="C210:G210"/>
    <mergeCell ref="C219:G219"/>
    <mergeCell ref="C224:G224"/>
    <mergeCell ref="C213:G213"/>
    <mergeCell ref="C215:G215"/>
    <mergeCell ref="C216:G216"/>
    <mergeCell ref="C218:G218"/>
    <mergeCell ref="C200:G200"/>
    <mergeCell ref="C203:G203"/>
    <mergeCell ref="C206:G206"/>
    <mergeCell ref="C209:G209"/>
    <mergeCell ref="C212:G212"/>
    <mergeCell ref="C222:G2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Dolezel</cp:lastModifiedBy>
  <cp:lastPrinted>2018-03-22T07:43:54Z</cp:lastPrinted>
  <dcterms:created xsi:type="dcterms:W3CDTF">2018-03-21T09:50:57Z</dcterms:created>
  <dcterms:modified xsi:type="dcterms:W3CDTF">2018-03-22T13:51:54Z</dcterms:modified>
</cp:coreProperties>
</file>