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minimized="1" xWindow="0" yWindow="0" windowWidth="28140" windowHeight="10830" firstSheet="6" activeTab="11"/>
  </bookViews>
  <sheets>
    <sheet name="Rekapitulace stavby" sheetId="1" r:id="rId1"/>
    <sheet name="01 - SO 1.1 " sheetId="2" r:id="rId2"/>
    <sheet name="02 - SO 1.2" sheetId="3" r:id="rId3"/>
    <sheet name="03 - SO 1.3" sheetId="4" r:id="rId4"/>
    <sheet name="04 - SO 1.4" sheetId="5" r:id="rId5"/>
    <sheet name="05 -  SO 2.1" sheetId="6" r:id="rId6"/>
    <sheet name="06 - SO 3.1a  53,5 m + SO..." sheetId="7" r:id="rId7"/>
    <sheet name="07 - SO 3.2a  20 m   + SO..." sheetId="8" r:id="rId8"/>
    <sheet name="08 - SO 3.3a  8,2 m  + 3...." sheetId="9" r:id="rId9"/>
    <sheet name="09 - SO 3.4  5,9 m" sheetId="10" r:id="rId10"/>
    <sheet name="10 - SO 3.5  12 m" sheetId="11" r:id="rId11"/>
    <sheet name="VON.01 - Soupis prac - VO..." sheetId="12" r:id="rId12"/>
    <sheet name="Pokyny pro vyplnění" sheetId="13" r:id="rId13"/>
  </sheets>
  <definedNames>
    <definedName name="_xlnm._FilterDatabase" localSheetId="1" hidden="1">'01 - SO 1.1 '!$C$86:$K$495</definedName>
    <definedName name="_xlnm._FilterDatabase" localSheetId="2" hidden="1">'02 - SO 1.2'!$C$88:$K$329</definedName>
    <definedName name="_xlnm._FilterDatabase" localSheetId="3" hidden="1">'03 - SO 1.3'!$C$86:$K$435</definedName>
    <definedName name="_xlnm._FilterDatabase" localSheetId="4" hidden="1">'04 - SO 1.4'!$C$82:$K$164</definedName>
    <definedName name="_xlnm._FilterDatabase" localSheetId="5" hidden="1">'05 -  SO 2.1'!$C$77:$K$117</definedName>
    <definedName name="_xlnm._FilterDatabase" localSheetId="6" hidden="1">'06 - SO 3.1a  53,5 m + SO...'!$C$80:$K$102</definedName>
    <definedName name="_xlnm._FilterDatabase" localSheetId="7" hidden="1">'07 - SO 3.2a  20 m   + SO...'!$C$77:$K$86</definedName>
    <definedName name="_xlnm._FilterDatabase" localSheetId="8" hidden="1">'08 - SO 3.3a  8,2 m  + 3....'!$C$77:$K$86</definedName>
    <definedName name="_xlnm._FilterDatabase" localSheetId="9" hidden="1">'09 - SO 3.4  5,9 m'!$C$77:$K$85</definedName>
    <definedName name="_xlnm._FilterDatabase" localSheetId="10" hidden="1">'10 - SO 3.5  12 m'!$C$80:$K$100</definedName>
    <definedName name="_xlnm._FilterDatabase" localSheetId="11" hidden="1">'VON.01 - Soupis prac - VO...'!$C$80:$K$129</definedName>
    <definedName name="_xlnm.Print_Area" localSheetId="1">'01 - SO 1.1 '!$C$4:$J$36,'01 - SO 1.1 '!$C$42:$J$68,'01 - SO 1.1 '!$C$74:$K$495</definedName>
    <definedName name="_xlnm.Print_Area" localSheetId="2">'02 - SO 1.2'!$C$4:$J$36,'02 - SO 1.2'!$C$42:$J$70,'02 - SO 1.2'!$C$76:$K$329</definedName>
    <definedName name="_xlnm.Print_Area" localSheetId="3">'03 - SO 1.3'!$C$4:$J$36,'03 - SO 1.3'!$C$42:$J$68,'03 - SO 1.3'!$C$74:$K$435</definedName>
    <definedName name="_xlnm.Print_Area" localSheetId="4">'04 - SO 1.4'!$C$4:$J$36,'04 - SO 1.4'!$C$42:$J$64,'04 - SO 1.4'!$C$70:$K$164</definedName>
    <definedName name="_xlnm.Print_Area" localSheetId="5">'05 -  SO 2.1'!$C$4:$J$36,'05 -  SO 2.1'!$C$42:$J$59,'05 -  SO 2.1'!$C$65:$K$117</definedName>
    <definedName name="_xlnm.Print_Area" localSheetId="6">'06 - SO 3.1a  53,5 m + SO...'!$C$4:$J$36,'06 - SO 3.1a  53,5 m + SO...'!$C$42:$J$62,'06 - SO 3.1a  53,5 m + SO...'!$C$68:$K$102</definedName>
    <definedName name="_xlnm.Print_Area" localSheetId="7">'07 - SO 3.2a  20 m   + SO...'!$C$4:$J$36,'07 - SO 3.2a  20 m   + SO...'!$C$42:$J$59,'07 - SO 3.2a  20 m   + SO...'!$C$65:$K$86</definedName>
    <definedName name="_xlnm.Print_Area" localSheetId="8">'08 - SO 3.3a  8,2 m  + 3....'!$C$4:$J$36,'08 - SO 3.3a  8,2 m  + 3....'!$C$42:$J$59,'08 - SO 3.3a  8,2 m  + 3....'!$C$65:$K$86</definedName>
    <definedName name="_xlnm.Print_Area" localSheetId="9">'09 - SO 3.4  5,9 m'!$C$4:$J$36,'09 - SO 3.4  5,9 m'!$C$42:$J$59,'09 - SO 3.4  5,9 m'!$C$65:$K$85</definedName>
    <definedName name="_xlnm.Print_Area" localSheetId="10">'10 - SO 3.5  12 m'!$C$4:$J$36,'10 - SO 3.5  12 m'!$C$42:$J$62,'10 - SO 3.5  12 m'!$C$68:$K$100</definedName>
    <definedName name="_xlnm.Print_Area" localSheetId="1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stavby'!$C$39:$AQ$63</definedName>
    <definedName name="_xlnm.Print_Area" localSheetId="11">'VON.01 - Soupis prac - VO...'!$C$4:$J$36,'VON.01 - Soupis prac - VO...'!$C$42:$J$62,'VON.01 - Soupis prac - VO...'!$C$68:$K$129</definedName>
    <definedName name="_xlnm.Print_Titles" localSheetId="0">'Rekapitulace stavby'!$49:$49</definedName>
    <definedName name="_xlnm.Print_Titles" localSheetId="1">'01 - SO 1.1 '!$86:$86</definedName>
    <definedName name="_xlnm.Print_Titles" localSheetId="2">'02 - SO 1.2'!$88:$88</definedName>
    <definedName name="_xlnm.Print_Titles" localSheetId="3">'03 - SO 1.3'!$86:$86</definedName>
    <definedName name="_xlnm.Print_Titles" localSheetId="4">'04 - SO 1.4'!$82:$82</definedName>
    <definedName name="_xlnm.Print_Titles" localSheetId="5">'05 -  SO 2.1'!$77:$77</definedName>
    <definedName name="_xlnm.Print_Titles" localSheetId="7">'07 - SO 3.2a  20 m   + SO...'!$77:$77</definedName>
    <definedName name="_xlnm.Print_Titles" localSheetId="10">'10 - SO 3.5  12 m'!$80:$80</definedName>
    <definedName name="_xlnm.Print_Titles" localSheetId="11">'VON.01 - Soupis prac - VO...'!$80:$80</definedName>
  </definedNames>
  <calcPr calcId="162913"/>
</workbook>
</file>

<file path=xl/sharedStrings.xml><?xml version="1.0" encoding="utf-8"?>
<sst xmlns="http://schemas.openxmlformats.org/spreadsheetml/2006/main" count="14543" uniqueCount="1544">
  <si>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</si>
  <si>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</si>
  <si>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</si>
  <si>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</si>
  <si>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</si>
  <si>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</si>
  <si>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</si>
  <si>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{2390a9e2-6571-4897-a62b-d2d6f473197b}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</si>
  <si>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</si>
  <si>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</si>
  <si>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</si>
  <si>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</si>
  <si>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</si>
  <si>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</si>
  <si>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</si>
  <si>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</si>
  <si>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59/PD/16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</si>
  <si>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</si>
  <si>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</si>
  <si>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 xml:space="preserve"> Křepelka, Velké Poříčí, zkapacitnění koryta. -aktualizace 3/2018</t>
  </si>
  <si>
    <t>KSO:</t>
  </si>
  <si>
    <t/>
  </si>
  <si>
    <t>CC-CZ:</t>
  </si>
  <si>
    <t>Místo:</t>
  </si>
  <si>
    <t>Velké Poříčí</t>
  </si>
  <si>
    <t>Datum:</t>
  </si>
  <si>
    <t>29. 3. 2018</t>
  </si>
  <si>
    <t>Zadavatel:</t>
  </si>
  <si>
    <t>IČ:</t>
  </si>
  <si>
    <t>ČR - Povodí Labe s.p.</t>
  </si>
  <si>
    <t>DIČ:</t>
  </si>
  <si>
    <t>Uchazeč:</t>
  </si>
  <si>
    <t>Vyplň údaj</t>
  </si>
  <si>
    <t>Projektant:</t>
  </si>
  <si>
    <t>ing. Jaroslav Branda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</si>
  <si>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</si>
  <si>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</si>
  <si>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</si>
  <si>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</si>
  <si>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</si>
  <si>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</si>
  <si>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</si>
  <si>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</si>
  <si>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</si>
  <si>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</si>
  <si>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</si>
  <si>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</si>
  <si>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</si>
  <si>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</si>
  <si>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</si>
  <si>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</si>
  <si>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</si>
  <si>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</si>
  <si>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</si>
  <si>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</si>
  <si>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</si>
  <si>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</si>
  <si>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</si>
  <si>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</si>
  <si>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</si>
  <si>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</si>
  <si>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</si>
  <si>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</si>
  <si>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</si>
  <si>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</si>
  <si>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</si>
  <si>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</si>
  <si>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</si>
  <si>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</si>
  <si>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</si>
  <si>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</si>
  <si>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</si>
  <si>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</si>
  <si>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</si>
  <si>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</si>
  <si>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</si>
  <si>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</si>
  <si>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SO 1.1 </t>
  </si>
  <si>
    <t>STA</t>
  </si>
  <si>
    <t>1</t>
  </si>
  <si>
    <t>{8a747f6e-3fd6-4f22-a594-7b8b9eea91ad}</t>
  </si>
  <si>
    <t>2</t>
  </si>
  <si>
    <t>02</t>
  </si>
  <si>
    <t>SO 1.2</t>
  </si>
  <si>
    <t>{15e60c98-670a-4583-94fe-46dad2c9f458}</t>
  </si>
  <si>
    <t>03</t>
  </si>
  <si>
    <t>SO 1.3</t>
  </si>
  <si>
    <t>{c6182b9e-e65e-4f46-b974-162ad059deff}</t>
  </si>
  <si>
    <t>04</t>
  </si>
  <si>
    <t>SO 1.4</t>
  </si>
  <si>
    <t>{47f86a77-7c09-4dd0-9346-91c84c5dad3b}</t>
  </si>
  <si>
    <t>05</t>
  </si>
  <si>
    <t xml:space="preserve"> SO 2.1</t>
  </si>
  <si>
    <t>{b87ba03e-19a6-4d4e-b84c-580a0ff8c719}</t>
  </si>
  <si>
    <t>06</t>
  </si>
  <si>
    <t>SO 3.1a  53,5 m + SO 3.1b  42,5 m</t>
  </si>
  <si>
    <t>{e5d43314-a07c-4d43-802f-607cad793105}</t>
  </si>
  <si>
    <t>07</t>
  </si>
  <si>
    <t>SO 3.2a  20 m   + SO 3.2b 13,7 m</t>
  </si>
  <si>
    <t>{ea25a5fa-2ed8-4337-a463-b366f2b83785}</t>
  </si>
  <si>
    <t>08</t>
  </si>
  <si>
    <t>SO 3.3a  8,2 m  + 3.3b 12,3 m</t>
  </si>
  <si>
    <t>{9d64e2f0-48cc-40bb-9018-c04f635574d4}</t>
  </si>
  <si>
    <t>09</t>
  </si>
  <si>
    <t>SO 3.4  5,9 m</t>
  </si>
  <si>
    <t>{bd66f742-f50f-4636-a171-32c67d784d94}</t>
  </si>
  <si>
    <t>10</t>
  </si>
  <si>
    <t>SO 3.5  12 m</t>
  </si>
  <si>
    <t>{ea5e8ec2-9aa2-4dc5-b0b3-7871cc261097}</t>
  </si>
  <si>
    <t>VON.01 - Soupis prac</t>
  </si>
  <si>
    <t>VON.01 - Soupis prací - V...</t>
  </si>
  <si>
    <t>{9d928ba5-1a0e-4b0b-a12d-3b86795f97e5}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</si>
  <si>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</si>
  <si>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</si>
  <si>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</si>
  <si>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</si>
  <si>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</si>
  <si>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</si>
  <si>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</si>
  <si>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01 - SO 1.1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</si>
  <si>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</si>
  <si>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</si>
  <si>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</si>
  <si>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</si>
  <si>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</si>
  <si>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</si>
  <si>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</si>
  <si>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</si>
  <si>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</si>
  <si>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</si>
  <si>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</si>
  <si>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</si>
  <si>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</si>
  <si>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</si>
  <si>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</si>
  <si>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</si>
  <si>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</si>
  <si>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</si>
  <si>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</si>
  <si>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</si>
  <si>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</si>
  <si>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</si>
  <si>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</si>
  <si>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</si>
  <si>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</si>
  <si>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</si>
  <si>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</si>
  <si>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</si>
  <si>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</si>
  <si>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</si>
  <si>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</si>
  <si>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</si>
  <si>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</si>
  <si>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</si>
  <si>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</si>
  <si>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113107162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</si>
  <si>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</si>
  <si>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m2</t>
  </si>
  <si>
    <t>CS ÚRS 2014 02</t>
  </si>
  <si>
    <t>4</t>
  </si>
  <si>
    <t>1372092896</t>
  </si>
  <si>
    <t>113107163</t>
  </si>
  <si>
    <t>Odstranění podkladů nebo krytů s přemístěním hmot na skládku na vzdálenost do 20 m nebo s naložením na dopravní prostředek v ploše jednotlivě přes 50 m2 do 200 m2 z kameniva hrubého drceného, o tl. vrstvy přes 200 do 300 mm</t>
  </si>
  <si>
    <t>427776943</t>
  </si>
  <si>
    <t>3</t>
  </si>
  <si>
    <t>113107182</t>
  </si>
  <si>
    <t>Odstranění podkladů nebo krytů s přemístěním hmot na skládku na vzdálenost do 20 m nebo s naložením na dopravní prostředek v ploše jednotlivě přes 50 m2 do 200 m2 živičných, o tl. vrstvy přes 50 do 100 mm</t>
  </si>
  <si>
    <t>129953206</t>
  </si>
  <si>
    <t>VV</t>
  </si>
  <si>
    <t>"vzorový řez 4.1"</t>
  </si>
  <si>
    <t>"levá strana"  1,3*29,29</t>
  </si>
  <si>
    <t>"vzorový řez 4.2" 1,3*20,08</t>
  </si>
  <si>
    <t>Součet</t>
  </si>
  <si>
    <t>114203104</t>
  </si>
  <si>
    <t>Rozebrání dlažeb nebo záhozů s naložením na dopravní prostředek záhozů, rovnanin a soustřeďovacích staveb provedených na sucho</t>
  </si>
  <si>
    <t>m3</t>
  </si>
  <si>
    <t>1105665475</t>
  </si>
  <si>
    <t>"rozebrání rovnanin -pravý břeh"</t>
  </si>
  <si>
    <t>"v pravo km 0,0642 - 0,0677"  1,2</t>
  </si>
  <si>
    <t>5</t>
  </si>
  <si>
    <t>115001103</t>
  </si>
  <si>
    <t>Převedení vody potrubím průměru DN přes 150 do 250</t>
  </si>
  <si>
    <t>m</t>
  </si>
  <si>
    <t>1200436412</t>
  </si>
  <si>
    <t>"provádění po úsecích"</t>
  </si>
  <si>
    <t>110,03-60,61</t>
  </si>
  <si>
    <t>3*4</t>
  </si>
  <si>
    <t>6</t>
  </si>
  <si>
    <t>115101201</t>
  </si>
  <si>
    <t>Čerpání vody na dopravní výšku do 10 m s uvažovaným průměrným přítokem do 500 l/min</t>
  </si>
  <si>
    <t>hod</t>
  </si>
  <si>
    <t>-500042766</t>
  </si>
  <si>
    <t>"3 týdny"</t>
  </si>
  <si>
    <t>24*3*7*0,8</t>
  </si>
  <si>
    <t>7</t>
  </si>
  <si>
    <t>121101102</t>
  </si>
  <si>
    <t>Sejmutí ornice nebo lesní půdy s vodorovným přemístěním na hromady v místě upotřebení nebo na dočasné či trvalé skládky se složením, na vzdálenost přes 50 do 100 m</t>
  </si>
  <si>
    <t>-879343471</t>
  </si>
  <si>
    <t>22,836*0,2</t>
  </si>
  <si>
    <t>8</t>
  </si>
  <si>
    <t>131201101</t>
  </si>
  <si>
    <t>Hloubení nezapažených jam a zářezů s urovnáním dna do předepsaného profilu a spádu v hornině tř. 3 do 100 m3</t>
  </si>
  <si>
    <t>1035175930</t>
  </si>
  <si>
    <t>"příčné řezy PF 01, PF 02"</t>
  </si>
  <si>
    <t>(5,16+5,16)/2*29</t>
  </si>
  <si>
    <t>(5,16+7,64)/2*15</t>
  </si>
  <si>
    <t>(7,64+7,64)/2*6</t>
  </si>
  <si>
    <t>"odečet bouraných konstrukcí"</t>
  </si>
  <si>
    <t>-19,253-5,003/2-1,2-9,16</t>
  </si>
  <si>
    <t>-64,182*(0,1+0,2+0,2)</t>
  </si>
  <si>
    <t>"sejmutí ornice "  -4,567</t>
  </si>
  <si>
    <t>9</t>
  </si>
  <si>
    <t>131201109</t>
  </si>
  <si>
    <t>Hloubení nezapažených jam a zářezů s urovnáním dna do předepsaného profilu a spádu Příplatek k cenám za lepivost horniny tř. 3</t>
  </si>
  <si>
    <t>875718352</t>
  </si>
  <si>
    <t>222,707/2</t>
  </si>
  <si>
    <t>132201201</t>
  </si>
  <si>
    <t>Hloubení zapažených i nezapažených rýh šířky přes 600 do 2 000 mm s urovnáním dna do předepsaného profilu a spádu v hornině tř. 3 do 100 m3</t>
  </si>
  <si>
    <t>-472810172</t>
  </si>
  <si>
    <t>(0,9+0,9)/2*29</t>
  </si>
  <si>
    <t>(0,9+0,81)/2*15</t>
  </si>
  <si>
    <t>(0,81+0,81)/2*6</t>
  </si>
  <si>
    <t>"podél stávající zdi souseda"</t>
  </si>
  <si>
    <t>-22,2*1*0,45</t>
  </si>
  <si>
    <t>11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</si>
  <si>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</si>
  <si>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</si>
  <si>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-856418468</t>
  </si>
  <si>
    <t>33,795/2</t>
  </si>
  <si>
    <t>12</t>
  </si>
  <si>
    <t>132202201</t>
  </si>
  <si>
    <t>Hloubení zapažených i nezapažených rýh šířky přes 600 do 2 000 mm ručním nebo pneumatickým nářadím s urovnáním dna do předepsaného profilu a spádu v horninách tř. 3 soudržných</t>
  </si>
  <si>
    <t>-9636311</t>
  </si>
  <si>
    <t>22,2*1*0,45</t>
  </si>
  <si>
    <t>13</t>
  </si>
  <si>
    <t>132202209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</si>
  <si>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</si>
  <si>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228580563</t>
  </si>
  <si>
    <t>9,9/2</t>
  </si>
  <si>
    <t>14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</si>
  <si>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</si>
  <si>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</si>
  <si>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1622581892</t>
  </si>
  <si>
    <t>222,707/3</t>
  </si>
  <si>
    <t>33,795</t>
  </si>
  <si>
    <t>9,9</t>
  </si>
  <si>
    <t>162701000.1</t>
  </si>
  <si>
    <t>Vodorovné přemístění výkopku nebo sypaniny po suchu na obvyklém dopravním prostředku, do16km + poplatek za skládku</t>
  </si>
  <si>
    <t>-354582616</t>
  </si>
  <si>
    <t>222,707+9,99+33,795</t>
  </si>
  <si>
    <t>"zpětné zásypy"-41,674</t>
  </si>
  <si>
    <t>16</t>
  </si>
  <si>
    <t>171103101.2</t>
  </si>
  <si>
    <t>Zemní hrázky přívodních a odpadních melioračních kanálů zhutňované po vrstvách tloušťky 200 mm, s přemístěním sypaniny do 20 m nebo s jejím přehozením do 3 m z hornin tř. 1 až 4</t>
  </si>
  <si>
    <t>ks</t>
  </si>
  <si>
    <t>-1956768550</t>
  </si>
  <si>
    <t>"vzorový řez 4.1, 4.2"</t>
  </si>
  <si>
    <t>"zřízení a odstranění"  4</t>
  </si>
  <si>
    <t>17</t>
  </si>
  <si>
    <t>174101101</t>
  </si>
  <si>
    <t>Zásyp sypaninou z jakékoliv horniny s uložením výkopku ve vrstvách se zhutněním jam, šachet, rýh nebo kolem objektů v těchto vykopávkách</t>
  </si>
  <si>
    <t>-1409462465</t>
  </si>
  <si>
    <t>"zásyp vhodným vytěženým materiálem"</t>
  </si>
  <si>
    <t>"levá strana"</t>
  </si>
  <si>
    <t>0,55*0,25*29,34 + 0,427*29,34</t>
  </si>
  <si>
    <t>Mezisoučet</t>
  </si>
  <si>
    <t>"vzorový řez 4.2"</t>
  </si>
  <si>
    <t>"pravá strana"</t>
  </si>
  <si>
    <t>0,55*0,25*(19,03-1,9)+0,462*(19,03-1,9)</t>
  </si>
  <si>
    <t>0,55*0,25*20,08+0,427*20,08</t>
  </si>
  <si>
    <t>18</t>
  </si>
  <si>
    <t>-804414178</t>
  </si>
  <si>
    <t>"hutněný zásyp betonoým recyklátem"</t>
  </si>
  <si>
    <t>0,236*0,85*29,34</t>
  </si>
  <si>
    <t>0,266*(19,03-0,86)</t>
  </si>
  <si>
    <t>0,230*20,08</t>
  </si>
  <si>
    <t>19</t>
  </si>
  <si>
    <t>M</t>
  </si>
  <si>
    <t>589811210.1</t>
  </si>
  <si>
    <t>materiály stavební recyklované betonové recykláty frakce 8/32</t>
  </si>
  <si>
    <t>525561335</t>
  </si>
  <si>
    <t>20</t>
  </si>
  <si>
    <t>181301103</t>
  </si>
  <si>
    <t>Rozprostření a urovnání ornice v rovině nebo ve svahu sklonu do 1:5 při souvislé ploše do 500 m2, tl. vrstvy přes 150 do 200 mm</t>
  </si>
  <si>
    <t>-1971178466</t>
  </si>
  <si>
    <t>"pravá strana"  1,2*(19,03-1,9)+1,2*1,9</t>
  </si>
  <si>
    <t>181411121</t>
  </si>
  <si>
    <t>Založení trávníku na půdě předem připravené plochy do 1000 m2 výsevem včetně utažení lučního v rovině nebo na svahu do 1:5</t>
  </si>
  <si>
    <t>-152269843</t>
  </si>
  <si>
    <t>22</t>
  </si>
  <si>
    <t>005724800</t>
  </si>
  <si>
    <t>osiva pícnin směsi travní balení obvykle 25 kg jetelotráva běžná</t>
  </si>
  <si>
    <t>kg</t>
  </si>
  <si>
    <t>633643938</t>
  </si>
  <si>
    <t>22,836*0,015 'Přepočtené koeficientem množství</t>
  </si>
  <si>
    <t>23</t>
  </si>
  <si>
    <t>181951101</t>
  </si>
  <si>
    <t>Úprava pláně vyrovnáním výškových rozdílů v hornině tř. 1 až 4 bez zhutnění</t>
  </si>
  <si>
    <t>1833957401</t>
  </si>
  <si>
    <t>24</t>
  </si>
  <si>
    <t>183403153</t>
  </si>
  <si>
    <t>Obdělání půdy hrabáním v rovině nebo na svahu do 1:5</t>
  </si>
  <si>
    <t>2082220071</t>
  </si>
  <si>
    <t>25</t>
  </si>
  <si>
    <t>183403161</t>
  </si>
  <si>
    <t>Obdělání půdy válením v rovině nebo na svahu do 1:5</t>
  </si>
  <si>
    <t>859683518</t>
  </si>
  <si>
    <t>Zakládání</t>
  </si>
  <si>
    <t>26</t>
  </si>
  <si>
    <t>214500111</t>
  </si>
  <si>
    <t>Zřízení výplně rýhy s drenážním potrubím z trub DN do 200 štěrkem, pískem nebo štěrkopískem, výšky přes 200 do 300 mm</t>
  </si>
  <si>
    <t>171773203</t>
  </si>
  <si>
    <t>29,34</t>
  </si>
  <si>
    <t>20,08</t>
  </si>
  <si>
    <t>19,03</t>
  </si>
  <si>
    <t>27</t>
  </si>
  <si>
    <t>5834387301</t>
  </si>
  <si>
    <t>kamenivo přírodní drcené hutné pro stavební účely PDK (drobné, hrubé a štěrkodrť) kamenivo drcené hrubé d&gt;=2 a D&lt;=45 mm (ČSN EN 13043 ) d&gt;=2 a D&gt;=4 mm (ČSN EN 12620, ČSN EN 13139 ) d&gt;=1 a D&gt;=2 mm (ČSN EN 13242) frakce   8-16    tř. B</t>
  </si>
  <si>
    <t>t</t>
  </si>
  <si>
    <t>262485560</t>
  </si>
  <si>
    <t>68,45*0,25*0,17*1,8*1,05</t>
  </si>
  <si>
    <t>28</t>
  </si>
  <si>
    <t>274353111</t>
  </si>
  <si>
    <t>Bednění kotevních otvorů a prostupů v základových konstrukcích v pasech včetně polohového zajištění a odbednění, popř. ztraceného bednění z pletiva apod. průřezu přes 0,01 do 0,02 m2, hl. do 0,50 m</t>
  </si>
  <si>
    <t>kus</t>
  </si>
  <si>
    <t>1653520585</t>
  </si>
  <si>
    <t>"kotevní otvory pro prostup drenáže ŽB zdí"</t>
  </si>
  <si>
    <t>"vzorový řez 4.1"  5</t>
  </si>
  <si>
    <t>"vzorový řez 4.2"  3+3</t>
  </si>
  <si>
    <t>Svislé a kompletní konstrukce</t>
  </si>
  <si>
    <t>29</t>
  </si>
  <si>
    <t>320902021</t>
  </si>
  <si>
    <t>Úprava ploch betonových konstrukcí s naložením suti na dopravní prostředek nebo s odklizením na hromady do vzdálenosti 3 m přes 4 dny do 28 dnů tvrdnutí betonu očištěním tlakovou vodou</t>
  </si>
  <si>
    <t>-1661996424</t>
  </si>
  <si>
    <t>"vzorový řez D.4.1"</t>
  </si>
  <si>
    <t>"pravá strana"  (0,35+0,26)*29,34</t>
  </si>
  <si>
    <t>"levá strana"  (0,35+0,26)*25,71</t>
  </si>
  <si>
    <t>"vzorový řez D.4.2"</t>
  </si>
  <si>
    <t>"pravá srana"  (0,35+0,26)*19,03</t>
  </si>
  <si>
    <t>"levá strana"  (0,35+0,26)*20,08</t>
  </si>
  <si>
    <t>30</t>
  </si>
  <si>
    <t>321213345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</si>
  <si>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</si>
  <si>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1393452176</t>
  </si>
  <si>
    <t>"pravá strana" 1,49*25,71*0,2</t>
  </si>
  <si>
    <t>"levá strana"   1,49*29,34*0,2</t>
  </si>
  <si>
    <t>"pravá strana"  1,19*(19,03-0,86)*0,2</t>
  </si>
  <si>
    <t>"levá strana"    1,49*20,08*0,2</t>
  </si>
  <si>
    <t>"schodiště pravá strana"  (0,6+2,6)/2*1,5*0,2*2</t>
  </si>
  <si>
    <t xml:space="preserve">                         "stupně"   (0,6+0,4*6)*1*0,2</t>
  </si>
  <si>
    <t>31</t>
  </si>
  <si>
    <t>321321116</t>
  </si>
  <si>
    <t>Konstrukce z betonu vodních staveb přehrad, jezů a plavebních komor, spodní stavby vodních elektráren, jader přehrad, odběrných věží a výpustných zařízení, opěrných zdí, šachet, šachtic a ostatních konstrukcí železového pro prostředí s mrazovými cykly C 30/37 XF4</t>
  </si>
  <si>
    <t>-54059077</t>
  </si>
  <si>
    <t>"vzorový příčný řez 4.1"</t>
  </si>
  <si>
    <t>"parapet" 0,52*0,16*25,71</t>
  </si>
  <si>
    <t>"dřík"   (0,35+0,26)/2*1,49*25,71</t>
  </si>
  <si>
    <t>"základ"  1*0,6*25,71</t>
  </si>
  <si>
    <t>"parapet"  0,52*0,16*29,34</t>
  </si>
  <si>
    <t>"dřík"  (0,35+0,26)/2*1,49*29,34</t>
  </si>
  <si>
    <t>"základ"  1*0,6*29,34</t>
  </si>
  <si>
    <t>"prahy"</t>
  </si>
  <si>
    <t>1,883*0,5*0,6*1</t>
  </si>
  <si>
    <t>1,1*0,5*0,6*5</t>
  </si>
  <si>
    <t>"parapet"  0,52*0,16*(19,03-0,86)</t>
  </si>
  <si>
    <t>"dřík"(0,35+0,26)/2*1,19*(19,03-0,86-3)</t>
  </si>
  <si>
    <t xml:space="preserve">         "zvýšení"  (0,35+0,26)/2*(1,19+0,15)*3</t>
  </si>
  <si>
    <t>"základ"  0,8*0,6*(19,03-0,86)</t>
  </si>
  <si>
    <t xml:space="preserve">            "rozšíření"  0,2*0,6*2</t>
  </si>
  <si>
    <t>"parapet"   0,52*0,16*20,08</t>
  </si>
  <si>
    <t>"dřík"         (0,35+0,26)/2*1,49*20,08</t>
  </si>
  <si>
    <t>"základ"     1*0,6*20,08</t>
  </si>
  <si>
    <t>"probíhající základ u schodů"  0,8*0,6*1,05</t>
  </si>
  <si>
    <t>"prahy"  1,3*0,5*0,6*4</t>
  </si>
  <si>
    <t xml:space="preserve">"schodiště pravá strana" </t>
  </si>
  <si>
    <t>"parapet 2x"   (1,465+0,4)*0,52*0,16*2</t>
  </si>
  <si>
    <t>"dřík 2x"       (0,35+0,26)/2*(1,8+0,2)/2*1,865*2</t>
  </si>
  <si>
    <t>"základ 2x"   0,5*0,4*1,865*2</t>
  </si>
  <si>
    <t>"pod schody"  2,25*1*0,25</t>
  </si>
  <si>
    <t>32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</si>
  <si>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</si>
  <si>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</si>
  <si>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1881466855</t>
  </si>
  <si>
    <t xml:space="preserve">"vzorový řez 4.1" </t>
  </si>
  <si>
    <t>(0,16+0,52-0,26+0,16)*25,71</t>
  </si>
  <si>
    <t>1,49*2*25,71</t>
  </si>
  <si>
    <t>0,3*2*25,71</t>
  </si>
  <si>
    <t>(0,16+0,52-0,26+0,16)*29,34</t>
  </si>
  <si>
    <t>1,49*2*29,34</t>
  </si>
  <si>
    <t>0,3*2*29,34</t>
  </si>
  <si>
    <t>1,883*2*0,3*1</t>
  </si>
  <si>
    <t>1,1*2*0,3*5</t>
  </si>
  <si>
    <t>(0,16+0,52-0,26+0,16)*(19,03-0,86)</t>
  </si>
  <si>
    <t>1,19*2*(19,03-0,86)</t>
  </si>
  <si>
    <t>0,3*2*(19,03-0,86)</t>
  </si>
  <si>
    <t>"probíhající základ u schodů"  0,3*2*1,05</t>
  </si>
  <si>
    <t>(0,16+0,52-0,26+0,16)*20,08</t>
  </si>
  <si>
    <t>1,49*2*20,08</t>
  </si>
  <si>
    <t>0,3*2*20,08</t>
  </si>
  <si>
    <t>"schody pravá strana"   0,2*1*6</t>
  </si>
  <si>
    <t xml:space="preserve">                                      2,25*0,3*2</t>
  </si>
  <si>
    <t>(0,52+0,16+0,16)*1,865*2</t>
  </si>
  <si>
    <t>(1,8+0,2)/2*1,865*2*2</t>
  </si>
  <si>
    <t>0,4*2*1,865*2</t>
  </si>
  <si>
    <t>33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</si>
  <si>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</si>
  <si>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</si>
  <si>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668057695</t>
  </si>
  <si>
    <t>34</t>
  </si>
  <si>
    <t>321366111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</si>
  <si>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</si>
  <si>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-757017600</t>
  </si>
  <si>
    <t>4871/1000</t>
  </si>
  <si>
    <t>1170/1000</t>
  </si>
  <si>
    <t>35</t>
  </si>
  <si>
    <t>321368211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</si>
  <si>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</si>
  <si>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1785809776</t>
  </si>
  <si>
    <t>1,883*0,6*1*5,4*1,15/1000</t>
  </si>
  <si>
    <t>1,1*0,6*5*5,4*1,15/1000</t>
  </si>
  <si>
    <t>1,3*0,6*4*5,4*1,15/1000</t>
  </si>
  <si>
    <t>36</t>
  </si>
  <si>
    <t>334791112</t>
  </si>
  <si>
    <t>Prostup v betonových zdech z plastových trub průměru do DN 110</t>
  </si>
  <si>
    <t>1052794129</t>
  </si>
  <si>
    <t>37</t>
  </si>
  <si>
    <t>286-02</t>
  </si>
  <si>
    <t>výústní trubka SDR 11DN 90/8,2</t>
  </si>
  <si>
    <t>2054679248</t>
  </si>
  <si>
    <t>Vodorovné konstrukce</t>
  </si>
  <si>
    <t>38</t>
  </si>
  <si>
    <t>451313521</t>
  </si>
  <si>
    <t>Podkladní vrstva z betonu prostého pod dlažbu se zvýšenými nároky na prostředí tl. přes 100 do 150 mm</t>
  </si>
  <si>
    <t>CS ÚRS 2016 01</t>
  </si>
  <si>
    <t>1642204206</t>
  </si>
  <si>
    <t>39</t>
  </si>
  <si>
    <t>457971111</t>
  </si>
  <si>
    <t>Zřízení vrstvy z geotextilie s přesahem bez připevnění k podkladu, s potřebným dočasným zatěžováním včetně zakotvení okraje o sklonu do 10 st., šířky geotextilie do 3 m</t>
  </si>
  <si>
    <t>1502028010</t>
  </si>
  <si>
    <t>"řez 4.1"(89,95-60,61-0,5*6)*1,1</t>
  </si>
  <si>
    <t>"žez 4.2"(110,03-89,95-0,5*4)*1,3</t>
  </si>
  <si>
    <t>40</t>
  </si>
  <si>
    <t>693110750</t>
  </si>
  <si>
    <t>Geotextilie geotextilie netkané vzráběné technologií vpichování z polypropylenových vláken geoNetex S 400 g/m2, šíře 500 cm</t>
  </si>
  <si>
    <t>1073118847</t>
  </si>
  <si>
    <t>P</t>
  </si>
  <si>
    <t>Poznámka k položce:
geoNETEX S 400, Plošná hmotnost: 400 g/m2, Pevnost v tahu (podélně/příčně): 23/15 kN/m, Statické protržení (CBR): 3100 N, Funkce: F, F+S  Šířka max.: 5 m, Délka nábalu: 100 m</t>
  </si>
  <si>
    <t>52,478*1,20</t>
  </si>
  <si>
    <t>41</t>
  </si>
  <si>
    <t>464571124</t>
  </si>
  <si>
    <t>Pohoz dna nebo svahů jakékoliv tloušťky z kameniva těženého hrubého, z terénu, frakce do 125 mm</t>
  </si>
  <si>
    <t>-1780681880</t>
  </si>
  <si>
    <t>"zásyp drceným kamenivem mezi prahy""</t>
  </si>
  <si>
    <t>(89,95-60,61-0,5*6)*1,1*0,25</t>
  </si>
  <si>
    <t>(110,03-89,95-0,5*4)*1,3*0,25</t>
  </si>
  <si>
    <t>42</t>
  </si>
  <si>
    <t>465513127</t>
  </si>
  <si>
    <t>Dlažba z lomového kamene lomařsky upraveného na cementovou maltu, s vyspárováním cementovou maltou, tl. kamene 200 mm</t>
  </si>
  <si>
    <t>1793073367</t>
  </si>
  <si>
    <t>Komunikace</t>
  </si>
  <si>
    <t>43</t>
  </si>
  <si>
    <t>564751111</t>
  </si>
  <si>
    <t>Podklad nebo kryt z kameniva hrubého drceného vel. 32-63 mm s rozprostřením a zhutněním, po zhutnění tl. 150 mm</t>
  </si>
  <si>
    <t>-10280624</t>
  </si>
  <si>
    <t xml:space="preserve">"levá strana"  </t>
  </si>
  <si>
    <t>1,1*29,34*2</t>
  </si>
  <si>
    <t>1,15*29,34</t>
  </si>
  <si>
    <t>1,1*20,08*2</t>
  </si>
  <si>
    <t>1,15*20,08</t>
  </si>
  <si>
    <t>44</t>
  </si>
  <si>
    <t>565155111</t>
  </si>
  <si>
    <t>Asfaltový beton vrstva podkladní ACP 16 (obalované kamenivo střednězrnné - OKS) s rozprostřením a zhutněním v pruhu šířky do 3 m, po zhutnění tl. 70 mm</t>
  </si>
  <si>
    <t>-264053090</t>
  </si>
  <si>
    <t>1,25*29,34</t>
  </si>
  <si>
    <t>1,25*20,08</t>
  </si>
  <si>
    <t>45</t>
  </si>
  <si>
    <t>573211111</t>
  </si>
  <si>
    <t>Postřik živičný spojovací bez posypu kamenivem z asfaltu silničního, v množství od 0,50 do 0,70 kg/m2</t>
  </si>
  <si>
    <t>971418650</t>
  </si>
  <si>
    <t>1,3*29,34</t>
  </si>
  <si>
    <t>1,3*20,08</t>
  </si>
  <si>
    <t>46</t>
  </si>
  <si>
    <t>577133111</t>
  </si>
  <si>
    <t>Asfaltový beton vrstva obrusná ACO 8 (ABJ) s rozprostřením a se zhutněním z nemodifikovaného asfaltu v pruhu šířky do 3 m, po zhutnění tl. 40 mm</t>
  </si>
  <si>
    <t>1736386663</t>
  </si>
  <si>
    <t>47</t>
  </si>
  <si>
    <t>599141111</t>
  </si>
  <si>
    <t>Vyplnění spár mezi silničními dílci jakékoliv tloušťky živičnou zálivkou</t>
  </si>
  <si>
    <t>362429460</t>
  </si>
  <si>
    <t>"mezi novým a stávajícím asfaltem"</t>
  </si>
  <si>
    <t>49,42</t>
  </si>
  <si>
    <t>Úpravy povrchů, podlahy a osazování výplní</t>
  </si>
  <si>
    <t>48</t>
  </si>
  <si>
    <t>631311122</t>
  </si>
  <si>
    <t>Mazanina z betonu prostého tl. přes 80 do 120 mm tř. C 8/10</t>
  </si>
  <si>
    <t>-156680856</t>
  </si>
  <si>
    <t>"pravá strana"  1*0,1*25,71</t>
  </si>
  <si>
    <t>"levá strana"     1*0,1*29,34</t>
  </si>
  <si>
    <t>"prahy"  1,883*0,5*0,1*1</t>
  </si>
  <si>
    <t xml:space="preserve">              1,1*0,5*0,1*5</t>
  </si>
  <si>
    <t>"pravá strana"  0,8*0,1*(19,03-1,9)</t>
  </si>
  <si>
    <t>"levá strana"  1*0,1*20,08</t>
  </si>
  <si>
    <t>"prahy"   1,3*0,5*0,1*4</t>
  </si>
  <si>
    <t>"schodiště pravá strana"  0,5*1,865*0,1*2</t>
  </si>
  <si>
    <t xml:space="preserve">  "podkl. beton pod schody"  2,25*1*0,1            </t>
  </si>
  <si>
    <t>49</t>
  </si>
  <si>
    <t>632664111.1</t>
  </si>
  <si>
    <t>Nátěr betonové podlahy mostu epoxidový 2x penetrační</t>
  </si>
  <si>
    <t>276236118</t>
  </si>
  <si>
    <t>"ošetření pracovní spáry"</t>
  </si>
  <si>
    <t>Trubní vedení</t>
  </si>
  <si>
    <t>50</t>
  </si>
  <si>
    <t>817364110.1</t>
  </si>
  <si>
    <t>Montáž betonových útesů s hrdlem na potrubí betonovém a železobetonovém DN 250</t>
  </si>
  <si>
    <t>-10373660</t>
  </si>
  <si>
    <t>51</t>
  </si>
  <si>
    <t>837274110.1</t>
  </si>
  <si>
    <t>Montáž kameninových útesů s hrdlem na potrubí betonovém a železobetonovém DN 125</t>
  </si>
  <si>
    <t>-925707995</t>
  </si>
  <si>
    <t>52</t>
  </si>
  <si>
    <t>837314110.1</t>
  </si>
  <si>
    <t>Montáž kameninových útesů s hrdlem na potrubí betonovém a železobetonovém DN 150</t>
  </si>
  <si>
    <t>-265440029</t>
  </si>
  <si>
    <t>53</t>
  </si>
  <si>
    <t>871260310.1</t>
  </si>
  <si>
    <t>Montáž kanalizačního potrubí z plastů z polypropylenu PP hladkého plnostěnného SN 10 DN 100</t>
  </si>
  <si>
    <t>-1064721101</t>
  </si>
  <si>
    <t>54</t>
  </si>
  <si>
    <t>871260310.2</t>
  </si>
  <si>
    <t>-39066442</t>
  </si>
  <si>
    <t>55</t>
  </si>
  <si>
    <t>871218113</t>
  </si>
  <si>
    <t>Kladení drenážního potrubí z plastických hmot do připravené rýhy z flexibilního PVC, průměru do 65 mm</t>
  </si>
  <si>
    <t>-819145411</t>
  </si>
  <si>
    <t xml:space="preserve">"levá strana  + zaústění"   </t>
  </si>
  <si>
    <t xml:space="preserve">  29,34+5*1              </t>
  </si>
  <si>
    <t>"pravá strana + zaústění"</t>
  </si>
  <si>
    <t>20,08+3*1</t>
  </si>
  <si>
    <t>"levá strana + zaústění"</t>
  </si>
  <si>
    <t>19,03+3*1</t>
  </si>
  <si>
    <t>56</t>
  </si>
  <si>
    <t>286112210</t>
  </si>
  <si>
    <t>trubky z polyvinylchloridu trubky drenážní drenážní systém  PipeLife trubka flexibilní D  65 mm</t>
  </si>
  <si>
    <t>-1452424833</t>
  </si>
  <si>
    <t>79,45*1,05</t>
  </si>
  <si>
    <t>57</t>
  </si>
  <si>
    <t>286-01</t>
  </si>
  <si>
    <t>Tkus pro drenážní potrubí T65/65</t>
  </si>
  <si>
    <t>-2078870514</t>
  </si>
  <si>
    <t>Ostatní konstrukce a práce-bourání</t>
  </si>
  <si>
    <t>58</t>
  </si>
  <si>
    <t>9-01</t>
  </si>
  <si>
    <t>Zajištění sloupu u vrátnice po dobu stavebních prací</t>
  </si>
  <si>
    <t>kpl</t>
  </si>
  <si>
    <t>-105042719</t>
  </si>
  <si>
    <t>59</t>
  </si>
  <si>
    <t>9-02</t>
  </si>
  <si>
    <t>Těsnění spáry trvale pružným mrazuvzdorným tmelem</t>
  </si>
  <si>
    <t>1447209909</t>
  </si>
  <si>
    <t>"styk stávající zdi  a nové ŽB zdi"</t>
  </si>
  <si>
    <t>22,2</t>
  </si>
  <si>
    <t>"dilatační spára"</t>
  </si>
  <si>
    <t xml:space="preserve">"vzorový řez 4.1"  </t>
  </si>
  <si>
    <t>(1+0,7+0,45+1,65+0,2+0,16+0,52+1,65+0,7)*(6+4)</t>
  </si>
  <si>
    <t>(1+0,7+0,45+1,65+0,2+0,16+0,52+1,65+0,7)*3</t>
  </si>
  <si>
    <t>(1+0,7+0,45+1,19+0,2+0,16+0,52+1,19+0,7)*3</t>
  </si>
  <si>
    <t>60</t>
  </si>
  <si>
    <t>9-03</t>
  </si>
  <si>
    <t>Propojení levobřežní zdi na mostek včetně dlažby dna</t>
  </si>
  <si>
    <t>-1373618355</t>
  </si>
  <si>
    <t>61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</si>
  <si>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</si>
  <si>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</si>
  <si>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1840625550</t>
  </si>
  <si>
    <t>62</t>
  </si>
  <si>
    <t>592174100</t>
  </si>
  <si>
    <t>obrubníky betonové a železobetonové chodníkové ABO   100/10/25 II   100 x 10 x 25</t>
  </si>
  <si>
    <t>-881181462</t>
  </si>
  <si>
    <t>49,420*1,01</t>
  </si>
  <si>
    <t>63</t>
  </si>
  <si>
    <t>919735112</t>
  </si>
  <si>
    <t>Řezání stávajícího živičného krytu nebo podkladu hloubky přes 50 do 100 mm</t>
  </si>
  <si>
    <t>361643737</t>
  </si>
  <si>
    <t>(110,03-60,61)</t>
  </si>
  <si>
    <t>64</t>
  </si>
  <si>
    <t>953312111.1</t>
  </si>
  <si>
    <t>Vložky svislé do dilatačních spár z polystyrenových desek fasádních včetně dodání a osazení, v jakémkoliv zdivu do 10 mm</t>
  </si>
  <si>
    <t>-1564311226</t>
  </si>
  <si>
    <t>"dilatece mezi zdí souseda a novou ŽB zdí"</t>
  </si>
  <si>
    <t>(89,95-67,73)*1,55</t>
  </si>
  <si>
    <t>"dilatace opěrných zdí"</t>
  </si>
  <si>
    <t>1*0,7*(6+4)</t>
  </si>
  <si>
    <t>1,49*(0,26+0,35)/2*(6+4)</t>
  </si>
  <si>
    <t>0,52*0,16*(6+4)</t>
  </si>
  <si>
    <t>1*0,7*3</t>
  </si>
  <si>
    <t>1,49*(0,26+0,35)/2*3</t>
  </si>
  <si>
    <t>0,52*0,16*3</t>
  </si>
  <si>
    <t>0,8*0,7*3</t>
  </si>
  <si>
    <t>1,19*(0,26+0,35)/2*3</t>
  </si>
  <si>
    <t>0,52*0,16</t>
  </si>
  <si>
    <t>65</t>
  </si>
  <si>
    <t>953331112</t>
  </si>
  <si>
    <t>Vložky svislé do dilatačních spár z lepenky kladené volně, včetně dodání a osazení, v jakémkoliv zdivu, pískované</t>
  </si>
  <si>
    <t>-801510235</t>
  </si>
  <si>
    <t>"dilatece prahů""</t>
  </si>
  <si>
    <t>"vzorový řez 4.1 a 4.2"</t>
  </si>
  <si>
    <t>0,5*0,7*2*(1+5+4)</t>
  </si>
  <si>
    <t>66</t>
  </si>
  <si>
    <t>953943121</t>
  </si>
  <si>
    <t>Osazování drobných kovových předmětů výrobků ostatních jinde neuvedených do betonu se zajištěním polohy k bednění či k výztuži před zabetonováním hmotnosti do 1 kg/kus</t>
  </si>
  <si>
    <t>1757103110</t>
  </si>
  <si>
    <t>"kotvení obkladového zdiva"</t>
  </si>
  <si>
    <t>"pravá strana"  26*3</t>
  </si>
  <si>
    <t>"levá strana"  29*3</t>
  </si>
  <si>
    <t>"pravá strana"  19*3</t>
  </si>
  <si>
    <t>"levá strana"  20*3</t>
  </si>
  <si>
    <t>67</t>
  </si>
  <si>
    <t>953-01</t>
  </si>
  <si>
    <t xml:space="preserve">ocelová nerezová stavební kotva </t>
  </si>
  <si>
    <t>521691467</t>
  </si>
  <si>
    <t>68</t>
  </si>
  <si>
    <t>961044111</t>
  </si>
  <si>
    <t>Bourání základů z betonu prostého</t>
  </si>
  <si>
    <t>-1776736950</t>
  </si>
  <si>
    <t>"bourání podkladního betonu na p.p.č. 1139/2"</t>
  </si>
  <si>
    <t>(0,23*1)*25,5</t>
  </si>
  <si>
    <t>"bourání betonu levý břeh"</t>
  </si>
  <si>
    <t>1,75*0,3*25,5</t>
  </si>
  <si>
    <t>69</t>
  </si>
  <si>
    <t>961055111</t>
  </si>
  <si>
    <t>Bourání základů z betonu železového</t>
  </si>
  <si>
    <t>1512645765</t>
  </si>
  <si>
    <t>"bourání ŽB prfabrikátů ve dně"</t>
  </si>
  <si>
    <t>"na p.p.č. 1139/2"</t>
  </si>
  <si>
    <t>(0,59+0,59+1)*0,09*25,5</t>
  </si>
  <si>
    <t>70</t>
  </si>
  <si>
    <t>962023391</t>
  </si>
  <si>
    <t>Bourání zdiva nadzákladového kamenného nebo smíšeného smíšeného, na maltu vápennou nebo vápenocementovou, objemu přes 1 m3</t>
  </si>
  <si>
    <t>-945338349</t>
  </si>
  <si>
    <t>"bourání zdivo smíšené na p.p.č. 1138/1"</t>
  </si>
  <si>
    <t>"boky"  (0,23*0,8)*2*20</t>
  </si>
  <si>
    <t>"dno"  0,6*0,15*20</t>
  </si>
  <si>
    <t>71</t>
  </si>
  <si>
    <t>975022271</t>
  </si>
  <si>
    <t>Podchycení nadzákladového zdiva dřevěnou výztuhou v. podchycení do 3 m, při tl. zdiva do 450 mm a délce podchycení přes 5 m</t>
  </si>
  <si>
    <t>327346711</t>
  </si>
  <si>
    <t>"podchycení stávající zdi na p.p.č. 1139/2"</t>
  </si>
  <si>
    <t>89,95-67,73</t>
  </si>
  <si>
    <t>72</t>
  </si>
  <si>
    <t>977141114</t>
  </si>
  <si>
    <t>Vrty pro kotvy do betonu s vyplněním epoxidovým tmelem, průměru 14 mm, hloubky 110 mm</t>
  </si>
  <si>
    <t>832504492</t>
  </si>
  <si>
    <t>73</t>
  </si>
  <si>
    <t>977311114</t>
  </si>
  <si>
    <t>Řezání stávajících betonových mazanin bez vyztužení hloubky přes 150 do 200 mm</t>
  </si>
  <si>
    <t>491147346</t>
  </si>
  <si>
    <t>"zaříznutí zídky u schodů"</t>
  </si>
  <si>
    <t>1,5</t>
  </si>
  <si>
    <t>997</t>
  </si>
  <si>
    <t>Přesun sutě</t>
  </si>
  <si>
    <t>74</t>
  </si>
  <si>
    <t>99700000.1</t>
  </si>
  <si>
    <t>Vodorovné přemístění suti a vybouraných hmot s uložením na skadku včetně skládkovného</t>
  </si>
  <si>
    <t>239785326</t>
  </si>
  <si>
    <t>"odstraněný asfalt, beton apřebytek štěrkodrti"123,678-15,337*1,9</t>
  </si>
  <si>
    <t>998</t>
  </si>
  <si>
    <t>Přesun hmot</t>
  </si>
  <si>
    <t>75</t>
  </si>
  <si>
    <t>998332011</t>
  </si>
  <si>
    <t>Přesun hmot pro úpravy vodních toků a kanály, hráze rybníků apod. dopravní vzdálenost do 500 m</t>
  </si>
  <si>
    <t>1401281850</t>
  </si>
  <si>
    <t>02 - SO 1.2</t>
  </si>
  <si>
    <t>PSV - Práce a dodávky PSV</t>
  </si>
  <si>
    <t xml:space="preserve">    711 - Izolace proti vodě, vlhkosti a plynům</t>
  </si>
  <si>
    <t>113106171</t>
  </si>
  <si>
    <t>Rozebrání dlažeb a dílců komunikací pro pěší, vozovek a ploch s přemístěním hmot na skládku na vzdálenost do 3 m nebo s naložením na dopravní prostředek vozovek a ploch, s jakoukoliv výplní spár v ploše jednotlivě do 50 m2 ze zámkové dlažby kladené do lože z kameniva</t>
  </si>
  <si>
    <t>1183516797</t>
  </si>
  <si>
    <t>10*1,2</t>
  </si>
  <si>
    <t>113107123</t>
  </si>
  <si>
    <t>Odstranění podkladů nebo krytů s přemístěním hmot na skládku na vzdálenost do 3 m nebo s naložením na dopravní prostředek v ploše jednotlivě do 50 m2 z kameniva hrubého drceného, o tl. vrstvy přes 200 do 300 mm</t>
  </si>
  <si>
    <t>547584778</t>
  </si>
  <si>
    <t>"dlažba" 12</t>
  </si>
  <si>
    <t>433209649</t>
  </si>
  <si>
    <t>677343869</t>
  </si>
  <si>
    <t>78,39-24*2</t>
  </si>
  <si>
    <t>1588602194</t>
  </si>
  <si>
    <t>21,32*2,45</t>
  </si>
  <si>
    <t>(21,32-1,2)*1,3</t>
  </si>
  <si>
    <t>113202111</t>
  </si>
  <si>
    <t>Vytrhání obrub s vybouráním lože, s přemístěním hmot na skládku na vzdálenost do 3 m nebo s naložením na dopravní prostředek z krajníků nebo obrubníků stojatých</t>
  </si>
  <si>
    <t>-396421308</t>
  </si>
  <si>
    <t>-1410186497</t>
  </si>
  <si>
    <t>131,36-110,03</t>
  </si>
  <si>
    <t>-1021256850</t>
  </si>
  <si>
    <t>"jeden týden"</t>
  </si>
  <si>
    <t>1*24*7*0,8</t>
  </si>
  <si>
    <t>260345357</t>
  </si>
  <si>
    <t>(21,32+1,2-10)*1,2*0,2</t>
  </si>
  <si>
    <t>130001101</t>
  </si>
  <si>
    <t>Příplatek k cenám hloubených vykopávek za ztížení vykopávky v blízkosti podzemního vedení nebo výbušnin pro jakoukoliv třídu horniny</t>
  </si>
  <si>
    <t>105590862</t>
  </si>
  <si>
    <t>" v místě přeložky vody"</t>
  </si>
  <si>
    <t>9,63*2</t>
  </si>
  <si>
    <t>131201102</t>
  </si>
  <si>
    <t>Hloubení nezapažených jam a zářezů s urovnáním dna do předepsaného profilu a spádu v hornině tř. 3 přes 100 do 1 000 m3</t>
  </si>
  <si>
    <t>1460386593</t>
  </si>
  <si>
    <t>"příčné řezy PF 03, PF 04"</t>
  </si>
  <si>
    <t>(9,65+9,63)/2*21,32</t>
  </si>
  <si>
    <t>-4,2</t>
  </si>
  <si>
    <t>-12*0,4</t>
  </si>
  <si>
    <t>-78,39*0,25</t>
  </si>
  <si>
    <t>-30,39*0,3</t>
  </si>
  <si>
    <t>991977094</t>
  </si>
  <si>
    <t>167,81/2</t>
  </si>
  <si>
    <t>-1676969432</t>
  </si>
  <si>
    <t>167,81/3</t>
  </si>
  <si>
    <t>434793717</t>
  </si>
  <si>
    <t>167,81</t>
  </si>
  <si>
    <t>"zpětné zásypy"-26,642</t>
  </si>
  <si>
    <t>171103101.1</t>
  </si>
  <si>
    <t>1227270865</t>
  </si>
  <si>
    <t>442960247</t>
  </si>
  <si>
    <t>-743487407</t>
  </si>
  <si>
    <t>1412234597</t>
  </si>
  <si>
    <t>"vzorový řez 4.3"</t>
  </si>
  <si>
    <t>"pod drénem"(0,3+0,55)/2*0,5*(21,33-1,2)</t>
  </si>
  <si>
    <t>0,384*(21,33-1,2)</t>
  </si>
  <si>
    <t xml:space="preserve">"pravá strana"  </t>
  </si>
  <si>
    <t>"pod drénem"(0,3+0,55)/2*0,5*(21,33+1,2)</t>
  </si>
  <si>
    <t>0,437*(21,33+1,2)</t>
  </si>
  <si>
    <t>-1727572007</t>
  </si>
  <si>
    <t>(21,32+1,2-10)*1,2</t>
  </si>
  <si>
    <t>998995110</t>
  </si>
  <si>
    <t>1895046691</t>
  </si>
  <si>
    <t>15,024*0,015 'Přepočtené koeficientem množství</t>
  </si>
  <si>
    <t>-190867177</t>
  </si>
  <si>
    <t>-1177794834</t>
  </si>
  <si>
    <t>-1060293761</t>
  </si>
  <si>
    <t>-1478120017</t>
  </si>
  <si>
    <t xml:space="preserve">"levá strana"   </t>
  </si>
  <si>
    <t xml:space="preserve">  21,33-1,2</t>
  </si>
  <si>
    <t>21,33+1,2</t>
  </si>
  <si>
    <t>583438730.1</t>
  </si>
  <si>
    <t>481623098</t>
  </si>
  <si>
    <t>42,66*0,25*0,17*1,8*1,05</t>
  </si>
  <si>
    <t>388129330</t>
  </si>
  <si>
    <t>Montáž dílců prefabrikovaných kanálů ze železobetonu pro rozvody se zalitím spár šířky do 30 mm tvaru uzavřeného profilu (skříně), hmotnosti přes 4 do 6,5 t</t>
  </si>
  <si>
    <t>267011987</t>
  </si>
  <si>
    <t>"typový prvek"   13+7</t>
  </si>
  <si>
    <t>"atyp prvek"  1</t>
  </si>
  <si>
    <t>593834520.1</t>
  </si>
  <si>
    <t>prefabrikáty pro mosty železobetonové propusti rámové IZM   35/10      100 x 150 x 200</t>
  </si>
  <si>
    <t>-44493234</t>
  </si>
  <si>
    <t>Poznámka k položce:
Ceny nabídkou</t>
  </si>
  <si>
    <t>457971122.1</t>
  </si>
  <si>
    <t>Zřízení vrstvy z geotextilie s přesahem bez připevnění k podkladu, s potřebným dočasným zatěžováním včetně zakotvení okraje o sklonu přes 10 st. do 35 st., šířky geotextilie přes 3 do 7,5 m</t>
  </si>
  <si>
    <t>950822106</t>
  </si>
  <si>
    <t>"na rámy"</t>
  </si>
  <si>
    <t>52,045+55,458</t>
  </si>
  <si>
    <t>693110660.1</t>
  </si>
  <si>
    <t>geotextilie geotextilie netkané geoNetex M (polyester) 400 g/m2,  šíře 300 cm</t>
  </si>
  <si>
    <t>-1948183383</t>
  </si>
  <si>
    <t>107,503*1,15/3</t>
  </si>
  <si>
    <t>-2037868325</t>
  </si>
  <si>
    <t>1,1*(21,33-1,2)*2</t>
  </si>
  <si>
    <t>1,15*(21,33-1,2)</t>
  </si>
  <si>
    <t>564811111</t>
  </si>
  <si>
    <t>Podklad ze štěrkodrti ŠD s rozprostřením a zhutněním, po zhutnění tl. 50 mm</t>
  </si>
  <si>
    <t>-893731632</t>
  </si>
  <si>
    <t>1,3*10</t>
  </si>
  <si>
    <t>564811112</t>
  </si>
  <si>
    <t>Podklad ze štěrkodrti ŠD s rozprostřením a zhutněním, po zhutnění tl. 60 mm</t>
  </si>
  <si>
    <t>281110439</t>
  </si>
  <si>
    <t>"nad rámy"</t>
  </si>
  <si>
    <t>2,44*21,33</t>
  </si>
  <si>
    <t>564871111</t>
  </si>
  <si>
    <t>Podklad ze štěrkodrti ŠD s rozprostřením a zhutněním, po zhutnění tl. 250 mm</t>
  </si>
  <si>
    <t>-1831249989</t>
  </si>
  <si>
    <t>-1530405435</t>
  </si>
  <si>
    <t>1,2*(21,33-1,2)</t>
  </si>
  <si>
    <t>-708367631</t>
  </si>
  <si>
    <t>1,2*(21,33-1,2)*2</t>
  </si>
  <si>
    <t>-167278869</t>
  </si>
  <si>
    <t>596211121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</si>
  <si>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přes 50 do 100 m2</t>
  </si>
  <si>
    <t>595288338</t>
  </si>
  <si>
    <t>2,44*21,32</t>
  </si>
  <si>
    <t>592450380.1</t>
  </si>
  <si>
    <t>dlaždice betonové dlažba zámková (ČSN EN 1338) dlažba H-PROFIL s fazetou, 1 m2=36 kusů HBB  20 x 16,5 x 6 přírodní</t>
  </si>
  <si>
    <t>264689697</t>
  </si>
  <si>
    <t>65,021*1,05</t>
  </si>
  <si>
    <t>170158560</t>
  </si>
  <si>
    <t>20,32</t>
  </si>
  <si>
    <t>631311112</t>
  </si>
  <si>
    <t>Mazanina z betonu prostého tl. přes 50 do 80 mm tř. C 8/10</t>
  </si>
  <si>
    <t>1922945540</t>
  </si>
  <si>
    <t>"podkladní beton"  3,06*21,33*0,06</t>
  </si>
  <si>
    <t>631311136</t>
  </si>
  <si>
    <t>Mazanina z betonu prostého tl. přes 120 do 240 mm tř. C 25/30</t>
  </si>
  <si>
    <t>-983408696</t>
  </si>
  <si>
    <t>"podkladní deska"</t>
  </si>
  <si>
    <t>3,06*21,33*0,2</t>
  </si>
  <si>
    <t>631319175</t>
  </si>
  <si>
    <t>Příplatek k cenám mazanin za stržení povrchu spodní vrstvy mazaniny latí před vložením výztuže nebo pletiva pro tl. obou vrstev mazaniny přes 120 do 240 mm</t>
  </si>
  <si>
    <t>2102495893</t>
  </si>
  <si>
    <t>13,054*2</t>
  </si>
  <si>
    <t>631351101</t>
  </si>
  <si>
    <t>Bednění v podlahách rýh a hran zřízení</t>
  </si>
  <si>
    <t>1779946840</t>
  </si>
  <si>
    <t>21,33*2*0,2</t>
  </si>
  <si>
    <t>631351102</t>
  </si>
  <si>
    <t>Bednění v podlahách rýh a hran odstranění</t>
  </si>
  <si>
    <t>-1511664911</t>
  </si>
  <si>
    <t>631362021</t>
  </si>
  <si>
    <t>Výztuž mazanin ze svařovaných sítí z drátů typu KARI</t>
  </si>
  <si>
    <t>-1292589250</t>
  </si>
  <si>
    <t>"podkladní beton deska kari 150/8-150/8"</t>
  </si>
  <si>
    <t>21,33*3,06*2*3,033*1,15/1000</t>
  </si>
  <si>
    <t>871218113.1</t>
  </si>
  <si>
    <t>-427835533</t>
  </si>
  <si>
    <t>"levá strana "  21,33-1,2+2</t>
  </si>
  <si>
    <t>"pravá strana"  21,33+1,2+2</t>
  </si>
  <si>
    <t>286112230</t>
  </si>
  <si>
    <t>trubky z polyvinylchloridu trubky drenážní drenážní systém  PipeLife trubka flexibilní D 100 mm</t>
  </si>
  <si>
    <t>1998238744</t>
  </si>
  <si>
    <t>46,66*1,05</t>
  </si>
  <si>
    <t>-1562350065</t>
  </si>
  <si>
    <t>2080329383</t>
  </si>
  <si>
    <t>"mezi rámem a opěrnou zdí"</t>
  </si>
  <si>
    <t>(2,45+1,75)*2*2</t>
  </si>
  <si>
    <t>(2+1,25)*2*2</t>
  </si>
  <si>
    <t>-2137806260</t>
  </si>
  <si>
    <t>"v levo" 21,33-1,2</t>
  </si>
  <si>
    <t>"v pravo"  3+1,3+1,3+10</t>
  </si>
  <si>
    <t>-1090606311</t>
  </si>
  <si>
    <t>35,73*1,01</t>
  </si>
  <si>
    <t>-1986293653</t>
  </si>
  <si>
    <t>21,32-1</t>
  </si>
  <si>
    <t>-292416672</t>
  </si>
  <si>
    <t>"dilatace mezi  opěrnými zdmi a  ŽB rámy"</t>
  </si>
  <si>
    <t>2,44*0,35+2,44*0,3+1*0,2*2</t>
  </si>
  <si>
    <t>-426997758</t>
  </si>
  <si>
    <t>"bourání ŽB prfabrikátů "</t>
  </si>
  <si>
    <t>4,2</t>
  </si>
  <si>
    <t>1631353647</t>
  </si>
  <si>
    <t>"asfalt a obrubníky"14,189+2,05</t>
  </si>
  <si>
    <t>"podkladní štěrkodrtě"(26,53-14,196)*1,9</t>
  </si>
  <si>
    <t>880222139</t>
  </si>
  <si>
    <t>PSV</t>
  </si>
  <si>
    <t>Práce a dodávky PSV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</si>
  <si>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</si>
  <si>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</si>
  <si>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</si>
  <si>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</si>
  <si>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1742726609</t>
  </si>
  <si>
    <t>"rámy"</t>
  </si>
  <si>
    <t>711112001</t>
  </si>
  <si>
    <t>Provedení izolace proti zemní vlhkosti natěradly a tmely za studena na ploše svislé S nátěrem penetračním</t>
  </si>
  <si>
    <t>1240927371</t>
  </si>
  <si>
    <t>(1,3+1,3)*21,33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</si>
  <si>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</si>
  <si>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</si>
  <si>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634163503</t>
  </si>
  <si>
    <t>Poznámka k položce:
Spotřeba 0,3-0,4kg/m2 dle povrchu, ředidlo technický benzín</t>
  </si>
  <si>
    <t>(52,045+55,458)*0,00035</t>
  </si>
  <si>
    <t>711141559</t>
  </si>
  <si>
    <t>Provedení izolace proti zemní vlhkosti pásy přitavením NAIP na ploše vodorovné V</t>
  </si>
  <si>
    <t>655982645</t>
  </si>
  <si>
    <t>711142559</t>
  </si>
  <si>
    <t>Provedení izolace proti zemní vlhkosti pásy přitavením NAIP na ploše svislé S</t>
  </si>
  <si>
    <t>-1222060587</t>
  </si>
  <si>
    <t>628331580.1</t>
  </si>
  <si>
    <t>pásy asfaltované těžké vložka skleněná tkanina GLASBIT G 200 S 40 role/7,5m2</t>
  </si>
  <si>
    <t>-1315920040</t>
  </si>
  <si>
    <t>52,045*1,15</t>
  </si>
  <si>
    <t>55,458*1,2</t>
  </si>
  <si>
    <t>998711201</t>
  </si>
  <si>
    <t>Přesun hmot pro izolace proti vodě, vlhkosti a plynům stanovený procentní sazbou z ceny vodorovná dopravní vzdálenost do 50 m v objektech výšky do 6 m</t>
  </si>
  <si>
    <t>%</t>
  </si>
  <si>
    <t>-634877642</t>
  </si>
  <si>
    <t>03 - SO 1.3</t>
  </si>
  <si>
    <t>-518272579</t>
  </si>
  <si>
    <t>1,25*32,41</t>
  </si>
  <si>
    <t>20926309</t>
  </si>
  <si>
    <t>-2021596617</t>
  </si>
  <si>
    <t>1224692914</t>
  </si>
  <si>
    <t>"rozebrání rovnanin  parcela č. 1137/4"</t>
  </si>
  <si>
    <t xml:space="preserve"> (0,8+0,8+0,8)*0,3*9,6</t>
  </si>
  <si>
    <t>261264900</t>
  </si>
  <si>
    <t>171,73-131,36</t>
  </si>
  <si>
    <t>47130291</t>
  </si>
  <si>
    <t>"2 týdny"</t>
  </si>
  <si>
    <t>24*2*7*0,8</t>
  </si>
  <si>
    <t>1185920124</t>
  </si>
  <si>
    <t>38,892*0,2</t>
  </si>
  <si>
    <t>1368717403</t>
  </si>
  <si>
    <t>"příčné řezy PF 05"</t>
  </si>
  <si>
    <t>(8,17+8,17)/2*40,37</t>
  </si>
  <si>
    <t>"asfalt+drti"  -40,513*0,55</t>
  </si>
  <si>
    <t>" kamen beton"  -6,912-4,5</t>
  </si>
  <si>
    <t>349166326</t>
  </si>
  <si>
    <t>296,129/2</t>
  </si>
  <si>
    <t>1779797024</t>
  </si>
  <si>
    <t>(0,75+0,75)/2*40,37</t>
  </si>
  <si>
    <t>-550146487</t>
  </si>
  <si>
    <t>30,278/2</t>
  </si>
  <si>
    <t>-1891269015</t>
  </si>
  <si>
    <t>296,129/3</t>
  </si>
  <si>
    <t>30,279</t>
  </si>
  <si>
    <t>1672806740</t>
  </si>
  <si>
    <t>254,548+30,278</t>
  </si>
  <si>
    <t>-1706206075</t>
  </si>
  <si>
    <t>"vzorový řez 4.4"</t>
  </si>
  <si>
    <t>-1176551625</t>
  </si>
  <si>
    <t>(0,6*0,25*32,41) + (0,427*32,41)</t>
  </si>
  <si>
    <t>0,55*0,25*(32,41-1,9)+(0,638*32,41-1,9)</t>
  </si>
  <si>
    <t>"výkres D.5.4"</t>
  </si>
  <si>
    <t>-829713714</t>
  </si>
  <si>
    <t>"hutněný zásyp štěrkem a betonovým recyklátem"</t>
  </si>
  <si>
    <t>0,435*(32,41-0,86)</t>
  </si>
  <si>
    <t>0,2336*32,41</t>
  </si>
  <si>
    <t>-881062926</t>
  </si>
  <si>
    <t>"potřeba recyklátu"21,295</t>
  </si>
  <si>
    <t>"štěrkodrť mistní"-40,513*0,47</t>
  </si>
  <si>
    <t>-1705263372</t>
  </si>
  <si>
    <t>"pravá strana"  1,2*(32,41-1,9)+1,2*1,9</t>
  </si>
  <si>
    <t>-1431998327</t>
  </si>
  <si>
    <t>-579438229</t>
  </si>
  <si>
    <t>38,892*0,015 'Přepočtené koeficientem množství</t>
  </si>
  <si>
    <t>-271618750</t>
  </si>
  <si>
    <t>183101114</t>
  </si>
  <si>
    <t>Hloubení jamek pro vysazování rostlin v zemině tř.1 až 4 bez výměny půdy v rovině nebo na svahu do 1:5, objemu přes 0,05 do 0,125 m3</t>
  </si>
  <si>
    <t>637294209</t>
  </si>
  <si>
    <t>"přesazení 13 ks buků"  13</t>
  </si>
  <si>
    <t>879006733</t>
  </si>
  <si>
    <t>-485328870</t>
  </si>
  <si>
    <t>18420.01</t>
  </si>
  <si>
    <t>Náhrada jedlí</t>
  </si>
  <si>
    <t>-1987354531</t>
  </si>
  <si>
    <t>" náhrada jedlí stáří 8let"</t>
  </si>
  <si>
    <t>184201111</t>
  </si>
  <si>
    <t>Výsadba stromů bez balu do předem vyhloubené jamky se zalitím v rovině nebo na svahu do 1:5, při výšce kmene do 1,8 m</t>
  </si>
  <si>
    <t>612885607</t>
  </si>
  <si>
    <t>184512111</t>
  </si>
  <si>
    <t>Vyzvednutí dřeviny k přesazení bez balu v rovině nebo na svahu do 1:5 křovin</t>
  </si>
  <si>
    <t>1122681480</t>
  </si>
  <si>
    <t>1088840613</t>
  </si>
  <si>
    <t>32,41+32,41</t>
  </si>
  <si>
    <t>-627878996</t>
  </si>
  <si>
    <t>64,82*0,25*0,17*1,8*1,05</t>
  </si>
  <si>
    <t>1452836816</t>
  </si>
  <si>
    <t>"vzorový řez 4.4"  5*2</t>
  </si>
  <si>
    <t>"výkres D.5.4" 0</t>
  </si>
  <si>
    <t>-1684095285</t>
  </si>
  <si>
    <t>"vzorový řez D.4.4"</t>
  </si>
  <si>
    <t>"pravá strana"  (0,35+0,26)*(32,4-0,86+1,765+0,4+1,765+0,4)</t>
  </si>
  <si>
    <t>"levá strana"  (0,35+0,26)*32,4</t>
  </si>
  <si>
    <t>"pravá srana" 9*0,52</t>
  </si>
  <si>
    <t>"levá strana"  7*0,52</t>
  </si>
  <si>
    <t>-2116618995</t>
  </si>
  <si>
    <t>"pravá strana" 1,49*32,41*0,2</t>
  </si>
  <si>
    <t>"levá strana"   1,49*(32,4-0,86)*0,2</t>
  </si>
  <si>
    <t>"schodiště pravá strana"</t>
  </si>
  <si>
    <t>(0,6+2,2)/2*1,49*0,2*2</t>
  </si>
  <si>
    <t>"stupně" (0,6+0,4*7)*1*0,2</t>
  </si>
  <si>
    <t>"pravá strana"  2,6*0,2*7,3</t>
  </si>
  <si>
    <t>"levá strana"   2,5*0,2*9</t>
  </si>
  <si>
    <t xml:space="preserve">"schodiště pravá strana"  </t>
  </si>
  <si>
    <t xml:space="preserve">                         "stupně"   0,6*0,2*0,6*2+0,4*0,2*0,6*8</t>
  </si>
  <si>
    <t>-931569965</t>
  </si>
  <si>
    <t>"vzorový příčný řez 4.4"</t>
  </si>
  <si>
    <t>"parapet" 0,52*0,16*(32,41-1,9)</t>
  </si>
  <si>
    <t>"dřík"   (0,35+0,26)/2*1,49*(32,41-1,9)</t>
  </si>
  <si>
    <t>"základ"  1,5*0,6*32,41</t>
  </si>
  <si>
    <t>"parapet"  0,52*0,16*32,4</t>
  </si>
  <si>
    <t>"dřík"  (0,35+0,26)/2*1,49*32,4</t>
  </si>
  <si>
    <t>"základ"  1,5*0,6*32,4</t>
  </si>
  <si>
    <t>"probíhající základ u schodů"  1,5*0,4*1,05</t>
  </si>
  <si>
    <t>1,1*0,5*0,6*7</t>
  </si>
  <si>
    <t>"parapet"  0,52*0,16*9</t>
  </si>
  <si>
    <t>"podbetonování"  2,5*0,4*9</t>
  </si>
  <si>
    <t>"prava strana"</t>
  </si>
  <si>
    <t>"parapet"   0,52*0,16*7</t>
  </si>
  <si>
    <t>"podbetonování"        2,6*0,4*7,3</t>
  </si>
  <si>
    <t>"práh podélný"  0,5*0,5*(9-0,5)</t>
  </si>
  <si>
    <t xml:space="preserve">                          0,5*0,5*6,5</t>
  </si>
  <si>
    <t>"prah příčný"  0,5*0,5*1,1</t>
  </si>
  <si>
    <t>0,5*0,5*1,6</t>
  </si>
  <si>
    <t>"podbet. schodiště"  3,6*0,3*0,6</t>
  </si>
  <si>
    <t xml:space="preserve">"D.4.4 schodiště pravá strana" </t>
  </si>
  <si>
    <t>"parapet 2x"   (1,765+0,4)*0,52*0,16*2</t>
  </si>
  <si>
    <t>"dřík 2x"       (0,35+0,26)/2*(1,9+0,2)/2*(1,762+0,4)*2</t>
  </si>
  <si>
    <t>"základ 2x"   0,5*0,5*(1,762+0,4)*2</t>
  </si>
  <si>
    <t>"pod schody"  2,5*1*0,25</t>
  </si>
  <si>
    <t>-1651313949</t>
  </si>
  <si>
    <t xml:space="preserve">"vzorový řez 4.4" </t>
  </si>
  <si>
    <t>(0,16+0,52-0,26+0,16)*(32,41-0,86)</t>
  </si>
  <si>
    <t>1,49*2*(32,41-0,86)</t>
  </si>
  <si>
    <t>0,3*2*(32,41-0,86)</t>
  </si>
  <si>
    <t>(0,16+0,52-0,26+0,16)*32,41</t>
  </si>
  <si>
    <t>1,49*2*32,41</t>
  </si>
  <si>
    <t>0,3*2*32,41</t>
  </si>
  <si>
    <t>"probíhající základ u schodů"</t>
  </si>
  <si>
    <t>0,3*2*1,05</t>
  </si>
  <si>
    <t>1,1*2*0,3*7</t>
  </si>
  <si>
    <t>"výkres D 5.4""</t>
  </si>
  <si>
    <t>"prah podélný"  (9-0,5)*0,5+0,5*6,5</t>
  </si>
  <si>
    <t xml:space="preserve">        "práh příčný"  1,1*0,5*2+1,6*0,5*2</t>
  </si>
  <si>
    <t>"schody pravá strana"   0,2*1*7</t>
  </si>
  <si>
    <t xml:space="preserve">                                      2,5*0,3*2</t>
  </si>
  <si>
    <t>1192145845</t>
  </si>
  <si>
    <t>251891679</t>
  </si>
  <si>
    <t>4418/1000</t>
  </si>
  <si>
    <t>-1445021028</t>
  </si>
  <si>
    <t>"přechod korytra"(3+3)*7,8*0,5*5,4*1,15/1000</t>
  </si>
  <si>
    <t>1,1*0,6*8*5,4*1,15/1000</t>
  </si>
  <si>
    <t>2*0,6*1*5,4*1,15/1000</t>
  </si>
  <si>
    <t>46162001</t>
  </si>
  <si>
    <t>5*2</t>
  </si>
  <si>
    <t>77069296</t>
  </si>
  <si>
    <t>1617799341</t>
  </si>
  <si>
    <t>"řez 4.4"(163,81-131,36-0,5*7)*1,1</t>
  </si>
  <si>
    <t>"výkresD.5.4" 1,1*7</t>
  </si>
  <si>
    <t>-1312337290</t>
  </si>
  <si>
    <t>39,545*1,20</t>
  </si>
  <si>
    <t>683529208</t>
  </si>
  <si>
    <t>(163,81-131,36-0,5*7)*1,1*0,25</t>
  </si>
  <si>
    <t>1,1*7*0,25</t>
  </si>
  <si>
    <t>-1967825299</t>
  </si>
  <si>
    <t>1,25*32,41*2</t>
  </si>
  <si>
    <t>1,2*32,41</t>
  </si>
  <si>
    <t>1015167240</t>
  </si>
  <si>
    <t>-1635296643</t>
  </si>
  <si>
    <t>1507386820</t>
  </si>
  <si>
    <t>17964756</t>
  </si>
  <si>
    <t>"pravá strana"  1,5*0,1*(32,41-0,86)</t>
  </si>
  <si>
    <t>"levá strana"     1,5*0,1*32,41</t>
  </si>
  <si>
    <t xml:space="preserve">"prahy"  </t>
  </si>
  <si>
    <t xml:space="preserve">              1,1*0,5*0,1*7</t>
  </si>
  <si>
    <t>"pravá strana"  0</t>
  </si>
  <si>
    <t>"levá strana"  0</t>
  </si>
  <si>
    <t>"prahy"   0</t>
  </si>
  <si>
    <t>"schodiště pravá strana"  0,5*(1,762+0,4)*0,1*2</t>
  </si>
  <si>
    <t xml:space="preserve">  "podkl. beton pod schody"  2,5*1*0,1            </t>
  </si>
  <si>
    <t>-2063118615</t>
  </si>
  <si>
    <t>"pravá srana" 0,52*7</t>
  </si>
  <si>
    <t>"levá strana"  0,52*9</t>
  </si>
  <si>
    <t>-173053035</t>
  </si>
  <si>
    <t xml:space="preserve">  32,41+5*1              </t>
  </si>
  <si>
    <t>32,41+5*1</t>
  </si>
  <si>
    <t>-1722164126</t>
  </si>
  <si>
    <t>74,82*1,05</t>
  </si>
  <si>
    <t>1180734686</t>
  </si>
  <si>
    <t>815052135</t>
  </si>
  <si>
    <t xml:space="preserve">"vzorový řez 4.4"  </t>
  </si>
  <si>
    <t>(1+0,7+0,45+1,65+0,2+0,16+0,52+1,65+0,7)*6*2</t>
  </si>
  <si>
    <t>-1177279355</t>
  </si>
  <si>
    <t>32,41</t>
  </si>
  <si>
    <t>647965196</t>
  </si>
  <si>
    <t>32,41*1,01</t>
  </si>
  <si>
    <t>-54566720</t>
  </si>
  <si>
    <t>163,81-131,40</t>
  </si>
  <si>
    <t>303700925</t>
  </si>
  <si>
    <t>1,5*0,7*6*2</t>
  </si>
  <si>
    <t>1,49*(0,26+0,35)/2*6*2</t>
  </si>
  <si>
    <t>0,52*0,16*6*2</t>
  </si>
  <si>
    <t>1710820114</t>
  </si>
  <si>
    <t>0,5*0,7*2*9</t>
  </si>
  <si>
    <t>-1249949176</t>
  </si>
  <si>
    <t>"pravá strana"  32*3</t>
  </si>
  <si>
    <t>"levá strana"  32*3</t>
  </si>
  <si>
    <t>"pravá strana" 9*3</t>
  </si>
  <si>
    <t>"levá strana"  7*3</t>
  </si>
  <si>
    <t>1600870377</t>
  </si>
  <si>
    <t>-2143190429</t>
  </si>
  <si>
    <t>"bourání betonu - máchadlo, zídky , parcela p.č.1137/4"</t>
  </si>
  <si>
    <t>10*0,45</t>
  </si>
  <si>
    <t>-1162256400</t>
  </si>
  <si>
    <t>-640522117</t>
  </si>
  <si>
    <t>"odstraněný asfalt a beton"7,333+(4,5*2)</t>
  </si>
  <si>
    <t>1631925887</t>
  </si>
  <si>
    <t>04 - SO 1.4</t>
  </si>
  <si>
    <t xml:space="preserve">    9 - Ostatní konstrukce a práce, bourání</t>
  </si>
  <si>
    <t>111101101</t>
  </si>
  <si>
    <t>Odstranění travin a rákosu travin, při celkové ploše do 0,1 ha</t>
  </si>
  <si>
    <t>ha</t>
  </si>
  <si>
    <t>2091914235</t>
  </si>
  <si>
    <t>1,114*0,066</t>
  </si>
  <si>
    <t>111201101</t>
  </si>
  <si>
    <t>Odstranění křovin a stromů s odstraněním kořenů průměru kmene do 100 mm do sklonu terénu 1 : 5, při celkové ploše do 1 000 m2</t>
  </si>
  <si>
    <t>1885289929</t>
  </si>
  <si>
    <t>"dle v.v." 118</t>
  </si>
  <si>
    <t>111201401</t>
  </si>
  <si>
    <t>Spálení odstraněných křovin a stromů na hromadách průměru kmene do 100 mm pro jakoukoliv plochu</t>
  </si>
  <si>
    <t>697955783</t>
  </si>
  <si>
    <t>118+200</t>
  </si>
  <si>
    <t>111203201</t>
  </si>
  <si>
    <t>Odstranění křovin a stromů s ponecháním kořenů průměru kmene do 100 mm, při jakémkoliv sklonu terénu mimo LTM, při celkové ploše do 1 000 m2</t>
  </si>
  <si>
    <t>-328420385</t>
  </si>
  <si>
    <t>"dle v.vc." 200</t>
  </si>
  <si>
    <t>111211132</t>
  </si>
  <si>
    <t>Pálení větví stromů se snášením na hromady listnatých v rovině nebo ve svahu do 1:3, průměru kmene přes 30 cm</t>
  </si>
  <si>
    <t>-729329484</t>
  </si>
  <si>
    <t>"1 ks"     1</t>
  </si>
  <si>
    <t>112101102</t>
  </si>
  <si>
    <t>Kácení stromů s odřezáním kmene a s odvětvením listnatých, průměru kmene přes 300 do 500 mm</t>
  </si>
  <si>
    <t>271796531</t>
  </si>
  <si>
    <t>"třešeň"  1</t>
  </si>
  <si>
    <t>-770439512</t>
  </si>
  <si>
    <t>"na p.č.1137/5"(0,8+0,8+0,8)*0,3*7,4</t>
  </si>
  <si>
    <t>"schody u p.č.1137/9"2,5*0,8*0,3</t>
  </si>
  <si>
    <t>953850051</t>
  </si>
  <si>
    <t>4*25+20</t>
  </si>
  <si>
    <t>120001101</t>
  </si>
  <si>
    <t>Příplatek k cenám vykopávek za ztížení vykopávky v blízkosti podzemního vedení nebo výbušnin v horninách jakékoliv třídy</t>
  </si>
  <si>
    <t>1410332333</t>
  </si>
  <si>
    <t>"křížení Cetim a VaK v km cca 0,194"4*3,88</t>
  </si>
  <si>
    <t>120901121</t>
  </si>
  <si>
    <t>Bourání konstrukcí v odkopávkách a prokopávkách, korytech vodotečí, melioračních kanálech - ručně s přemístěním suti na hromady na vzdálenost do 20 m nebo s naložením na dopravní prostředek z betonu prostého neprokládaného</t>
  </si>
  <si>
    <t>1851627918</t>
  </si>
  <si>
    <t>"bourání bet, zdrže v km 0,184"</t>
  </si>
  <si>
    <t>"LB" 6*0,7*0,25</t>
  </si>
  <si>
    <t>"PB"5*0,7*0,25</t>
  </si>
  <si>
    <t>"dno"6*3*0,5*0,15</t>
  </si>
  <si>
    <t>"nosník pod plotem"4,5*0,3*0,1</t>
  </si>
  <si>
    <t>124203101</t>
  </si>
  <si>
    <t>Vykopávky pro koryta vodotečí s přehozením výkopku na vzdálenost do 3 m nebo s naložením na dopravní prostředek v hornině tř. 3 do 1 000 m3</t>
  </si>
  <si>
    <t>-1209535773</t>
  </si>
  <si>
    <t>"dle v.v."599,86</t>
  </si>
  <si>
    <t>129203109</t>
  </si>
  <si>
    <t>Čištění otevřených koryt vodotečí Příplatek k cenám za lepivost horniny v hornině tř. 3</t>
  </si>
  <si>
    <t>-425072801</t>
  </si>
  <si>
    <t>" 50%" 599,86*0,5</t>
  </si>
  <si>
    <t>162700000.1</t>
  </si>
  <si>
    <t>Vodorovné přemístění výkopku z hor. tř 1až 4 na skládku včetně skládkovného</t>
  </si>
  <si>
    <t>-729917809</t>
  </si>
  <si>
    <t>"část vhodná pro ohumusování"-360,03*0,1</t>
  </si>
  <si>
    <t>Zemní hrázky - převedení vody</t>
  </si>
  <si>
    <t>560474967</t>
  </si>
  <si>
    <t>"zřízaní a odstranění 4x2ks"4*2</t>
  </si>
  <si>
    <t>181151321</t>
  </si>
  <si>
    <t>Plošná úprava terénu v zemině tř. 1 až 4 s urovnáním povrchu bez doplnění ornice souvislé plochy přes 500 m2 při nerovnostech terénu přes +/-100 do +/-150 mm v rovině nebo na svahu do 1:5</t>
  </si>
  <si>
    <t>-675062758</t>
  </si>
  <si>
    <t>-1000580301</t>
  </si>
  <si>
    <t>005724720</t>
  </si>
  <si>
    <t>Osiva pícnin směsi travní balení obvykle 25 kg technická - rovinná (10 kg)</t>
  </si>
  <si>
    <t>370657249</t>
  </si>
  <si>
    <t>2501*0,015 'Přepočtené koeficientem množství</t>
  </si>
  <si>
    <t>182101101</t>
  </si>
  <si>
    <t>Svahování trvalých svahů do projektovaných profilů s potřebným přemístěním výkopku při svahování v zářezech v hornině tř. 1 až 4</t>
  </si>
  <si>
    <t>215283935</t>
  </si>
  <si>
    <t>"dle v.v."360,03</t>
  </si>
  <si>
    <t>182301121</t>
  </si>
  <si>
    <t>Rozprostření a urovnání ornice ve svahu sklonu přes 1:5 při souvislé ploše do 500 m2, tl. vrstvy do 100 mm</t>
  </si>
  <si>
    <t>1165251634</t>
  </si>
  <si>
    <t>-877153402</t>
  </si>
  <si>
    <t>-164926827</t>
  </si>
  <si>
    <t>026603000</t>
  </si>
  <si>
    <t>třešeň</t>
  </si>
  <si>
    <t>-866983524</t>
  </si>
  <si>
    <t>181411123</t>
  </si>
  <si>
    <t>Založení trávníku na půdě předem připravené plochy do 1000 m2 výsevem včetně utažení lučního na svahu přes 1:2 do 1:1</t>
  </si>
  <si>
    <t>1369277320</t>
  </si>
  <si>
    <t>"dle v.v."360,05</t>
  </si>
  <si>
    <t>005724740</t>
  </si>
  <si>
    <t>Osiva pícnin směsi travní balení obvykle 25 kg technická - svahová (10 kg)</t>
  </si>
  <si>
    <t>1820151519</t>
  </si>
  <si>
    <t>360*0,015 'Přepočtené koeficientem množství</t>
  </si>
  <si>
    <t>185803101</t>
  </si>
  <si>
    <t>Shrabání pokoseného porostu a organických naplavenin a spálení po zaschnutí pokoseného porostu s uložením na hromady na vzdálenost do 30 m od okraje hladiny divokého porostu</t>
  </si>
  <si>
    <t>1617972231</t>
  </si>
  <si>
    <t>Konstrukce z betonu vodních staveb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</si>
  <si>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1096663025</t>
  </si>
  <si>
    <t>"pod schody"1*(3,46+0,62)*0,2</t>
  </si>
  <si>
    <t>-1191093474</t>
  </si>
  <si>
    <t>1*4,08*5,4*1,15/1000</t>
  </si>
  <si>
    <t>434211111</t>
  </si>
  <si>
    <t>Schody z lomového kamene upraveného a kopáků hrubých na maltu MC 10, s vyspárováním maltou MCS, v. stupně do 250 mm, a š. stupně přes 300 do 400 mm, v dlažbách i se zřízením bočnic</t>
  </si>
  <si>
    <t>267108288</t>
  </si>
  <si>
    <t>"deset schodů m "10</t>
  </si>
  <si>
    <t>463212121</t>
  </si>
  <si>
    <t>Rovnanina z lomového kamene upraveného, tříděného jakékoliv tloušťky rovnaniny s vyplněním spár a dutin těženým kamenivem</t>
  </si>
  <si>
    <t>269456594</t>
  </si>
  <si>
    <t>"paty svahů 0,34m3/bm"0,34*2*106,2</t>
  </si>
  <si>
    <t>"prahy"(1,2+1,9+2,1+1,8+1,3+0,9)*(0,6+0,4)*0,5*0,4</t>
  </si>
  <si>
    <t>"šikminy u prahů"0,4*0,2*0,5*0,5*12</t>
  </si>
  <si>
    <t>"plocha u schodů"1,5*1,45*0,2</t>
  </si>
  <si>
    <t>Ostatní konstrukce a práce, bourání</t>
  </si>
  <si>
    <t>245747845</t>
  </si>
  <si>
    <t>"Rozebrané rovnaniny betony"(5,928*2,4)+(3,41*2,4)</t>
  </si>
  <si>
    <t>-1070872930</t>
  </si>
  <si>
    <t>05 -  SO 2.1</t>
  </si>
  <si>
    <t>1521488999</t>
  </si>
  <si>
    <t>0,302*0,07</t>
  </si>
  <si>
    <t>903997029</t>
  </si>
  <si>
    <t>"dle v.v."  30</t>
  </si>
  <si>
    <t>1229856413</t>
  </si>
  <si>
    <t>"dle v.v." 112</t>
  </si>
  <si>
    <t>-514924651</t>
  </si>
  <si>
    <t>"dle v.v." 82</t>
  </si>
  <si>
    <t>129203101</t>
  </si>
  <si>
    <t>Čištění otevřených koryt vodotečí s přehozením rozpojeného nánosu do 3 m nebo s naložením na dopravní prostředek při šířce původního dna do 5m a hloubce koryta do 2,5 m v hornině tř. 3</t>
  </si>
  <si>
    <t>1601113482</t>
  </si>
  <si>
    <t>"dle v.v." 31,33</t>
  </si>
  <si>
    <t>1429744041</t>
  </si>
  <si>
    <t>"50%" 15,76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</si>
  <si>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</si>
  <si>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</si>
  <si>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-508337071</t>
  </si>
  <si>
    <t>"dle v.v."16,49</t>
  </si>
  <si>
    <t>171201101</t>
  </si>
  <si>
    <t>Uložení sypaniny do násypů s rozprostřením sypaniny ve vrstvách a s hrubým urovnáním nezhutněných z jakýchkoliv hornin</t>
  </si>
  <si>
    <t>1943858592</t>
  </si>
  <si>
    <t>"dle v.v." 24,61</t>
  </si>
  <si>
    <t>2090269745</t>
  </si>
  <si>
    <t>"dle v.v."133,26</t>
  </si>
  <si>
    <t>1495733830</t>
  </si>
  <si>
    <t>"dle v.v."99,49</t>
  </si>
  <si>
    <t>921584816</t>
  </si>
  <si>
    <t>310*0,015 'Přepočtené koeficientem množství</t>
  </si>
  <si>
    <t>-272974252</t>
  </si>
  <si>
    <t>"dle v.v." 133,26</t>
  </si>
  <si>
    <t>183101215</t>
  </si>
  <si>
    <t>Hloubení jamek pro vysazování rostlin v zemině tř.1 až 4 s výměnou půdy z 50% v rovině nebo na svahu do 1:5, objemu přes 0,125 do 0,40 m3</t>
  </si>
  <si>
    <t>-1732704883</t>
  </si>
  <si>
    <t>733450466</t>
  </si>
  <si>
    <t>kalkul.cena</t>
  </si>
  <si>
    <t>odrostky olše lepkavé včetně dodání  a osazení kůlů</t>
  </si>
  <si>
    <t>-44913833</t>
  </si>
  <si>
    <t>-629302353</t>
  </si>
  <si>
    <t>06 - SO 3.1a  53,5 m + SO 3.1b  42,5 m</t>
  </si>
  <si>
    <t xml:space="preserve">    767 - Konstrukce zámečnické</t>
  </si>
  <si>
    <t>966071721</t>
  </si>
  <si>
    <t>Bourání plotových sloupků a vzpěr ocelových trubkových nebo profilovaných výšky do 2,50 m odřezáním</t>
  </si>
  <si>
    <t>-32525524</t>
  </si>
  <si>
    <t>20+15</t>
  </si>
  <si>
    <t>966071821</t>
  </si>
  <si>
    <t>Rozebrání oplocení z pletiva drátěného se čtvercovými oky, výšky do 1,6 m</t>
  </si>
  <si>
    <t>-271971538</t>
  </si>
  <si>
    <t>966071831</t>
  </si>
  <si>
    <t>Rozebrání oplocení z pletiva ostnatého drátu, výšky do 2,0 m</t>
  </si>
  <si>
    <t>-398689625</t>
  </si>
  <si>
    <t>997013111</t>
  </si>
  <si>
    <t>Vnitrostaveništní doprava suti a vybouraných hmot vodorovně do 50 m svisle s použitím mechanizace pro budovy a haly výšky do 6 m</t>
  </si>
  <si>
    <t>-936785016</t>
  </si>
  <si>
    <t>997013501</t>
  </si>
  <si>
    <t>Odvoz suti a vybouraných hmot na skládku nebo meziskládku se složením, na vzdálenost do 1 km</t>
  </si>
  <si>
    <t>9370305</t>
  </si>
  <si>
    <t>997013509</t>
  </si>
  <si>
    <t>Odvoz suti a vybouraných hmot na skládku nebo meziskládku se složením, na vzdálenost Příplatek k ceně za každý další i započatý 1 km přes 1 km</t>
  </si>
  <si>
    <t>2012001629</t>
  </si>
  <si>
    <t>997013831</t>
  </si>
  <si>
    <t>Poplatek za uložení stavebního odpadu na skládce (skládkovné) směsného</t>
  </si>
  <si>
    <t>-435156090</t>
  </si>
  <si>
    <t>767</t>
  </si>
  <si>
    <t>Konstrukce zámečnické</t>
  </si>
  <si>
    <t>767-01</t>
  </si>
  <si>
    <t>D+M oplocení ocelovým pletivem + sloupky, pletivo polastované v=160cm ,ost. drát</t>
  </si>
  <si>
    <t>-631026843</t>
  </si>
  <si>
    <t>"sloupky upevněny do ocelových pozink. platlí kotvených"</t>
  </si>
  <si>
    <t>"do ŽB parapetu nábřežní zdi"</t>
  </si>
  <si>
    <t>"ostnatý drát"</t>
  </si>
  <si>
    <t>53,5+42,5</t>
  </si>
  <si>
    <t>998767201</t>
  </si>
  <si>
    <t>Přesun hmot pro zámečnické konstrukce stanovený procentní sazbou z ceny vodorovná dopravní vzdálenost do 50 m v objektech výšky do 6 m</t>
  </si>
  <si>
    <t>186407362</t>
  </si>
  <si>
    <t>07 - SO 3.2a  20 m   + SO 3.2b 13,7 m</t>
  </si>
  <si>
    <t xml:space="preserve">D+M oplocení ocelovým pletivem + sloupky, pletivo polastované v=160cm </t>
  </si>
  <si>
    <t>-1639028091</t>
  </si>
  <si>
    <t>20+13,7</t>
  </si>
  <si>
    <t>1268158192</t>
  </si>
  <si>
    <t>08 - SO 3.3a  8,2 m  + 3.3b 12,3 m</t>
  </si>
  <si>
    <t>1446666469</t>
  </si>
  <si>
    <t>8,2+12,3</t>
  </si>
  <si>
    <t>165410703</t>
  </si>
  <si>
    <t>09 - SO 3.4  5,9 m</t>
  </si>
  <si>
    <t>155626595</t>
  </si>
  <si>
    <t>"monolitické patky"</t>
  </si>
  <si>
    <t>5,9</t>
  </si>
  <si>
    <t>616445063</t>
  </si>
  <si>
    <t>10 - SO 3.5  12 m</t>
  </si>
  <si>
    <t>966071711</t>
  </si>
  <si>
    <t>Bourání plotových sloupků a vzpěr ocelových trubkových nebo profilovaných výšky do 2,50 m zabetonovaných</t>
  </si>
  <si>
    <t>-872624383</t>
  </si>
  <si>
    <t>1380465637</t>
  </si>
  <si>
    <t>1779890533</t>
  </si>
  <si>
    <t>-492779173</t>
  </si>
  <si>
    <t>954066758</t>
  </si>
  <si>
    <t>-810830340</t>
  </si>
  <si>
    <t>-793552201</t>
  </si>
  <si>
    <t>-1357547689</t>
  </si>
  <si>
    <t>188265372</t>
  </si>
  <si>
    <t>VON.01 - Soupis prac - VON.01 - Soupis prací - V...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</si>
  <si>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</si>
  <si>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</si>
  <si>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</si>
  <si>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03 - Geodetické práce a vytýčení - ostatní náklady</t>
  </si>
  <si>
    <t xml:space="preserve">    09 - Ostatní náklady</t>
  </si>
  <si>
    <t>OST</t>
  </si>
  <si>
    <t>Vedlejší a ostatní rozpočtové náklady</t>
  </si>
  <si>
    <t>Vedlejší rozpočtové náklady</t>
  </si>
  <si>
    <t>011</t>
  </si>
  <si>
    <t>Zajištění kompletního zařízení staveniště a jeho připojení na sítě</t>
  </si>
  <si>
    <t>soubor</t>
  </si>
  <si>
    <t>PSC</t>
  </si>
  <si>
    <t>Poznámka k souboru cen:
Zajištění kompletního zařízení staveniště a jeho připojení na sítě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</si>
  <si>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</si>
  <si>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</si>
  <si>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</si>
  <si>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</si>
  <si>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zřízení a odstranění dočasných komunikací, sjezdů a nájezdů pro realizaci stavby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</si>
  <si>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</si>
  <si>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</si>
  <si>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</si>
  <si>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</si>
  <si>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</si>
  <si>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</si>
  <si>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</si>
  <si>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Projektová dokumentace - ostatní náklady</t>
  </si>
  <si>
    <t>0210</t>
  </si>
  <si>
    <t>Vypracování Plánu opatření pro případ havárie</t>
  </si>
  <si>
    <t>Poznámka k souboru cen:
Zhotovitelem vypracovaný plán opatření pro případ úniku závadných látek 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</si>
  <si>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</si>
  <si>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</si>
  <si>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Poznámka k souboru cen:
Zpracování povodňového plánu stavby dle §71 zákona č. 254/2001 Sb. včetně zajištění schválení příslušnými orgány správy a Povodím Labe, státní podnik</t>
  </si>
  <si>
    <t>023</t>
  </si>
  <si>
    <t>Vypracování projektu skutečného provedení díla</t>
  </si>
  <si>
    <t>Poznámka k souboru cen:
Vypracování projektu skutečného provedení díla</t>
  </si>
  <si>
    <t>Geodetické práce a vytýčení - ostatní náklady</t>
  </si>
  <si>
    <t>031</t>
  </si>
  <si>
    <t>Vypracování geodetického zaměření skutečného stavu</t>
  </si>
  <si>
    <t>Poznámka k souboru cen:
Vypracování geodetického zaměření skutečného stavu</t>
  </si>
  <si>
    <t>035</t>
  </si>
  <si>
    <t>Zajištění veškerých geodetických prací souvisejících s realizací díla</t>
  </si>
  <si>
    <t>Poznámka k souboru cen:
Zajištění veškerých geodetických prací souvisejících s realizací díla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</si>
  <si>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</si>
  <si>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</si>
  <si>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</si>
  <si>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Poznámka k souboru cen:
Zajištění písemných souhlasných vyjádření všech dotčených vlastníků a případných uživatelů všech pozemků dotčených stavbou s jejich konečnou úpravou po dokončení prací</t>
  </si>
  <si>
    <t>0931</t>
  </si>
  <si>
    <t>Provedení pasportizace stávajících nemovitostí (vč. pozemků) a jejich příslušenství, zajištění fotodokumentace stávajícího stavu přístupových komunikací</t>
  </si>
  <si>
    <t>Poznámka k souboru cen:
Provedení pasportizace stávajících nemovitostí (vč. pozemků) a jejich příslušenství, zajištění fotodokumentace stávajícího stavu přístupových komunikací</t>
  </si>
  <si>
    <t>094</t>
  </si>
  <si>
    <t>Zajištění vytyčení veškerých podzemních zařízení</t>
  </si>
  <si>
    <t>Poznámka k souboru cen:
Zajištění vytýčení veškerých podzemních zařízení</t>
  </si>
  <si>
    <t>095</t>
  </si>
  <si>
    <t>Zajištění šetření o podzemních sítích vč. zajištění nových vyjádření v případě, že před realizací pozbyly platnosti</t>
  </si>
  <si>
    <t>Poznámka k souboru cen:
Zajištění šetření o podzemních sítích vč. zajištění nových vyjádření v případě, že před realizací pozbyly platnosti</t>
  </si>
  <si>
    <t>0990</t>
  </si>
  <si>
    <t>Zajištění povolení ke kácení a zajištění dokladů o předání dřevní hmoty vzniklé smýcením porostů k dalšímu využití</t>
  </si>
  <si>
    <t>Poznámka k souboru cen:
Zajištění povolení ke kácení a zajištění dokladů o předání dřevní hmoty vzniklé smýcením porostů k dalšímu využití</t>
  </si>
  <si>
    <t>0994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</si>
  <si>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</si>
  <si>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Poznámka k souboru cen:
Zajištění veškerých předepsaných rozborů, atestů, zkoušek a revizí dle příslušných norem a dalších předpisů a nařízení platných v ČR, kterými bude prokázáno dosažení předepsané kvality a parametrů dokončeného díla</t>
  </si>
  <si>
    <t>0996</t>
  </si>
  <si>
    <t>Zajištění výroby a instalace informačních tabulí ke stavbě</t>
  </si>
  <si>
    <t>Poznámka k souboru cen:
Zajištění výroby a instalace informačních tabulí ke stavbě</t>
  </si>
  <si>
    <t>0997</t>
  </si>
  <si>
    <t>Zajištění kontrolního a zkušebního plánu stavby</t>
  </si>
  <si>
    <t>Poznámka k souboru cen:
Zajištění kontrolního a zkušebního plánu stavby</t>
  </si>
  <si>
    <t>09991</t>
  </si>
  <si>
    <t>Zajištění fotodokumentace veškerých konstrukcí, které budou v průběhu výstavby skryty nebo zakryty</t>
  </si>
  <si>
    <t>Poznámka k souboru cen:
Zajištění fotodokumentace veškerých konstrukcí, které budou v průběhu výstavby skryty nebo zakryty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</si>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</sst>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0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7" t="s">
        <v>16</v>
      </c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29"/>
      <c r="AQ5" s="31"/>
      <c r="BE5" s="345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9" t="s">
        <v>19</v>
      </c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29"/>
      <c r="AQ6" s="31"/>
      <c r="BE6" s="346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46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46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6"/>
      <c r="BS9" s="24" t="s">
        <v>8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46"/>
      <c r="BS10" s="24" t="s">
        <v>8</v>
      </c>
    </row>
    <row r="11" spans="2:71" ht="18.4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21</v>
      </c>
      <c r="AO11" s="29"/>
      <c r="AP11" s="29"/>
      <c r="AQ11" s="31"/>
      <c r="BE11" s="346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6"/>
      <c r="BS12" s="24" t="s">
        <v>8</v>
      </c>
    </row>
    <row r="13" spans="2:71" ht="14.45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46"/>
      <c r="BS13" s="24" t="s">
        <v>8</v>
      </c>
    </row>
    <row r="14" spans="2:71" ht="13.5">
      <c r="B14" s="28"/>
      <c r="C14" s="29"/>
      <c r="D14" s="29"/>
      <c r="E14" s="350" t="s">
        <v>32</v>
      </c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46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6"/>
      <c r="BS15" s="24" t="s">
        <v>6</v>
      </c>
    </row>
    <row r="16" spans="2:71" ht="14.45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21</v>
      </c>
      <c r="AO16" s="29"/>
      <c r="AP16" s="29"/>
      <c r="AQ16" s="31"/>
      <c r="BE16" s="346"/>
      <c r="BS16" s="24" t="s">
        <v>6</v>
      </c>
    </row>
    <row r="17" spans="2:71" ht="18.4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21</v>
      </c>
      <c r="AO17" s="29"/>
      <c r="AP17" s="29"/>
      <c r="AQ17" s="31"/>
      <c r="BE17" s="346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6"/>
      <c r="BS18" s="24" t="s">
        <v>8</v>
      </c>
    </row>
    <row r="19" spans="2:71" ht="14.45" customHeight="1">
      <c r="B19" s="28"/>
      <c r="C19" s="29"/>
      <c r="D19" s="37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6"/>
      <c r="BS19" s="24" t="s">
        <v>8</v>
      </c>
    </row>
    <row r="20" spans="2:71" ht="16.5" customHeight="1">
      <c r="B20" s="28"/>
      <c r="C20" s="29"/>
      <c r="D20" s="29"/>
      <c r="E20" s="352" t="s">
        <v>21</v>
      </c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29"/>
      <c r="AP20" s="29"/>
      <c r="AQ20" s="31"/>
      <c r="BE20" s="346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6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6"/>
    </row>
    <row r="23" spans="2:57" s="1" customFormat="1" ht="25.9" customHeight="1">
      <c r="B23" s="41"/>
      <c r="C23" s="42"/>
      <c r="D23" s="43" t="s">
        <v>37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3">
        <f>ROUND(AG51,2)</f>
        <v>0</v>
      </c>
      <c r="AL23" s="354"/>
      <c r="AM23" s="354"/>
      <c r="AN23" s="354"/>
      <c r="AO23" s="354"/>
      <c r="AP23" s="42"/>
      <c r="AQ23" s="45"/>
      <c r="BE23" s="346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6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5" t="s">
        <v>38</v>
      </c>
      <c r="M25" s="355"/>
      <c r="N25" s="355"/>
      <c r="O25" s="355"/>
      <c r="P25" s="42"/>
      <c r="Q25" s="42"/>
      <c r="R25" s="42"/>
      <c r="S25" s="42"/>
      <c r="T25" s="42"/>
      <c r="U25" s="42"/>
      <c r="V25" s="42"/>
      <c r="W25" s="355" t="s">
        <v>39</v>
      </c>
      <c r="X25" s="355"/>
      <c r="Y25" s="355"/>
      <c r="Z25" s="355"/>
      <c r="AA25" s="355"/>
      <c r="AB25" s="355"/>
      <c r="AC25" s="355"/>
      <c r="AD25" s="355"/>
      <c r="AE25" s="355"/>
      <c r="AF25" s="42"/>
      <c r="AG25" s="42"/>
      <c r="AH25" s="42"/>
      <c r="AI25" s="42"/>
      <c r="AJ25" s="42"/>
      <c r="AK25" s="355" t="s">
        <v>40</v>
      </c>
      <c r="AL25" s="355"/>
      <c r="AM25" s="355"/>
      <c r="AN25" s="355"/>
      <c r="AO25" s="355"/>
      <c r="AP25" s="42"/>
      <c r="AQ25" s="45"/>
      <c r="BE25" s="346"/>
    </row>
    <row r="26" spans="2:57" s="2" customFormat="1" ht="14.45" customHeight="1">
      <c r="B26" s="47"/>
      <c r="C26" s="48"/>
      <c r="D26" s="49" t="s">
        <v>41</v>
      </c>
      <c r="E26" s="48"/>
      <c r="F26" s="49" t="s">
        <v>42</v>
      </c>
      <c r="G26" s="48"/>
      <c r="H26" s="48"/>
      <c r="I26" s="48"/>
      <c r="J26" s="48"/>
      <c r="K26" s="48"/>
      <c r="L26" s="356">
        <v>0.21</v>
      </c>
      <c r="M26" s="357"/>
      <c r="N26" s="357"/>
      <c r="O26" s="357"/>
      <c r="P26" s="48"/>
      <c r="Q26" s="48"/>
      <c r="R26" s="48"/>
      <c r="S26" s="48"/>
      <c r="T26" s="48"/>
      <c r="U26" s="48"/>
      <c r="V26" s="48"/>
      <c r="W26" s="358">
        <f>ROUND(AZ51,2)</f>
        <v>0</v>
      </c>
      <c r="X26" s="357"/>
      <c r="Y26" s="357"/>
      <c r="Z26" s="357"/>
      <c r="AA26" s="357"/>
      <c r="AB26" s="357"/>
      <c r="AC26" s="357"/>
      <c r="AD26" s="357"/>
      <c r="AE26" s="357"/>
      <c r="AF26" s="48"/>
      <c r="AG26" s="48"/>
      <c r="AH26" s="48"/>
      <c r="AI26" s="48"/>
      <c r="AJ26" s="48"/>
      <c r="AK26" s="358">
        <f>ROUND(AV51,2)</f>
        <v>0</v>
      </c>
      <c r="AL26" s="357"/>
      <c r="AM26" s="357"/>
      <c r="AN26" s="357"/>
      <c r="AO26" s="357"/>
      <c r="AP26" s="48"/>
      <c r="AQ26" s="50"/>
      <c r="BE26" s="346"/>
    </row>
    <row r="27" spans="2:57" s="2" customFormat="1" ht="14.45" customHeight="1">
      <c r="B27" s="47"/>
      <c r="C27" s="48"/>
      <c r="D27" s="48"/>
      <c r="E27" s="48"/>
      <c r="F27" s="49" t="s">
        <v>43</v>
      </c>
      <c r="G27" s="48"/>
      <c r="H27" s="48"/>
      <c r="I27" s="48"/>
      <c r="J27" s="48"/>
      <c r="K27" s="48"/>
      <c r="L27" s="356">
        <v>0.15</v>
      </c>
      <c r="M27" s="357"/>
      <c r="N27" s="357"/>
      <c r="O27" s="357"/>
      <c r="P27" s="48"/>
      <c r="Q27" s="48"/>
      <c r="R27" s="48"/>
      <c r="S27" s="48"/>
      <c r="T27" s="48"/>
      <c r="U27" s="48"/>
      <c r="V27" s="48"/>
      <c r="W27" s="358">
        <f>ROUND(BA51,2)</f>
        <v>0</v>
      </c>
      <c r="X27" s="357"/>
      <c r="Y27" s="357"/>
      <c r="Z27" s="357"/>
      <c r="AA27" s="357"/>
      <c r="AB27" s="357"/>
      <c r="AC27" s="357"/>
      <c r="AD27" s="357"/>
      <c r="AE27" s="357"/>
      <c r="AF27" s="48"/>
      <c r="AG27" s="48"/>
      <c r="AH27" s="48"/>
      <c r="AI27" s="48"/>
      <c r="AJ27" s="48"/>
      <c r="AK27" s="358">
        <f>ROUND(AW51,2)</f>
        <v>0</v>
      </c>
      <c r="AL27" s="357"/>
      <c r="AM27" s="357"/>
      <c r="AN27" s="357"/>
      <c r="AO27" s="357"/>
      <c r="AP27" s="48"/>
      <c r="AQ27" s="50"/>
      <c r="BE27" s="346"/>
    </row>
    <row r="28" spans="2:57" s="2" customFormat="1" ht="14.45" customHeight="1" hidden="1">
      <c r="B28" s="47"/>
      <c r="C28" s="48"/>
      <c r="D28" s="48"/>
      <c r="E28" s="48"/>
      <c r="F28" s="49" t="s">
        <v>44</v>
      </c>
      <c r="G28" s="48"/>
      <c r="H28" s="48"/>
      <c r="I28" s="48"/>
      <c r="J28" s="48"/>
      <c r="K28" s="48"/>
      <c r="L28" s="356">
        <v>0.21</v>
      </c>
      <c r="M28" s="357"/>
      <c r="N28" s="357"/>
      <c r="O28" s="357"/>
      <c r="P28" s="48"/>
      <c r="Q28" s="48"/>
      <c r="R28" s="48"/>
      <c r="S28" s="48"/>
      <c r="T28" s="48"/>
      <c r="U28" s="48"/>
      <c r="V28" s="48"/>
      <c r="W28" s="358">
        <f>ROUND(BB51,2)</f>
        <v>0</v>
      </c>
      <c r="X28" s="357"/>
      <c r="Y28" s="357"/>
      <c r="Z28" s="357"/>
      <c r="AA28" s="357"/>
      <c r="AB28" s="357"/>
      <c r="AC28" s="357"/>
      <c r="AD28" s="357"/>
      <c r="AE28" s="357"/>
      <c r="AF28" s="48"/>
      <c r="AG28" s="48"/>
      <c r="AH28" s="48"/>
      <c r="AI28" s="48"/>
      <c r="AJ28" s="48"/>
      <c r="AK28" s="358">
        <v>0</v>
      </c>
      <c r="AL28" s="357"/>
      <c r="AM28" s="357"/>
      <c r="AN28" s="357"/>
      <c r="AO28" s="357"/>
      <c r="AP28" s="48"/>
      <c r="AQ28" s="50"/>
      <c r="BE28" s="346"/>
    </row>
    <row r="29" spans="2:57" s="2" customFormat="1" ht="14.45" customHeight="1" hidden="1">
      <c r="B29" s="47"/>
      <c r="C29" s="48"/>
      <c r="D29" s="48"/>
      <c r="E29" s="48"/>
      <c r="F29" s="49" t="s">
        <v>45</v>
      </c>
      <c r="G29" s="48"/>
      <c r="H29" s="48"/>
      <c r="I29" s="48"/>
      <c r="J29" s="48"/>
      <c r="K29" s="48"/>
      <c r="L29" s="356">
        <v>0.15</v>
      </c>
      <c r="M29" s="357"/>
      <c r="N29" s="357"/>
      <c r="O29" s="357"/>
      <c r="P29" s="48"/>
      <c r="Q29" s="48"/>
      <c r="R29" s="48"/>
      <c r="S29" s="48"/>
      <c r="T29" s="48"/>
      <c r="U29" s="48"/>
      <c r="V29" s="48"/>
      <c r="W29" s="358">
        <f>ROUND(BC51,2)</f>
        <v>0</v>
      </c>
      <c r="X29" s="357"/>
      <c r="Y29" s="357"/>
      <c r="Z29" s="357"/>
      <c r="AA29" s="357"/>
      <c r="AB29" s="357"/>
      <c r="AC29" s="357"/>
      <c r="AD29" s="357"/>
      <c r="AE29" s="357"/>
      <c r="AF29" s="48"/>
      <c r="AG29" s="48"/>
      <c r="AH29" s="48"/>
      <c r="AI29" s="48"/>
      <c r="AJ29" s="48"/>
      <c r="AK29" s="358">
        <v>0</v>
      </c>
      <c r="AL29" s="357"/>
      <c r="AM29" s="357"/>
      <c r="AN29" s="357"/>
      <c r="AO29" s="357"/>
      <c r="AP29" s="48"/>
      <c r="AQ29" s="50"/>
      <c r="BE29" s="346"/>
    </row>
    <row r="30" spans="2:57" s="2" customFormat="1" ht="14.45" customHeight="1" hidden="1">
      <c r="B30" s="47"/>
      <c r="C30" s="48"/>
      <c r="D30" s="48"/>
      <c r="E30" s="48"/>
      <c r="F30" s="49" t="s">
        <v>46</v>
      </c>
      <c r="G30" s="48"/>
      <c r="H30" s="48"/>
      <c r="I30" s="48"/>
      <c r="J30" s="48"/>
      <c r="K30" s="48"/>
      <c r="L30" s="356">
        <v>0</v>
      </c>
      <c r="M30" s="357"/>
      <c r="N30" s="357"/>
      <c r="O30" s="357"/>
      <c r="P30" s="48"/>
      <c r="Q30" s="48"/>
      <c r="R30" s="48"/>
      <c r="S30" s="48"/>
      <c r="T30" s="48"/>
      <c r="U30" s="48"/>
      <c r="V30" s="48"/>
      <c r="W30" s="358">
        <f>ROUND(BD51,2)</f>
        <v>0</v>
      </c>
      <c r="X30" s="357"/>
      <c r="Y30" s="357"/>
      <c r="Z30" s="357"/>
      <c r="AA30" s="357"/>
      <c r="AB30" s="357"/>
      <c r="AC30" s="357"/>
      <c r="AD30" s="357"/>
      <c r="AE30" s="357"/>
      <c r="AF30" s="48"/>
      <c r="AG30" s="48"/>
      <c r="AH30" s="48"/>
      <c r="AI30" s="48"/>
      <c r="AJ30" s="48"/>
      <c r="AK30" s="358">
        <v>0</v>
      </c>
      <c r="AL30" s="357"/>
      <c r="AM30" s="357"/>
      <c r="AN30" s="357"/>
      <c r="AO30" s="357"/>
      <c r="AP30" s="48"/>
      <c r="AQ30" s="50"/>
      <c r="BE30" s="346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6"/>
    </row>
    <row r="32" spans="2:57" s="1" customFormat="1" ht="25.9" customHeight="1">
      <c r="B32" s="41"/>
      <c r="C32" s="51"/>
      <c r="D32" s="52" t="s">
        <v>47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48</v>
      </c>
      <c r="U32" s="53"/>
      <c r="V32" s="53"/>
      <c r="W32" s="53"/>
      <c r="X32" s="359" t="s">
        <v>49</v>
      </c>
      <c r="Y32" s="360"/>
      <c r="Z32" s="360"/>
      <c r="AA32" s="360"/>
      <c r="AB32" s="360"/>
      <c r="AC32" s="53"/>
      <c r="AD32" s="53"/>
      <c r="AE32" s="53"/>
      <c r="AF32" s="53"/>
      <c r="AG32" s="53"/>
      <c r="AH32" s="53"/>
      <c r="AI32" s="53"/>
      <c r="AJ32" s="53"/>
      <c r="AK32" s="361">
        <f>SUM(AK23:AK30)</f>
        <v>0</v>
      </c>
      <c r="AL32" s="360"/>
      <c r="AM32" s="360"/>
      <c r="AN32" s="360"/>
      <c r="AO32" s="362"/>
      <c r="AP32" s="51"/>
      <c r="AQ32" s="55"/>
      <c r="BE32" s="346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50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59/PD/16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3" t="str">
        <f>K6</f>
        <v xml:space="preserve"> Křepelka, Velké Poříčí, zkapacitnění koryta. -aktualizace 3/2018</v>
      </c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Velké Poříčí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65" t="str">
        <f>IF(AN8="","",AN8)</f>
        <v>29. 3. 2018</v>
      </c>
      <c r="AN44" s="365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ČR - Povodí Labe s.p.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33</v>
      </c>
      <c r="AJ46" s="63"/>
      <c r="AK46" s="63"/>
      <c r="AL46" s="63"/>
      <c r="AM46" s="366" t="str">
        <f>IF(E17="","",E17)</f>
        <v>ing. Jaroslav Branda</v>
      </c>
      <c r="AN46" s="366"/>
      <c r="AO46" s="366"/>
      <c r="AP46" s="366"/>
      <c r="AQ46" s="63"/>
      <c r="AR46" s="61"/>
      <c r="AS46" s="367" t="s">
        <v>51</v>
      </c>
      <c r="AT46" s="368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31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9"/>
      <c r="AT47" s="370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1"/>
      <c r="AT48" s="372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3" t="s">
        <v>52</v>
      </c>
      <c r="D49" s="374"/>
      <c r="E49" s="374"/>
      <c r="F49" s="374"/>
      <c r="G49" s="374"/>
      <c r="H49" s="79"/>
      <c r="I49" s="375" t="s">
        <v>53</v>
      </c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6" t="s">
        <v>54</v>
      </c>
      <c r="AH49" s="374"/>
      <c r="AI49" s="374"/>
      <c r="AJ49" s="374"/>
      <c r="AK49" s="374"/>
      <c r="AL49" s="374"/>
      <c r="AM49" s="374"/>
      <c r="AN49" s="375" t="s">
        <v>55</v>
      </c>
      <c r="AO49" s="374"/>
      <c r="AP49" s="374"/>
      <c r="AQ49" s="80" t="s">
        <v>56</v>
      </c>
      <c r="AR49" s="61"/>
      <c r="AS49" s="81" t="s">
        <v>57</v>
      </c>
      <c r="AT49" s="82" t="s">
        <v>58</v>
      </c>
      <c r="AU49" s="82" t="s">
        <v>59</v>
      </c>
      <c r="AV49" s="82" t="s">
        <v>60</v>
      </c>
      <c r="AW49" s="82" t="s">
        <v>61</v>
      </c>
      <c r="AX49" s="82" t="s">
        <v>62</v>
      </c>
      <c r="AY49" s="82" t="s">
        <v>63</v>
      </c>
      <c r="AZ49" s="82" t="s">
        <v>64</v>
      </c>
      <c r="BA49" s="82" t="s">
        <v>65</v>
      </c>
      <c r="BB49" s="82" t="s">
        <v>66</v>
      </c>
      <c r="BC49" s="82" t="s">
        <v>67</v>
      </c>
      <c r="BD49" s="83" t="s">
        <v>68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69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0">
        <f>ROUND(SUM(AG52:AG62),2)</f>
        <v>0</v>
      </c>
      <c r="AH51" s="380"/>
      <c r="AI51" s="380"/>
      <c r="AJ51" s="380"/>
      <c r="AK51" s="380"/>
      <c r="AL51" s="380"/>
      <c r="AM51" s="380"/>
      <c r="AN51" s="381">
        <f aca="true" t="shared" si="0" ref="AN51:AN62">SUM(AG51,AT51)</f>
        <v>0</v>
      </c>
      <c r="AO51" s="381"/>
      <c r="AP51" s="381"/>
      <c r="AQ51" s="89" t="s">
        <v>21</v>
      </c>
      <c r="AR51" s="71"/>
      <c r="AS51" s="90">
        <f>ROUND(SUM(AS52:AS62),2)</f>
        <v>0</v>
      </c>
      <c r="AT51" s="91">
        <f aca="true" t="shared" si="1" ref="AT51:AT62">ROUND(SUM(AV51:AW51),2)</f>
        <v>0</v>
      </c>
      <c r="AU51" s="92">
        <f>ROUND(SUM(AU52:AU62),5)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ROUND(SUM(AZ52:AZ62),2)</f>
        <v>0</v>
      </c>
      <c r="BA51" s="91">
        <f>ROUND(SUM(BA52:BA62),2)</f>
        <v>0</v>
      </c>
      <c r="BB51" s="91">
        <f>ROUND(SUM(BB52:BB62),2)</f>
        <v>0</v>
      </c>
      <c r="BC51" s="91">
        <f>ROUND(SUM(BC52:BC62),2)</f>
        <v>0</v>
      </c>
      <c r="BD51" s="93">
        <f>ROUND(SUM(BD52:BD62),2)</f>
        <v>0</v>
      </c>
      <c r="BS51" s="94" t="s">
        <v>70</v>
      </c>
      <c r="BT51" s="94" t="s">
        <v>71</v>
      </c>
      <c r="BU51" s="95" t="s">
        <v>72</v>
      </c>
      <c r="BV51" s="94" t="s">
        <v>73</v>
      </c>
      <c r="BW51" s="94" t="s">
        <v>7</v>
      </c>
      <c r="BX51" s="94" t="s">
        <v>74</v>
      </c>
      <c r="CL51" s="94" t="s">
        <v>21</v>
      </c>
    </row>
    <row r="52" spans="1:91" s="5" customFormat="1" ht="16.5" customHeight="1">
      <c r="A52" s="96" t="s">
        <v>75</v>
      </c>
      <c r="B52" s="97"/>
      <c r="C52" s="98"/>
      <c r="D52" s="379" t="s">
        <v>76</v>
      </c>
      <c r="E52" s="379"/>
      <c r="F52" s="379"/>
      <c r="G52" s="379"/>
      <c r="H52" s="379"/>
      <c r="I52" s="99"/>
      <c r="J52" s="379" t="s">
        <v>77</v>
      </c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7">
        <f>'01 - SO 1.1 '!J27</f>
        <v>0</v>
      </c>
      <c r="AH52" s="378"/>
      <c r="AI52" s="378"/>
      <c r="AJ52" s="378"/>
      <c r="AK52" s="378"/>
      <c r="AL52" s="378"/>
      <c r="AM52" s="378"/>
      <c r="AN52" s="377">
        <f t="shared" si="0"/>
        <v>0</v>
      </c>
      <c r="AO52" s="378"/>
      <c r="AP52" s="378"/>
      <c r="AQ52" s="100" t="s">
        <v>78</v>
      </c>
      <c r="AR52" s="101"/>
      <c r="AS52" s="102">
        <v>0</v>
      </c>
      <c r="AT52" s="103">
        <f t="shared" si="1"/>
        <v>0</v>
      </c>
      <c r="AU52" s="104">
        <f>'01 - SO 1.1 '!P87</f>
        <v>0</v>
      </c>
      <c r="AV52" s="103">
        <f>'01 - SO 1.1 '!J30</f>
        <v>0</v>
      </c>
      <c r="AW52" s="103">
        <f>'01 - SO 1.1 '!J31</f>
        <v>0</v>
      </c>
      <c r="AX52" s="103">
        <f>'01 - SO 1.1 '!J32</f>
        <v>0</v>
      </c>
      <c r="AY52" s="103">
        <f>'01 - SO 1.1 '!J33</f>
        <v>0</v>
      </c>
      <c r="AZ52" s="103">
        <f>'01 - SO 1.1 '!F30</f>
        <v>0</v>
      </c>
      <c r="BA52" s="103">
        <f>'01 - SO 1.1 '!F31</f>
        <v>0</v>
      </c>
      <c r="BB52" s="103">
        <f>'01 - SO 1.1 '!F32</f>
        <v>0</v>
      </c>
      <c r="BC52" s="103">
        <f>'01 - SO 1.1 '!F33</f>
        <v>0</v>
      </c>
      <c r="BD52" s="105">
        <f>'01 - SO 1.1 '!F34</f>
        <v>0</v>
      </c>
      <c r="BT52" s="106" t="s">
        <v>79</v>
      </c>
      <c r="BV52" s="106" t="s">
        <v>73</v>
      </c>
      <c r="BW52" s="106" t="s">
        <v>80</v>
      </c>
      <c r="BX52" s="106" t="s">
        <v>7</v>
      </c>
      <c r="CL52" s="106" t="s">
        <v>21</v>
      </c>
      <c r="CM52" s="106" t="s">
        <v>81</v>
      </c>
    </row>
    <row r="53" spans="1:91" s="5" customFormat="1" ht="16.5" customHeight="1">
      <c r="A53" s="96" t="s">
        <v>75</v>
      </c>
      <c r="B53" s="97"/>
      <c r="C53" s="98"/>
      <c r="D53" s="379" t="s">
        <v>82</v>
      </c>
      <c r="E53" s="379"/>
      <c r="F53" s="379"/>
      <c r="G53" s="379"/>
      <c r="H53" s="379"/>
      <c r="I53" s="99"/>
      <c r="J53" s="379" t="s">
        <v>83</v>
      </c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7">
        <f>'02 - SO 1.2'!J27</f>
        <v>0</v>
      </c>
      <c r="AH53" s="378"/>
      <c r="AI53" s="378"/>
      <c r="AJ53" s="378"/>
      <c r="AK53" s="378"/>
      <c r="AL53" s="378"/>
      <c r="AM53" s="378"/>
      <c r="AN53" s="377">
        <f t="shared" si="0"/>
        <v>0</v>
      </c>
      <c r="AO53" s="378"/>
      <c r="AP53" s="378"/>
      <c r="AQ53" s="100" t="s">
        <v>78</v>
      </c>
      <c r="AR53" s="101"/>
      <c r="AS53" s="102">
        <v>0</v>
      </c>
      <c r="AT53" s="103">
        <f t="shared" si="1"/>
        <v>0</v>
      </c>
      <c r="AU53" s="104">
        <f>'02 - SO 1.2'!P89</f>
        <v>0</v>
      </c>
      <c r="AV53" s="103">
        <f>'02 - SO 1.2'!J30</f>
        <v>0</v>
      </c>
      <c r="AW53" s="103">
        <f>'02 - SO 1.2'!J31</f>
        <v>0</v>
      </c>
      <c r="AX53" s="103">
        <f>'02 - SO 1.2'!J32</f>
        <v>0</v>
      </c>
      <c r="AY53" s="103">
        <f>'02 - SO 1.2'!J33</f>
        <v>0</v>
      </c>
      <c r="AZ53" s="103">
        <f>'02 - SO 1.2'!F30</f>
        <v>0</v>
      </c>
      <c r="BA53" s="103">
        <f>'02 - SO 1.2'!F31</f>
        <v>0</v>
      </c>
      <c r="BB53" s="103">
        <f>'02 - SO 1.2'!F32</f>
        <v>0</v>
      </c>
      <c r="BC53" s="103">
        <f>'02 - SO 1.2'!F33</f>
        <v>0</v>
      </c>
      <c r="BD53" s="105">
        <f>'02 - SO 1.2'!F34</f>
        <v>0</v>
      </c>
      <c r="BT53" s="106" t="s">
        <v>79</v>
      </c>
      <c r="BV53" s="106" t="s">
        <v>73</v>
      </c>
      <c r="BW53" s="106" t="s">
        <v>84</v>
      </c>
      <c r="BX53" s="106" t="s">
        <v>7</v>
      </c>
      <c r="CL53" s="106" t="s">
        <v>21</v>
      </c>
      <c r="CM53" s="106" t="s">
        <v>81</v>
      </c>
    </row>
    <row r="54" spans="1:91" s="5" customFormat="1" ht="16.5" customHeight="1">
      <c r="A54" s="96" t="s">
        <v>75</v>
      </c>
      <c r="B54" s="97"/>
      <c r="C54" s="98"/>
      <c r="D54" s="379" t="s">
        <v>85</v>
      </c>
      <c r="E54" s="379"/>
      <c r="F54" s="379"/>
      <c r="G54" s="379"/>
      <c r="H54" s="379"/>
      <c r="I54" s="99"/>
      <c r="J54" s="379" t="s">
        <v>86</v>
      </c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7">
        <f>'03 - SO 1.3'!J27</f>
        <v>0</v>
      </c>
      <c r="AH54" s="378"/>
      <c r="AI54" s="378"/>
      <c r="AJ54" s="378"/>
      <c r="AK54" s="378"/>
      <c r="AL54" s="378"/>
      <c r="AM54" s="378"/>
      <c r="AN54" s="377">
        <f t="shared" si="0"/>
        <v>0</v>
      </c>
      <c r="AO54" s="378"/>
      <c r="AP54" s="378"/>
      <c r="AQ54" s="100" t="s">
        <v>78</v>
      </c>
      <c r="AR54" s="101"/>
      <c r="AS54" s="102">
        <v>0</v>
      </c>
      <c r="AT54" s="103">
        <f t="shared" si="1"/>
        <v>0</v>
      </c>
      <c r="AU54" s="104">
        <f>'03 - SO 1.3'!P87</f>
        <v>0</v>
      </c>
      <c r="AV54" s="103">
        <f>'03 - SO 1.3'!J30</f>
        <v>0</v>
      </c>
      <c r="AW54" s="103">
        <f>'03 - SO 1.3'!J31</f>
        <v>0</v>
      </c>
      <c r="AX54" s="103">
        <f>'03 - SO 1.3'!J32</f>
        <v>0</v>
      </c>
      <c r="AY54" s="103">
        <f>'03 - SO 1.3'!J33</f>
        <v>0</v>
      </c>
      <c r="AZ54" s="103">
        <f>'03 - SO 1.3'!F30</f>
        <v>0</v>
      </c>
      <c r="BA54" s="103">
        <f>'03 - SO 1.3'!F31</f>
        <v>0</v>
      </c>
      <c r="BB54" s="103">
        <f>'03 - SO 1.3'!F32</f>
        <v>0</v>
      </c>
      <c r="BC54" s="103">
        <f>'03 - SO 1.3'!F33</f>
        <v>0</v>
      </c>
      <c r="BD54" s="105">
        <f>'03 - SO 1.3'!F34</f>
        <v>0</v>
      </c>
      <c r="BT54" s="106" t="s">
        <v>79</v>
      </c>
      <c r="BV54" s="106" t="s">
        <v>73</v>
      </c>
      <c r="BW54" s="106" t="s">
        <v>87</v>
      </c>
      <c r="BX54" s="106" t="s">
        <v>7</v>
      </c>
      <c r="CL54" s="106" t="s">
        <v>21</v>
      </c>
      <c r="CM54" s="106" t="s">
        <v>81</v>
      </c>
    </row>
    <row r="55" spans="1:91" s="5" customFormat="1" ht="16.5" customHeight="1">
      <c r="A55" s="96" t="s">
        <v>75</v>
      </c>
      <c r="B55" s="97"/>
      <c r="C55" s="98"/>
      <c r="D55" s="379" t="s">
        <v>88</v>
      </c>
      <c r="E55" s="379"/>
      <c r="F55" s="379"/>
      <c r="G55" s="379"/>
      <c r="H55" s="379"/>
      <c r="I55" s="99"/>
      <c r="J55" s="379" t="s">
        <v>89</v>
      </c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7">
        <f>'04 - SO 1.4'!J27</f>
        <v>0</v>
      </c>
      <c r="AH55" s="378"/>
      <c r="AI55" s="378"/>
      <c r="AJ55" s="378"/>
      <c r="AK55" s="378"/>
      <c r="AL55" s="378"/>
      <c r="AM55" s="378"/>
      <c r="AN55" s="377">
        <f t="shared" si="0"/>
        <v>0</v>
      </c>
      <c r="AO55" s="378"/>
      <c r="AP55" s="378"/>
      <c r="AQ55" s="100" t="s">
        <v>78</v>
      </c>
      <c r="AR55" s="101"/>
      <c r="AS55" s="102">
        <v>0</v>
      </c>
      <c r="AT55" s="103">
        <f t="shared" si="1"/>
        <v>0</v>
      </c>
      <c r="AU55" s="104">
        <f>'04 - SO 1.4'!P83</f>
        <v>0</v>
      </c>
      <c r="AV55" s="103">
        <f>'04 - SO 1.4'!J30</f>
        <v>0</v>
      </c>
      <c r="AW55" s="103">
        <f>'04 - SO 1.4'!J31</f>
        <v>0</v>
      </c>
      <c r="AX55" s="103">
        <f>'04 - SO 1.4'!J32</f>
        <v>0</v>
      </c>
      <c r="AY55" s="103">
        <f>'04 - SO 1.4'!J33</f>
        <v>0</v>
      </c>
      <c r="AZ55" s="103">
        <f>'04 - SO 1.4'!F30</f>
        <v>0</v>
      </c>
      <c r="BA55" s="103">
        <f>'04 - SO 1.4'!F31</f>
        <v>0</v>
      </c>
      <c r="BB55" s="103">
        <f>'04 - SO 1.4'!F32</f>
        <v>0</v>
      </c>
      <c r="BC55" s="103">
        <f>'04 - SO 1.4'!F33</f>
        <v>0</v>
      </c>
      <c r="BD55" s="105">
        <f>'04 - SO 1.4'!F34</f>
        <v>0</v>
      </c>
      <c r="BT55" s="106" t="s">
        <v>79</v>
      </c>
      <c r="BV55" s="106" t="s">
        <v>73</v>
      </c>
      <c r="BW55" s="106" t="s">
        <v>90</v>
      </c>
      <c r="BX55" s="106" t="s">
        <v>7</v>
      </c>
      <c r="CL55" s="106" t="s">
        <v>21</v>
      </c>
      <c r="CM55" s="106" t="s">
        <v>81</v>
      </c>
    </row>
    <row r="56" spans="1:91" s="5" customFormat="1" ht="16.5" customHeight="1">
      <c r="A56" s="96" t="s">
        <v>75</v>
      </c>
      <c r="B56" s="97"/>
      <c r="C56" s="98"/>
      <c r="D56" s="379" t="s">
        <v>91</v>
      </c>
      <c r="E56" s="379"/>
      <c r="F56" s="379"/>
      <c r="G56" s="379"/>
      <c r="H56" s="379"/>
      <c r="I56" s="99"/>
      <c r="J56" s="379" t="s">
        <v>92</v>
      </c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7">
        <f>'05 -  SO 2.1'!J27</f>
        <v>0</v>
      </c>
      <c r="AH56" s="378"/>
      <c r="AI56" s="378"/>
      <c r="AJ56" s="378"/>
      <c r="AK56" s="378"/>
      <c r="AL56" s="378"/>
      <c r="AM56" s="378"/>
      <c r="AN56" s="377">
        <f t="shared" si="0"/>
        <v>0</v>
      </c>
      <c r="AO56" s="378"/>
      <c r="AP56" s="378"/>
      <c r="AQ56" s="100" t="s">
        <v>78</v>
      </c>
      <c r="AR56" s="101"/>
      <c r="AS56" s="102">
        <v>0</v>
      </c>
      <c r="AT56" s="103">
        <f t="shared" si="1"/>
        <v>0</v>
      </c>
      <c r="AU56" s="104">
        <f>'05 -  SO 2.1'!P78</f>
        <v>0</v>
      </c>
      <c r="AV56" s="103">
        <f>'05 -  SO 2.1'!J30</f>
        <v>0</v>
      </c>
      <c r="AW56" s="103">
        <f>'05 -  SO 2.1'!J31</f>
        <v>0</v>
      </c>
      <c r="AX56" s="103">
        <f>'05 -  SO 2.1'!J32</f>
        <v>0</v>
      </c>
      <c r="AY56" s="103">
        <f>'05 -  SO 2.1'!J33</f>
        <v>0</v>
      </c>
      <c r="AZ56" s="103">
        <f>'05 -  SO 2.1'!F30</f>
        <v>0</v>
      </c>
      <c r="BA56" s="103">
        <f>'05 -  SO 2.1'!F31</f>
        <v>0</v>
      </c>
      <c r="BB56" s="103">
        <f>'05 -  SO 2.1'!F32</f>
        <v>0</v>
      </c>
      <c r="BC56" s="103">
        <f>'05 -  SO 2.1'!F33</f>
        <v>0</v>
      </c>
      <c r="BD56" s="105">
        <f>'05 -  SO 2.1'!F34</f>
        <v>0</v>
      </c>
      <c r="BT56" s="106" t="s">
        <v>79</v>
      </c>
      <c r="BV56" s="106" t="s">
        <v>73</v>
      </c>
      <c r="BW56" s="106" t="s">
        <v>93</v>
      </c>
      <c r="BX56" s="106" t="s">
        <v>7</v>
      </c>
      <c r="CL56" s="106" t="s">
        <v>21</v>
      </c>
      <c r="CM56" s="106" t="s">
        <v>81</v>
      </c>
    </row>
    <row r="57" spans="1:91" s="5" customFormat="1" ht="31.5" customHeight="1">
      <c r="A57" s="96" t="s">
        <v>75</v>
      </c>
      <c r="B57" s="97"/>
      <c r="C57" s="98"/>
      <c r="D57" s="379" t="s">
        <v>94</v>
      </c>
      <c r="E57" s="379"/>
      <c r="F57" s="379"/>
      <c r="G57" s="379"/>
      <c r="H57" s="379"/>
      <c r="I57" s="99"/>
      <c r="J57" s="379" t="s">
        <v>95</v>
      </c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7">
        <f>'06 - SO 3.1a  53,5 m + SO...'!J27</f>
        <v>0</v>
      </c>
      <c r="AH57" s="378"/>
      <c r="AI57" s="378"/>
      <c r="AJ57" s="378"/>
      <c r="AK57" s="378"/>
      <c r="AL57" s="378"/>
      <c r="AM57" s="378"/>
      <c r="AN57" s="377">
        <f t="shared" si="0"/>
        <v>0</v>
      </c>
      <c r="AO57" s="378"/>
      <c r="AP57" s="378"/>
      <c r="AQ57" s="100" t="s">
        <v>78</v>
      </c>
      <c r="AR57" s="101"/>
      <c r="AS57" s="102">
        <v>0</v>
      </c>
      <c r="AT57" s="103">
        <f t="shared" si="1"/>
        <v>0</v>
      </c>
      <c r="AU57" s="104">
        <f>'06 - SO 3.1a  53,5 m + SO...'!P81</f>
        <v>0</v>
      </c>
      <c r="AV57" s="103">
        <f>'06 - SO 3.1a  53,5 m + SO...'!J30</f>
        <v>0</v>
      </c>
      <c r="AW57" s="103">
        <f>'06 - SO 3.1a  53,5 m + SO...'!J31</f>
        <v>0</v>
      </c>
      <c r="AX57" s="103">
        <f>'06 - SO 3.1a  53,5 m + SO...'!J32</f>
        <v>0</v>
      </c>
      <c r="AY57" s="103">
        <f>'06 - SO 3.1a  53,5 m + SO...'!J33</f>
        <v>0</v>
      </c>
      <c r="AZ57" s="103">
        <f>'06 - SO 3.1a  53,5 m + SO...'!F30</f>
        <v>0</v>
      </c>
      <c r="BA57" s="103">
        <f>'06 - SO 3.1a  53,5 m + SO...'!F31</f>
        <v>0</v>
      </c>
      <c r="BB57" s="103">
        <f>'06 - SO 3.1a  53,5 m + SO...'!F32</f>
        <v>0</v>
      </c>
      <c r="BC57" s="103">
        <f>'06 - SO 3.1a  53,5 m + SO...'!F33</f>
        <v>0</v>
      </c>
      <c r="BD57" s="105">
        <f>'06 - SO 3.1a  53,5 m + SO...'!F34</f>
        <v>0</v>
      </c>
      <c r="BT57" s="106" t="s">
        <v>79</v>
      </c>
      <c r="BV57" s="106" t="s">
        <v>73</v>
      </c>
      <c r="BW57" s="106" t="s">
        <v>96</v>
      </c>
      <c r="BX57" s="106" t="s">
        <v>7</v>
      </c>
      <c r="CL57" s="106" t="s">
        <v>21</v>
      </c>
      <c r="CM57" s="106" t="s">
        <v>81</v>
      </c>
    </row>
    <row r="58" spans="1:91" s="5" customFormat="1" ht="31.5" customHeight="1">
      <c r="A58" s="96" t="s">
        <v>75</v>
      </c>
      <c r="B58" s="97"/>
      <c r="C58" s="98"/>
      <c r="D58" s="379" t="s">
        <v>97</v>
      </c>
      <c r="E58" s="379"/>
      <c r="F58" s="379"/>
      <c r="G58" s="379"/>
      <c r="H58" s="379"/>
      <c r="I58" s="99"/>
      <c r="J58" s="379" t="s">
        <v>98</v>
      </c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7">
        <f>'07 - SO 3.2a  20 m   + SO...'!J27</f>
        <v>0</v>
      </c>
      <c r="AH58" s="378"/>
      <c r="AI58" s="378"/>
      <c r="AJ58" s="378"/>
      <c r="AK58" s="378"/>
      <c r="AL58" s="378"/>
      <c r="AM58" s="378"/>
      <c r="AN58" s="377">
        <f t="shared" si="0"/>
        <v>0</v>
      </c>
      <c r="AO58" s="378"/>
      <c r="AP58" s="378"/>
      <c r="AQ58" s="100" t="s">
        <v>78</v>
      </c>
      <c r="AR58" s="101"/>
      <c r="AS58" s="102">
        <v>0</v>
      </c>
      <c r="AT58" s="103">
        <f t="shared" si="1"/>
        <v>0</v>
      </c>
      <c r="AU58" s="104">
        <f>'07 - SO 3.2a  20 m   + SO...'!P78</f>
        <v>0</v>
      </c>
      <c r="AV58" s="103">
        <f>'07 - SO 3.2a  20 m   + SO...'!J30</f>
        <v>0</v>
      </c>
      <c r="AW58" s="103">
        <f>'07 - SO 3.2a  20 m   + SO...'!J31</f>
        <v>0</v>
      </c>
      <c r="AX58" s="103">
        <f>'07 - SO 3.2a  20 m   + SO...'!J32</f>
        <v>0</v>
      </c>
      <c r="AY58" s="103">
        <f>'07 - SO 3.2a  20 m   + SO...'!J33</f>
        <v>0</v>
      </c>
      <c r="AZ58" s="103">
        <f>'07 - SO 3.2a  20 m   + SO...'!F30</f>
        <v>0</v>
      </c>
      <c r="BA58" s="103">
        <f>'07 - SO 3.2a  20 m   + SO...'!F31</f>
        <v>0</v>
      </c>
      <c r="BB58" s="103">
        <f>'07 - SO 3.2a  20 m   + SO...'!F32</f>
        <v>0</v>
      </c>
      <c r="BC58" s="103">
        <f>'07 - SO 3.2a  20 m   + SO...'!F33</f>
        <v>0</v>
      </c>
      <c r="BD58" s="105">
        <f>'07 - SO 3.2a  20 m   + SO...'!F34</f>
        <v>0</v>
      </c>
      <c r="BT58" s="106" t="s">
        <v>79</v>
      </c>
      <c r="BV58" s="106" t="s">
        <v>73</v>
      </c>
      <c r="BW58" s="106" t="s">
        <v>99</v>
      </c>
      <c r="BX58" s="106" t="s">
        <v>7</v>
      </c>
      <c r="CL58" s="106" t="s">
        <v>21</v>
      </c>
      <c r="CM58" s="106" t="s">
        <v>81</v>
      </c>
    </row>
    <row r="59" spans="1:91" s="5" customFormat="1" ht="16.5" customHeight="1">
      <c r="A59" s="96" t="s">
        <v>75</v>
      </c>
      <c r="B59" s="97"/>
      <c r="C59" s="98"/>
      <c r="D59" s="379" t="s">
        <v>100</v>
      </c>
      <c r="E59" s="379"/>
      <c r="F59" s="379"/>
      <c r="G59" s="379"/>
      <c r="H59" s="379"/>
      <c r="I59" s="99"/>
      <c r="J59" s="379" t="s">
        <v>101</v>
      </c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79"/>
      <c r="AC59" s="379"/>
      <c r="AD59" s="379"/>
      <c r="AE59" s="379"/>
      <c r="AF59" s="379"/>
      <c r="AG59" s="377">
        <f>'08 - SO 3.3a  8,2 m  + 3....'!J27</f>
        <v>0</v>
      </c>
      <c r="AH59" s="378"/>
      <c r="AI59" s="378"/>
      <c r="AJ59" s="378"/>
      <c r="AK59" s="378"/>
      <c r="AL59" s="378"/>
      <c r="AM59" s="378"/>
      <c r="AN59" s="377">
        <f t="shared" si="0"/>
        <v>0</v>
      </c>
      <c r="AO59" s="378"/>
      <c r="AP59" s="378"/>
      <c r="AQ59" s="100" t="s">
        <v>78</v>
      </c>
      <c r="AR59" s="101"/>
      <c r="AS59" s="102">
        <v>0</v>
      </c>
      <c r="AT59" s="103">
        <f t="shared" si="1"/>
        <v>0</v>
      </c>
      <c r="AU59" s="104">
        <f>'08 - SO 3.3a  8,2 m  + 3....'!P78</f>
        <v>0</v>
      </c>
      <c r="AV59" s="103">
        <f>'08 - SO 3.3a  8,2 m  + 3....'!J30</f>
        <v>0</v>
      </c>
      <c r="AW59" s="103">
        <f>'08 - SO 3.3a  8,2 m  + 3....'!J31</f>
        <v>0</v>
      </c>
      <c r="AX59" s="103">
        <f>'08 - SO 3.3a  8,2 m  + 3....'!J32</f>
        <v>0</v>
      </c>
      <c r="AY59" s="103">
        <f>'08 - SO 3.3a  8,2 m  + 3....'!J33</f>
        <v>0</v>
      </c>
      <c r="AZ59" s="103">
        <f>'08 - SO 3.3a  8,2 m  + 3....'!F30</f>
        <v>0</v>
      </c>
      <c r="BA59" s="103">
        <f>'08 - SO 3.3a  8,2 m  + 3....'!F31</f>
        <v>0</v>
      </c>
      <c r="BB59" s="103">
        <f>'08 - SO 3.3a  8,2 m  + 3....'!F32</f>
        <v>0</v>
      </c>
      <c r="BC59" s="103">
        <f>'08 - SO 3.3a  8,2 m  + 3....'!F33</f>
        <v>0</v>
      </c>
      <c r="BD59" s="105">
        <f>'08 - SO 3.3a  8,2 m  + 3....'!F34</f>
        <v>0</v>
      </c>
      <c r="BT59" s="106" t="s">
        <v>79</v>
      </c>
      <c r="BV59" s="106" t="s">
        <v>73</v>
      </c>
      <c r="BW59" s="106" t="s">
        <v>102</v>
      </c>
      <c r="BX59" s="106" t="s">
        <v>7</v>
      </c>
      <c r="CL59" s="106" t="s">
        <v>21</v>
      </c>
      <c r="CM59" s="106" t="s">
        <v>81</v>
      </c>
    </row>
    <row r="60" spans="1:91" s="5" customFormat="1" ht="16.5" customHeight="1">
      <c r="A60" s="96" t="s">
        <v>75</v>
      </c>
      <c r="B60" s="97"/>
      <c r="C60" s="98"/>
      <c r="D60" s="379" t="s">
        <v>103</v>
      </c>
      <c r="E60" s="379"/>
      <c r="F60" s="379"/>
      <c r="G60" s="379"/>
      <c r="H60" s="379"/>
      <c r="I60" s="99"/>
      <c r="J60" s="379" t="s">
        <v>104</v>
      </c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7">
        <f>'09 - SO 3.4  5,9 m'!J27</f>
        <v>0</v>
      </c>
      <c r="AH60" s="378"/>
      <c r="AI60" s="378"/>
      <c r="AJ60" s="378"/>
      <c r="AK60" s="378"/>
      <c r="AL60" s="378"/>
      <c r="AM60" s="378"/>
      <c r="AN60" s="377">
        <f t="shared" si="0"/>
        <v>0</v>
      </c>
      <c r="AO60" s="378"/>
      <c r="AP60" s="378"/>
      <c r="AQ60" s="100" t="s">
        <v>78</v>
      </c>
      <c r="AR60" s="101"/>
      <c r="AS60" s="102">
        <v>0</v>
      </c>
      <c r="AT60" s="103">
        <f t="shared" si="1"/>
        <v>0</v>
      </c>
      <c r="AU60" s="104">
        <f>'09 - SO 3.4  5,9 m'!P78</f>
        <v>0</v>
      </c>
      <c r="AV60" s="103">
        <f>'09 - SO 3.4  5,9 m'!J30</f>
        <v>0</v>
      </c>
      <c r="AW60" s="103">
        <f>'09 - SO 3.4  5,9 m'!J31</f>
        <v>0</v>
      </c>
      <c r="AX60" s="103">
        <f>'09 - SO 3.4  5,9 m'!J32</f>
        <v>0</v>
      </c>
      <c r="AY60" s="103">
        <f>'09 - SO 3.4  5,9 m'!J33</f>
        <v>0</v>
      </c>
      <c r="AZ60" s="103">
        <f>'09 - SO 3.4  5,9 m'!F30</f>
        <v>0</v>
      </c>
      <c r="BA60" s="103">
        <f>'09 - SO 3.4  5,9 m'!F31</f>
        <v>0</v>
      </c>
      <c r="BB60" s="103">
        <f>'09 - SO 3.4  5,9 m'!F32</f>
        <v>0</v>
      </c>
      <c r="BC60" s="103">
        <f>'09 - SO 3.4  5,9 m'!F33</f>
        <v>0</v>
      </c>
      <c r="BD60" s="105">
        <f>'09 - SO 3.4  5,9 m'!F34</f>
        <v>0</v>
      </c>
      <c r="BT60" s="106" t="s">
        <v>79</v>
      </c>
      <c r="BV60" s="106" t="s">
        <v>73</v>
      </c>
      <c r="BW60" s="106" t="s">
        <v>105</v>
      </c>
      <c r="BX60" s="106" t="s">
        <v>7</v>
      </c>
      <c r="CL60" s="106" t="s">
        <v>21</v>
      </c>
      <c r="CM60" s="106" t="s">
        <v>81</v>
      </c>
    </row>
    <row r="61" spans="1:91" s="5" customFormat="1" ht="16.5" customHeight="1">
      <c r="A61" s="96" t="s">
        <v>75</v>
      </c>
      <c r="B61" s="97"/>
      <c r="C61" s="98"/>
      <c r="D61" s="379" t="s">
        <v>106</v>
      </c>
      <c r="E61" s="379"/>
      <c r="F61" s="379"/>
      <c r="G61" s="379"/>
      <c r="H61" s="379"/>
      <c r="I61" s="99"/>
      <c r="J61" s="379" t="s">
        <v>107</v>
      </c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7">
        <f>'10 - SO 3.5  12 m'!J27</f>
        <v>0</v>
      </c>
      <c r="AH61" s="378"/>
      <c r="AI61" s="378"/>
      <c r="AJ61" s="378"/>
      <c r="AK61" s="378"/>
      <c r="AL61" s="378"/>
      <c r="AM61" s="378"/>
      <c r="AN61" s="377">
        <f t="shared" si="0"/>
        <v>0</v>
      </c>
      <c r="AO61" s="378"/>
      <c r="AP61" s="378"/>
      <c r="AQ61" s="100" t="s">
        <v>78</v>
      </c>
      <c r="AR61" s="101"/>
      <c r="AS61" s="102">
        <v>0</v>
      </c>
      <c r="AT61" s="103">
        <f t="shared" si="1"/>
        <v>0</v>
      </c>
      <c r="AU61" s="104">
        <f>'10 - SO 3.5  12 m'!P81</f>
        <v>0</v>
      </c>
      <c r="AV61" s="103">
        <f>'10 - SO 3.5  12 m'!J30</f>
        <v>0</v>
      </c>
      <c r="AW61" s="103">
        <f>'10 - SO 3.5  12 m'!J31</f>
        <v>0</v>
      </c>
      <c r="AX61" s="103">
        <f>'10 - SO 3.5  12 m'!J32</f>
        <v>0</v>
      </c>
      <c r="AY61" s="103">
        <f>'10 - SO 3.5  12 m'!J33</f>
        <v>0</v>
      </c>
      <c r="AZ61" s="103">
        <f>'10 - SO 3.5  12 m'!F30</f>
        <v>0</v>
      </c>
      <c r="BA61" s="103">
        <f>'10 - SO 3.5  12 m'!F31</f>
        <v>0</v>
      </c>
      <c r="BB61" s="103">
        <f>'10 - SO 3.5  12 m'!F32</f>
        <v>0</v>
      </c>
      <c r="BC61" s="103">
        <f>'10 - SO 3.5  12 m'!F33</f>
        <v>0</v>
      </c>
      <c r="BD61" s="105">
        <f>'10 - SO 3.5  12 m'!F34</f>
        <v>0</v>
      </c>
      <c r="BT61" s="106" t="s">
        <v>79</v>
      </c>
      <c r="BV61" s="106" t="s">
        <v>73</v>
      </c>
      <c r="BW61" s="106" t="s">
        <v>108</v>
      </c>
      <c r="BX61" s="106" t="s">
        <v>7</v>
      </c>
      <c r="CL61" s="106" t="s">
        <v>21</v>
      </c>
      <c r="CM61" s="106" t="s">
        <v>81</v>
      </c>
    </row>
    <row r="62" spans="1:91" s="5" customFormat="1" ht="63" customHeight="1">
      <c r="A62" s="96" t="s">
        <v>75</v>
      </c>
      <c r="B62" s="97"/>
      <c r="C62" s="98"/>
      <c r="D62" s="379" t="s">
        <v>109</v>
      </c>
      <c r="E62" s="379"/>
      <c r="F62" s="379"/>
      <c r="G62" s="379"/>
      <c r="H62" s="379"/>
      <c r="I62" s="99"/>
      <c r="J62" s="379" t="s">
        <v>110</v>
      </c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7">
        <f>'VON.01 - Soupis prac - VO...'!J27</f>
        <v>0</v>
      </c>
      <c r="AH62" s="378"/>
      <c r="AI62" s="378"/>
      <c r="AJ62" s="378"/>
      <c r="AK62" s="378"/>
      <c r="AL62" s="378"/>
      <c r="AM62" s="378"/>
      <c r="AN62" s="377">
        <f t="shared" si="0"/>
        <v>0</v>
      </c>
      <c r="AO62" s="378"/>
      <c r="AP62" s="378"/>
      <c r="AQ62" s="100" t="s">
        <v>78</v>
      </c>
      <c r="AR62" s="101"/>
      <c r="AS62" s="107">
        <v>0</v>
      </c>
      <c r="AT62" s="108">
        <f t="shared" si="1"/>
        <v>0</v>
      </c>
      <c r="AU62" s="109">
        <f>'VON.01 - Soupis prac - VO...'!P81</f>
        <v>0</v>
      </c>
      <c r="AV62" s="108">
        <f>'VON.01 - Soupis prac - VO...'!J30</f>
        <v>0</v>
      </c>
      <c r="AW62" s="108">
        <f>'VON.01 - Soupis prac - VO...'!J31</f>
        <v>0</v>
      </c>
      <c r="AX62" s="108">
        <f>'VON.01 - Soupis prac - VO...'!J32</f>
        <v>0</v>
      </c>
      <c r="AY62" s="108">
        <f>'VON.01 - Soupis prac - VO...'!J33</f>
        <v>0</v>
      </c>
      <c r="AZ62" s="108">
        <f>'VON.01 - Soupis prac - VO...'!F30</f>
        <v>0</v>
      </c>
      <c r="BA62" s="108">
        <f>'VON.01 - Soupis prac - VO...'!F31</f>
        <v>0</v>
      </c>
      <c r="BB62" s="108">
        <f>'VON.01 - Soupis prac - VO...'!F32</f>
        <v>0</v>
      </c>
      <c r="BC62" s="108">
        <f>'VON.01 - Soupis prac - VO...'!F33</f>
        <v>0</v>
      </c>
      <c r="BD62" s="110">
        <f>'VON.01 - Soupis prac - VO...'!F34</f>
        <v>0</v>
      </c>
      <c r="BT62" s="106" t="s">
        <v>79</v>
      </c>
      <c r="BV62" s="106" t="s">
        <v>73</v>
      </c>
      <c r="BW62" s="106" t="s">
        <v>111</v>
      </c>
      <c r="BX62" s="106" t="s">
        <v>7</v>
      </c>
      <c r="CL62" s="106" t="s">
        <v>21</v>
      </c>
      <c r="CM62" s="106" t="s">
        <v>81</v>
      </c>
    </row>
    <row r="63" spans="2:44" s="1" customFormat="1" ht="30" customHeight="1">
      <c r="B63" s="41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1"/>
    </row>
    <row r="64" spans="2:44" s="1" customFormat="1" ht="6.95" customHeight="1"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61"/>
    </row>
  </sheetData>
  <sheetProtection algorithmName="SHA-512" hashValue="Kmgazm/GKCE7iiDxXiGeAwCcu/VXGvAioJypyrXKdIiDIndBIlNOGfps8nRBScuWVPJ1QuRhNp7LlZehnRvLFQ==" saltValue="5jB7dI2BDSULJlL892ajw4iZQc7Mkg9s6uBDstWrQrH4BM8Y/pMd1+bAtVdDJYgeTESP3tg5xbXV5woIvuYjHw==" spinCount="100000" sheet="1" objects="1" scenarios="1" formatColumns="0" formatRows="0"/>
  <mergeCells count="81">
    <mergeCell ref="AR2:BE2"/>
    <mergeCell ref="AN62:AP62"/>
    <mergeCell ref="AG62:AM62"/>
    <mergeCell ref="D62:H62"/>
    <mergeCell ref="J62:AF62"/>
    <mergeCell ref="AG51:AM51"/>
    <mergeCell ref="AN51:AP51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SO 1.1 '!C2" display="/"/>
    <hyperlink ref="A53" location="'02 - SO 1.2'!C2" display="/"/>
    <hyperlink ref="A54" location="'03 - SO 1.3'!C2" display="/"/>
    <hyperlink ref="A55" location="'04 - SO 1.4'!C2" display="/"/>
    <hyperlink ref="A56" location="'05 -  SO 2.1'!C2" display="/"/>
    <hyperlink ref="A57" location="'06 - SO 3.1a  53,5 m + SO...'!C2" display="/"/>
    <hyperlink ref="A58" location="'07 - SO 3.2a  20 m   + SO...'!C2" display="/"/>
    <hyperlink ref="A59" location="'08 - SO 3.3a  8,2 m  + 3....'!C2" display="/"/>
    <hyperlink ref="A60" location="'09 - SO 3.4  5,9 m'!C2" display="/"/>
    <hyperlink ref="A61" location="'10 - SO 3.5  12 m'!C2" display="/"/>
    <hyperlink ref="A62" location="'VON.01 - Soupis prac - V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112</v>
      </c>
      <c r="G1" s="391" t="s">
        <v>113</v>
      </c>
      <c r="H1" s="391"/>
      <c r="I1" s="115"/>
      <c r="J1" s="114" t="s">
        <v>114</v>
      </c>
      <c r="K1" s="113" t="s">
        <v>115</v>
      </c>
      <c r="L1" s="114" t="s">
        <v>116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AT2" s="24" t="s">
        <v>105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5" customHeight="1">
      <c r="B4" s="28"/>
      <c r="C4" s="29"/>
      <c r="D4" s="30" t="s">
        <v>117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 xml:space="preserve"> Křepelka, Velké Poříčí, zkapacitnění koryta. -aktualizace 3/2018</v>
      </c>
      <c r="F7" s="384"/>
      <c r="G7" s="384"/>
      <c r="H7" s="384"/>
      <c r="I7" s="117"/>
      <c r="J7" s="29"/>
      <c r="K7" s="31"/>
    </row>
    <row r="8" spans="2:11" s="1" customFormat="1" ht="13.5">
      <c r="B8" s="41"/>
      <c r="C8" s="42"/>
      <c r="D8" s="37" t="s">
        <v>118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5" t="s">
        <v>1275</v>
      </c>
      <c r="F9" s="386"/>
      <c r="G9" s="386"/>
      <c r="H9" s="38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29. 3. 2018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2" t="s">
        <v>21</v>
      </c>
      <c r="F24" s="352"/>
      <c r="G24" s="352"/>
      <c r="H24" s="352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ROUND(J78,2)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0">
        <f>ROUND(SUM(BE78:BE85),2)</f>
        <v>0</v>
      </c>
      <c r="G30" s="42"/>
      <c r="H30" s="42"/>
      <c r="I30" s="131">
        <v>0.21</v>
      </c>
      <c r="J30" s="130">
        <f>ROUND(ROUND((SUM(BE78:BE85)),2)*I30,2)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0">
        <f>ROUND(SUM(BF78:BF85),2)</f>
        <v>0</v>
      </c>
      <c r="G31" s="42"/>
      <c r="H31" s="42"/>
      <c r="I31" s="131">
        <v>0.15</v>
      </c>
      <c r="J31" s="130">
        <f>ROUND(ROUND((SUM(BF78:BF85)),2)*I31,2)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0">
        <f>ROUND(SUM(BG78:BG85),2)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0">
        <f>ROUND(SUM(BH78:BH85),2)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0">
        <f>ROUND(SUM(BI78:BI85),2)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120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 xml:space="preserve"> Křepelka, Velké Poříčí, zkapacitnění koryta. -aktualizace 3/2018</v>
      </c>
      <c r="F45" s="384"/>
      <c r="G45" s="384"/>
      <c r="H45" s="384"/>
      <c r="I45" s="118"/>
      <c r="J45" s="42"/>
      <c r="K45" s="45"/>
    </row>
    <row r="46" spans="2:11" s="1" customFormat="1" ht="14.45" customHeight="1">
      <c r="B46" s="41"/>
      <c r="C46" s="37" t="s">
        <v>118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09 - SO 3.4  5,9 m</v>
      </c>
      <c r="F47" s="386"/>
      <c r="G47" s="386"/>
      <c r="H47" s="38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Velké Poříčí</v>
      </c>
      <c r="G49" s="42"/>
      <c r="H49" s="42"/>
      <c r="I49" s="119" t="s">
        <v>25</v>
      </c>
      <c r="J49" s="120" t="str">
        <f>IF(J12="","",J12)</f>
        <v>29. 3. 2018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ČR - Povodí Labe s.p.</v>
      </c>
      <c r="G51" s="42"/>
      <c r="H51" s="42"/>
      <c r="I51" s="119" t="s">
        <v>33</v>
      </c>
      <c r="J51" s="352" t="str">
        <f>E21</f>
        <v>ing. Jaroslav Branda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121</v>
      </c>
      <c r="D54" s="132"/>
      <c r="E54" s="132"/>
      <c r="F54" s="132"/>
      <c r="G54" s="132"/>
      <c r="H54" s="132"/>
      <c r="I54" s="145"/>
      <c r="J54" s="146" t="s">
        <v>122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123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124</v>
      </c>
    </row>
    <row r="57" spans="2:11" s="7" customFormat="1" ht="24.95" customHeight="1">
      <c r="B57" s="149"/>
      <c r="C57" s="150"/>
      <c r="D57" s="151" t="s">
        <v>672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11" s="8" customFormat="1" ht="19.9" customHeight="1">
      <c r="B58" s="156"/>
      <c r="C58" s="157"/>
      <c r="D58" s="158" t="s">
        <v>1231</v>
      </c>
      <c r="E58" s="159"/>
      <c r="F58" s="159"/>
      <c r="G58" s="159"/>
      <c r="H58" s="159"/>
      <c r="I58" s="160"/>
      <c r="J58" s="161">
        <f>J80</f>
        <v>0</v>
      </c>
      <c r="K58" s="162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11" s="1" customFormat="1" ht="6.95" customHeight="1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12" s="1" customFormat="1" ht="6.95" customHeight="1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12" s="1" customFormat="1" ht="36.95" customHeight="1">
      <c r="B65" s="41"/>
      <c r="C65" s="62" t="s">
        <v>136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6.95" customHeight="1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4.45" customHeight="1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16.5" customHeight="1">
      <c r="B68" s="41"/>
      <c r="C68" s="63"/>
      <c r="D68" s="63"/>
      <c r="E68" s="388" t="str">
        <f>E7</f>
        <v xml:space="preserve"> Křepelka, Velké Poříčí, zkapacitnění koryta. -aktualizace 3/2018</v>
      </c>
      <c r="F68" s="389"/>
      <c r="G68" s="389"/>
      <c r="H68" s="389"/>
      <c r="I68" s="163"/>
      <c r="J68" s="63"/>
      <c r="K68" s="63"/>
      <c r="L68" s="61"/>
    </row>
    <row r="69" spans="2:12" s="1" customFormat="1" ht="14.45" customHeight="1">
      <c r="B69" s="41"/>
      <c r="C69" s="65" t="s">
        <v>118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17.25" customHeight="1">
      <c r="B70" s="41"/>
      <c r="C70" s="63"/>
      <c r="D70" s="63"/>
      <c r="E70" s="363" t="str">
        <f>E9</f>
        <v>09 - SO 3.4  5,9 m</v>
      </c>
      <c r="F70" s="390"/>
      <c r="G70" s="390"/>
      <c r="H70" s="390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8" customHeight="1">
      <c r="B72" s="41"/>
      <c r="C72" s="65" t="s">
        <v>23</v>
      </c>
      <c r="D72" s="63"/>
      <c r="E72" s="63"/>
      <c r="F72" s="164" t="str">
        <f>F12</f>
        <v>Velké Poříčí</v>
      </c>
      <c r="G72" s="63"/>
      <c r="H72" s="63"/>
      <c r="I72" s="165" t="s">
        <v>25</v>
      </c>
      <c r="J72" s="73" t="str">
        <f>IF(J12="","",J12)</f>
        <v>29. 3. 2018</v>
      </c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3.5">
      <c r="B74" s="41"/>
      <c r="C74" s="65" t="s">
        <v>27</v>
      </c>
      <c r="D74" s="63"/>
      <c r="E74" s="63"/>
      <c r="F74" s="164" t="str">
        <f>E15</f>
        <v>ČR - Povodí Labe s.p.</v>
      </c>
      <c r="G74" s="63"/>
      <c r="H74" s="63"/>
      <c r="I74" s="165" t="s">
        <v>33</v>
      </c>
      <c r="J74" s="164" t="str">
        <f>E21</f>
        <v>ing. Jaroslav Branda</v>
      </c>
      <c r="K74" s="63"/>
      <c r="L74" s="61"/>
    </row>
    <row r="75" spans="2:12" s="1" customFormat="1" ht="14.45" customHeight="1">
      <c r="B75" s="41"/>
      <c r="C75" s="65" t="s">
        <v>31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9" customFormat="1" ht="29.25" customHeight="1">
      <c r="B77" s="166"/>
      <c r="C77" s="167" t="s">
        <v>137</v>
      </c>
      <c r="D77" s="168" t="s">
        <v>56</v>
      </c>
      <c r="E77" s="168" t="s">
        <v>52</v>
      </c>
      <c r="F77" s="168" t="s">
        <v>138</v>
      </c>
      <c r="G77" s="168" t="s">
        <v>139</v>
      </c>
      <c r="H77" s="168" t="s">
        <v>140</v>
      </c>
      <c r="I77" s="169" t="s">
        <v>141</v>
      </c>
      <c r="J77" s="168" t="s">
        <v>122</v>
      </c>
      <c r="K77" s="170" t="s">
        <v>142</v>
      </c>
      <c r="L77" s="171"/>
      <c r="M77" s="81" t="s">
        <v>143</v>
      </c>
      <c r="N77" s="82" t="s">
        <v>41</v>
      </c>
      <c r="O77" s="82" t="s">
        <v>144</v>
      </c>
      <c r="P77" s="82" t="s">
        <v>145</v>
      </c>
      <c r="Q77" s="82" t="s">
        <v>146</v>
      </c>
      <c r="R77" s="82" t="s">
        <v>147</v>
      </c>
      <c r="S77" s="82" t="s">
        <v>148</v>
      </c>
      <c r="T77" s="83" t="s">
        <v>149</v>
      </c>
    </row>
    <row r="78" spans="2:63" s="1" customFormat="1" ht="29.25" customHeight="1">
      <c r="B78" s="41"/>
      <c r="C78" s="87" t="s">
        <v>123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</f>
        <v>0</v>
      </c>
      <c r="Q78" s="85"/>
      <c r="R78" s="173">
        <f>R79</f>
        <v>0</v>
      </c>
      <c r="S78" s="85"/>
      <c r="T78" s="174">
        <f>T79</f>
        <v>0</v>
      </c>
      <c r="AT78" s="24" t="s">
        <v>70</v>
      </c>
      <c r="AU78" s="24" t="s">
        <v>124</v>
      </c>
      <c r="BK78" s="175">
        <f>BK79</f>
        <v>0</v>
      </c>
    </row>
    <row r="79" spans="2:63" s="10" customFormat="1" ht="37.35" customHeight="1">
      <c r="B79" s="176"/>
      <c r="C79" s="177"/>
      <c r="D79" s="178" t="s">
        <v>70</v>
      </c>
      <c r="E79" s="179" t="s">
        <v>848</v>
      </c>
      <c r="F79" s="179" t="s">
        <v>849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P80</f>
        <v>0</v>
      </c>
      <c r="Q79" s="184"/>
      <c r="R79" s="185">
        <f>R80</f>
        <v>0</v>
      </c>
      <c r="S79" s="184"/>
      <c r="T79" s="186">
        <f>T80</f>
        <v>0</v>
      </c>
      <c r="AR79" s="187" t="s">
        <v>81</v>
      </c>
      <c r="AT79" s="188" t="s">
        <v>70</v>
      </c>
      <c r="AU79" s="188" t="s">
        <v>71</v>
      </c>
      <c r="AY79" s="187" t="s">
        <v>152</v>
      </c>
      <c r="BK79" s="189">
        <f>BK80</f>
        <v>0</v>
      </c>
    </row>
    <row r="80" spans="2:63" s="10" customFormat="1" ht="19.9" customHeight="1">
      <c r="B80" s="176"/>
      <c r="C80" s="177"/>
      <c r="D80" s="178" t="s">
        <v>70</v>
      </c>
      <c r="E80" s="190" t="s">
        <v>1254</v>
      </c>
      <c r="F80" s="190" t="s">
        <v>1255</v>
      </c>
      <c r="G80" s="177"/>
      <c r="H80" s="177"/>
      <c r="I80" s="180"/>
      <c r="J80" s="191">
        <f>BK80</f>
        <v>0</v>
      </c>
      <c r="K80" s="177"/>
      <c r="L80" s="182"/>
      <c r="M80" s="183"/>
      <c r="N80" s="184"/>
      <c r="O80" s="184"/>
      <c r="P80" s="185">
        <f>SUM(P81:P85)</f>
        <v>0</v>
      </c>
      <c r="Q80" s="184"/>
      <c r="R80" s="185">
        <f>SUM(R81:R85)</f>
        <v>0</v>
      </c>
      <c r="S80" s="184"/>
      <c r="T80" s="186">
        <f>SUM(T81:T85)</f>
        <v>0</v>
      </c>
      <c r="AR80" s="187" t="s">
        <v>81</v>
      </c>
      <c r="AT80" s="188" t="s">
        <v>70</v>
      </c>
      <c r="AU80" s="188" t="s">
        <v>79</v>
      </c>
      <c r="AY80" s="187" t="s">
        <v>152</v>
      </c>
      <c r="BK80" s="189">
        <f>SUM(BK81:BK85)</f>
        <v>0</v>
      </c>
    </row>
    <row r="81" spans="2:65" s="1" customFormat="1" ht="16.5" customHeight="1">
      <c r="B81" s="41"/>
      <c r="C81" s="192" t="s">
        <v>79</v>
      </c>
      <c r="D81" s="192" t="s">
        <v>154</v>
      </c>
      <c r="E81" s="193" t="s">
        <v>1256</v>
      </c>
      <c r="F81" s="194" t="s">
        <v>1267</v>
      </c>
      <c r="G81" s="195" t="s">
        <v>182</v>
      </c>
      <c r="H81" s="196">
        <v>5.9</v>
      </c>
      <c r="I81" s="197"/>
      <c r="J81" s="198">
        <f>ROUND(I81*H81,2)</f>
        <v>0</v>
      </c>
      <c r="K81" s="194" t="s">
        <v>21</v>
      </c>
      <c r="L81" s="61"/>
      <c r="M81" s="199" t="s">
        <v>21</v>
      </c>
      <c r="N81" s="200" t="s">
        <v>42</v>
      </c>
      <c r="O81" s="42"/>
      <c r="P81" s="201">
        <f>O81*H81</f>
        <v>0</v>
      </c>
      <c r="Q81" s="201">
        <v>0</v>
      </c>
      <c r="R81" s="201">
        <f>Q81*H81</f>
        <v>0</v>
      </c>
      <c r="S81" s="201">
        <v>0</v>
      </c>
      <c r="T81" s="202">
        <f>S81*H81</f>
        <v>0</v>
      </c>
      <c r="AR81" s="24" t="s">
        <v>251</v>
      </c>
      <c r="AT81" s="24" t="s">
        <v>154</v>
      </c>
      <c r="AU81" s="24" t="s">
        <v>81</v>
      </c>
      <c r="AY81" s="24" t="s">
        <v>152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4" t="s">
        <v>79</v>
      </c>
      <c r="BK81" s="203">
        <f>ROUND(I81*H81,2)</f>
        <v>0</v>
      </c>
      <c r="BL81" s="24" t="s">
        <v>251</v>
      </c>
      <c r="BM81" s="24" t="s">
        <v>1276</v>
      </c>
    </row>
    <row r="82" spans="2:51" s="11" customFormat="1" ht="13.5">
      <c r="B82" s="204"/>
      <c r="C82" s="205"/>
      <c r="D82" s="206" t="s">
        <v>168</v>
      </c>
      <c r="E82" s="207" t="s">
        <v>21</v>
      </c>
      <c r="F82" s="208" t="s">
        <v>1277</v>
      </c>
      <c r="G82" s="205"/>
      <c r="H82" s="207" t="s">
        <v>21</v>
      </c>
      <c r="I82" s="209"/>
      <c r="J82" s="205"/>
      <c r="K82" s="205"/>
      <c r="L82" s="210"/>
      <c r="M82" s="211"/>
      <c r="N82" s="212"/>
      <c r="O82" s="212"/>
      <c r="P82" s="212"/>
      <c r="Q82" s="212"/>
      <c r="R82" s="212"/>
      <c r="S82" s="212"/>
      <c r="T82" s="213"/>
      <c r="AT82" s="214" t="s">
        <v>168</v>
      </c>
      <c r="AU82" s="214" t="s">
        <v>81</v>
      </c>
      <c r="AV82" s="11" t="s">
        <v>79</v>
      </c>
      <c r="AW82" s="11" t="s">
        <v>35</v>
      </c>
      <c r="AX82" s="11" t="s">
        <v>71</v>
      </c>
      <c r="AY82" s="214" t="s">
        <v>152</v>
      </c>
    </row>
    <row r="83" spans="2:51" s="12" customFormat="1" ht="13.5">
      <c r="B83" s="215"/>
      <c r="C83" s="216"/>
      <c r="D83" s="206" t="s">
        <v>168</v>
      </c>
      <c r="E83" s="217" t="s">
        <v>21</v>
      </c>
      <c r="F83" s="218" t="s">
        <v>1278</v>
      </c>
      <c r="G83" s="216"/>
      <c r="H83" s="219">
        <v>5.9</v>
      </c>
      <c r="I83" s="220"/>
      <c r="J83" s="216"/>
      <c r="K83" s="216"/>
      <c r="L83" s="221"/>
      <c r="M83" s="222"/>
      <c r="N83" s="223"/>
      <c r="O83" s="223"/>
      <c r="P83" s="223"/>
      <c r="Q83" s="223"/>
      <c r="R83" s="223"/>
      <c r="S83" s="223"/>
      <c r="T83" s="224"/>
      <c r="AT83" s="225" t="s">
        <v>168</v>
      </c>
      <c r="AU83" s="225" t="s">
        <v>81</v>
      </c>
      <c r="AV83" s="12" t="s">
        <v>81</v>
      </c>
      <c r="AW83" s="12" t="s">
        <v>35</v>
      </c>
      <c r="AX83" s="12" t="s">
        <v>71</v>
      </c>
      <c r="AY83" s="225" t="s">
        <v>152</v>
      </c>
    </row>
    <row r="84" spans="2:51" s="13" customFormat="1" ht="13.5">
      <c r="B84" s="226"/>
      <c r="C84" s="227"/>
      <c r="D84" s="206" t="s">
        <v>168</v>
      </c>
      <c r="E84" s="228" t="s">
        <v>21</v>
      </c>
      <c r="F84" s="229" t="s">
        <v>172</v>
      </c>
      <c r="G84" s="227"/>
      <c r="H84" s="230">
        <v>5.9</v>
      </c>
      <c r="I84" s="231"/>
      <c r="J84" s="227"/>
      <c r="K84" s="227"/>
      <c r="L84" s="232"/>
      <c r="M84" s="233"/>
      <c r="N84" s="234"/>
      <c r="O84" s="234"/>
      <c r="P84" s="234"/>
      <c r="Q84" s="234"/>
      <c r="R84" s="234"/>
      <c r="S84" s="234"/>
      <c r="T84" s="235"/>
      <c r="AT84" s="236" t="s">
        <v>168</v>
      </c>
      <c r="AU84" s="236" t="s">
        <v>81</v>
      </c>
      <c r="AV84" s="13" t="s">
        <v>159</v>
      </c>
      <c r="AW84" s="13" t="s">
        <v>35</v>
      </c>
      <c r="AX84" s="13" t="s">
        <v>79</v>
      </c>
      <c r="AY84" s="236" t="s">
        <v>152</v>
      </c>
    </row>
    <row r="85" spans="2:65" s="1" customFormat="1" ht="25.5" customHeight="1">
      <c r="B85" s="41"/>
      <c r="C85" s="192" t="s">
        <v>81</v>
      </c>
      <c r="D85" s="192" t="s">
        <v>154</v>
      </c>
      <c r="E85" s="193" t="s">
        <v>1263</v>
      </c>
      <c r="F85" s="194" t="s">
        <v>1264</v>
      </c>
      <c r="G85" s="195" t="s">
        <v>878</v>
      </c>
      <c r="H85" s="264"/>
      <c r="I85" s="197"/>
      <c r="J85" s="198">
        <f>ROUND(I85*H85,2)</f>
        <v>0</v>
      </c>
      <c r="K85" s="194" t="s">
        <v>158</v>
      </c>
      <c r="L85" s="61"/>
      <c r="M85" s="199" t="s">
        <v>21</v>
      </c>
      <c r="N85" s="260" t="s">
        <v>42</v>
      </c>
      <c r="O85" s="261"/>
      <c r="P85" s="262">
        <f>O85*H85</f>
        <v>0</v>
      </c>
      <c r="Q85" s="262">
        <v>0</v>
      </c>
      <c r="R85" s="262">
        <f>Q85*H85</f>
        <v>0</v>
      </c>
      <c r="S85" s="262">
        <v>0</v>
      </c>
      <c r="T85" s="263">
        <f>S85*H85</f>
        <v>0</v>
      </c>
      <c r="AR85" s="24" t="s">
        <v>251</v>
      </c>
      <c r="AT85" s="24" t="s">
        <v>154</v>
      </c>
      <c r="AU85" s="24" t="s">
        <v>81</v>
      </c>
      <c r="AY85" s="24" t="s">
        <v>152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79</v>
      </c>
      <c r="BK85" s="203">
        <f>ROUND(I85*H85,2)</f>
        <v>0</v>
      </c>
      <c r="BL85" s="24" t="s">
        <v>251</v>
      </c>
      <c r="BM85" s="24" t="s">
        <v>1279</v>
      </c>
    </row>
    <row r="86" spans="2:12" s="1" customFormat="1" ht="6.95" customHeight="1">
      <c r="B86" s="56"/>
      <c r="C86" s="57"/>
      <c r="D86" s="57"/>
      <c r="E86" s="57"/>
      <c r="F86" s="57"/>
      <c r="G86" s="57"/>
      <c r="H86" s="57"/>
      <c r="I86" s="139"/>
      <c r="J86" s="57"/>
      <c r="K86" s="57"/>
      <c r="L86" s="61"/>
    </row>
  </sheetData>
  <sheetProtection algorithmName="SHA-512" hashValue="Py5AHSd/USg/YGcYpy30xKpWLvuffs01le8IrNpNzTE7xaLTPwX4kfoWs7ZcsmXWhy+Dr2P1FX8pK2NkNJGmDw==" saltValue="2z+8k/P/ihUDroNPW+e2SJ7L69/gWyNBRhKu7pfIdkNZoc/BZxL70Z8tApl7lsRRXTT6Sx4rY69xGo205E1SXg==" spinCount="100000" sheet="1" objects="1" scenarios="1" formatColumns="0" formatRows="0" autoFilter="0"/>
  <autoFilter ref="C77:K85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112</v>
      </c>
      <c r="G1" s="391" t="s">
        <v>113</v>
      </c>
      <c r="H1" s="391"/>
      <c r="I1" s="115"/>
      <c r="J1" s="114" t="s">
        <v>114</v>
      </c>
      <c r="K1" s="113" t="s">
        <v>115</v>
      </c>
      <c r="L1" s="114" t="s">
        <v>116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AT2" s="24" t="s">
        <v>108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5" customHeight="1">
      <c r="B4" s="28"/>
      <c r="C4" s="29"/>
      <c r="D4" s="30" t="s">
        <v>117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 xml:space="preserve"> Křepelka, Velké Poříčí, zkapacitnění koryta. -aktualizace 3/2018</v>
      </c>
      <c r="F7" s="384"/>
      <c r="G7" s="384"/>
      <c r="H7" s="384"/>
      <c r="I7" s="117"/>
      <c r="J7" s="29"/>
      <c r="K7" s="31"/>
    </row>
    <row r="8" spans="2:11" s="1" customFormat="1" ht="13.5">
      <c r="B8" s="41"/>
      <c r="C8" s="42"/>
      <c r="D8" s="37" t="s">
        <v>118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5" t="s">
        <v>1280</v>
      </c>
      <c r="F9" s="386"/>
      <c r="G9" s="386"/>
      <c r="H9" s="38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29. 3. 2018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2" t="s">
        <v>21</v>
      </c>
      <c r="F24" s="352"/>
      <c r="G24" s="352"/>
      <c r="H24" s="352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ROUND(J81,2)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0">
        <f>ROUND(SUM(BE81:BE100),2)</f>
        <v>0</v>
      </c>
      <c r="G30" s="42"/>
      <c r="H30" s="42"/>
      <c r="I30" s="131">
        <v>0.21</v>
      </c>
      <c r="J30" s="130">
        <f>ROUND(ROUND((SUM(BE81:BE100)),2)*I30,2)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0">
        <f>ROUND(SUM(BF81:BF100),2)</f>
        <v>0</v>
      </c>
      <c r="G31" s="42"/>
      <c r="H31" s="42"/>
      <c r="I31" s="131">
        <v>0.15</v>
      </c>
      <c r="J31" s="130">
        <f>ROUND(ROUND((SUM(BF81:BF100)),2)*I31,2)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0">
        <f>ROUND(SUM(BG81:BG100),2)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0">
        <f>ROUND(SUM(BH81:BH100),2)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0">
        <f>ROUND(SUM(BI81:BI100),2)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120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 xml:space="preserve"> Křepelka, Velké Poříčí, zkapacitnění koryta. -aktualizace 3/2018</v>
      </c>
      <c r="F45" s="384"/>
      <c r="G45" s="384"/>
      <c r="H45" s="384"/>
      <c r="I45" s="118"/>
      <c r="J45" s="42"/>
      <c r="K45" s="45"/>
    </row>
    <row r="46" spans="2:11" s="1" customFormat="1" ht="14.45" customHeight="1">
      <c r="B46" s="41"/>
      <c r="C46" s="37" t="s">
        <v>118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10 - SO 3.5  12 m</v>
      </c>
      <c r="F47" s="386"/>
      <c r="G47" s="386"/>
      <c r="H47" s="38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Velké Poříčí</v>
      </c>
      <c r="G49" s="42"/>
      <c r="H49" s="42"/>
      <c r="I49" s="119" t="s">
        <v>25</v>
      </c>
      <c r="J49" s="120" t="str">
        <f>IF(J12="","",J12)</f>
        <v>29. 3. 2018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ČR - Povodí Labe s.p.</v>
      </c>
      <c r="G51" s="42"/>
      <c r="H51" s="42"/>
      <c r="I51" s="119" t="s">
        <v>33</v>
      </c>
      <c r="J51" s="352" t="str">
        <f>E21</f>
        <v>ing. Jaroslav Branda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121</v>
      </c>
      <c r="D54" s="132"/>
      <c r="E54" s="132"/>
      <c r="F54" s="132"/>
      <c r="G54" s="132"/>
      <c r="H54" s="132"/>
      <c r="I54" s="145"/>
      <c r="J54" s="146" t="s">
        <v>122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123</v>
      </c>
      <c r="D56" s="42"/>
      <c r="E56" s="42"/>
      <c r="F56" s="42"/>
      <c r="G56" s="42"/>
      <c r="H56" s="42"/>
      <c r="I56" s="118"/>
      <c r="J56" s="128">
        <f>J81</f>
        <v>0</v>
      </c>
      <c r="K56" s="45"/>
      <c r="AU56" s="24" t="s">
        <v>124</v>
      </c>
    </row>
    <row r="57" spans="2:11" s="7" customFormat="1" ht="24.95" customHeight="1">
      <c r="B57" s="149"/>
      <c r="C57" s="150"/>
      <c r="D57" s="151" t="s">
        <v>125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11" s="8" customFormat="1" ht="19.9" customHeight="1">
      <c r="B58" s="156"/>
      <c r="C58" s="157"/>
      <c r="D58" s="158" t="s">
        <v>133</v>
      </c>
      <c r="E58" s="159"/>
      <c r="F58" s="159"/>
      <c r="G58" s="159"/>
      <c r="H58" s="159"/>
      <c r="I58" s="160"/>
      <c r="J58" s="161">
        <f>J83</f>
        <v>0</v>
      </c>
      <c r="K58" s="162"/>
    </row>
    <row r="59" spans="2:11" s="8" customFormat="1" ht="19.9" customHeight="1">
      <c r="B59" s="156"/>
      <c r="C59" s="157"/>
      <c r="D59" s="158" t="s">
        <v>134</v>
      </c>
      <c r="E59" s="159"/>
      <c r="F59" s="159"/>
      <c r="G59" s="159"/>
      <c r="H59" s="159"/>
      <c r="I59" s="160"/>
      <c r="J59" s="161">
        <f>J89</f>
        <v>0</v>
      </c>
      <c r="K59" s="162"/>
    </row>
    <row r="60" spans="2:11" s="7" customFormat="1" ht="24.95" customHeight="1">
      <c r="B60" s="149"/>
      <c r="C60" s="150"/>
      <c r="D60" s="151" t="s">
        <v>672</v>
      </c>
      <c r="E60" s="152"/>
      <c r="F60" s="152"/>
      <c r="G60" s="152"/>
      <c r="H60" s="152"/>
      <c r="I60" s="153"/>
      <c r="J60" s="154">
        <f>J94</f>
        <v>0</v>
      </c>
      <c r="K60" s="155"/>
    </row>
    <row r="61" spans="2:11" s="8" customFormat="1" ht="19.9" customHeight="1">
      <c r="B61" s="156"/>
      <c r="C61" s="157"/>
      <c r="D61" s="158" t="s">
        <v>1231</v>
      </c>
      <c r="E61" s="159"/>
      <c r="F61" s="159"/>
      <c r="G61" s="159"/>
      <c r="H61" s="159"/>
      <c r="I61" s="160"/>
      <c r="J61" s="161">
        <f>J95</f>
        <v>0</v>
      </c>
      <c r="K61" s="162"/>
    </row>
    <row r="62" spans="2:11" s="1" customFormat="1" ht="21.75" customHeight="1">
      <c r="B62" s="41"/>
      <c r="C62" s="42"/>
      <c r="D62" s="42"/>
      <c r="E62" s="42"/>
      <c r="F62" s="42"/>
      <c r="G62" s="42"/>
      <c r="H62" s="42"/>
      <c r="I62" s="118"/>
      <c r="J62" s="42"/>
      <c r="K62" s="45"/>
    </row>
    <row r="63" spans="2:11" s="1" customFormat="1" ht="6.95" customHeight="1">
      <c r="B63" s="56"/>
      <c r="C63" s="57"/>
      <c r="D63" s="57"/>
      <c r="E63" s="57"/>
      <c r="F63" s="57"/>
      <c r="G63" s="57"/>
      <c r="H63" s="57"/>
      <c r="I63" s="139"/>
      <c r="J63" s="57"/>
      <c r="K63" s="58"/>
    </row>
    <row r="67" spans="2:12" s="1" customFormat="1" ht="6.95" customHeight="1">
      <c r="B67" s="59"/>
      <c r="C67" s="60"/>
      <c r="D67" s="60"/>
      <c r="E67" s="60"/>
      <c r="F67" s="60"/>
      <c r="G67" s="60"/>
      <c r="H67" s="60"/>
      <c r="I67" s="142"/>
      <c r="J67" s="60"/>
      <c r="K67" s="60"/>
      <c r="L67" s="61"/>
    </row>
    <row r="68" spans="2:12" s="1" customFormat="1" ht="36.95" customHeight="1">
      <c r="B68" s="41"/>
      <c r="C68" s="62" t="s">
        <v>136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6.95" customHeight="1">
      <c r="B69" s="41"/>
      <c r="C69" s="63"/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6.5" customHeight="1">
      <c r="B71" s="41"/>
      <c r="C71" s="63"/>
      <c r="D71" s="63"/>
      <c r="E71" s="388" t="str">
        <f>E7</f>
        <v xml:space="preserve"> Křepelka, Velké Poříčí, zkapacitnění koryta. -aktualizace 3/2018</v>
      </c>
      <c r="F71" s="389"/>
      <c r="G71" s="389"/>
      <c r="H71" s="389"/>
      <c r="I71" s="163"/>
      <c r="J71" s="63"/>
      <c r="K71" s="63"/>
      <c r="L71" s="61"/>
    </row>
    <row r="72" spans="2:12" s="1" customFormat="1" ht="14.45" customHeight="1">
      <c r="B72" s="41"/>
      <c r="C72" s="65" t="s">
        <v>118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7.25" customHeight="1">
      <c r="B73" s="41"/>
      <c r="C73" s="63"/>
      <c r="D73" s="63"/>
      <c r="E73" s="363" t="str">
        <f>E9</f>
        <v>10 - SO 3.5  12 m</v>
      </c>
      <c r="F73" s="390"/>
      <c r="G73" s="390"/>
      <c r="H73" s="390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8" customHeight="1">
      <c r="B75" s="41"/>
      <c r="C75" s="65" t="s">
        <v>23</v>
      </c>
      <c r="D75" s="63"/>
      <c r="E75" s="63"/>
      <c r="F75" s="164" t="str">
        <f>F12</f>
        <v>Velké Poříčí</v>
      </c>
      <c r="G75" s="63"/>
      <c r="H75" s="63"/>
      <c r="I75" s="165" t="s">
        <v>25</v>
      </c>
      <c r="J75" s="73" t="str">
        <f>IF(J12="","",J12)</f>
        <v>29. 3. 2018</v>
      </c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3.5">
      <c r="B77" s="41"/>
      <c r="C77" s="65" t="s">
        <v>27</v>
      </c>
      <c r="D77" s="63"/>
      <c r="E77" s="63"/>
      <c r="F77" s="164" t="str">
        <f>E15</f>
        <v>ČR - Povodí Labe s.p.</v>
      </c>
      <c r="G77" s="63"/>
      <c r="H77" s="63"/>
      <c r="I77" s="165" t="s">
        <v>33</v>
      </c>
      <c r="J77" s="164" t="str">
        <f>E21</f>
        <v>ing. Jaroslav Branda</v>
      </c>
      <c r="K77" s="63"/>
      <c r="L77" s="61"/>
    </row>
    <row r="78" spans="2:12" s="1" customFormat="1" ht="14.45" customHeight="1">
      <c r="B78" s="41"/>
      <c r="C78" s="65" t="s">
        <v>31</v>
      </c>
      <c r="D78" s="63"/>
      <c r="E78" s="63"/>
      <c r="F78" s="164" t="str">
        <f>IF(E18="","",E18)</f>
        <v/>
      </c>
      <c r="G78" s="63"/>
      <c r="H78" s="63"/>
      <c r="I78" s="163"/>
      <c r="J78" s="63"/>
      <c r="K78" s="63"/>
      <c r="L78" s="61"/>
    </row>
    <row r="79" spans="2:12" s="1" customFormat="1" ht="10.3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20" s="9" customFormat="1" ht="29.25" customHeight="1">
      <c r="B80" s="166"/>
      <c r="C80" s="167" t="s">
        <v>137</v>
      </c>
      <c r="D80" s="168" t="s">
        <v>56</v>
      </c>
      <c r="E80" s="168" t="s">
        <v>52</v>
      </c>
      <c r="F80" s="168" t="s">
        <v>138</v>
      </c>
      <c r="G80" s="168" t="s">
        <v>139</v>
      </c>
      <c r="H80" s="168" t="s">
        <v>140</v>
      </c>
      <c r="I80" s="169" t="s">
        <v>141</v>
      </c>
      <c r="J80" s="168" t="s">
        <v>122</v>
      </c>
      <c r="K80" s="170" t="s">
        <v>142</v>
      </c>
      <c r="L80" s="171"/>
      <c r="M80" s="81" t="s">
        <v>143</v>
      </c>
      <c r="N80" s="82" t="s">
        <v>41</v>
      </c>
      <c r="O80" s="82" t="s">
        <v>144</v>
      </c>
      <c r="P80" s="82" t="s">
        <v>145</v>
      </c>
      <c r="Q80" s="82" t="s">
        <v>146</v>
      </c>
      <c r="R80" s="82" t="s">
        <v>147</v>
      </c>
      <c r="S80" s="82" t="s">
        <v>148</v>
      </c>
      <c r="T80" s="83" t="s">
        <v>149</v>
      </c>
    </row>
    <row r="81" spans="2:63" s="1" customFormat="1" ht="29.25" customHeight="1">
      <c r="B81" s="41"/>
      <c r="C81" s="87" t="s">
        <v>123</v>
      </c>
      <c r="D81" s="63"/>
      <c r="E81" s="63"/>
      <c r="F81" s="63"/>
      <c r="G81" s="63"/>
      <c r="H81" s="63"/>
      <c r="I81" s="163"/>
      <c r="J81" s="172">
        <f>BK81</f>
        <v>0</v>
      </c>
      <c r="K81" s="63"/>
      <c r="L81" s="61"/>
      <c r="M81" s="84"/>
      <c r="N81" s="85"/>
      <c r="O81" s="85"/>
      <c r="P81" s="173">
        <f>P82+P94</f>
        <v>0</v>
      </c>
      <c r="Q81" s="85"/>
      <c r="R81" s="173">
        <f>R82+R94</f>
        <v>0</v>
      </c>
      <c r="S81" s="85"/>
      <c r="T81" s="174">
        <f>T82+T94</f>
        <v>3.30996</v>
      </c>
      <c r="AT81" s="24" t="s">
        <v>70</v>
      </c>
      <c r="AU81" s="24" t="s">
        <v>124</v>
      </c>
      <c r="BK81" s="175">
        <f>BK82+BK94</f>
        <v>0</v>
      </c>
    </row>
    <row r="82" spans="2:63" s="10" customFormat="1" ht="37.35" customHeight="1">
      <c r="B82" s="176"/>
      <c r="C82" s="177"/>
      <c r="D82" s="178" t="s">
        <v>70</v>
      </c>
      <c r="E82" s="179" t="s">
        <v>150</v>
      </c>
      <c r="F82" s="179" t="s">
        <v>151</v>
      </c>
      <c r="G82" s="177"/>
      <c r="H82" s="177"/>
      <c r="I82" s="180"/>
      <c r="J82" s="181">
        <f>BK82</f>
        <v>0</v>
      </c>
      <c r="K82" s="177"/>
      <c r="L82" s="182"/>
      <c r="M82" s="183"/>
      <c r="N82" s="184"/>
      <c r="O82" s="184"/>
      <c r="P82" s="185">
        <f>P83+P89</f>
        <v>0</v>
      </c>
      <c r="Q82" s="184"/>
      <c r="R82" s="185">
        <f>R83+R89</f>
        <v>0</v>
      </c>
      <c r="S82" s="184"/>
      <c r="T82" s="186">
        <f>T83+T89</f>
        <v>3.30996</v>
      </c>
      <c r="AR82" s="187" t="s">
        <v>79</v>
      </c>
      <c r="AT82" s="188" t="s">
        <v>70</v>
      </c>
      <c r="AU82" s="188" t="s">
        <v>71</v>
      </c>
      <c r="AY82" s="187" t="s">
        <v>152</v>
      </c>
      <c r="BK82" s="189">
        <f>BK83+BK89</f>
        <v>0</v>
      </c>
    </row>
    <row r="83" spans="2:63" s="10" customFormat="1" ht="19.9" customHeight="1">
      <c r="B83" s="176"/>
      <c r="C83" s="177"/>
      <c r="D83" s="178" t="s">
        <v>70</v>
      </c>
      <c r="E83" s="190" t="s">
        <v>211</v>
      </c>
      <c r="F83" s="190" t="s">
        <v>549</v>
      </c>
      <c r="G83" s="177"/>
      <c r="H83" s="177"/>
      <c r="I83" s="180"/>
      <c r="J83" s="191">
        <f>BK83</f>
        <v>0</v>
      </c>
      <c r="K83" s="177"/>
      <c r="L83" s="182"/>
      <c r="M83" s="183"/>
      <c r="N83" s="184"/>
      <c r="O83" s="184"/>
      <c r="P83" s="185">
        <f>SUM(P84:P88)</f>
        <v>0</v>
      </c>
      <c r="Q83" s="184"/>
      <c r="R83" s="185">
        <f>SUM(R84:R88)</f>
        <v>0</v>
      </c>
      <c r="S83" s="184"/>
      <c r="T83" s="186">
        <f>SUM(T84:T88)</f>
        <v>3.30996</v>
      </c>
      <c r="AR83" s="187" t="s">
        <v>79</v>
      </c>
      <c r="AT83" s="188" t="s">
        <v>70</v>
      </c>
      <c r="AU83" s="188" t="s">
        <v>79</v>
      </c>
      <c r="AY83" s="187" t="s">
        <v>152</v>
      </c>
      <c r="BK83" s="189">
        <f>SUM(BK84:BK88)</f>
        <v>0</v>
      </c>
    </row>
    <row r="84" spans="2:65" s="1" customFormat="1" ht="25.5" customHeight="1">
      <c r="B84" s="41"/>
      <c r="C84" s="192" t="s">
        <v>164</v>
      </c>
      <c r="D84" s="192" t="s">
        <v>154</v>
      </c>
      <c r="E84" s="193" t="s">
        <v>1281</v>
      </c>
      <c r="F84" s="194" t="s">
        <v>1282</v>
      </c>
      <c r="G84" s="195" t="s">
        <v>324</v>
      </c>
      <c r="H84" s="196">
        <v>5</v>
      </c>
      <c r="I84" s="197"/>
      <c r="J84" s="198">
        <f>ROUND(I84*H84,2)</f>
        <v>0</v>
      </c>
      <c r="K84" s="194" t="s">
        <v>158</v>
      </c>
      <c r="L84" s="61"/>
      <c r="M84" s="199" t="s">
        <v>21</v>
      </c>
      <c r="N84" s="200" t="s">
        <v>42</v>
      </c>
      <c r="O84" s="42"/>
      <c r="P84" s="201">
        <f>O84*H84</f>
        <v>0</v>
      </c>
      <c r="Q84" s="201">
        <v>0</v>
      </c>
      <c r="R84" s="201">
        <f>Q84*H84</f>
        <v>0</v>
      </c>
      <c r="S84" s="201">
        <v>0.657</v>
      </c>
      <c r="T84" s="202">
        <f>S84*H84</f>
        <v>3.285</v>
      </c>
      <c r="AR84" s="24" t="s">
        <v>159</v>
      </c>
      <c r="AT84" s="24" t="s">
        <v>154</v>
      </c>
      <c r="AU84" s="24" t="s">
        <v>81</v>
      </c>
      <c r="AY84" s="24" t="s">
        <v>152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79</v>
      </c>
      <c r="BK84" s="203">
        <f>ROUND(I84*H84,2)</f>
        <v>0</v>
      </c>
      <c r="BL84" s="24" t="s">
        <v>159</v>
      </c>
      <c r="BM84" s="24" t="s">
        <v>1283</v>
      </c>
    </row>
    <row r="85" spans="2:51" s="12" customFormat="1" ht="13.5">
      <c r="B85" s="215"/>
      <c r="C85" s="216"/>
      <c r="D85" s="206" t="s">
        <v>168</v>
      </c>
      <c r="E85" s="217" t="s">
        <v>21</v>
      </c>
      <c r="F85" s="218" t="s">
        <v>179</v>
      </c>
      <c r="G85" s="216"/>
      <c r="H85" s="219">
        <v>5</v>
      </c>
      <c r="I85" s="220"/>
      <c r="J85" s="216"/>
      <c r="K85" s="216"/>
      <c r="L85" s="221"/>
      <c r="M85" s="222"/>
      <c r="N85" s="223"/>
      <c r="O85" s="223"/>
      <c r="P85" s="223"/>
      <c r="Q85" s="223"/>
      <c r="R85" s="223"/>
      <c r="S85" s="223"/>
      <c r="T85" s="224"/>
      <c r="AT85" s="225" t="s">
        <v>168</v>
      </c>
      <c r="AU85" s="225" t="s">
        <v>81</v>
      </c>
      <c r="AV85" s="12" t="s">
        <v>81</v>
      </c>
      <c r="AW85" s="12" t="s">
        <v>35</v>
      </c>
      <c r="AX85" s="12" t="s">
        <v>71</v>
      </c>
      <c r="AY85" s="225" t="s">
        <v>152</v>
      </c>
    </row>
    <row r="86" spans="2:51" s="13" customFormat="1" ht="13.5">
      <c r="B86" s="226"/>
      <c r="C86" s="227"/>
      <c r="D86" s="206" t="s">
        <v>168</v>
      </c>
      <c r="E86" s="228" t="s">
        <v>21</v>
      </c>
      <c r="F86" s="229" t="s">
        <v>172</v>
      </c>
      <c r="G86" s="227"/>
      <c r="H86" s="230">
        <v>5</v>
      </c>
      <c r="I86" s="231"/>
      <c r="J86" s="227"/>
      <c r="K86" s="227"/>
      <c r="L86" s="232"/>
      <c r="M86" s="233"/>
      <c r="N86" s="234"/>
      <c r="O86" s="234"/>
      <c r="P86" s="234"/>
      <c r="Q86" s="234"/>
      <c r="R86" s="234"/>
      <c r="S86" s="234"/>
      <c r="T86" s="235"/>
      <c r="AT86" s="236" t="s">
        <v>168</v>
      </c>
      <c r="AU86" s="236" t="s">
        <v>81</v>
      </c>
      <c r="AV86" s="13" t="s">
        <v>159</v>
      </c>
      <c r="AW86" s="13" t="s">
        <v>35</v>
      </c>
      <c r="AX86" s="13" t="s">
        <v>79</v>
      </c>
      <c r="AY86" s="236" t="s">
        <v>152</v>
      </c>
    </row>
    <row r="87" spans="2:65" s="1" customFormat="1" ht="16.5" customHeight="1">
      <c r="B87" s="41"/>
      <c r="C87" s="192" t="s">
        <v>199</v>
      </c>
      <c r="D87" s="192" t="s">
        <v>154</v>
      </c>
      <c r="E87" s="193" t="s">
        <v>1236</v>
      </c>
      <c r="F87" s="194" t="s">
        <v>1237</v>
      </c>
      <c r="G87" s="195" t="s">
        <v>182</v>
      </c>
      <c r="H87" s="196">
        <v>12</v>
      </c>
      <c r="I87" s="197"/>
      <c r="J87" s="198">
        <f>ROUND(I87*H87,2)</f>
        <v>0</v>
      </c>
      <c r="K87" s="194" t="s">
        <v>158</v>
      </c>
      <c r="L87" s="61"/>
      <c r="M87" s="199" t="s">
        <v>21</v>
      </c>
      <c r="N87" s="200" t="s">
        <v>42</v>
      </c>
      <c r="O87" s="42"/>
      <c r="P87" s="201">
        <f>O87*H87</f>
        <v>0</v>
      </c>
      <c r="Q87" s="201">
        <v>0</v>
      </c>
      <c r="R87" s="201">
        <f>Q87*H87</f>
        <v>0</v>
      </c>
      <c r="S87" s="201">
        <v>0.00198</v>
      </c>
      <c r="T87" s="202">
        <f>S87*H87</f>
        <v>0.02376</v>
      </c>
      <c r="AR87" s="24" t="s">
        <v>159</v>
      </c>
      <c r="AT87" s="24" t="s">
        <v>154</v>
      </c>
      <c r="AU87" s="24" t="s">
        <v>81</v>
      </c>
      <c r="AY87" s="24" t="s">
        <v>152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79</v>
      </c>
      <c r="BK87" s="203">
        <f>ROUND(I87*H87,2)</f>
        <v>0</v>
      </c>
      <c r="BL87" s="24" t="s">
        <v>159</v>
      </c>
      <c r="BM87" s="24" t="s">
        <v>1284</v>
      </c>
    </row>
    <row r="88" spans="2:65" s="1" customFormat="1" ht="16.5" customHeight="1">
      <c r="B88" s="41"/>
      <c r="C88" s="192" t="s">
        <v>211</v>
      </c>
      <c r="D88" s="192" t="s">
        <v>154</v>
      </c>
      <c r="E88" s="193" t="s">
        <v>1239</v>
      </c>
      <c r="F88" s="194" t="s">
        <v>1240</v>
      </c>
      <c r="G88" s="195" t="s">
        <v>182</v>
      </c>
      <c r="H88" s="196">
        <v>12</v>
      </c>
      <c r="I88" s="197"/>
      <c r="J88" s="198">
        <f>ROUND(I88*H88,2)</f>
        <v>0</v>
      </c>
      <c r="K88" s="194" t="s">
        <v>158</v>
      </c>
      <c r="L88" s="61"/>
      <c r="M88" s="199" t="s">
        <v>21</v>
      </c>
      <c r="N88" s="200" t="s">
        <v>42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0.0001</v>
      </c>
      <c r="T88" s="202">
        <f>S88*H88</f>
        <v>0.0012000000000000001</v>
      </c>
      <c r="AR88" s="24" t="s">
        <v>159</v>
      </c>
      <c r="AT88" s="24" t="s">
        <v>154</v>
      </c>
      <c r="AU88" s="24" t="s">
        <v>81</v>
      </c>
      <c r="AY88" s="24" t="s">
        <v>152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79</v>
      </c>
      <c r="BK88" s="203">
        <f>ROUND(I88*H88,2)</f>
        <v>0</v>
      </c>
      <c r="BL88" s="24" t="s">
        <v>159</v>
      </c>
      <c r="BM88" s="24" t="s">
        <v>1285</v>
      </c>
    </row>
    <row r="89" spans="2:63" s="10" customFormat="1" ht="29.85" customHeight="1">
      <c r="B89" s="176"/>
      <c r="C89" s="177"/>
      <c r="D89" s="178" t="s">
        <v>70</v>
      </c>
      <c r="E89" s="190" t="s">
        <v>658</v>
      </c>
      <c r="F89" s="190" t="s">
        <v>659</v>
      </c>
      <c r="G89" s="177"/>
      <c r="H89" s="177"/>
      <c r="I89" s="180"/>
      <c r="J89" s="191">
        <f>BK89</f>
        <v>0</v>
      </c>
      <c r="K89" s="177"/>
      <c r="L89" s="182"/>
      <c r="M89" s="183"/>
      <c r="N89" s="184"/>
      <c r="O89" s="184"/>
      <c r="P89" s="185">
        <f>SUM(P90:P93)</f>
        <v>0</v>
      </c>
      <c r="Q89" s="184"/>
      <c r="R89" s="185">
        <f>SUM(R90:R93)</f>
        <v>0</v>
      </c>
      <c r="S89" s="184"/>
      <c r="T89" s="186">
        <f>SUM(T90:T93)</f>
        <v>0</v>
      </c>
      <c r="AR89" s="187" t="s">
        <v>79</v>
      </c>
      <c r="AT89" s="188" t="s">
        <v>70</v>
      </c>
      <c r="AU89" s="188" t="s">
        <v>79</v>
      </c>
      <c r="AY89" s="187" t="s">
        <v>152</v>
      </c>
      <c r="BK89" s="189">
        <f>SUM(BK90:BK93)</f>
        <v>0</v>
      </c>
    </row>
    <row r="90" spans="2:65" s="1" customFormat="1" ht="25.5" customHeight="1">
      <c r="B90" s="41"/>
      <c r="C90" s="192" t="s">
        <v>159</v>
      </c>
      <c r="D90" s="192" t="s">
        <v>154</v>
      </c>
      <c r="E90" s="193" t="s">
        <v>1242</v>
      </c>
      <c r="F90" s="194" t="s">
        <v>1243</v>
      </c>
      <c r="G90" s="195" t="s">
        <v>318</v>
      </c>
      <c r="H90" s="196">
        <v>3.31</v>
      </c>
      <c r="I90" s="197"/>
      <c r="J90" s="198">
        <f>ROUND(I90*H90,2)</f>
        <v>0</v>
      </c>
      <c r="K90" s="194" t="s">
        <v>158</v>
      </c>
      <c r="L90" s="61"/>
      <c r="M90" s="199" t="s">
        <v>21</v>
      </c>
      <c r="N90" s="200" t="s">
        <v>42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159</v>
      </c>
      <c r="AT90" s="24" t="s">
        <v>154</v>
      </c>
      <c r="AU90" s="24" t="s">
        <v>81</v>
      </c>
      <c r="AY90" s="24" t="s">
        <v>152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79</v>
      </c>
      <c r="BK90" s="203">
        <f>ROUND(I90*H90,2)</f>
        <v>0</v>
      </c>
      <c r="BL90" s="24" t="s">
        <v>159</v>
      </c>
      <c r="BM90" s="24" t="s">
        <v>1286</v>
      </c>
    </row>
    <row r="91" spans="2:65" s="1" customFormat="1" ht="25.5" customHeight="1">
      <c r="B91" s="41"/>
      <c r="C91" s="192" t="s">
        <v>179</v>
      </c>
      <c r="D91" s="192" t="s">
        <v>154</v>
      </c>
      <c r="E91" s="193" t="s">
        <v>1245</v>
      </c>
      <c r="F91" s="194" t="s">
        <v>1246</v>
      </c>
      <c r="G91" s="195" t="s">
        <v>318</v>
      </c>
      <c r="H91" s="196">
        <v>3.31</v>
      </c>
      <c r="I91" s="197"/>
      <c r="J91" s="198">
        <f>ROUND(I91*H91,2)</f>
        <v>0</v>
      </c>
      <c r="K91" s="194" t="s">
        <v>158</v>
      </c>
      <c r="L91" s="61"/>
      <c r="M91" s="199" t="s">
        <v>21</v>
      </c>
      <c r="N91" s="200" t="s">
        <v>42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159</v>
      </c>
      <c r="AT91" s="24" t="s">
        <v>154</v>
      </c>
      <c r="AU91" s="24" t="s">
        <v>81</v>
      </c>
      <c r="AY91" s="24" t="s">
        <v>152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79</v>
      </c>
      <c r="BK91" s="203">
        <f>ROUND(I91*H91,2)</f>
        <v>0</v>
      </c>
      <c r="BL91" s="24" t="s">
        <v>159</v>
      </c>
      <c r="BM91" s="24" t="s">
        <v>1287</v>
      </c>
    </row>
    <row r="92" spans="2:65" s="1" customFormat="1" ht="25.5" customHeight="1">
      <c r="B92" s="41"/>
      <c r="C92" s="192" t="s">
        <v>187</v>
      </c>
      <c r="D92" s="192" t="s">
        <v>154</v>
      </c>
      <c r="E92" s="193" t="s">
        <v>1248</v>
      </c>
      <c r="F92" s="194" t="s">
        <v>1249</v>
      </c>
      <c r="G92" s="195" t="s">
        <v>318</v>
      </c>
      <c r="H92" s="196">
        <v>3.31</v>
      </c>
      <c r="I92" s="197"/>
      <c r="J92" s="198">
        <f>ROUND(I92*H92,2)</f>
        <v>0</v>
      </c>
      <c r="K92" s="194" t="s">
        <v>158</v>
      </c>
      <c r="L92" s="61"/>
      <c r="M92" s="199" t="s">
        <v>21</v>
      </c>
      <c r="N92" s="200" t="s">
        <v>42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159</v>
      </c>
      <c r="AT92" s="24" t="s">
        <v>154</v>
      </c>
      <c r="AU92" s="24" t="s">
        <v>81</v>
      </c>
      <c r="AY92" s="24" t="s">
        <v>152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79</v>
      </c>
      <c r="BK92" s="203">
        <f>ROUND(I92*H92,2)</f>
        <v>0</v>
      </c>
      <c r="BL92" s="24" t="s">
        <v>159</v>
      </c>
      <c r="BM92" s="24" t="s">
        <v>1288</v>
      </c>
    </row>
    <row r="93" spans="2:65" s="1" customFormat="1" ht="16.5" customHeight="1">
      <c r="B93" s="41"/>
      <c r="C93" s="192" t="s">
        <v>194</v>
      </c>
      <c r="D93" s="192" t="s">
        <v>154</v>
      </c>
      <c r="E93" s="193" t="s">
        <v>1251</v>
      </c>
      <c r="F93" s="194" t="s">
        <v>1252</v>
      </c>
      <c r="G93" s="195" t="s">
        <v>318</v>
      </c>
      <c r="H93" s="196">
        <v>3.31</v>
      </c>
      <c r="I93" s="197"/>
      <c r="J93" s="198">
        <f>ROUND(I93*H93,2)</f>
        <v>0</v>
      </c>
      <c r="K93" s="194" t="s">
        <v>158</v>
      </c>
      <c r="L93" s="61"/>
      <c r="M93" s="199" t="s">
        <v>21</v>
      </c>
      <c r="N93" s="200" t="s">
        <v>42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159</v>
      </c>
      <c r="AT93" s="24" t="s">
        <v>154</v>
      </c>
      <c r="AU93" s="24" t="s">
        <v>81</v>
      </c>
      <c r="AY93" s="24" t="s">
        <v>152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79</v>
      </c>
      <c r="BK93" s="203">
        <f>ROUND(I93*H93,2)</f>
        <v>0</v>
      </c>
      <c r="BL93" s="24" t="s">
        <v>159</v>
      </c>
      <c r="BM93" s="24" t="s">
        <v>1289</v>
      </c>
    </row>
    <row r="94" spans="2:63" s="10" customFormat="1" ht="37.35" customHeight="1">
      <c r="B94" s="176"/>
      <c r="C94" s="177"/>
      <c r="D94" s="178" t="s">
        <v>70</v>
      </c>
      <c r="E94" s="179" t="s">
        <v>848</v>
      </c>
      <c r="F94" s="179" t="s">
        <v>849</v>
      </c>
      <c r="G94" s="177"/>
      <c r="H94" s="177"/>
      <c r="I94" s="180"/>
      <c r="J94" s="181">
        <f>BK94</f>
        <v>0</v>
      </c>
      <c r="K94" s="177"/>
      <c r="L94" s="182"/>
      <c r="M94" s="183"/>
      <c r="N94" s="184"/>
      <c r="O94" s="184"/>
      <c r="P94" s="185">
        <f>P95</f>
        <v>0</v>
      </c>
      <c r="Q94" s="184"/>
      <c r="R94" s="185">
        <f>R95</f>
        <v>0</v>
      </c>
      <c r="S94" s="184"/>
      <c r="T94" s="186">
        <f>T95</f>
        <v>0</v>
      </c>
      <c r="AR94" s="187" t="s">
        <v>81</v>
      </c>
      <c r="AT94" s="188" t="s">
        <v>70</v>
      </c>
      <c r="AU94" s="188" t="s">
        <v>71</v>
      </c>
      <c r="AY94" s="187" t="s">
        <v>152</v>
      </c>
      <c r="BK94" s="189">
        <f>BK95</f>
        <v>0</v>
      </c>
    </row>
    <row r="95" spans="2:63" s="10" customFormat="1" ht="19.9" customHeight="1">
      <c r="B95" s="176"/>
      <c r="C95" s="177"/>
      <c r="D95" s="178" t="s">
        <v>70</v>
      </c>
      <c r="E95" s="190" t="s">
        <v>1254</v>
      </c>
      <c r="F95" s="190" t="s">
        <v>1255</v>
      </c>
      <c r="G95" s="177"/>
      <c r="H95" s="177"/>
      <c r="I95" s="180"/>
      <c r="J95" s="191">
        <f>BK95</f>
        <v>0</v>
      </c>
      <c r="K95" s="177"/>
      <c r="L95" s="182"/>
      <c r="M95" s="183"/>
      <c r="N95" s="184"/>
      <c r="O95" s="184"/>
      <c r="P95" s="185">
        <f>SUM(P96:P100)</f>
        <v>0</v>
      </c>
      <c r="Q95" s="184"/>
      <c r="R95" s="185">
        <f>SUM(R96:R100)</f>
        <v>0</v>
      </c>
      <c r="S95" s="184"/>
      <c r="T95" s="186">
        <f>SUM(T96:T100)</f>
        <v>0</v>
      </c>
      <c r="AR95" s="187" t="s">
        <v>81</v>
      </c>
      <c r="AT95" s="188" t="s">
        <v>70</v>
      </c>
      <c r="AU95" s="188" t="s">
        <v>79</v>
      </c>
      <c r="AY95" s="187" t="s">
        <v>152</v>
      </c>
      <c r="BK95" s="189">
        <f>SUM(BK96:BK100)</f>
        <v>0</v>
      </c>
    </row>
    <row r="96" spans="2:65" s="1" customFormat="1" ht="16.5" customHeight="1">
      <c r="B96" s="41"/>
      <c r="C96" s="192" t="s">
        <v>79</v>
      </c>
      <c r="D96" s="192" t="s">
        <v>154</v>
      </c>
      <c r="E96" s="193" t="s">
        <v>1256</v>
      </c>
      <c r="F96" s="194" t="s">
        <v>1267</v>
      </c>
      <c r="G96" s="195" t="s">
        <v>182</v>
      </c>
      <c r="H96" s="196">
        <v>12</v>
      </c>
      <c r="I96" s="197"/>
      <c r="J96" s="198">
        <f>ROUND(I96*H96,2)</f>
        <v>0</v>
      </c>
      <c r="K96" s="194" t="s">
        <v>21</v>
      </c>
      <c r="L96" s="61"/>
      <c r="M96" s="199" t="s">
        <v>21</v>
      </c>
      <c r="N96" s="200" t="s">
        <v>42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251</v>
      </c>
      <c r="AT96" s="24" t="s">
        <v>154</v>
      </c>
      <c r="AU96" s="24" t="s">
        <v>81</v>
      </c>
      <c r="AY96" s="24" t="s">
        <v>152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79</v>
      </c>
      <c r="BK96" s="203">
        <f>ROUND(I96*H96,2)</f>
        <v>0</v>
      </c>
      <c r="BL96" s="24" t="s">
        <v>251</v>
      </c>
      <c r="BM96" s="24" t="s">
        <v>1290</v>
      </c>
    </row>
    <row r="97" spans="2:51" s="11" customFormat="1" ht="13.5">
      <c r="B97" s="204"/>
      <c r="C97" s="205"/>
      <c r="D97" s="206" t="s">
        <v>168</v>
      </c>
      <c r="E97" s="207" t="s">
        <v>21</v>
      </c>
      <c r="F97" s="208" t="s">
        <v>1277</v>
      </c>
      <c r="G97" s="205"/>
      <c r="H97" s="207" t="s">
        <v>21</v>
      </c>
      <c r="I97" s="209"/>
      <c r="J97" s="205"/>
      <c r="K97" s="205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168</v>
      </c>
      <c r="AU97" s="214" t="s">
        <v>81</v>
      </c>
      <c r="AV97" s="11" t="s">
        <v>79</v>
      </c>
      <c r="AW97" s="11" t="s">
        <v>35</v>
      </c>
      <c r="AX97" s="11" t="s">
        <v>71</v>
      </c>
      <c r="AY97" s="214" t="s">
        <v>152</v>
      </c>
    </row>
    <row r="98" spans="2:51" s="12" customFormat="1" ht="13.5">
      <c r="B98" s="215"/>
      <c r="C98" s="216"/>
      <c r="D98" s="206" t="s">
        <v>168</v>
      </c>
      <c r="E98" s="217" t="s">
        <v>21</v>
      </c>
      <c r="F98" s="218" t="s">
        <v>229</v>
      </c>
      <c r="G98" s="216"/>
      <c r="H98" s="219">
        <v>12</v>
      </c>
      <c r="I98" s="220"/>
      <c r="J98" s="216"/>
      <c r="K98" s="216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168</v>
      </c>
      <c r="AU98" s="225" t="s">
        <v>81</v>
      </c>
      <c r="AV98" s="12" t="s">
        <v>81</v>
      </c>
      <c r="AW98" s="12" t="s">
        <v>35</v>
      </c>
      <c r="AX98" s="12" t="s">
        <v>71</v>
      </c>
      <c r="AY98" s="225" t="s">
        <v>152</v>
      </c>
    </row>
    <row r="99" spans="2:51" s="13" customFormat="1" ht="13.5">
      <c r="B99" s="226"/>
      <c r="C99" s="227"/>
      <c r="D99" s="206" t="s">
        <v>168</v>
      </c>
      <c r="E99" s="228" t="s">
        <v>21</v>
      </c>
      <c r="F99" s="229" t="s">
        <v>172</v>
      </c>
      <c r="G99" s="227"/>
      <c r="H99" s="230">
        <v>12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AT99" s="236" t="s">
        <v>168</v>
      </c>
      <c r="AU99" s="236" t="s">
        <v>81</v>
      </c>
      <c r="AV99" s="13" t="s">
        <v>159</v>
      </c>
      <c r="AW99" s="13" t="s">
        <v>35</v>
      </c>
      <c r="AX99" s="13" t="s">
        <v>79</v>
      </c>
      <c r="AY99" s="236" t="s">
        <v>152</v>
      </c>
    </row>
    <row r="100" spans="2:65" s="1" customFormat="1" ht="25.5" customHeight="1">
      <c r="B100" s="41"/>
      <c r="C100" s="192" t="s">
        <v>81</v>
      </c>
      <c r="D100" s="192" t="s">
        <v>154</v>
      </c>
      <c r="E100" s="193" t="s">
        <v>1263</v>
      </c>
      <c r="F100" s="194" t="s">
        <v>1264</v>
      </c>
      <c r="G100" s="195" t="s">
        <v>878</v>
      </c>
      <c r="H100" s="264"/>
      <c r="I100" s="197"/>
      <c r="J100" s="198">
        <f>ROUND(I100*H100,2)</f>
        <v>0</v>
      </c>
      <c r="K100" s="194" t="s">
        <v>158</v>
      </c>
      <c r="L100" s="61"/>
      <c r="M100" s="199" t="s">
        <v>21</v>
      </c>
      <c r="N100" s="260" t="s">
        <v>42</v>
      </c>
      <c r="O100" s="261"/>
      <c r="P100" s="262">
        <f>O100*H100</f>
        <v>0</v>
      </c>
      <c r="Q100" s="262">
        <v>0</v>
      </c>
      <c r="R100" s="262">
        <f>Q100*H100</f>
        <v>0</v>
      </c>
      <c r="S100" s="262">
        <v>0</v>
      </c>
      <c r="T100" s="263">
        <f>S100*H100</f>
        <v>0</v>
      </c>
      <c r="AR100" s="24" t="s">
        <v>251</v>
      </c>
      <c r="AT100" s="24" t="s">
        <v>154</v>
      </c>
      <c r="AU100" s="24" t="s">
        <v>81</v>
      </c>
      <c r="AY100" s="24" t="s">
        <v>152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79</v>
      </c>
      <c r="BK100" s="203">
        <f>ROUND(I100*H100,2)</f>
        <v>0</v>
      </c>
      <c r="BL100" s="24" t="s">
        <v>251</v>
      </c>
      <c r="BM100" s="24" t="s">
        <v>1291</v>
      </c>
    </row>
    <row r="101" spans="2:12" s="1" customFormat="1" ht="6.95" customHeight="1">
      <c r="B101" s="56"/>
      <c r="C101" s="57"/>
      <c r="D101" s="57"/>
      <c r="E101" s="57"/>
      <c r="F101" s="57"/>
      <c r="G101" s="57"/>
      <c r="H101" s="57"/>
      <c r="I101" s="139"/>
      <c r="J101" s="57"/>
      <c r="K101" s="57"/>
      <c r="L101" s="61"/>
    </row>
  </sheetData>
  <sheetProtection algorithmName="SHA-512" hashValue="w5q22lwkx5PpkZt/SLibTs1b76fHXSkEOKcUGwVuaPsVA1TLIzeXgetwVgtFmp8HfI/R9uevoVirOjUyujo15w==" saltValue="ub28mSLvJI+CyD5uZPeShRVjJIevzldPGkxWUpjPElYxivcQmcoq+SeV8cvYFUSoLDVO3Z9k62P7KIsErUvpZQ==" spinCount="100000" sheet="1" objects="1" scenarios="1" formatColumns="0" formatRows="0" autoFilter="0"/>
  <autoFilter ref="C80:K100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0"/>
  <sheetViews>
    <sheetView showGridLines="0" tabSelected="1" workbookViewId="0" topLeftCell="A1">
      <pane ySplit="1" topLeftCell="A113" activePane="bottomLeft" state="frozen"/>
      <selection pane="bottomLeft" activeCell="C112" sqref="C1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112</v>
      </c>
      <c r="G1" s="391" t="s">
        <v>113</v>
      </c>
      <c r="H1" s="391"/>
      <c r="I1" s="115"/>
      <c r="J1" s="114" t="s">
        <v>114</v>
      </c>
      <c r="K1" s="113" t="s">
        <v>115</v>
      </c>
      <c r="L1" s="114" t="s">
        <v>116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AT2" s="24" t="s">
        <v>111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5" customHeight="1">
      <c r="B4" s="28"/>
      <c r="C4" s="29"/>
      <c r="D4" s="30" t="s">
        <v>117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 xml:space="preserve"> Křepelka, Velké Poříčí, zkapacitnění koryta. -aktualizace 3/2018</v>
      </c>
      <c r="F7" s="384"/>
      <c r="G7" s="384"/>
      <c r="H7" s="384"/>
      <c r="I7" s="117"/>
      <c r="J7" s="29"/>
      <c r="K7" s="31"/>
    </row>
    <row r="8" spans="2:11" s="1" customFormat="1" ht="13.5">
      <c r="B8" s="41"/>
      <c r="C8" s="42"/>
      <c r="D8" s="37" t="s">
        <v>118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5" t="s">
        <v>1292</v>
      </c>
      <c r="F9" s="386"/>
      <c r="G9" s="386"/>
      <c r="H9" s="38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29. 3. 2018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2" t="s">
        <v>21</v>
      </c>
      <c r="F24" s="352"/>
      <c r="G24" s="352"/>
      <c r="H24" s="352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ROUND(J81,2)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0">
        <f>ROUND(SUM(BE81:BE129),2)</f>
        <v>0</v>
      </c>
      <c r="G30" s="42"/>
      <c r="H30" s="42"/>
      <c r="I30" s="131">
        <v>0.21</v>
      </c>
      <c r="J30" s="130">
        <f>ROUND(ROUND((SUM(BE81:BE129)),2)*I30,2)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0">
        <f>ROUND(SUM(BF81:BF129),2)</f>
        <v>0</v>
      </c>
      <c r="G31" s="42"/>
      <c r="H31" s="42"/>
      <c r="I31" s="131">
        <v>0.15</v>
      </c>
      <c r="J31" s="130">
        <f>ROUND(ROUND((SUM(BF81:BF129)),2)*I31,2)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0">
        <f>ROUND(SUM(BG81:BG129),2)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0">
        <f>ROUND(SUM(BH81:BH129),2)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0">
        <f>ROUND(SUM(BI81:BI129),2)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120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 xml:space="preserve"> Křepelka, Velké Poříčí, zkapacitnění koryta. -aktualizace 3/2018</v>
      </c>
      <c r="F45" s="384"/>
      <c r="G45" s="384"/>
      <c r="H45" s="384"/>
      <c r="I45" s="118"/>
      <c r="J45" s="42"/>
      <c r="K45" s="45"/>
    </row>
    <row r="46" spans="2:11" s="1" customFormat="1" ht="14.45" customHeight="1">
      <c r="B46" s="41"/>
      <c r="C46" s="37" t="s">
        <v>118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VON.01 - Soupis prac - VON.01 - Soupis prací - V...</v>
      </c>
      <c r="F47" s="386"/>
      <c r="G47" s="386"/>
      <c r="H47" s="38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Velké Poříčí</v>
      </c>
      <c r="G49" s="42"/>
      <c r="H49" s="42"/>
      <c r="I49" s="119" t="s">
        <v>25</v>
      </c>
      <c r="J49" s="120" t="str">
        <f>IF(J12="","",J12)</f>
        <v>29. 3. 2018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ČR - Povodí Labe s.p.</v>
      </c>
      <c r="G51" s="42"/>
      <c r="H51" s="42"/>
      <c r="I51" s="119" t="s">
        <v>33</v>
      </c>
      <c r="J51" s="352" t="str">
        <f>E21</f>
        <v>ing. Jaroslav Branda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121</v>
      </c>
      <c r="D54" s="132"/>
      <c r="E54" s="132"/>
      <c r="F54" s="132"/>
      <c r="G54" s="132"/>
      <c r="H54" s="132"/>
      <c r="I54" s="145"/>
      <c r="J54" s="146" t="s">
        <v>122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123</v>
      </c>
      <c r="D56" s="42"/>
      <c r="E56" s="42"/>
      <c r="F56" s="42"/>
      <c r="G56" s="42"/>
      <c r="H56" s="42"/>
      <c r="I56" s="118"/>
      <c r="J56" s="128">
        <f>J81</f>
        <v>0</v>
      </c>
      <c r="K56" s="45"/>
      <c r="AU56" s="24" t="s">
        <v>124</v>
      </c>
    </row>
    <row r="57" spans="2:11" s="7" customFormat="1" ht="24.95" customHeight="1">
      <c r="B57" s="149"/>
      <c r="C57" s="150"/>
      <c r="D57" s="151" t="s">
        <v>1293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11" s="8" customFormat="1" ht="19.9" customHeight="1">
      <c r="B58" s="156"/>
      <c r="C58" s="157"/>
      <c r="D58" s="158" t="s">
        <v>1294</v>
      </c>
      <c r="E58" s="159"/>
      <c r="F58" s="159"/>
      <c r="G58" s="159"/>
      <c r="H58" s="159"/>
      <c r="I58" s="160"/>
      <c r="J58" s="161">
        <f>J83</f>
        <v>0</v>
      </c>
      <c r="K58" s="162"/>
    </row>
    <row r="59" spans="2:11" s="8" customFormat="1" ht="19.9" customHeight="1">
      <c r="B59" s="156"/>
      <c r="C59" s="157"/>
      <c r="D59" s="158" t="s">
        <v>1295</v>
      </c>
      <c r="E59" s="159"/>
      <c r="F59" s="159"/>
      <c r="G59" s="159"/>
      <c r="H59" s="159"/>
      <c r="I59" s="160"/>
      <c r="J59" s="161">
        <f>J99</f>
        <v>0</v>
      </c>
      <c r="K59" s="162"/>
    </row>
    <row r="60" spans="2:11" s="8" customFormat="1" ht="19.9" customHeight="1">
      <c r="B60" s="156"/>
      <c r="C60" s="157"/>
      <c r="D60" s="158" t="s">
        <v>1296</v>
      </c>
      <c r="E60" s="159"/>
      <c r="F60" s="159"/>
      <c r="G60" s="159"/>
      <c r="H60" s="159"/>
      <c r="I60" s="160"/>
      <c r="J60" s="161">
        <f>J106</f>
        <v>0</v>
      </c>
      <c r="K60" s="162"/>
    </row>
    <row r="61" spans="2:11" s="8" customFormat="1" ht="19.9" customHeight="1">
      <c r="B61" s="156"/>
      <c r="C61" s="157"/>
      <c r="D61" s="158" t="s">
        <v>1297</v>
      </c>
      <c r="E61" s="159"/>
      <c r="F61" s="159"/>
      <c r="G61" s="159"/>
      <c r="H61" s="159"/>
      <c r="I61" s="160"/>
      <c r="J61" s="161">
        <f>J111</f>
        <v>0</v>
      </c>
      <c r="K61" s="162"/>
    </row>
    <row r="62" spans="2:11" s="1" customFormat="1" ht="21.75" customHeight="1">
      <c r="B62" s="41"/>
      <c r="C62" s="42"/>
      <c r="D62" s="42"/>
      <c r="E62" s="42"/>
      <c r="F62" s="42"/>
      <c r="G62" s="42"/>
      <c r="H62" s="42"/>
      <c r="I62" s="118"/>
      <c r="J62" s="42"/>
      <c r="K62" s="45"/>
    </row>
    <row r="63" spans="2:11" s="1" customFormat="1" ht="6.95" customHeight="1">
      <c r="B63" s="56"/>
      <c r="C63" s="57"/>
      <c r="D63" s="57"/>
      <c r="E63" s="57"/>
      <c r="F63" s="57"/>
      <c r="G63" s="57"/>
      <c r="H63" s="57"/>
      <c r="I63" s="139"/>
      <c r="J63" s="57"/>
      <c r="K63" s="58"/>
    </row>
    <row r="67" spans="2:12" s="1" customFormat="1" ht="6.95" customHeight="1">
      <c r="B67" s="59"/>
      <c r="C67" s="60"/>
      <c r="D67" s="60"/>
      <c r="E67" s="60"/>
      <c r="F67" s="60"/>
      <c r="G67" s="60"/>
      <c r="H67" s="60"/>
      <c r="I67" s="142"/>
      <c r="J67" s="60"/>
      <c r="K67" s="60"/>
      <c r="L67" s="61"/>
    </row>
    <row r="68" spans="2:12" s="1" customFormat="1" ht="36.95" customHeight="1">
      <c r="B68" s="41"/>
      <c r="C68" s="62" t="s">
        <v>136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6.95" customHeight="1">
      <c r="B69" s="41"/>
      <c r="C69" s="63"/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6.5" customHeight="1">
      <c r="B71" s="41"/>
      <c r="C71" s="63"/>
      <c r="D71" s="63"/>
      <c r="E71" s="388" t="str">
        <f>E7</f>
        <v xml:space="preserve"> Křepelka, Velké Poříčí, zkapacitnění koryta. -aktualizace 3/2018</v>
      </c>
      <c r="F71" s="389"/>
      <c r="G71" s="389"/>
      <c r="H71" s="389"/>
      <c r="I71" s="163"/>
      <c r="J71" s="63"/>
      <c r="K71" s="63"/>
      <c r="L71" s="61"/>
    </row>
    <row r="72" spans="2:12" s="1" customFormat="1" ht="14.45" customHeight="1">
      <c r="B72" s="41"/>
      <c r="C72" s="65" t="s">
        <v>118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7.25" customHeight="1">
      <c r="B73" s="41"/>
      <c r="C73" s="63"/>
      <c r="D73" s="63"/>
      <c r="E73" s="363" t="str">
        <f>E9</f>
        <v>VON.01 - Soupis prac - VON.01 - Soupis prací - V...</v>
      </c>
      <c r="F73" s="390"/>
      <c r="G73" s="390"/>
      <c r="H73" s="390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8" customHeight="1">
      <c r="B75" s="41"/>
      <c r="C75" s="65" t="s">
        <v>23</v>
      </c>
      <c r="D75" s="63"/>
      <c r="E75" s="63"/>
      <c r="F75" s="164" t="str">
        <f>F12</f>
        <v>Velké Poříčí</v>
      </c>
      <c r="G75" s="63"/>
      <c r="H75" s="63"/>
      <c r="I75" s="165" t="s">
        <v>25</v>
      </c>
      <c r="J75" s="73" t="str">
        <f>IF(J12="","",J12)</f>
        <v>29. 3. 2018</v>
      </c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3.5">
      <c r="B77" s="41"/>
      <c r="C77" s="65" t="s">
        <v>27</v>
      </c>
      <c r="D77" s="63"/>
      <c r="E77" s="63"/>
      <c r="F77" s="164" t="str">
        <f>E15</f>
        <v>ČR - Povodí Labe s.p.</v>
      </c>
      <c r="G77" s="63"/>
      <c r="H77" s="63"/>
      <c r="I77" s="165" t="s">
        <v>33</v>
      </c>
      <c r="J77" s="164" t="str">
        <f>E21</f>
        <v>ing. Jaroslav Branda</v>
      </c>
      <c r="K77" s="63"/>
      <c r="L77" s="61"/>
    </row>
    <row r="78" spans="2:12" s="1" customFormat="1" ht="14.45" customHeight="1">
      <c r="B78" s="41"/>
      <c r="C78" s="65" t="s">
        <v>31</v>
      </c>
      <c r="D78" s="63"/>
      <c r="E78" s="63"/>
      <c r="F78" s="164" t="str">
        <f>IF(E18="","",E18)</f>
        <v/>
      </c>
      <c r="G78" s="63"/>
      <c r="H78" s="63"/>
      <c r="I78" s="163"/>
      <c r="J78" s="63"/>
      <c r="K78" s="63"/>
      <c r="L78" s="61"/>
    </row>
    <row r="79" spans="2:12" s="1" customFormat="1" ht="10.3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20" s="9" customFormat="1" ht="29.25" customHeight="1">
      <c r="B80" s="166"/>
      <c r="C80" s="167" t="s">
        <v>137</v>
      </c>
      <c r="D80" s="168" t="s">
        <v>56</v>
      </c>
      <c r="E80" s="168" t="s">
        <v>52</v>
      </c>
      <c r="F80" s="168" t="s">
        <v>138</v>
      </c>
      <c r="G80" s="168" t="s">
        <v>139</v>
      </c>
      <c r="H80" s="168" t="s">
        <v>140</v>
      </c>
      <c r="I80" s="169" t="s">
        <v>141</v>
      </c>
      <c r="J80" s="168" t="s">
        <v>122</v>
      </c>
      <c r="K80" s="170" t="s">
        <v>142</v>
      </c>
      <c r="L80" s="171"/>
      <c r="M80" s="81" t="s">
        <v>143</v>
      </c>
      <c r="N80" s="82" t="s">
        <v>41</v>
      </c>
      <c r="O80" s="82" t="s">
        <v>144</v>
      </c>
      <c r="P80" s="82" t="s">
        <v>145</v>
      </c>
      <c r="Q80" s="82" t="s">
        <v>146</v>
      </c>
      <c r="R80" s="82" t="s">
        <v>147</v>
      </c>
      <c r="S80" s="82" t="s">
        <v>148</v>
      </c>
      <c r="T80" s="83" t="s">
        <v>149</v>
      </c>
    </row>
    <row r="81" spans="2:63" s="1" customFormat="1" ht="29.25" customHeight="1">
      <c r="B81" s="41"/>
      <c r="C81" s="87" t="s">
        <v>123</v>
      </c>
      <c r="D81" s="63"/>
      <c r="E81" s="63"/>
      <c r="F81" s="63"/>
      <c r="G81" s="63"/>
      <c r="H81" s="63"/>
      <c r="I81" s="163"/>
      <c r="J81" s="172">
        <f>BK81</f>
        <v>0</v>
      </c>
      <c r="K81" s="63"/>
      <c r="L81" s="61"/>
      <c r="M81" s="84"/>
      <c r="N81" s="85"/>
      <c r="O81" s="85"/>
      <c r="P81" s="173">
        <f>P82</f>
        <v>0</v>
      </c>
      <c r="Q81" s="85"/>
      <c r="R81" s="173">
        <f>R82</f>
        <v>0</v>
      </c>
      <c r="S81" s="85"/>
      <c r="T81" s="174">
        <f>T82</f>
        <v>0</v>
      </c>
      <c r="AT81" s="24" t="s">
        <v>70</v>
      </c>
      <c r="AU81" s="24" t="s">
        <v>124</v>
      </c>
      <c r="BK81" s="175">
        <f>BK82</f>
        <v>0</v>
      </c>
    </row>
    <row r="82" spans="2:63" s="10" customFormat="1" ht="37.35" customHeight="1">
      <c r="B82" s="176"/>
      <c r="C82" s="177"/>
      <c r="D82" s="178" t="s">
        <v>70</v>
      </c>
      <c r="E82" s="179" t="s">
        <v>1298</v>
      </c>
      <c r="F82" s="179" t="s">
        <v>1299</v>
      </c>
      <c r="G82" s="177"/>
      <c r="H82" s="177"/>
      <c r="I82" s="180"/>
      <c r="J82" s="181">
        <f>BK82</f>
        <v>0</v>
      </c>
      <c r="K82" s="177"/>
      <c r="L82" s="182"/>
      <c r="M82" s="183"/>
      <c r="N82" s="184"/>
      <c r="O82" s="184"/>
      <c r="P82" s="185">
        <f>P83+P99+P106+P111</f>
        <v>0</v>
      </c>
      <c r="Q82" s="184"/>
      <c r="R82" s="185">
        <f>R83+R99+R106+R111</f>
        <v>0</v>
      </c>
      <c r="S82" s="184"/>
      <c r="T82" s="186">
        <f>T83+T99+T106+T111</f>
        <v>0</v>
      </c>
      <c r="AR82" s="187" t="s">
        <v>79</v>
      </c>
      <c r="AT82" s="188" t="s">
        <v>70</v>
      </c>
      <c r="AU82" s="188" t="s">
        <v>71</v>
      </c>
      <c r="AY82" s="187" t="s">
        <v>152</v>
      </c>
      <c r="BK82" s="189">
        <f>BK83+BK99+BK106+BK111</f>
        <v>0</v>
      </c>
    </row>
    <row r="83" spans="2:63" s="10" customFormat="1" ht="19.9" customHeight="1">
      <c r="B83" s="176"/>
      <c r="C83" s="177"/>
      <c r="D83" s="178" t="s">
        <v>70</v>
      </c>
      <c r="E83" s="190" t="s">
        <v>76</v>
      </c>
      <c r="F83" s="190" t="s">
        <v>1300</v>
      </c>
      <c r="G83" s="177"/>
      <c r="H83" s="177"/>
      <c r="I83" s="180"/>
      <c r="J83" s="191">
        <f>BK83</f>
        <v>0</v>
      </c>
      <c r="K83" s="177"/>
      <c r="L83" s="182"/>
      <c r="M83" s="183"/>
      <c r="N83" s="184"/>
      <c r="O83" s="184"/>
      <c r="P83" s="185">
        <f>SUM(P84:P98)</f>
        <v>0</v>
      </c>
      <c r="Q83" s="184"/>
      <c r="R83" s="185">
        <f>SUM(R84:R98)</f>
        <v>0</v>
      </c>
      <c r="S83" s="184"/>
      <c r="T83" s="186">
        <f>SUM(T84:T98)</f>
        <v>0</v>
      </c>
      <c r="AR83" s="187" t="s">
        <v>79</v>
      </c>
      <c r="AT83" s="188" t="s">
        <v>70</v>
      </c>
      <c r="AU83" s="188" t="s">
        <v>79</v>
      </c>
      <c r="AY83" s="187" t="s">
        <v>152</v>
      </c>
      <c r="BK83" s="189">
        <f>SUM(BK84:BK98)</f>
        <v>0</v>
      </c>
    </row>
    <row r="84" spans="2:65" s="1" customFormat="1" ht="16.5" customHeight="1">
      <c r="B84" s="41"/>
      <c r="C84" s="192" t="s">
        <v>79</v>
      </c>
      <c r="D84" s="192" t="s">
        <v>154</v>
      </c>
      <c r="E84" s="193" t="s">
        <v>1301</v>
      </c>
      <c r="F84" s="194" t="s">
        <v>1302</v>
      </c>
      <c r="G84" s="195" t="s">
        <v>1303</v>
      </c>
      <c r="H84" s="196">
        <v>1</v>
      </c>
      <c r="I84" s="197"/>
      <c r="J84" s="198">
        <f>ROUND(I84*H84,2)</f>
        <v>0</v>
      </c>
      <c r="K84" s="194" t="s">
        <v>21</v>
      </c>
      <c r="L84" s="61"/>
      <c r="M84" s="199" t="s">
        <v>21</v>
      </c>
      <c r="N84" s="200" t="s">
        <v>42</v>
      </c>
      <c r="O84" s="42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159</v>
      </c>
      <c r="AT84" s="24" t="s">
        <v>154</v>
      </c>
      <c r="AU84" s="24" t="s">
        <v>81</v>
      </c>
      <c r="AY84" s="24" t="s">
        <v>152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79</v>
      </c>
      <c r="BK84" s="203">
        <f>ROUND(I84*H84,2)</f>
        <v>0</v>
      </c>
      <c r="BL84" s="24" t="s">
        <v>159</v>
      </c>
      <c r="BM84" s="24" t="s">
        <v>81</v>
      </c>
    </row>
    <row r="85" spans="2:47" s="1" customFormat="1" ht="27">
      <c r="B85" s="41"/>
      <c r="C85" s="63"/>
      <c r="D85" s="206" t="s">
        <v>1304</v>
      </c>
      <c r="E85" s="63"/>
      <c r="F85" s="258" t="s">
        <v>1305</v>
      </c>
      <c r="G85" s="63"/>
      <c r="H85" s="63"/>
      <c r="I85" s="163"/>
      <c r="J85" s="63"/>
      <c r="K85" s="63"/>
      <c r="L85" s="61"/>
      <c r="M85" s="259"/>
      <c r="N85" s="42"/>
      <c r="O85" s="42"/>
      <c r="P85" s="42"/>
      <c r="Q85" s="42"/>
      <c r="R85" s="42"/>
      <c r="S85" s="42"/>
      <c r="T85" s="78"/>
      <c r="AT85" s="24" t="s">
        <v>1304</v>
      </c>
      <c r="AU85" s="24" t="s">
        <v>81</v>
      </c>
    </row>
    <row r="86" spans="2:51" s="12" customFormat="1" ht="13.5">
      <c r="B86" s="215"/>
      <c r="C86" s="216"/>
      <c r="D86" s="206" t="s">
        <v>168</v>
      </c>
      <c r="E86" s="217" t="s">
        <v>21</v>
      </c>
      <c r="F86" s="218" t="s">
        <v>79</v>
      </c>
      <c r="G86" s="216"/>
      <c r="H86" s="219">
        <v>1</v>
      </c>
      <c r="I86" s="220"/>
      <c r="J86" s="216"/>
      <c r="K86" s="216"/>
      <c r="L86" s="221"/>
      <c r="M86" s="222"/>
      <c r="N86" s="223"/>
      <c r="O86" s="223"/>
      <c r="P86" s="223"/>
      <c r="Q86" s="223"/>
      <c r="R86" s="223"/>
      <c r="S86" s="223"/>
      <c r="T86" s="224"/>
      <c r="AT86" s="225" t="s">
        <v>168</v>
      </c>
      <c r="AU86" s="225" t="s">
        <v>81</v>
      </c>
      <c r="AV86" s="12" t="s">
        <v>81</v>
      </c>
      <c r="AW86" s="12" t="s">
        <v>35</v>
      </c>
      <c r="AX86" s="12" t="s">
        <v>79</v>
      </c>
      <c r="AY86" s="225" t="s">
        <v>152</v>
      </c>
    </row>
    <row r="87" spans="2:51" s="11" customFormat="1" ht="13.5">
      <c r="B87" s="204"/>
      <c r="C87" s="205"/>
      <c r="D87" s="206" t="s">
        <v>168</v>
      </c>
      <c r="E87" s="207" t="s">
        <v>21</v>
      </c>
      <c r="F87" s="208" t="s">
        <v>1306</v>
      </c>
      <c r="G87" s="205"/>
      <c r="H87" s="207" t="s">
        <v>21</v>
      </c>
      <c r="I87" s="209"/>
      <c r="J87" s="205"/>
      <c r="K87" s="205"/>
      <c r="L87" s="210"/>
      <c r="M87" s="211"/>
      <c r="N87" s="212"/>
      <c r="O87" s="212"/>
      <c r="P87" s="212"/>
      <c r="Q87" s="212"/>
      <c r="R87" s="212"/>
      <c r="S87" s="212"/>
      <c r="T87" s="213"/>
      <c r="AT87" s="214" t="s">
        <v>168</v>
      </c>
      <c r="AU87" s="214" t="s">
        <v>81</v>
      </c>
      <c r="AV87" s="11" t="s">
        <v>79</v>
      </c>
      <c r="AW87" s="11" t="s">
        <v>35</v>
      </c>
      <c r="AX87" s="11" t="s">
        <v>71</v>
      </c>
      <c r="AY87" s="214" t="s">
        <v>152</v>
      </c>
    </row>
    <row r="88" spans="2:51" s="11" customFormat="1" ht="27">
      <c r="B88" s="204"/>
      <c r="C88" s="205"/>
      <c r="D88" s="206" t="s">
        <v>168</v>
      </c>
      <c r="E88" s="207" t="s">
        <v>21</v>
      </c>
      <c r="F88" s="208" t="s">
        <v>1307</v>
      </c>
      <c r="G88" s="205"/>
      <c r="H88" s="207" t="s">
        <v>21</v>
      </c>
      <c r="I88" s="209"/>
      <c r="J88" s="205"/>
      <c r="K88" s="205"/>
      <c r="L88" s="210"/>
      <c r="M88" s="211"/>
      <c r="N88" s="212"/>
      <c r="O88" s="212"/>
      <c r="P88" s="212"/>
      <c r="Q88" s="212"/>
      <c r="R88" s="212"/>
      <c r="S88" s="212"/>
      <c r="T88" s="213"/>
      <c r="AT88" s="214" t="s">
        <v>168</v>
      </c>
      <c r="AU88" s="214" t="s">
        <v>81</v>
      </c>
      <c r="AV88" s="11" t="s">
        <v>79</v>
      </c>
      <c r="AW88" s="11" t="s">
        <v>35</v>
      </c>
      <c r="AX88" s="11" t="s">
        <v>71</v>
      </c>
      <c r="AY88" s="214" t="s">
        <v>152</v>
      </c>
    </row>
    <row r="89" spans="2:51" s="11" customFormat="1" ht="13.5">
      <c r="B89" s="204"/>
      <c r="C89" s="205"/>
      <c r="D89" s="206" t="s">
        <v>168</v>
      </c>
      <c r="E89" s="207" t="s">
        <v>21</v>
      </c>
      <c r="F89" s="208" t="s">
        <v>1308</v>
      </c>
      <c r="G89" s="205"/>
      <c r="H89" s="207" t="s">
        <v>21</v>
      </c>
      <c r="I89" s="209"/>
      <c r="J89" s="205"/>
      <c r="K89" s="205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168</v>
      </c>
      <c r="AU89" s="214" t="s">
        <v>81</v>
      </c>
      <c r="AV89" s="11" t="s">
        <v>79</v>
      </c>
      <c r="AW89" s="11" t="s">
        <v>35</v>
      </c>
      <c r="AX89" s="11" t="s">
        <v>71</v>
      </c>
      <c r="AY89" s="214" t="s">
        <v>152</v>
      </c>
    </row>
    <row r="90" spans="2:51" s="11" customFormat="1" ht="13.5">
      <c r="B90" s="204"/>
      <c r="C90" s="205"/>
      <c r="D90" s="206" t="s">
        <v>168</v>
      </c>
      <c r="E90" s="207" t="s">
        <v>21</v>
      </c>
      <c r="F90" s="208" t="s">
        <v>1309</v>
      </c>
      <c r="G90" s="205"/>
      <c r="H90" s="207" t="s">
        <v>21</v>
      </c>
      <c r="I90" s="209"/>
      <c r="J90" s="205"/>
      <c r="K90" s="205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168</v>
      </c>
      <c r="AU90" s="214" t="s">
        <v>81</v>
      </c>
      <c r="AV90" s="11" t="s">
        <v>79</v>
      </c>
      <c r="AW90" s="11" t="s">
        <v>35</v>
      </c>
      <c r="AX90" s="11" t="s">
        <v>71</v>
      </c>
      <c r="AY90" s="214" t="s">
        <v>152</v>
      </c>
    </row>
    <row r="91" spans="2:51" s="11" customFormat="1" ht="27">
      <c r="B91" s="204"/>
      <c r="C91" s="205"/>
      <c r="D91" s="206" t="s">
        <v>168</v>
      </c>
      <c r="E91" s="207" t="s">
        <v>21</v>
      </c>
      <c r="F91" s="208" t="s">
        <v>1310</v>
      </c>
      <c r="G91" s="205"/>
      <c r="H91" s="207" t="s">
        <v>21</v>
      </c>
      <c r="I91" s="209"/>
      <c r="J91" s="205"/>
      <c r="K91" s="205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168</v>
      </c>
      <c r="AU91" s="214" t="s">
        <v>81</v>
      </c>
      <c r="AV91" s="11" t="s">
        <v>79</v>
      </c>
      <c r="AW91" s="11" t="s">
        <v>35</v>
      </c>
      <c r="AX91" s="11" t="s">
        <v>71</v>
      </c>
      <c r="AY91" s="214" t="s">
        <v>152</v>
      </c>
    </row>
    <row r="92" spans="2:51" s="11" customFormat="1" ht="13.5">
      <c r="B92" s="204"/>
      <c r="C92" s="205"/>
      <c r="D92" s="206" t="s">
        <v>168</v>
      </c>
      <c r="E92" s="207" t="s">
        <v>21</v>
      </c>
      <c r="F92" s="208" t="s">
        <v>1311</v>
      </c>
      <c r="G92" s="205"/>
      <c r="H92" s="207" t="s">
        <v>21</v>
      </c>
      <c r="I92" s="209"/>
      <c r="J92" s="205"/>
      <c r="K92" s="205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168</v>
      </c>
      <c r="AU92" s="214" t="s">
        <v>81</v>
      </c>
      <c r="AV92" s="11" t="s">
        <v>79</v>
      </c>
      <c r="AW92" s="11" t="s">
        <v>35</v>
      </c>
      <c r="AX92" s="11" t="s">
        <v>71</v>
      </c>
      <c r="AY92" s="214" t="s">
        <v>152</v>
      </c>
    </row>
    <row r="93" spans="2:51" s="11" customFormat="1" ht="27">
      <c r="B93" s="204"/>
      <c r="C93" s="205"/>
      <c r="D93" s="206" t="s">
        <v>168</v>
      </c>
      <c r="E93" s="207" t="s">
        <v>21</v>
      </c>
      <c r="F93" s="208" t="s">
        <v>1312</v>
      </c>
      <c r="G93" s="205"/>
      <c r="H93" s="207" t="s">
        <v>21</v>
      </c>
      <c r="I93" s="209"/>
      <c r="J93" s="205"/>
      <c r="K93" s="205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168</v>
      </c>
      <c r="AU93" s="214" t="s">
        <v>81</v>
      </c>
      <c r="AV93" s="11" t="s">
        <v>79</v>
      </c>
      <c r="AW93" s="11" t="s">
        <v>35</v>
      </c>
      <c r="AX93" s="11" t="s">
        <v>71</v>
      </c>
      <c r="AY93" s="214" t="s">
        <v>152</v>
      </c>
    </row>
    <row r="94" spans="2:51" s="11" customFormat="1" ht="13.5">
      <c r="B94" s="204"/>
      <c r="C94" s="205"/>
      <c r="D94" s="206" t="s">
        <v>168</v>
      </c>
      <c r="E94" s="207" t="s">
        <v>21</v>
      </c>
      <c r="F94" s="208" t="s">
        <v>1313</v>
      </c>
      <c r="G94" s="205"/>
      <c r="H94" s="207" t="s">
        <v>21</v>
      </c>
      <c r="I94" s="209"/>
      <c r="J94" s="205"/>
      <c r="K94" s="205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168</v>
      </c>
      <c r="AU94" s="214" t="s">
        <v>81</v>
      </c>
      <c r="AV94" s="11" t="s">
        <v>79</v>
      </c>
      <c r="AW94" s="11" t="s">
        <v>35</v>
      </c>
      <c r="AX94" s="11" t="s">
        <v>71</v>
      </c>
      <c r="AY94" s="214" t="s">
        <v>152</v>
      </c>
    </row>
    <row r="95" spans="2:51" s="11" customFormat="1" ht="27">
      <c r="B95" s="204"/>
      <c r="C95" s="205"/>
      <c r="D95" s="206" t="s">
        <v>168</v>
      </c>
      <c r="E95" s="207" t="s">
        <v>21</v>
      </c>
      <c r="F95" s="208" t="s">
        <v>1314</v>
      </c>
      <c r="G95" s="205"/>
      <c r="H95" s="207" t="s">
        <v>21</v>
      </c>
      <c r="I95" s="209"/>
      <c r="J95" s="205"/>
      <c r="K95" s="205"/>
      <c r="L95" s="210"/>
      <c r="M95" s="211"/>
      <c r="N95" s="212"/>
      <c r="O95" s="212"/>
      <c r="P95" s="212"/>
      <c r="Q95" s="212"/>
      <c r="R95" s="212"/>
      <c r="S95" s="212"/>
      <c r="T95" s="213"/>
      <c r="AT95" s="214" t="s">
        <v>168</v>
      </c>
      <c r="AU95" s="214" t="s">
        <v>81</v>
      </c>
      <c r="AV95" s="11" t="s">
        <v>79</v>
      </c>
      <c r="AW95" s="11" t="s">
        <v>35</v>
      </c>
      <c r="AX95" s="11" t="s">
        <v>71</v>
      </c>
      <c r="AY95" s="214" t="s">
        <v>152</v>
      </c>
    </row>
    <row r="96" spans="2:51" s="11" customFormat="1" ht="27">
      <c r="B96" s="204"/>
      <c r="C96" s="205"/>
      <c r="D96" s="206" t="s">
        <v>168</v>
      </c>
      <c r="E96" s="207" t="s">
        <v>21</v>
      </c>
      <c r="F96" s="208" t="s">
        <v>1315</v>
      </c>
      <c r="G96" s="205"/>
      <c r="H96" s="207" t="s">
        <v>21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168</v>
      </c>
      <c r="AU96" s="214" t="s">
        <v>81</v>
      </c>
      <c r="AV96" s="11" t="s">
        <v>79</v>
      </c>
      <c r="AW96" s="11" t="s">
        <v>35</v>
      </c>
      <c r="AX96" s="11" t="s">
        <v>71</v>
      </c>
      <c r="AY96" s="214" t="s">
        <v>152</v>
      </c>
    </row>
    <row r="97" spans="2:51" s="11" customFormat="1" ht="27">
      <c r="B97" s="204"/>
      <c r="C97" s="205"/>
      <c r="D97" s="206" t="s">
        <v>168</v>
      </c>
      <c r="E97" s="207" t="s">
        <v>21</v>
      </c>
      <c r="F97" s="208" t="s">
        <v>1316</v>
      </c>
      <c r="G97" s="205"/>
      <c r="H97" s="207" t="s">
        <v>21</v>
      </c>
      <c r="I97" s="209"/>
      <c r="J97" s="205"/>
      <c r="K97" s="205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168</v>
      </c>
      <c r="AU97" s="214" t="s">
        <v>81</v>
      </c>
      <c r="AV97" s="11" t="s">
        <v>79</v>
      </c>
      <c r="AW97" s="11" t="s">
        <v>35</v>
      </c>
      <c r="AX97" s="11" t="s">
        <v>71</v>
      </c>
      <c r="AY97" s="214" t="s">
        <v>152</v>
      </c>
    </row>
    <row r="98" spans="2:51" s="11" customFormat="1" ht="27">
      <c r="B98" s="204"/>
      <c r="C98" s="205"/>
      <c r="D98" s="206" t="s">
        <v>168</v>
      </c>
      <c r="E98" s="207" t="s">
        <v>21</v>
      </c>
      <c r="F98" s="208" t="s">
        <v>1317</v>
      </c>
      <c r="G98" s="205"/>
      <c r="H98" s="207" t="s">
        <v>21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168</v>
      </c>
      <c r="AU98" s="214" t="s">
        <v>81</v>
      </c>
      <c r="AV98" s="11" t="s">
        <v>79</v>
      </c>
      <c r="AW98" s="11" t="s">
        <v>35</v>
      </c>
      <c r="AX98" s="11" t="s">
        <v>71</v>
      </c>
      <c r="AY98" s="214" t="s">
        <v>152</v>
      </c>
    </row>
    <row r="99" spans="2:63" s="10" customFormat="1" ht="29.85" customHeight="1">
      <c r="B99" s="176"/>
      <c r="C99" s="177"/>
      <c r="D99" s="178" t="s">
        <v>70</v>
      </c>
      <c r="E99" s="190" t="s">
        <v>82</v>
      </c>
      <c r="F99" s="190" t="s">
        <v>1318</v>
      </c>
      <c r="G99" s="177"/>
      <c r="H99" s="177"/>
      <c r="I99" s="180"/>
      <c r="J99" s="191">
        <f>BK99</f>
        <v>0</v>
      </c>
      <c r="K99" s="177"/>
      <c r="L99" s="182"/>
      <c r="M99" s="183"/>
      <c r="N99" s="184"/>
      <c r="O99" s="184"/>
      <c r="P99" s="185">
        <f>SUM(P100:P105)</f>
        <v>0</v>
      </c>
      <c r="Q99" s="184"/>
      <c r="R99" s="185">
        <f>SUM(R100:R105)</f>
        <v>0</v>
      </c>
      <c r="S99" s="184"/>
      <c r="T99" s="186">
        <f>SUM(T100:T105)</f>
        <v>0</v>
      </c>
      <c r="AR99" s="187" t="s">
        <v>79</v>
      </c>
      <c r="AT99" s="188" t="s">
        <v>70</v>
      </c>
      <c r="AU99" s="188" t="s">
        <v>79</v>
      </c>
      <c r="AY99" s="187" t="s">
        <v>152</v>
      </c>
      <c r="BK99" s="189">
        <f>SUM(BK100:BK105)</f>
        <v>0</v>
      </c>
    </row>
    <row r="100" spans="2:65" s="1" customFormat="1" ht="16.5" customHeight="1">
      <c r="B100" s="41"/>
      <c r="C100" s="192">
        <v>2</v>
      </c>
      <c r="D100" s="192" t="s">
        <v>154</v>
      </c>
      <c r="E100" s="193" t="s">
        <v>1319</v>
      </c>
      <c r="F100" s="194" t="s">
        <v>1320</v>
      </c>
      <c r="G100" s="195" t="s">
        <v>324</v>
      </c>
      <c r="H100" s="196">
        <v>1</v>
      </c>
      <c r="I100" s="197"/>
      <c r="J100" s="198">
        <f>ROUND(I100*H100,2)</f>
        <v>0</v>
      </c>
      <c r="K100" s="194" t="s">
        <v>21</v>
      </c>
      <c r="L100" s="61"/>
      <c r="M100" s="199" t="s">
        <v>21</v>
      </c>
      <c r="N100" s="200" t="s">
        <v>42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159</v>
      </c>
      <c r="AT100" s="24" t="s">
        <v>154</v>
      </c>
      <c r="AU100" s="24" t="s">
        <v>81</v>
      </c>
      <c r="AY100" s="24" t="s">
        <v>152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79</v>
      </c>
      <c r="BK100" s="203">
        <f>ROUND(I100*H100,2)</f>
        <v>0</v>
      </c>
      <c r="BL100" s="24" t="s">
        <v>159</v>
      </c>
      <c r="BM100" s="24" t="s">
        <v>159</v>
      </c>
    </row>
    <row r="101" spans="2:47" s="1" customFormat="1" ht="40.5">
      <c r="B101" s="41"/>
      <c r="C101" s="63"/>
      <c r="D101" s="206" t="s">
        <v>1304</v>
      </c>
      <c r="E101" s="63"/>
      <c r="F101" s="258" t="s">
        <v>1321</v>
      </c>
      <c r="G101" s="63"/>
      <c r="H101" s="63"/>
      <c r="I101" s="163"/>
      <c r="J101" s="63"/>
      <c r="K101" s="63"/>
      <c r="L101" s="61"/>
      <c r="M101" s="259"/>
      <c r="N101" s="42"/>
      <c r="O101" s="42"/>
      <c r="P101" s="42"/>
      <c r="Q101" s="42"/>
      <c r="R101" s="42"/>
      <c r="S101" s="42"/>
      <c r="T101" s="78"/>
      <c r="AT101" s="24" t="s">
        <v>1304</v>
      </c>
      <c r="AU101" s="24" t="s">
        <v>81</v>
      </c>
    </row>
    <row r="102" spans="2:65" s="1" customFormat="1" ht="38.25" customHeight="1">
      <c r="B102" s="41"/>
      <c r="C102" s="192">
        <v>3</v>
      </c>
      <c r="D102" s="192" t="s">
        <v>154</v>
      </c>
      <c r="E102" s="193" t="s">
        <v>1322</v>
      </c>
      <c r="F102" s="194" t="s">
        <v>1323</v>
      </c>
      <c r="G102" s="195" t="s">
        <v>324</v>
      </c>
      <c r="H102" s="196">
        <v>1</v>
      </c>
      <c r="I102" s="197"/>
      <c r="J102" s="198">
        <f>ROUND(I102*H102,2)</f>
        <v>0</v>
      </c>
      <c r="K102" s="194" t="s">
        <v>21</v>
      </c>
      <c r="L102" s="61"/>
      <c r="M102" s="199" t="s">
        <v>21</v>
      </c>
      <c r="N102" s="200" t="s">
        <v>42</v>
      </c>
      <c r="O102" s="42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159</v>
      </c>
      <c r="AT102" s="24" t="s">
        <v>154</v>
      </c>
      <c r="AU102" s="24" t="s">
        <v>81</v>
      </c>
      <c r="AY102" s="24" t="s">
        <v>152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79</v>
      </c>
      <c r="BK102" s="203">
        <f>ROUND(I102*H102,2)</f>
        <v>0</v>
      </c>
      <c r="BL102" s="24" t="s">
        <v>159</v>
      </c>
      <c r="BM102" s="24" t="s">
        <v>187</v>
      </c>
    </row>
    <row r="103" spans="2:47" s="1" customFormat="1" ht="40.5">
      <c r="B103" s="41"/>
      <c r="C103" s="63"/>
      <c r="D103" s="206" t="s">
        <v>1304</v>
      </c>
      <c r="E103" s="63"/>
      <c r="F103" s="258" t="s">
        <v>1324</v>
      </c>
      <c r="G103" s="63"/>
      <c r="H103" s="63"/>
      <c r="I103" s="163"/>
      <c r="J103" s="63"/>
      <c r="K103" s="63"/>
      <c r="L103" s="61"/>
      <c r="M103" s="259"/>
      <c r="N103" s="42"/>
      <c r="O103" s="42"/>
      <c r="P103" s="42"/>
      <c r="Q103" s="42"/>
      <c r="R103" s="42"/>
      <c r="S103" s="42"/>
      <c r="T103" s="78"/>
      <c r="AT103" s="24" t="s">
        <v>1304</v>
      </c>
      <c r="AU103" s="24" t="s">
        <v>81</v>
      </c>
    </row>
    <row r="104" spans="2:65" s="1" customFormat="1" ht="16.5" customHeight="1">
      <c r="B104" s="41"/>
      <c r="C104" s="192">
        <v>4</v>
      </c>
      <c r="D104" s="192" t="s">
        <v>154</v>
      </c>
      <c r="E104" s="193" t="s">
        <v>1325</v>
      </c>
      <c r="F104" s="194" t="s">
        <v>1326</v>
      </c>
      <c r="G104" s="195" t="s">
        <v>1303</v>
      </c>
      <c r="H104" s="196">
        <v>1</v>
      </c>
      <c r="I104" s="197"/>
      <c r="J104" s="198">
        <f>ROUND(I104*H104,2)</f>
        <v>0</v>
      </c>
      <c r="K104" s="194" t="s">
        <v>21</v>
      </c>
      <c r="L104" s="61"/>
      <c r="M104" s="199" t="s">
        <v>21</v>
      </c>
      <c r="N104" s="200" t="s">
        <v>42</v>
      </c>
      <c r="O104" s="42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159</v>
      </c>
      <c r="AT104" s="24" t="s">
        <v>154</v>
      </c>
      <c r="AU104" s="24" t="s">
        <v>81</v>
      </c>
      <c r="AY104" s="24" t="s">
        <v>152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79</v>
      </c>
      <c r="BK104" s="203">
        <f>ROUND(I104*H104,2)</f>
        <v>0</v>
      </c>
      <c r="BL104" s="24" t="s">
        <v>159</v>
      </c>
      <c r="BM104" s="24" t="s">
        <v>199</v>
      </c>
    </row>
    <row r="105" spans="2:47" s="1" customFormat="1" ht="27">
      <c r="B105" s="41"/>
      <c r="C105" s="63"/>
      <c r="D105" s="206" t="s">
        <v>1304</v>
      </c>
      <c r="E105" s="63"/>
      <c r="F105" s="258" t="s">
        <v>1327</v>
      </c>
      <c r="G105" s="63"/>
      <c r="H105" s="63"/>
      <c r="I105" s="163"/>
      <c r="J105" s="63"/>
      <c r="K105" s="63"/>
      <c r="L105" s="61"/>
      <c r="M105" s="259"/>
      <c r="N105" s="42"/>
      <c r="O105" s="42"/>
      <c r="P105" s="42"/>
      <c r="Q105" s="42"/>
      <c r="R105" s="42"/>
      <c r="S105" s="42"/>
      <c r="T105" s="78"/>
      <c r="AT105" s="24" t="s">
        <v>1304</v>
      </c>
      <c r="AU105" s="24" t="s">
        <v>81</v>
      </c>
    </row>
    <row r="106" spans="2:63" s="10" customFormat="1" ht="29.85" customHeight="1">
      <c r="B106" s="176"/>
      <c r="C106" s="177"/>
      <c r="D106" s="178" t="s">
        <v>70</v>
      </c>
      <c r="E106" s="190" t="s">
        <v>85</v>
      </c>
      <c r="F106" s="190" t="s">
        <v>1328</v>
      </c>
      <c r="G106" s="177"/>
      <c r="H106" s="177"/>
      <c r="I106" s="180"/>
      <c r="J106" s="191">
        <f>BK106</f>
        <v>0</v>
      </c>
      <c r="K106" s="177"/>
      <c r="L106" s="182"/>
      <c r="M106" s="183"/>
      <c r="N106" s="184"/>
      <c r="O106" s="184"/>
      <c r="P106" s="185">
        <f>SUM(P107:P110)</f>
        <v>0</v>
      </c>
      <c r="Q106" s="184"/>
      <c r="R106" s="185">
        <f>SUM(R107:R110)</f>
        <v>0</v>
      </c>
      <c r="S106" s="184"/>
      <c r="T106" s="186">
        <f>SUM(T107:T110)</f>
        <v>0</v>
      </c>
      <c r="AR106" s="187" t="s">
        <v>79</v>
      </c>
      <c r="AT106" s="188" t="s">
        <v>70</v>
      </c>
      <c r="AU106" s="188" t="s">
        <v>79</v>
      </c>
      <c r="AY106" s="187" t="s">
        <v>152</v>
      </c>
      <c r="BK106" s="189">
        <f>SUM(BK107:BK110)</f>
        <v>0</v>
      </c>
    </row>
    <row r="107" spans="2:65" s="1" customFormat="1" ht="16.5" customHeight="1">
      <c r="B107" s="41"/>
      <c r="C107" s="192">
        <v>5</v>
      </c>
      <c r="D107" s="192" t="s">
        <v>154</v>
      </c>
      <c r="E107" s="193" t="s">
        <v>1329</v>
      </c>
      <c r="F107" s="194" t="s">
        <v>1330</v>
      </c>
      <c r="G107" s="195" t="s">
        <v>324</v>
      </c>
      <c r="H107" s="196">
        <v>1</v>
      </c>
      <c r="I107" s="197"/>
      <c r="J107" s="198">
        <f>ROUND(I107*H107,2)</f>
        <v>0</v>
      </c>
      <c r="K107" s="194" t="s">
        <v>21</v>
      </c>
      <c r="L107" s="61"/>
      <c r="M107" s="199" t="s">
        <v>21</v>
      </c>
      <c r="N107" s="200" t="s">
        <v>42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159</v>
      </c>
      <c r="AT107" s="24" t="s">
        <v>154</v>
      </c>
      <c r="AU107" s="24" t="s">
        <v>81</v>
      </c>
      <c r="AY107" s="24" t="s">
        <v>152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79</v>
      </c>
      <c r="BK107" s="203">
        <f>ROUND(I107*H107,2)</f>
        <v>0</v>
      </c>
      <c r="BL107" s="24" t="s">
        <v>159</v>
      </c>
      <c r="BM107" s="24" t="s">
        <v>106</v>
      </c>
    </row>
    <row r="108" spans="2:47" s="1" customFormat="1" ht="27">
      <c r="B108" s="41"/>
      <c r="C108" s="63"/>
      <c r="D108" s="206" t="s">
        <v>1304</v>
      </c>
      <c r="E108" s="63"/>
      <c r="F108" s="258" t="s">
        <v>1331</v>
      </c>
      <c r="G108" s="63"/>
      <c r="H108" s="63"/>
      <c r="I108" s="163"/>
      <c r="J108" s="63"/>
      <c r="K108" s="63"/>
      <c r="L108" s="61"/>
      <c r="M108" s="259"/>
      <c r="N108" s="42"/>
      <c r="O108" s="42"/>
      <c r="P108" s="42"/>
      <c r="Q108" s="42"/>
      <c r="R108" s="42"/>
      <c r="S108" s="42"/>
      <c r="T108" s="78"/>
      <c r="AT108" s="24" t="s">
        <v>1304</v>
      </c>
      <c r="AU108" s="24" t="s">
        <v>81</v>
      </c>
    </row>
    <row r="109" spans="2:65" s="1" customFormat="1" ht="16.5" customHeight="1">
      <c r="B109" s="41"/>
      <c r="C109" s="192">
        <v>6</v>
      </c>
      <c r="D109" s="192" t="s">
        <v>154</v>
      </c>
      <c r="E109" s="193" t="s">
        <v>1332</v>
      </c>
      <c r="F109" s="194" t="s">
        <v>1333</v>
      </c>
      <c r="G109" s="195" t="s">
        <v>1303</v>
      </c>
      <c r="H109" s="196">
        <v>1</v>
      </c>
      <c r="I109" s="197"/>
      <c r="J109" s="198">
        <f>ROUND(I109*H109,2)</f>
        <v>0</v>
      </c>
      <c r="K109" s="194" t="s">
        <v>21</v>
      </c>
      <c r="L109" s="61"/>
      <c r="M109" s="199" t="s">
        <v>21</v>
      </c>
      <c r="N109" s="200" t="s">
        <v>42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159</v>
      </c>
      <c r="AT109" s="24" t="s">
        <v>154</v>
      </c>
      <c r="AU109" s="24" t="s">
        <v>81</v>
      </c>
      <c r="AY109" s="24" t="s">
        <v>152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79</v>
      </c>
      <c r="BK109" s="203">
        <f>ROUND(I109*H109,2)</f>
        <v>0</v>
      </c>
      <c r="BL109" s="24" t="s">
        <v>159</v>
      </c>
      <c r="BM109" s="24" t="s">
        <v>229</v>
      </c>
    </row>
    <row r="110" spans="2:47" s="1" customFormat="1" ht="27">
      <c r="B110" s="41"/>
      <c r="C110" s="63"/>
      <c r="D110" s="206" t="s">
        <v>1304</v>
      </c>
      <c r="E110" s="63"/>
      <c r="F110" s="258" t="s">
        <v>1334</v>
      </c>
      <c r="G110" s="63"/>
      <c r="H110" s="63"/>
      <c r="I110" s="163"/>
      <c r="J110" s="63"/>
      <c r="K110" s="63"/>
      <c r="L110" s="61"/>
      <c r="M110" s="259"/>
      <c r="N110" s="42"/>
      <c r="O110" s="42"/>
      <c r="P110" s="42"/>
      <c r="Q110" s="42"/>
      <c r="R110" s="42"/>
      <c r="S110" s="42"/>
      <c r="T110" s="78"/>
      <c r="AT110" s="24" t="s">
        <v>1304</v>
      </c>
      <c r="AU110" s="24" t="s">
        <v>81</v>
      </c>
    </row>
    <row r="111" spans="2:63" s="10" customFormat="1" ht="29.85" customHeight="1">
      <c r="B111" s="176"/>
      <c r="C111" s="177"/>
      <c r="D111" s="178" t="s">
        <v>70</v>
      </c>
      <c r="E111" s="190" t="s">
        <v>103</v>
      </c>
      <c r="F111" s="190" t="s">
        <v>1335</v>
      </c>
      <c r="G111" s="177"/>
      <c r="H111" s="177"/>
      <c r="I111" s="180"/>
      <c r="J111" s="191">
        <f>BK111</f>
        <v>0</v>
      </c>
      <c r="K111" s="177"/>
      <c r="L111" s="182"/>
      <c r="M111" s="183"/>
      <c r="N111" s="184"/>
      <c r="O111" s="184"/>
      <c r="P111" s="185">
        <f>SUM(P112:P129)</f>
        <v>0</v>
      </c>
      <c r="Q111" s="184"/>
      <c r="R111" s="185">
        <f>SUM(R112:R129)</f>
        <v>0</v>
      </c>
      <c r="S111" s="184"/>
      <c r="T111" s="186">
        <f>SUM(T112:T129)</f>
        <v>0</v>
      </c>
      <c r="AR111" s="187" t="s">
        <v>79</v>
      </c>
      <c r="AT111" s="188" t="s">
        <v>70</v>
      </c>
      <c r="AU111" s="188" t="s">
        <v>79</v>
      </c>
      <c r="AY111" s="187" t="s">
        <v>152</v>
      </c>
      <c r="BK111" s="189">
        <f>SUM(BK112:BK129)</f>
        <v>0</v>
      </c>
    </row>
    <row r="112" spans="2:65" s="1" customFormat="1" ht="38.25" customHeight="1">
      <c r="B112" s="41"/>
      <c r="C112" s="192" t="s">
        <v>276</v>
      </c>
      <c r="D112" s="192" t="s">
        <v>154</v>
      </c>
      <c r="E112" s="193" t="s">
        <v>1336</v>
      </c>
      <c r="F112" s="194" t="s">
        <v>1337</v>
      </c>
      <c r="G112" s="195" t="s">
        <v>1303</v>
      </c>
      <c r="H112" s="196">
        <v>1</v>
      </c>
      <c r="I112" s="197"/>
      <c r="J112" s="198">
        <f>ROUND(I112*H112,2)</f>
        <v>0</v>
      </c>
      <c r="K112" s="194" t="s">
        <v>21</v>
      </c>
      <c r="L112" s="61"/>
      <c r="M112" s="199" t="s">
        <v>21</v>
      </c>
      <c r="N112" s="200" t="s">
        <v>42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159</v>
      </c>
      <c r="AT112" s="24" t="s">
        <v>154</v>
      </c>
      <c r="AU112" s="24" t="s">
        <v>81</v>
      </c>
      <c r="AY112" s="24" t="s">
        <v>152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79</v>
      </c>
      <c r="BK112" s="203">
        <f>ROUND(I112*H112,2)</f>
        <v>0</v>
      </c>
      <c r="BL112" s="24" t="s">
        <v>159</v>
      </c>
      <c r="BM112" s="24" t="s">
        <v>239</v>
      </c>
    </row>
    <row r="113" spans="2:47" s="1" customFormat="1" ht="40.5">
      <c r="B113" s="41"/>
      <c r="C113" s="63"/>
      <c r="D113" s="206" t="s">
        <v>1304</v>
      </c>
      <c r="E113" s="63"/>
      <c r="F113" s="258" t="s">
        <v>1338</v>
      </c>
      <c r="G113" s="63"/>
      <c r="H113" s="63"/>
      <c r="I113" s="163"/>
      <c r="J113" s="63"/>
      <c r="K113" s="63"/>
      <c r="L113" s="61"/>
      <c r="M113" s="259"/>
      <c r="N113" s="42"/>
      <c r="O113" s="42"/>
      <c r="P113" s="42"/>
      <c r="Q113" s="42"/>
      <c r="R113" s="42"/>
      <c r="S113" s="42"/>
      <c r="T113" s="78"/>
      <c r="AT113" s="24" t="s">
        <v>1304</v>
      </c>
      <c r="AU113" s="24" t="s">
        <v>81</v>
      </c>
    </row>
    <row r="114" spans="2:65" s="1" customFormat="1" ht="38.25" customHeight="1">
      <c r="B114" s="41"/>
      <c r="C114" s="192" t="s">
        <v>289</v>
      </c>
      <c r="D114" s="192" t="s">
        <v>154</v>
      </c>
      <c r="E114" s="193" t="s">
        <v>1339</v>
      </c>
      <c r="F114" s="194" t="s">
        <v>1340</v>
      </c>
      <c r="G114" s="195" t="s">
        <v>1303</v>
      </c>
      <c r="H114" s="196">
        <v>1</v>
      </c>
      <c r="I114" s="197"/>
      <c r="J114" s="198">
        <f>ROUND(I114*H114,2)</f>
        <v>0</v>
      </c>
      <c r="K114" s="194" t="s">
        <v>21</v>
      </c>
      <c r="L114" s="61"/>
      <c r="M114" s="199" t="s">
        <v>21</v>
      </c>
      <c r="N114" s="200" t="s">
        <v>42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159</v>
      </c>
      <c r="AT114" s="24" t="s">
        <v>154</v>
      </c>
      <c r="AU114" s="24" t="s">
        <v>81</v>
      </c>
      <c r="AY114" s="24" t="s">
        <v>152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79</v>
      </c>
      <c r="BK114" s="203">
        <f>ROUND(I114*H114,2)</f>
        <v>0</v>
      </c>
      <c r="BL114" s="24" t="s">
        <v>159</v>
      </c>
      <c r="BM114" s="24" t="s">
        <v>251</v>
      </c>
    </row>
    <row r="115" spans="2:47" s="1" customFormat="1" ht="40.5">
      <c r="B115" s="41"/>
      <c r="C115" s="63"/>
      <c r="D115" s="206" t="s">
        <v>1304</v>
      </c>
      <c r="E115" s="63"/>
      <c r="F115" s="258" t="s">
        <v>1341</v>
      </c>
      <c r="G115" s="63"/>
      <c r="H115" s="63"/>
      <c r="I115" s="163"/>
      <c r="J115" s="63"/>
      <c r="K115" s="63"/>
      <c r="L115" s="61"/>
      <c r="M115" s="259"/>
      <c r="N115" s="42"/>
      <c r="O115" s="42"/>
      <c r="P115" s="42"/>
      <c r="Q115" s="42"/>
      <c r="R115" s="42"/>
      <c r="S115" s="42"/>
      <c r="T115" s="78"/>
      <c r="AT115" s="24" t="s">
        <v>1304</v>
      </c>
      <c r="AU115" s="24" t="s">
        <v>81</v>
      </c>
    </row>
    <row r="116" spans="2:65" s="1" customFormat="1" ht="16.5" customHeight="1">
      <c r="B116" s="41"/>
      <c r="C116" s="192">
        <v>23</v>
      </c>
      <c r="D116" s="192" t="s">
        <v>154</v>
      </c>
      <c r="E116" s="193" t="s">
        <v>1342</v>
      </c>
      <c r="F116" s="194" t="s">
        <v>1343</v>
      </c>
      <c r="G116" s="195" t="s">
        <v>324</v>
      </c>
      <c r="H116" s="196">
        <v>1</v>
      </c>
      <c r="I116" s="197"/>
      <c r="J116" s="198">
        <f>ROUND(I116*H116,2)</f>
        <v>0</v>
      </c>
      <c r="K116" s="194" t="s">
        <v>21</v>
      </c>
      <c r="L116" s="61"/>
      <c r="M116" s="199" t="s">
        <v>21</v>
      </c>
      <c r="N116" s="200" t="s">
        <v>42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159</v>
      </c>
      <c r="AT116" s="24" t="s">
        <v>154</v>
      </c>
      <c r="AU116" s="24" t="s">
        <v>81</v>
      </c>
      <c r="AY116" s="24" t="s">
        <v>152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79</v>
      </c>
      <c r="BK116" s="203">
        <f>ROUND(I116*H116,2)</f>
        <v>0</v>
      </c>
      <c r="BL116" s="24" t="s">
        <v>159</v>
      </c>
      <c r="BM116" s="24" t="s">
        <v>281</v>
      </c>
    </row>
    <row r="117" spans="2:47" s="1" customFormat="1" ht="27">
      <c r="B117" s="41"/>
      <c r="C117" s="63"/>
      <c r="D117" s="206" t="s">
        <v>1304</v>
      </c>
      <c r="E117" s="63"/>
      <c r="F117" s="258" t="s">
        <v>1344</v>
      </c>
      <c r="G117" s="63"/>
      <c r="H117" s="63"/>
      <c r="I117" s="163"/>
      <c r="J117" s="63"/>
      <c r="K117" s="63"/>
      <c r="L117" s="61"/>
      <c r="M117" s="259"/>
      <c r="N117" s="42"/>
      <c r="O117" s="42"/>
      <c r="P117" s="42"/>
      <c r="Q117" s="42"/>
      <c r="R117" s="42"/>
      <c r="S117" s="42"/>
      <c r="T117" s="78"/>
      <c r="AT117" s="24" t="s">
        <v>1304</v>
      </c>
      <c r="AU117" s="24" t="s">
        <v>81</v>
      </c>
    </row>
    <row r="118" spans="2:65" s="1" customFormat="1" ht="25.5" customHeight="1">
      <c r="B118" s="41"/>
      <c r="C118" s="192">
        <v>24</v>
      </c>
      <c r="D118" s="192" t="s">
        <v>154</v>
      </c>
      <c r="E118" s="193" t="s">
        <v>1345</v>
      </c>
      <c r="F118" s="194" t="s">
        <v>1346</v>
      </c>
      <c r="G118" s="195" t="s">
        <v>1303</v>
      </c>
      <c r="H118" s="196">
        <v>1</v>
      </c>
      <c r="I118" s="197"/>
      <c r="J118" s="198">
        <f>ROUND(I118*H118,2)</f>
        <v>0</v>
      </c>
      <c r="K118" s="194" t="s">
        <v>21</v>
      </c>
      <c r="L118" s="61"/>
      <c r="M118" s="199" t="s">
        <v>21</v>
      </c>
      <c r="N118" s="200" t="s">
        <v>42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159</v>
      </c>
      <c r="AT118" s="24" t="s">
        <v>154</v>
      </c>
      <c r="AU118" s="24" t="s">
        <v>81</v>
      </c>
      <c r="AY118" s="24" t="s">
        <v>152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79</v>
      </c>
      <c r="BK118" s="203">
        <f>ROUND(I118*H118,2)</f>
        <v>0</v>
      </c>
      <c r="BL118" s="24" t="s">
        <v>159</v>
      </c>
      <c r="BM118" s="24" t="s">
        <v>289</v>
      </c>
    </row>
    <row r="119" spans="2:47" s="1" customFormat="1" ht="40.5">
      <c r="B119" s="41"/>
      <c r="C119" s="63"/>
      <c r="D119" s="206" t="s">
        <v>1304</v>
      </c>
      <c r="E119" s="63"/>
      <c r="F119" s="258" t="s">
        <v>1347</v>
      </c>
      <c r="G119" s="63"/>
      <c r="H119" s="63"/>
      <c r="I119" s="163"/>
      <c r="J119" s="63"/>
      <c r="K119" s="63"/>
      <c r="L119" s="61"/>
      <c r="M119" s="259"/>
      <c r="N119" s="42"/>
      <c r="O119" s="42"/>
      <c r="P119" s="42"/>
      <c r="Q119" s="42"/>
      <c r="R119" s="42"/>
      <c r="S119" s="42"/>
      <c r="T119" s="78"/>
      <c r="AT119" s="24" t="s">
        <v>1304</v>
      </c>
      <c r="AU119" s="24" t="s">
        <v>81</v>
      </c>
    </row>
    <row r="120" spans="2:65" s="1" customFormat="1" ht="25.5" customHeight="1">
      <c r="B120" s="41"/>
      <c r="C120" s="192">
        <v>25</v>
      </c>
      <c r="D120" s="192" t="s">
        <v>154</v>
      </c>
      <c r="E120" s="193" t="s">
        <v>1348</v>
      </c>
      <c r="F120" s="194" t="s">
        <v>1349</v>
      </c>
      <c r="G120" s="195" t="s">
        <v>1303</v>
      </c>
      <c r="H120" s="196">
        <v>1</v>
      </c>
      <c r="I120" s="197"/>
      <c r="J120" s="198">
        <f>ROUND(I120*H120,2)</f>
        <v>0</v>
      </c>
      <c r="K120" s="194" t="s">
        <v>21</v>
      </c>
      <c r="L120" s="61"/>
      <c r="M120" s="199" t="s">
        <v>21</v>
      </c>
      <c r="N120" s="200" t="s">
        <v>42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159</v>
      </c>
      <c r="AT120" s="24" t="s">
        <v>154</v>
      </c>
      <c r="AU120" s="24" t="s">
        <v>81</v>
      </c>
      <c r="AY120" s="24" t="s">
        <v>152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79</v>
      </c>
      <c r="BK120" s="203">
        <f>ROUND(I120*H120,2)</f>
        <v>0</v>
      </c>
      <c r="BL120" s="24" t="s">
        <v>159</v>
      </c>
      <c r="BM120" s="24" t="s">
        <v>299</v>
      </c>
    </row>
    <row r="121" spans="2:47" s="1" customFormat="1" ht="40.5">
      <c r="B121" s="41"/>
      <c r="C121" s="63"/>
      <c r="D121" s="206" t="s">
        <v>1304</v>
      </c>
      <c r="E121" s="63"/>
      <c r="F121" s="258" t="s">
        <v>1350</v>
      </c>
      <c r="G121" s="63"/>
      <c r="H121" s="63"/>
      <c r="I121" s="163"/>
      <c r="J121" s="63"/>
      <c r="K121" s="63"/>
      <c r="L121" s="61"/>
      <c r="M121" s="259"/>
      <c r="N121" s="42"/>
      <c r="O121" s="42"/>
      <c r="P121" s="42"/>
      <c r="Q121" s="42"/>
      <c r="R121" s="42"/>
      <c r="S121" s="42"/>
      <c r="T121" s="78"/>
      <c r="AT121" s="24" t="s">
        <v>1304</v>
      </c>
      <c r="AU121" s="24" t="s">
        <v>81</v>
      </c>
    </row>
    <row r="122" spans="2:65" s="1" customFormat="1" ht="38.25" customHeight="1">
      <c r="B122" s="41"/>
      <c r="C122" s="192">
        <v>26</v>
      </c>
      <c r="D122" s="192" t="s">
        <v>154</v>
      </c>
      <c r="E122" s="193" t="s">
        <v>1351</v>
      </c>
      <c r="F122" s="194" t="s">
        <v>1352</v>
      </c>
      <c r="G122" s="195" t="s">
        <v>1303</v>
      </c>
      <c r="H122" s="196">
        <v>1</v>
      </c>
      <c r="I122" s="197"/>
      <c r="J122" s="198">
        <f>ROUND(I122*H122,2)</f>
        <v>0</v>
      </c>
      <c r="K122" s="194" t="s">
        <v>21</v>
      </c>
      <c r="L122" s="61"/>
      <c r="M122" s="199" t="s">
        <v>21</v>
      </c>
      <c r="N122" s="200" t="s">
        <v>42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159</v>
      </c>
      <c r="AT122" s="24" t="s">
        <v>154</v>
      </c>
      <c r="AU122" s="24" t="s">
        <v>81</v>
      </c>
      <c r="AY122" s="24" t="s">
        <v>152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79</v>
      </c>
      <c r="BK122" s="203">
        <f>ROUND(I122*H122,2)</f>
        <v>0</v>
      </c>
      <c r="BL122" s="24" t="s">
        <v>159</v>
      </c>
      <c r="BM122" s="24" t="s">
        <v>308</v>
      </c>
    </row>
    <row r="123" spans="2:47" s="1" customFormat="1" ht="54">
      <c r="B123" s="41"/>
      <c r="C123" s="63"/>
      <c r="D123" s="206" t="s">
        <v>1304</v>
      </c>
      <c r="E123" s="63"/>
      <c r="F123" s="258" t="s">
        <v>1353</v>
      </c>
      <c r="G123" s="63"/>
      <c r="H123" s="63"/>
      <c r="I123" s="163"/>
      <c r="J123" s="63"/>
      <c r="K123" s="63"/>
      <c r="L123" s="61"/>
      <c r="M123" s="259"/>
      <c r="N123" s="42"/>
      <c r="O123" s="42"/>
      <c r="P123" s="42"/>
      <c r="Q123" s="42"/>
      <c r="R123" s="42"/>
      <c r="S123" s="42"/>
      <c r="T123" s="78"/>
      <c r="AT123" s="24" t="s">
        <v>1304</v>
      </c>
      <c r="AU123" s="24" t="s">
        <v>81</v>
      </c>
    </row>
    <row r="124" spans="2:65" s="1" customFormat="1" ht="16.5" customHeight="1">
      <c r="B124" s="41"/>
      <c r="C124" s="192">
        <v>27</v>
      </c>
      <c r="D124" s="192" t="s">
        <v>154</v>
      </c>
      <c r="E124" s="193" t="s">
        <v>1354</v>
      </c>
      <c r="F124" s="194" t="s">
        <v>1355</v>
      </c>
      <c r="G124" s="195" t="s">
        <v>1303</v>
      </c>
      <c r="H124" s="196">
        <v>1</v>
      </c>
      <c r="I124" s="197"/>
      <c r="J124" s="198">
        <f>ROUND(I124*H124,2)</f>
        <v>0</v>
      </c>
      <c r="K124" s="194" t="s">
        <v>21</v>
      </c>
      <c r="L124" s="61"/>
      <c r="M124" s="199" t="s">
        <v>21</v>
      </c>
      <c r="N124" s="200" t="s">
        <v>42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159</v>
      </c>
      <c r="AT124" s="24" t="s">
        <v>154</v>
      </c>
      <c r="AU124" s="24" t="s">
        <v>81</v>
      </c>
      <c r="AY124" s="24" t="s">
        <v>152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79</v>
      </c>
      <c r="BK124" s="203">
        <f>ROUND(I124*H124,2)</f>
        <v>0</v>
      </c>
      <c r="BL124" s="24" t="s">
        <v>159</v>
      </c>
      <c r="BM124" s="24" t="s">
        <v>321</v>
      </c>
    </row>
    <row r="125" spans="2:47" s="1" customFormat="1" ht="27">
      <c r="B125" s="41"/>
      <c r="C125" s="63"/>
      <c r="D125" s="206" t="s">
        <v>1304</v>
      </c>
      <c r="E125" s="63"/>
      <c r="F125" s="258" t="s">
        <v>1356</v>
      </c>
      <c r="G125" s="63"/>
      <c r="H125" s="63"/>
      <c r="I125" s="163"/>
      <c r="J125" s="63"/>
      <c r="K125" s="63"/>
      <c r="L125" s="61"/>
      <c r="M125" s="259"/>
      <c r="N125" s="42"/>
      <c r="O125" s="42"/>
      <c r="P125" s="42"/>
      <c r="Q125" s="42"/>
      <c r="R125" s="42"/>
      <c r="S125" s="42"/>
      <c r="T125" s="78"/>
      <c r="AT125" s="24" t="s">
        <v>1304</v>
      </c>
      <c r="AU125" s="24" t="s">
        <v>81</v>
      </c>
    </row>
    <row r="126" spans="2:65" s="1" customFormat="1" ht="16.5" customHeight="1">
      <c r="B126" s="41"/>
      <c r="C126" s="192">
        <v>28</v>
      </c>
      <c r="D126" s="192" t="s">
        <v>154</v>
      </c>
      <c r="E126" s="193" t="s">
        <v>1357</v>
      </c>
      <c r="F126" s="194" t="s">
        <v>1358</v>
      </c>
      <c r="G126" s="195" t="s">
        <v>1303</v>
      </c>
      <c r="H126" s="196">
        <v>1</v>
      </c>
      <c r="I126" s="197"/>
      <c r="J126" s="198">
        <f>ROUND(I126*H126,2)</f>
        <v>0</v>
      </c>
      <c r="K126" s="194" t="s">
        <v>21</v>
      </c>
      <c r="L126" s="61"/>
      <c r="M126" s="199" t="s">
        <v>21</v>
      </c>
      <c r="N126" s="200" t="s">
        <v>42</v>
      </c>
      <c r="O126" s="42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159</v>
      </c>
      <c r="AT126" s="24" t="s">
        <v>154</v>
      </c>
      <c r="AU126" s="24" t="s">
        <v>81</v>
      </c>
      <c r="AY126" s="24" t="s">
        <v>152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79</v>
      </c>
      <c r="BK126" s="203">
        <f>ROUND(I126*H126,2)</f>
        <v>0</v>
      </c>
      <c r="BL126" s="24" t="s">
        <v>159</v>
      </c>
      <c r="BM126" s="24" t="s">
        <v>340</v>
      </c>
    </row>
    <row r="127" spans="2:47" s="1" customFormat="1" ht="27">
      <c r="B127" s="41"/>
      <c r="C127" s="63"/>
      <c r="D127" s="206" t="s">
        <v>1304</v>
      </c>
      <c r="E127" s="63"/>
      <c r="F127" s="258" t="s">
        <v>1359</v>
      </c>
      <c r="G127" s="63"/>
      <c r="H127" s="63"/>
      <c r="I127" s="163"/>
      <c r="J127" s="63"/>
      <c r="K127" s="63"/>
      <c r="L127" s="61"/>
      <c r="M127" s="259"/>
      <c r="N127" s="42"/>
      <c r="O127" s="42"/>
      <c r="P127" s="42"/>
      <c r="Q127" s="42"/>
      <c r="R127" s="42"/>
      <c r="S127" s="42"/>
      <c r="T127" s="78"/>
      <c r="AT127" s="24" t="s">
        <v>1304</v>
      </c>
      <c r="AU127" s="24" t="s">
        <v>81</v>
      </c>
    </row>
    <row r="128" spans="2:65" s="1" customFormat="1" ht="25.5" customHeight="1">
      <c r="B128" s="41"/>
      <c r="C128" s="192">
        <v>29</v>
      </c>
      <c r="D128" s="192" t="s">
        <v>154</v>
      </c>
      <c r="E128" s="193" t="s">
        <v>1360</v>
      </c>
      <c r="F128" s="194" t="s">
        <v>1361</v>
      </c>
      <c r="G128" s="195" t="s">
        <v>1303</v>
      </c>
      <c r="H128" s="196">
        <v>1</v>
      </c>
      <c r="I128" s="197"/>
      <c r="J128" s="198">
        <f>ROUND(I128*H128,2)</f>
        <v>0</v>
      </c>
      <c r="K128" s="194" t="s">
        <v>21</v>
      </c>
      <c r="L128" s="61"/>
      <c r="M128" s="199" t="s">
        <v>21</v>
      </c>
      <c r="N128" s="200" t="s">
        <v>42</v>
      </c>
      <c r="O128" s="4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159</v>
      </c>
      <c r="AT128" s="24" t="s">
        <v>154</v>
      </c>
      <c r="AU128" s="24" t="s">
        <v>81</v>
      </c>
      <c r="AY128" s="24" t="s">
        <v>152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79</v>
      </c>
      <c r="BK128" s="203">
        <f>ROUND(I128*H128,2)</f>
        <v>0</v>
      </c>
      <c r="BL128" s="24" t="s">
        <v>159</v>
      </c>
      <c r="BM128" s="24" t="s">
        <v>379</v>
      </c>
    </row>
    <row r="129" spans="2:47" s="1" customFormat="1" ht="40.5">
      <c r="B129" s="41"/>
      <c r="C129" s="63"/>
      <c r="D129" s="206" t="s">
        <v>1304</v>
      </c>
      <c r="E129" s="63"/>
      <c r="F129" s="258" t="s">
        <v>1362</v>
      </c>
      <c r="G129" s="63"/>
      <c r="H129" s="63"/>
      <c r="I129" s="163"/>
      <c r="J129" s="63"/>
      <c r="K129" s="63"/>
      <c r="L129" s="61"/>
      <c r="M129" s="265"/>
      <c r="N129" s="261"/>
      <c r="O129" s="261"/>
      <c r="P129" s="261"/>
      <c r="Q129" s="261"/>
      <c r="R129" s="261"/>
      <c r="S129" s="261"/>
      <c r="T129" s="266"/>
      <c r="AT129" s="24" t="s">
        <v>1304</v>
      </c>
      <c r="AU129" s="24" t="s">
        <v>81</v>
      </c>
    </row>
    <row r="130" spans="2:12" s="1" customFormat="1" ht="6.95" customHeight="1">
      <c r="B130" s="56"/>
      <c r="C130" s="57"/>
      <c r="D130" s="57"/>
      <c r="E130" s="57"/>
      <c r="F130" s="57"/>
      <c r="G130" s="57"/>
      <c r="H130" s="57"/>
      <c r="I130" s="139"/>
      <c r="J130" s="57"/>
      <c r="K130" s="57"/>
      <c r="L130" s="61"/>
    </row>
    <row r="131" ht="13.5"/>
    <row r="132" ht="13.5"/>
  </sheetData>
  <autoFilter ref="C80:K129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7" customWidth="1"/>
    <col min="2" max="2" width="1.66796875" style="267" customWidth="1"/>
    <col min="3" max="4" width="5" style="267" customWidth="1"/>
    <col min="5" max="5" width="11.66015625" style="267" customWidth="1"/>
    <col min="6" max="6" width="9.16015625" style="267" customWidth="1"/>
    <col min="7" max="7" width="5" style="267" customWidth="1"/>
    <col min="8" max="8" width="77.83203125" style="267" customWidth="1"/>
    <col min="9" max="10" width="20" style="267" customWidth="1"/>
    <col min="11" max="11" width="1.66796875" style="267" customWidth="1"/>
  </cols>
  <sheetData>
    <row r="1" ht="37.5" customHeight="1"/>
    <row r="2" spans="2:1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5" customFormat="1" ht="45" customHeight="1">
      <c r="B3" s="271"/>
      <c r="C3" s="395" t="s">
        <v>1363</v>
      </c>
      <c r="D3" s="395"/>
      <c r="E3" s="395"/>
      <c r="F3" s="395"/>
      <c r="G3" s="395"/>
      <c r="H3" s="395"/>
      <c r="I3" s="395"/>
      <c r="J3" s="395"/>
      <c r="K3" s="272"/>
    </row>
    <row r="4" spans="2:11" ht="25.5" customHeight="1">
      <c r="B4" s="273"/>
      <c r="C4" s="399" t="s">
        <v>1364</v>
      </c>
      <c r="D4" s="399"/>
      <c r="E4" s="399"/>
      <c r="F4" s="399"/>
      <c r="G4" s="399"/>
      <c r="H4" s="399"/>
      <c r="I4" s="399"/>
      <c r="J4" s="399"/>
      <c r="K4" s="274"/>
    </row>
    <row r="5" spans="2:11" ht="5.25" customHeight="1">
      <c r="B5" s="273"/>
      <c r="C5" s="275"/>
      <c r="D5" s="275"/>
      <c r="E5" s="275"/>
      <c r="F5" s="275"/>
      <c r="G5" s="275"/>
      <c r="H5" s="275"/>
      <c r="I5" s="275"/>
      <c r="J5" s="275"/>
      <c r="K5" s="274"/>
    </row>
    <row r="6" spans="2:11" ht="15" customHeight="1">
      <c r="B6" s="273"/>
      <c r="C6" s="398" t="s">
        <v>1365</v>
      </c>
      <c r="D6" s="398"/>
      <c r="E6" s="398"/>
      <c r="F6" s="398"/>
      <c r="G6" s="398"/>
      <c r="H6" s="398"/>
      <c r="I6" s="398"/>
      <c r="J6" s="398"/>
      <c r="K6" s="274"/>
    </row>
    <row r="7" spans="2:11" ht="15" customHeight="1">
      <c r="B7" s="277"/>
      <c r="C7" s="398" t="s">
        <v>1366</v>
      </c>
      <c r="D7" s="398"/>
      <c r="E7" s="398"/>
      <c r="F7" s="398"/>
      <c r="G7" s="398"/>
      <c r="H7" s="398"/>
      <c r="I7" s="398"/>
      <c r="J7" s="398"/>
      <c r="K7" s="274"/>
    </row>
    <row r="8" spans="2:1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ht="15" customHeight="1">
      <c r="B9" s="277"/>
      <c r="C9" s="398" t="s">
        <v>1367</v>
      </c>
      <c r="D9" s="398"/>
      <c r="E9" s="398"/>
      <c r="F9" s="398"/>
      <c r="G9" s="398"/>
      <c r="H9" s="398"/>
      <c r="I9" s="398"/>
      <c r="J9" s="398"/>
      <c r="K9" s="274"/>
    </row>
    <row r="10" spans="2:11" ht="15" customHeight="1">
      <c r="B10" s="277"/>
      <c r="C10" s="276"/>
      <c r="D10" s="398" t="s">
        <v>1368</v>
      </c>
      <c r="E10" s="398"/>
      <c r="F10" s="398"/>
      <c r="G10" s="398"/>
      <c r="H10" s="398"/>
      <c r="I10" s="398"/>
      <c r="J10" s="398"/>
      <c r="K10" s="274"/>
    </row>
    <row r="11" spans="2:11" ht="15" customHeight="1">
      <c r="B11" s="277"/>
      <c r="C11" s="278"/>
      <c r="D11" s="398" t="s">
        <v>1369</v>
      </c>
      <c r="E11" s="398"/>
      <c r="F11" s="398"/>
      <c r="G11" s="398"/>
      <c r="H11" s="398"/>
      <c r="I11" s="398"/>
      <c r="J11" s="398"/>
      <c r="K11" s="274"/>
    </row>
    <row r="12" spans="2:11" ht="12.75" customHeight="1">
      <c r="B12" s="277"/>
      <c r="C12" s="278"/>
      <c r="D12" s="278"/>
      <c r="E12" s="278"/>
      <c r="F12" s="278"/>
      <c r="G12" s="278"/>
      <c r="H12" s="278"/>
      <c r="I12" s="278"/>
      <c r="J12" s="278"/>
      <c r="K12" s="274"/>
    </row>
    <row r="13" spans="2:11" ht="15" customHeight="1">
      <c r="B13" s="277"/>
      <c r="C13" s="278"/>
      <c r="D13" s="398" t="s">
        <v>1370</v>
      </c>
      <c r="E13" s="398"/>
      <c r="F13" s="398"/>
      <c r="G13" s="398"/>
      <c r="H13" s="398"/>
      <c r="I13" s="398"/>
      <c r="J13" s="398"/>
      <c r="K13" s="274"/>
    </row>
    <row r="14" spans="2:11" ht="15" customHeight="1">
      <c r="B14" s="277"/>
      <c r="C14" s="278"/>
      <c r="D14" s="398" t="s">
        <v>1371</v>
      </c>
      <c r="E14" s="398"/>
      <c r="F14" s="398"/>
      <c r="G14" s="398"/>
      <c r="H14" s="398"/>
      <c r="I14" s="398"/>
      <c r="J14" s="398"/>
      <c r="K14" s="274"/>
    </row>
    <row r="15" spans="2:11" ht="15" customHeight="1">
      <c r="B15" s="277"/>
      <c r="C15" s="278"/>
      <c r="D15" s="398" t="s">
        <v>1372</v>
      </c>
      <c r="E15" s="398"/>
      <c r="F15" s="398"/>
      <c r="G15" s="398"/>
      <c r="H15" s="398"/>
      <c r="I15" s="398"/>
      <c r="J15" s="398"/>
      <c r="K15" s="274"/>
    </row>
    <row r="16" spans="2:11" ht="15" customHeight="1">
      <c r="B16" s="277"/>
      <c r="C16" s="278"/>
      <c r="D16" s="278"/>
      <c r="E16" s="279" t="s">
        <v>78</v>
      </c>
      <c r="F16" s="398" t="s">
        <v>1373</v>
      </c>
      <c r="G16" s="398"/>
      <c r="H16" s="398"/>
      <c r="I16" s="398"/>
      <c r="J16" s="398"/>
      <c r="K16" s="274"/>
    </row>
    <row r="17" spans="2:11" ht="15" customHeight="1">
      <c r="B17" s="277"/>
      <c r="C17" s="278"/>
      <c r="D17" s="278"/>
      <c r="E17" s="279" t="s">
        <v>1374</v>
      </c>
      <c r="F17" s="398" t="s">
        <v>1375</v>
      </c>
      <c r="G17" s="398"/>
      <c r="H17" s="398"/>
      <c r="I17" s="398"/>
      <c r="J17" s="398"/>
      <c r="K17" s="274"/>
    </row>
    <row r="18" spans="2:11" ht="15" customHeight="1">
      <c r="B18" s="277"/>
      <c r="C18" s="278"/>
      <c r="D18" s="278"/>
      <c r="E18" s="279" t="s">
        <v>1376</v>
      </c>
      <c r="F18" s="398" t="s">
        <v>1377</v>
      </c>
      <c r="G18" s="398"/>
      <c r="H18" s="398"/>
      <c r="I18" s="398"/>
      <c r="J18" s="398"/>
      <c r="K18" s="274"/>
    </row>
    <row r="19" spans="2:11" ht="15" customHeight="1">
      <c r="B19" s="277"/>
      <c r="C19" s="278"/>
      <c r="D19" s="278"/>
      <c r="E19" s="279" t="s">
        <v>1378</v>
      </c>
      <c r="F19" s="398" t="s">
        <v>1379</v>
      </c>
      <c r="G19" s="398"/>
      <c r="H19" s="398"/>
      <c r="I19" s="398"/>
      <c r="J19" s="398"/>
      <c r="K19" s="274"/>
    </row>
    <row r="20" spans="2:11" ht="15" customHeight="1">
      <c r="B20" s="277"/>
      <c r="C20" s="278"/>
      <c r="D20" s="278"/>
      <c r="E20" s="279" t="s">
        <v>1298</v>
      </c>
      <c r="F20" s="398" t="s">
        <v>1380</v>
      </c>
      <c r="G20" s="398"/>
      <c r="H20" s="398"/>
      <c r="I20" s="398"/>
      <c r="J20" s="398"/>
      <c r="K20" s="274"/>
    </row>
    <row r="21" spans="2:11" ht="15" customHeight="1">
      <c r="B21" s="277"/>
      <c r="C21" s="278"/>
      <c r="D21" s="278"/>
      <c r="E21" s="279" t="s">
        <v>1381</v>
      </c>
      <c r="F21" s="398" t="s">
        <v>1382</v>
      </c>
      <c r="G21" s="398"/>
      <c r="H21" s="398"/>
      <c r="I21" s="398"/>
      <c r="J21" s="398"/>
      <c r="K21" s="274"/>
    </row>
    <row r="22" spans="2:11" ht="12.75" customHeight="1">
      <c r="B22" s="277"/>
      <c r="C22" s="278"/>
      <c r="D22" s="278"/>
      <c r="E22" s="278"/>
      <c r="F22" s="278"/>
      <c r="G22" s="278"/>
      <c r="H22" s="278"/>
      <c r="I22" s="278"/>
      <c r="J22" s="278"/>
      <c r="K22" s="274"/>
    </row>
    <row r="23" spans="2:11" ht="15" customHeight="1">
      <c r="B23" s="277"/>
      <c r="C23" s="398" t="s">
        <v>1383</v>
      </c>
      <c r="D23" s="398"/>
      <c r="E23" s="398"/>
      <c r="F23" s="398"/>
      <c r="G23" s="398"/>
      <c r="H23" s="398"/>
      <c r="I23" s="398"/>
      <c r="J23" s="398"/>
      <c r="K23" s="274"/>
    </row>
    <row r="24" spans="2:11" ht="15" customHeight="1">
      <c r="B24" s="277"/>
      <c r="C24" s="398" t="s">
        <v>1384</v>
      </c>
      <c r="D24" s="398"/>
      <c r="E24" s="398"/>
      <c r="F24" s="398"/>
      <c r="G24" s="398"/>
      <c r="H24" s="398"/>
      <c r="I24" s="398"/>
      <c r="J24" s="398"/>
      <c r="K24" s="274"/>
    </row>
    <row r="25" spans="2:11" ht="15" customHeight="1">
      <c r="B25" s="277"/>
      <c r="C25" s="276"/>
      <c r="D25" s="398" t="s">
        <v>1385</v>
      </c>
      <c r="E25" s="398"/>
      <c r="F25" s="398"/>
      <c r="G25" s="398"/>
      <c r="H25" s="398"/>
      <c r="I25" s="398"/>
      <c r="J25" s="398"/>
      <c r="K25" s="274"/>
    </row>
    <row r="26" spans="2:11" ht="15" customHeight="1">
      <c r="B26" s="277"/>
      <c r="C26" s="278"/>
      <c r="D26" s="398" t="s">
        <v>1386</v>
      </c>
      <c r="E26" s="398"/>
      <c r="F26" s="398"/>
      <c r="G26" s="398"/>
      <c r="H26" s="398"/>
      <c r="I26" s="398"/>
      <c r="J26" s="398"/>
      <c r="K26" s="274"/>
    </row>
    <row r="27" spans="2:11" ht="12.75" customHeight="1">
      <c r="B27" s="277"/>
      <c r="C27" s="278"/>
      <c r="D27" s="278"/>
      <c r="E27" s="278"/>
      <c r="F27" s="278"/>
      <c r="G27" s="278"/>
      <c r="H27" s="278"/>
      <c r="I27" s="278"/>
      <c r="J27" s="278"/>
      <c r="K27" s="274"/>
    </row>
    <row r="28" spans="2:11" ht="15" customHeight="1">
      <c r="B28" s="277"/>
      <c r="C28" s="278"/>
      <c r="D28" s="398" t="s">
        <v>1387</v>
      </c>
      <c r="E28" s="398"/>
      <c r="F28" s="398"/>
      <c r="G28" s="398"/>
      <c r="H28" s="398"/>
      <c r="I28" s="398"/>
      <c r="J28" s="398"/>
      <c r="K28" s="274"/>
    </row>
    <row r="29" spans="2:11" ht="15" customHeight="1">
      <c r="B29" s="277"/>
      <c r="C29" s="278"/>
      <c r="D29" s="398" t="s">
        <v>1388</v>
      </c>
      <c r="E29" s="398"/>
      <c r="F29" s="398"/>
      <c r="G29" s="398"/>
      <c r="H29" s="398"/>
      <c r="I29" s="398"/>
      <c r="J29" s="398"/>
      <c r="K29" s="274"/>
    </row>
    <row r="30" spans="2:11" ht="12.75" customHeight="1">
      <c r="B30" s="277"/>
      <c r="C30" s="278"/>
      <c r="D30" s="278"/>
      <c r="E30" s="278"/>
      <c r="F30" s="278"/>
      <c r="G30" s="278"/>
      <c r="H30" s="278"/>
      <c r="I30" s="278"/>
      <c r="J30" s="278"/>
      <c r="K30" s="274"/>
    </row>
    <row r="31" spans="2:11" ht="15" customHeight="1">
      <c r="B31" s="277"/>
      <c r="C31" s="278"/>
      <c r="D31" s="398" t="s">
        <v>1389</v>
      </c>
      <c r="E31" s="398"/>
      <c r="F31" s="398"/>
      <c r="G31" s="398"/>
      <c r="H31" s="398"/>
      <c r="I31" s="398"/>
      <c r="J31" s="398"/>
      <c r="K31" s="274"/>
    </row>
    <row r="32" spans="2:11" ht="15" customHeight="1">
      <c r="B32" s="277"/>
      <c r="C32" s="278"/>
      <c r="D32" s="398" t="s">
        <v>1390</v>
      </c>
      <c r="E32" s="398"/>
      <c r="F32" s="398"/>
      <c r="G32" s="398"/>
      <c r="H32" s="398"/>
      <c r="I32" s="398"/>
      <c r="J32" s="398"/>
      <c r="K32" s="274"/>
    </row>
    <row r="33" spans="2:11" ht="15" customHeight="1">
      <c r="B33" s="277"/>
      <c r="C33" s="278"/>
      <c r="D33" s="398" t="s">
        <v>1391</v>
      </c>
      <c r="E33" s="398"/>
      <c r="F33" s="398"/>
      <c r="G33" s="398"/>
      <c r="H33" s="398"/>
      <c r="I33" s="398"/>
      <c r="J33" s="398"/>
      <c r="K33" s="274"/>
    </row>
    <row r="34" spans="2:11" ht="15" customHeight="1">
      <c r="B34" s="277"/>
      <c r="C34" s="278"/>
      <c r="D34" s="276"/>
      <c r="E34" s="280" t="s">
        <v>137</v>
      </c>
      <c r="F34" s="276"/>
      <c r="G34" s="398" t="s">
        <v>1392</v>
      </c>
      <c r="H34" s="398"/>
      <c r="I34" s="398"/>
      <c r="J34" s="398"/>
      <c r="K34" s="274"/>
    </row>
    <row r="35" spans="2:11" ht="30.75" customHeight="1">
      <c r="B35" s="277"/>
      <c r="C35" s="278"/>
      <c r="D35" s="276"/>
      <c r="E35" s="280" t="s">
        <v>1393</v>
      </c>
      <c r="F35" s="276"/>
      <c r="G35" s="398" t="s">
        <v>1394</v>
      </c>
      <c r="H35" s="398"/>
      <c r="I35" s="398"/>
      <c r="J35" s="398"/>
      <c r="K35" s="274"/>
    </row>
    <row r="36" spans="2:11" ht="15" customHeight="1">
      <c r="B36" s="277"/>
      <c r="C36" s="278"/>
      <c r="D36" s="276"/>
      <c r="E36" s="280" t="s">
        <v>52</v>
      </c>
      <c r="F36" s="276"/>
      <c r="G36" s="398" t="s">
        <v>1395</v>
      </c>
      <c r="H36" s="398"/>
      <c r="I36" s="398"/>
      <c r="J36" s="398"/>
      <c r="K36" s="274"/>
    </row>
    <row r="37" spans="2:11" ht="15" customHeight="1">
      <c r="B37" s="277"/>
      <c r="C37" s="278"/>
      <c r="D37" s="276"/>
      <c r="E37" s="280" t="s">
        <v>138</v>
      </c>
      <c r="F37" s="276"/>
      <c r="G37" s="398" t="s">
        <v>1396</v>
      </c>
      <c r="H37" s="398"/>
      <c r="I37" s="398"/>
      <c r="J37" s="398"/>
      <c r="K37" s="274"/>
    </row>
    <row r="38" spans="2:11" ht="15" customHeight="1">
      <c r="B38" s="277"/>
      <c r="C38" s="278"/>
      <c r="D38" s="276"/>
      <c r="E38" s="280" t="s">
        <v>139</v>
      </c>
      <c r="F38" s="276"/>
      <c r="G38" s="398" t="s">
        <v>1397</v>
      </c>
      <c r="H38" s="398"/>
      <c r="I38" s="398"/>
      <c r="J38" s="398"/>
      <c r="K38" s="274"/>
    </row>
    <row r="39" spans="2:11" ht="15" customHeight="1">
      <c r="B39" s="277"/>
      <c r="C39" s="278"/>
      <c r="D39" s="276"/>
      <c r="E39" s="280" t="s">
        <v>140</v>
      </c>
      <c r="F39" s="276"/>
      <c r="G39" s="398" t="s">
        <v>1398</v>
      </c>
      <c r="H39" s="398"/>
      <c r="I39" s="398"/>
      <c r="J39" s="398"/>
      <c r="K39" s="274"/>
    </row>
    <row r="40" spans="2:11" ht="15" customHeight="1">
      <c r="B40" s="277"/>
      <c r="C40" s="278"/>
      <c r="D40" s="276"/>
      <c r="E40" s="280" t="s">
        <v>1399</v>
      </c>
      <c r="F40" s="276"/>
      <c r="G40" s="398" t="s">
        <v>1400</v>
      </c>
      <c r="H40" s="398"/>
      <c r="I40" s="398"/>
      <c r="J40" s="398"/>
      <c r="K40" s="274"/>
    </row>
    <row r="41" spans="2:11" ht="15" customHeight="1">
      <c r="B41" s="277"/>
      <c r="C41" s="278"/>
      <c r="D41" s="276"/>
      <c r="E41" s="280"/>
      <c r="F41" s="276"/>
      <c r="G41" s="398" t="s">
        <v>1401</v>
      </c>
      <c r="H41" s="398"/>
      <c r="I41" s="398"/>
      <c r="J41" s="398"/>
      <c r="K41" s="274"/>
    </row>
    <row r="42" spans="2:11" ht="15" customHeight="1">
      <c r="B42" s="277"/>
      <c r="C42" s="278"/>
      <c r="D42" s="276"/>
      <c r="E42" s="280" t="s">
        <v>1402</v>
      </c>
      <c r="F42" s="276"/>
      <c r="G42" s="398" t="s">
        <v>1403</v>
      </c>
      <c r="H42" s="398"/>
      <c r="I42" s="398"/>
      <c r="J42" s="398"/>
      <c r="K42" s="274"/>
    </row>
    <row r="43" spans="2:11" ht="15" customHeight="1">
      <c r="B43" s="277"/>
      <c r="C43" s="278"/>
      <c r="D43" s="276"/>
      <c r="E43" s="280" t="s">
        <v>142</v>
      </c>
      <c r="F43" s="276"/>
      <c r="G43" s="398" t="s">
        <v>1404</v>
      </c>
      <c r="H43" s="398"/>
      <c r="I43" s="398"/>
      <c r="J43" s="398"/>
      <c r="K43" s="274"/>
    </row>
    <row r="44" spans="2:11" ht="12.75" customHeight="1">
      <c r="B44" s="277"/>
      <c r="C44" s="278"/>
      <c r="D44" s="276"/>
      <c r="E44" s="276"/>
      <c r="F44" s="276"/>
      <c r="G44" s="276"/>
      <c r="H44" s="276"/>
      <c r="I44" s="276"/>
      <c r="J44" s="276"/>
      <c r="K44" s="274"/>
    </row>
    <row r="45" spans="2:11" ht="15" customHeight="1">
      <c r="B45" s="277"/>
      <c r="C45" s="278"/>
      <c r="D45" s="398" t="s">
        <v>1405</v>
      </c>
      <c r="E45" s="398"/>
      <c r="F45" s="398"/>
      <c r="G45" s="398"/>
      <c r="H45" s="398"/>
      <c r="I45" s="398"/>
      <c r="J45" s="398"/>
      <c r="K45" s="274"/>
    </row>
    <row r="46" spans="2:11" ht="15" customHeight="1">
      <c r="B46" s="277"/>
      <c r="C46" s="278"/>
      <c r="D46" s="278"/>
      <c r="E46" s="398" t="s">
        <v>1406</v>
      </c>
      <c r="F46" s="398"/>
      <c r="G46" s="398"/>
      <c r="H46" s="398"/>
      <c r="I46" s="398"/>
      <c r="J46" s="398"/>
      <c r="K46" s="274"/>
    </row>
    <row r="47" spans="2:11" ht="15" customHeight="1">
      <c r="B47" s="277"/>
      <c r="C47" s="278"/>
      <c r="D47" s="278"/>
      <c r="E47" s="398" t="s">
        <v>1407</v>
      </c>
      <c r="F47" s="398"/>
      <c r="G47" s="398"/>
      <c r="H47" s="398"/>
      <c r="I47" s="398"/>
      <c r="J47" s="398"/>
      <c r="K47" s="274"/>
    </row>
    <row r="48" spans="2:11" ht="15" customHeight="1">
      <c r="B48" s="277"/>
      <c r="C48" s="278"/>
      <c r="D48" s="278"/>
      <c r="E48" s="398" t="s">
        <v>1408</v>
      </c>
      <c r="F48" s="398"/>
      <c r="G48" s="398"/>
      <c r="H48" s="398"/>
      <c r="I48" s="398"/>
      <c r="J48" s="398"/>
      <c r="K48" s="274"/>
    </row>
    <row r="49" spans="2:11" ht="15" customHeight="1">
      <c r="B49" s="277"/>
      <c r="C49" s="278"/>
      <c r="D49" s="398" t="s">
        <v>1409</v>
      </c>
      <c r="E49" s="398"/>
      <c r="F49" s="398"/>
      <c r="G49" s="398"/>
      <c r="H49" s="398"/>
      <c r="I49" s="398"/>
      <c r="J49" s="398"/>
      <c r="K49" s="274"/>
    </row>
    <row r="50" spans="2:11" ht="25.5" customHeight="1">
      <c r="B50" s="273"/>
      <c r="C50" s="399" t="s">
        <v>1410</v>
      </c>
      <c r="D50" s="399"/>
      <c r="E50" s="399"/>
      <c r="F50" s="399"/>
      <c r="G50" s="399"/>
      <c r="H50" s="399"/>
      <c r="I50" s="399"/>
      <c r="J50" s="399"/>
      <c r="K50" s="274"/>
    </row>
    <row r="51" spans="2:11" ht="5.25" customHeight="1">
      <c r="B51" s="273"/>
      <c r="C51" s="275"/>
      <c r="D51" s="275"/>
      <c r="E51" s="275"/>
      <c r="F51" s="275"/>
      <c r="G51" s="275"/>
      <c r="H51" s="275"/>
      <c r="I51" s="275"/>
      <c r="J51" s="275"/>
      <c r="K51" s="274"/>
    </row>
    <row r="52" spans="2:11" ht="15" customHeight="1">
      <c r="B52" s="273"/>
      <c r="C52" s="398" t="s">
        <v>1411</v>
      </c>
      <c r="D52" s="398"/>
      <c r="E52" s="398"/>
      <c r="F52" s="398"/>
      <c r="G52" s="398"/>
      <c r="H52" s="398"/>
      <c r="I52" s="398"/>
      <c r="J52" s="398"/>
      <c r="K52" s="274"/>
    </row>
    <row r="53" spans="2:11" ht="15" customHeight="1">
      <c r="B53" s="273"/>
      <c r="C53" s="398" t="s">
        <v>1412</v>
      </c>
      <c r="D53" s="398"/>
      <c r="E53" s="398"/>
      <c r="F53" s="398"/>
      <c r="G53" s="398"/>
      <c r="H53" s="398"/>
      <c r="I53" s="398"/>
      <c r="J53" s="398"/>
      <c r="K53" s="274"/>
    </row>
    <row r="54" spans="2:11" ht="12.75" customHeight="1">
      <c r="B54" s="273"/>
      <c r="C54" s="276"/>
      <c r="D54" s="276"/>
      <c r="E54" s="276"/>
      <c r="F54" s="276"/>
      <c r="G54" s="276"/>
      <c r="H54" s="276"/>
      <c r="I54" s="276"/>
      <c r="J54" s="276"/>
      <c r="K54" s="274"/>
    </row>
    <row r="55" spans="2:11" ht="15" customHeight="1">
      <c r="B55" s="273"/>
      <c r="C55" s="398" t="s">
        <v>1413</v>
      </c>
      <c r="D55" s="398"/>
      <c r="E55" s="398"/>
      <c r="F55" s="398"/>
      <c r="G55" s="398"/>
      <c r="H55" s="398"/>
      <c r="I55" s="398"/>
      <c r="J55" s="398"/>
      <c r="K55" s="274"/>
    </row>
    <row r="56" spans="2:11" ht="15" customHeight="1">
      <c r="B56" s="273"/>
      <c r="C56" s="278"/>
      <c r="D56" s="398" t="s">
        <v>1414</v>
      </c>
      <c r="E56" s="398"/>
      <c r="F56" s="398"/>
      <c r="G56" s="398"/>
      <c r="H56" s="398"/>
      <c r="I56" s="398"/>
      <c r="J56" s="398"/>
      <c r="K56" s="274"/>
    </row>
    <row r="57" spans="2:11" ht="15" customHeight="1">
      <c r="B57" s="273"/>
      <c r="C57" s="278"/>
      <c r="D57" s="398" t="s">
        <v>1415</v>
      </c>
      <c r="E57" s="398"/>
      <c r="F57" s="398"/>
      <c r="G57" s="398"/>
      <c r="H57" s="398"/>
      <c r="I57" s="398"/>
      <c r="J57" s="398"/>
      <c r="K57" s="274"/>
    </row>
    <row r="58" spans="2:11" ht="15" customHeight="1">
      <c r="B58" s="273"/>
      <c r="C58" s="278"/>
      <c r="D58" s="398" t="s">
        <v>1416</v>
      </c>
      <c r="E58" s="398"/>
      <c r="F58" s="398"/>
      <c r="G58" s="398"/>
      <c r="H58" s="398"/>
      <c r="I58" s="398"/>
      <c r="J58" s="398"/>
      <c r="K58" s="274"/>
    </row>
    <row r="59" spans="2:11" ht="15" customHeight="1">
      <c r="B59" s="273"/>
      <c r="C59" s="278"/>
      <c r="D59" s="398" t="s">
        <v>1417</v>
      </c>
      <c r="E59" s="398"/>
      <c r="F59" s="398"/>
      <c r="G59" s="398"/>
      <c r="H59" s="398"/>
      <c r="I59" s="398"/>
      <c r="J59" s="398"/>
      <c r="K59" s="274"/>
    </row>
    <row r="60" spans="2:11" ht="15" customHeight="1">
      <c r="B60" s="273"/>
      <c r="C60" s="278"/>
      <c r="D60" s="397" t="s">
        <v>1418</v>
      </c>
      <c r="E60" s="397"/>
      <c r="F60" s="397"/>
      <c r="G60" s="397"/>
      <c r="H60" s="397"/>
      <c r="I60" s="397"/>
      <c r="J60" s="397"/>
      <c r="K60" s="274"/>
    </row>
    <row r="61" spans="2:11" ht="15" customHeight="1">
      <c r="B61" s="273"/>
      <c r="C61" s="278"/>
      <c r="D61" s="398" t="s">
        <v>1419</v>
      </c>
      <c r="E61" s="398"/>
      <c r="F61" s="398"/>
      <c r="G61" s="398"/>
      <c r="H61" s="398"/>
      <c r="I61" s="398"/>
      <c r="J61" s="398"/>
      <c r="K61" s="274"/>
    </row>
    <row r="62" spans="2:11" ht="12.75" customHeight="1">
      <c r="B62" s="273"/>
      <c r="C62" s="278"/>
      <c r="D62" s="278"/>
      <c r="E62" s="281"/>
      <c r="F62" s="278"/>
      <c r="G62" s="278"/>
      <c r="H62" s="278"/>
      <c r="I62" s="278"/>
      <c r="J62" s="278"/>
      <c r="K62" s="274"/>
    </row>
    <row r="63" spans="2:11" ht="15" customHeight="1">
      <c r="B63" s="273"/>
      <c r="C63" s="278"/>
      <c r="D63" s="398" t="s">
        <v>1420</v>
      </c>
      <c r="E63" s="398"/>
      <c r="F63" s="398"/>
      <c r="G63" s="398"/>
      <c r="H63" s="398"/>
      <c r="I63" s="398"/>
      <c r="J63" s="398"/>
      <c r="K63" s="274"/>
    </row>
    <row r="64" spans="2:11" ht="15" customHeight="1">
      <c r="B64" s="273"/>
      <c r="C64" s="278"/>
      <c r="D64" s="397" t="s">
        <v>1421</v>
      </c>
      <c r="E64" s="397"/>
      <c r="F64" s="397"/>
      <c r="G64" s="397"/>
      <c r="H64" s="397"/>
      <c r="I64" s="397"/>
      <c r="J64" s="397"/>
      <c r="K64" s="274"/>
    </row>
    <row r="65" spans="2:11" ht="15" customHeight="1">
      <c r="B65" s="273"/>
      <c r="C65" s="278"/>
      <c r="D65" s="398" t="s">
        <v>1422</v>
      </c>
      <c r="E65" s="398"/>
      <c r="F65" s="398"/>
      <c r="G65" s="398"/>
      <c r="H65" s="398"/>
      <c r="I65" s="398"/>
      <c r="J65" s="398"/>
      <c r="K65" s="274"/>
    </row>
    <row r="66" spans="2:11" ht="15" customHeight="1">
      <c r="B66" s="273"/>
      <c r="C66" s="278"/>
      <c r="D66" s="398" t="s">
        <v>1423</v>
      </c>
      <c r="E66" s="398"/>
      <c r="F66" s="398"/>
      <c r="G66" s="398"/>
      <c r="H66" s="398"/>
      <c r="I66" s="398"/>
      <c r="J66" s="398"/>
      <c r="K66" s="274"/>
    </row>
    <row r="67" spans="2:11" ht="15" customHeight="1">
      <c r="B67" s="273"/>
      <c r="C67" s="278"/>
      <c r="D67" s="398" t="s">
        <v>1424</v>
      </c>
      <c r="E67" s="398"/>
      <c r="F67" s="398"/>
      <c r="G67" s="398"/>
      <c r="H67" s="398"/>
      <c r="I67" s="398"/>
      <c r="J67" s="398"/>
      <c r="K67" s="274"/>
    </row>
    <row r="68" spans="2:11" ht="15" customHeight="1">
      <c r="B68" s="273"/>
      <c r="C68" s="278"/>
      <c r="D68" s="398" t="s">
        <v>1425</v>
      </c>
      <c r="E68" s="398"/>
      <c r="F68" s="398"/>
      <c r="G68" s="398"/>
      <c r="H68" s="398"/>
      <c r="I68" s="398"/>
      <c r="J68" s="398"/>
      <c r="K68" s="274"/>
    </row>
    <row r="69" spans="2:11" ht="12.75" customHeight="1">
      <c r="B69" s="282"/>
      <c r="C69" s="283"/>
      <c r="D69" s="283"/>
      <c r="E69" s="283"/>
      <c r="F69" s="283"/>
      <c r="G69" s="283"/>
      <c r="H69" s="283"/>
      <c r="I69" s="283"/>
      <c r="J69" s="283"/>
      <c r="K69" s="284"/>
    </row>
    <row r="70" spans="2:11" ht="18.75" customHeight="1">
      <c r="B70" s="285"/>
      <c r="C70" s="285"/>
      <c r="D70" s="285"/>
      <c r="E70" s="285"/>
      <c r="F70" s="285"/>
      <c r="G70" s="285"/>
      <c r="H70" s="285"/>
      <c r="I70" s="285"/>
      <c r="J70" s="285"/>
      <c r="K70" s="286"/>
    </row>
    <row r="71" spans="2:11" ht="18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</row>
    <row r="72" spans="2:11" ht="7.5" customHeight="1">
      <c r="B72" s="287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ht="45" customHeight="1">
      <c r="B73" s="290"/>
      <c r="C73" s="396" t="s">
        <v>116</v>
      </c>
      <c r="D73" s="396"/>
      <c r="E73" s="396"/>
      <c r="F73" s="396"/>
      <c r="G73" s="396"/>
      <c r="H73" s="396"/>
      <c r="I73" s="396"/>
      <c r="J73" s="396"/>
      <c r="K73" s="291"/>
    </row>
    <row r="74" spans="2:11" ht="17.25" customHeight="1">
      <c r="B74" s="290"/>
      <c r="C74" s="292" t="s">
        <v>1426</v>
      </c>
      <c r="D74" s="292"/>
      <c r="E74" s="292"/>
      <c r="F74" s="292" t="s">
        <v>1427</v>
      </c>
      <c r="G74" s="293"/>
      <c r="H74" s="292" t="s">
        <v>138</v>
      </c>
      <c r="I74" s="292" t="s">
        <v>56</v>
      </c>
      <c r="J74" s="292" t="s">
        <v>1428</v>
      </c>
      <c r="K74" s="291"/>
    </row>
    <row r="75" spans="2:11" ht="17.25" customHeight="1">
      <c r="B75" s="290"/>
      <c r="C75" s="294" t="s">
        <v>1429</v>
      </c>
      <c r="D75" s="294"/>
      <c r="E75" s="294"/>
      <c r="F75" s="295" t="s">
        <v>1430</v>
      </c>
      <c r="G75" s="296"/>
      <c r="H75" s="294"/>
      <c r="I75" s="294"/>
      <c r="J75" s="294" t="s">
        <v>1431</v>
      </c>
      <c r="K75" s="291"/>
    </row>
    <row r="76" spans="2:11" ht="5.25" customHeight="1">
      <c r="B76" s="290"/>
      <c r="C76" s="297"/>
      <c r="D76" s="297"/>
      <c r="E76" s="297"/>
      <c r="F76" s="297"/>
      <c r="G76" s="298"/>
      <c r="H76" s="297"/>
      <c r="I76" s="297"/>
      <c r="J76" s="297"/>
      <c r="K76" s="291"/>
    </row>
    <row r="77" spans="2:11" ht="15" customHeight="1">
      <c r="B77" s="290"/>
      <c r="C77" s="280" t="s">
        <v>52</v>
      </c>
      <c r="D77" s="297"/>
      <c r="E77" s="297"/>
      <c r="F77" s="299" t="s">
        <v>1432</v>
      </c>
      <c r="G77" s="298"/>
      <c r="H77" s="280" t="s">
        <v>1433</v>
      </c>
      <c r="I77" s="280" t="s">
        <v>1434</v>
      </c>
      <c r="J77" s="280">
        <v>20</v>
      </c>
      <c r="K77" s="291"/>
    </row>
    <row r="78" spans="2:11" ht="15" customHeight="1">
      <c r="B78" s="290"/>
      <c r="C78" s="280" t="s">
        <v>1435</v>
      </c>
      <c r="D78" s="280"/>
      <c r="E78" s="280"/>
      <c r="F78" s="299" t="s">
        <v>1432</v>
      </c>
      <c r="G78" s="298"/>
      <c r="H78" s="280" t="s">
        <v>1436</v>
      </c>
      <c r="I78" s="280" t="s">
        <v>1434</v>
      </c>
      <c r="J78" s="280">
        <v>120</v>
      </c>
      <c r="K78" s="291"/>
    </row>
    <row r="79" spans="2:11" ht="15" customHeight="1">
      <c r="B79" s="300"/>
      <c r="C79" s="280" t="s">
        <v>1437</v>
      </c>
      <c r="D79" s="280"/>
      <c r="E79" s="280"/>
      <c r="F79" s="299" t="s">
        <v>1438</v>
      </c>
      <c r="G79" s="298"/>
      <c r="H79" s="280" t="s">
        <v>1439</v>
      </c>
      <c r="I79" s="280" t="s">
        <v>1434</v>
      </c>
      <c r="J79" s="280">
        <v>50</v>
      </c>
      <c r="K79" s="291"/>
    </row>
    <row r="80" spans="2:11" ht="15" customHeight="1">
      <c r="B80" s="300"/>
      <c r="C80" s="280" t="s">
        <v>1440</v>
      </c>
      <c r="D80" s="280"/>
      <c r="E80" s="280"/>
      <c r="F80" s="299" t="s">
        <v>1432</v>
      </c>
      <c r="G80" s="298"/>
      <c r="H80" s="280" t="s">
        <v>1441</v>
      </c>
      <c r="I80" s="280" t="s">
        <v>1442</v>
      </c>
      <c r="J80" s="280"/>
      <c r="K80" s="291"/>
    </row>
    <row r="81" spans="2:11" ht="15" customHeight="1">
      <c r="B81" s="300"/>
      <c r="C81" s="301" t="s">
        <v>1443</v>
      </c>
      <c r="D81" s="301"/>
      <c r="E81" s="301"/>
      <c r="F81" s="302" t="s">
        <v>1438</v>
      </c>
      <c r="G81" s="301"/>
      <c r="H81" s="301" t="s">
        <v>1444</v>
      </c>
      <c r="I81" s="301" t="s">
        <v>1434</v>
      </c>
      <c r="J81" s="301">
        <v>15</v>
      </c>
      <c r="K81" s="291"/>
    </row>
    <row r="82" spans="2:11" ht="15" customHeight="1">
      <c r="B82" s="300"/>
      <c r="C82" s="301" t="s">
        <v>1445</v>
      </c>
      <c r="D82" s="301"/>
      <c r="E82" s="301"/>
      <c r="F82" s="302" t="s">
        <v>1438</v>
      </c>
      <c r="G82" s="301"/>
      <c r="H82" s="301" t="s">
        <v>1446</v>
      </c>
      <c r="I82" s="301" t="s">
        <v>1434</v>
      </c>
      <c r="J82" s="301">
        <v>15</v>
      </c>
      <c r="K82" s="291"/>
    </row>
    <row r="83" spans="2:11" ht="15" customHeight="1">
      <c r="B83" s="300"/>
      <c r="C83" s="301" t="s">
        <v>1447</v>
      </c>
      <c r="D83" s="301"/>
      <c r="E83" s="301"/>
      <c r="F83" s="302" t="s">
        <v>1438</v>
      </c>
      <c r="G83" s="301"/>
      <c r="H83" s="301" t="s">
        <v>1448</v>
      </c>
      <c r="I83" s="301" t="s">
        <v>1434</v>
      </c>
      <c r="J83" s="301">
        <v>20</v>
      </c>
      <c r="K83" s="291"/>
    </row>
    <row r="84" spans="2:11" ht="15" customHeight="1">
      <c r="B84" s="300"/>
      <c r="C84" s="301" t="s">
        <v>1449</v>
      </c>
      <c r="D84" s="301"/>
      <c r="E84" s="301"/>
      <c r="F84" s="302" t="s">
        <v>1438</v>
      </c>
      <c r="G84" s="301"/>
      <c r="H84" s="301" t="s">
        <v>1450</v>
      </c>
      <c r="I84" s="301" t="s">
        <v>1434</v>
      </c>
      <c r="J84" s="301">
        <v>20</v>
      </c>
      <c r="K84" s="291"/>
    </row>
    <row r="85" spans="2:11" ht="15" customHeight="1">
      <c r="B85" s="300"/>
      <c r="C85" s="280" t="s">
        <v>1451</v>
      </c>
      <c r="D85" s="280"/>
      <c r="E85" s="280"/>
      <c r="F85" s="299" t="s">
        <v>1438</v>
      </c>
      <c r="G85" s="298"/>
      <c r="H85" s="280" t="s">
        <v>1452</v>
      </c>
      <c r="I85" s="280" t="s">
        <v>1434</v>
      </c>
      <c r="J85" s="280">
        <v>50</v>
      </c>
      <c r="K85" s="291"/>
    </row>
    <row r="86" spans="2:11" ht="15" customHeight="1">
      <c r="B86" s="300"/>
      <c r="C86" s="280" t="s">
        <v>1453</v>
      </c>
      <c r="D86" s="280"/>
      <c r="E86" s="280"/>
      <c r="F86" s="299" t="s">
        <v>1438</v>
      </c>
      <c r="G86" s="298"/>
      <c r="H86" s="280" t="s">
        <v>1454</v>
      </c>
      <c r="I86" s="280" t="s">
        <v>1434</v>
      </c>
      <c r="J86" s="280">
        <v>20</v>
      </c>
      <c r="K86" s="291"/>
    </row>
    <row r="87" spans="2:11" ht="15" customHeight="1">
      <c r="B87" s="300"/>
      <c r="C87" s="280" t="s">
        <v>1455</v>
      </c>
      <c r="D87" s="280"/>
      <c r="E87" s="280"/>
      <c r="F87" s="299" t="s">
        <v>1438</v>
      </c>
      <c r="G87" s="298"/>
      <c r="H87" s="280" t="s">
        <v>1456</v>
      </c>
      <c r="I87" s="280" t="s">
        <v>1434</v>
      </c>
      <c r="J87" s="280">
        <v>20</v>
      </c>
      <c r="K87" s="291"/>
    </row>
    <row r="88" spans="2:11" ht="15" customHeight="1">
      <c r="B88" s="300"/>
      <c r="C88" s="280" t="s">
        <v>1457</v>
      </c>
      <c r="D88" s="280"/>
      <c r="E88" s="280"/>
      <c r="F88" s="299" t="s">
        <v>1438</v>
      </c>
      <c r="G88" s="298"/>
      <c r="H88" s="280" t="s">
        <v>1458</v>
      </c>
      <c r="I88" s="280" t="s">
        <v>1434</v>
      </c>
      <c r="J88" s="280">
        <v>50</v>
      </c>
      <c r="K88" s="291"/>
    </row>
    <row r="89" spans="2:11" ht="15" customHeight="1">
      <c r="B89" s="300"/>
      <c r="C89" s="280" t="s">
        <v>1459</v>
      </c>
      <c r="D89" s="280"/>
      <c r="E89" s="280"/>
      <c r="F89" s="299" t="s">
        <v>1438</v>
      </c>
      <c r="G89" s="298"/>
      <c r="H89" s="280" t="s">
        <v>1459</v>
      </c>
      <c r="I89" s="280" t="s">
        <v>1434</v>
      </c>
      <c r="J89" s="280">
        <v>50</v>
      </c>
      <c r="K89" s="291"/>
    </row>
    <row r="90" spans="2:11" ht="15" customHeight="1">
      <c r="B90" s="300"/>
      <c r="C90" s="280" t="s">
        <v>143</v>
      </c>
      <c r="D90" s="280"/>
      <c r="E90" s="280"/>
      <c r="F90" s="299" t="s">
        <v>1438</v>
      </c>
      <c r="G90" s="298"/>
      <c r="H90" s="280" t="s">
        <v>1460</v>
      </c>
      <c r="I90" s="280" t="s">
        <v>1434</v>
      </c>
      <c r="J90" s="280">
        <v>255</v>
      </c>
      <c r="K90" s="291"/>
    </row>
    <row r="91" spans="2:11" ht="15" customHeight="1">
      <c r="B91" s="300"/>
      <c r="C91" s="280" t="s">
        <v>1461</v>
      </c>
      <c r="D91" s="280"/>
      <c r="E91" s="280"/>
      <c r="F91" s="299" t="s">
        <v>1432</v>
      </c>
      <c r="G91" s="298"/>
      <c r="H91" s="280" t="s">
        <v>1462</v>
      </c>
      <c r="I91" s="280" t="s">
        <v>1463</v>
      </c>
      <c r="J91" s="280"/>
      <c r="K91" s="291"/>
    </row>
    <row r="92" spans="2:11" ht="15" customHeight="1">
      <c r="B92" s="300"/>
      <c r="C92" s="280" t="s">
        <v>1464</v>
      </c>
      <c r="D92" s="280"/>
      <c r="E92" s="280"/>
      <c r="F92" s="299" t="s">
        <v>1432</v>
      </c>
      <c r="G92" s="298"/>
      <c r="H92" s="280" t="s">
        <v>1465</v>
      </c>
      <c r="I92" s="280" t="s">
        <v>1466</v>
      </c>
      <c r="J92" s="280"/>
      <c r="K92" s="291"/>
    </row>
    <row r="93" spans="2:11" ht="15" customHeight="1">
      <c r="B93" s="300"/>
      <c r="C93" s="280" t="s">
        <v>1467</v>
      </c>
      <c r="D93" s="280"/>
      <c r="E93" s="280"/>
      <c r="F93" s="299" t="s">
        <v>1432</v>
      </c>
      <c r="G93" s="298"/>
      <c r="H93" s="280" t="s">
        <v>1467</v>
      </c>
      <c r="I93" s="280" t="s">
        <v>1466</v>
      </c>
      <c r="J93" s="280"/>
      <c r="K93" s="291"/>
    </row>
    <row r="94" spans="2:11" ht="15" customHeight="1">
      <c r="B94" s="300"/>
      <c r="C94" s="280" t="s">
        <v>37</v>
      </c>
      <c r="D94" s="280"/>
      <c r="E94" s="280"/>
      <c r="F94" s="299" t="s">
        <v>1432</v>
      </c>
      <c r="G94" s="298"/>
      <c r="H94" s="280" t="s">
        <v>1468</v>
      </c>
      <c r="I94" s="280" t="s">
        <v>1466</v>
      </c>
      <c r="J94" s="280"/>
      <c r="K94" s="291"/>
    </row>
    <row r="95" spans="2:11" ht="15" customHeight="1">
      <c r="B95" s="300"/>
      <c r="C95" s="280" t="s">
        <v>47</v>
      </c>
      <c r="D95" s="280"/>
      <c r="E95" s="280"/>
      <c r="F95" s="299" t="s">
        <v>1432</v>
      </c>
      <c r="G95" s="298"/>
      <c r="H95" s="280" t="s">
        <v>1469</v>
      </c>
      <c r="I95" s="280" t="s">
        <v>1466</v>
      </c>
      <c r="J95" s="280"/>
      <c r="K95" s="291"/>
    </row>
    <row r="96" spans="2:11" ht="15" customHeight="1">
      <c r="B96" s="303"/>
      <c r="C96" s="304"/>
      <c r="D96" s="304"/>
      <c r="E96" s="304"/>
      <c r="F96" s="304"/>
      <c r="G96" s="304"/>
      <c r="H96" s="304"/>
      <c r="I96" s="304"/>
      <c r="J96" s="304"/>
      <c r="K96" s="305"/>
    </row>
    <row r="97" spans="2:11" ht="18.75" customHeight="1">
      <c r="B97" s="306"/>
      <c r="C97" s="307"/>
      <c r="D97" s="307"/>
      <c r="E97" s="307"/>
      <c r="F97" s="307"/>
      <c r="G97" s="307"/>
      <c r="H97" s="307"/>
      <c r="I97" s="307"/>
      <c r="J97" s="307"/>
      <c r="K97" s="306"/>
    </row>
    <row r="98" spans="2:11" ht="18.75" customHeight="1">
      <c r="B98" s="286"/>
      <c r="C98" s="286"/>
      <c r="D98" s="286"/>
      <c r="E98" s="286"/>
      <c r="F98" s="286"/>
      <c r="G98" s="286"/>
      <c r="H98" s="286"/>
      <c r="I98" s="286"/>
      <c r="J98" s="286"/>
      <c r="K98" s="286"/>
    </row>
    <row r="99" spans="2:11" ht="7.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9"/>
    </row>
    <row r="100" spans="2:11" ht="45" customHeight="1">
      <c r="B100" s="290"/>
      <c r="C100" s="396" t="s">
        <v>1470</v>
      </c>
      <c r="D100" s="396"/>
      <c r="E100" s="396"/>
      <c r="F100" s="396"/>
      <c r="G100" s="396"/>
      <c r="H100" s="396"/>
      <c r="I100" s="396"/>
      <c r="J100" s="396"/>
      <c r="K100" s="291"/>
    </row>
    <row r="101" spans="2:11" ht="17.25" customHeight="1">
      <c r="B101" s="290"/>
      <c r="C101" s="292" t="s">
        <v>1426</v>
      </c>
      <c r="D101" s="292"/>
      <c r="E101" s="292"/>
      <c r="F101" s="292" t="s">
        <v>1427</v>
      </c>
      <c r="G101" s="293"/>
      <c r="H101" s="292" t="s">
        <v>138</v>
      </c>
      <c r="I101" s="292" t="s">
        <v>56</v>
      </c>
      <c r="J101" s="292" t="s">
        <v>1428</v>
      </c>
      <c r="K101" s="291"/>
    </row>
    <row r="102" spans="2:11" ht="17.25" customHeight="1">
      <c r="B102" s="290"/>
      <c r="C102" s="294" t="s">
        <v>1429</v>
      </c>
      <c r="D102" s="294"/>
      <c r="E102" s="294"/>
      <c r="F102" s="295" t="s">
        <v>1430</v>
      </c>
      <c r="G102" s="296"/>
      <c r="H102" s="294"/>
      <c r="I102" s="294"/>
      <c r="J102" s="294" t="s">
        <v>1431</v>
      </c>
      <c r="K102" s="291"/>
    </row>
    <row r="103" spans="2:11" ht="5.25" customHeight="1">
      <c r="B103" s="290"/>
      <c r="C103" s="292"/>
      <c r="D103" s="292"/>
      <c r="E103" s="292"/>
      <c r="F103" s="292"/>
      <c r="G103" s="308"/>
      <c r="H103" s="292"/>
      <c r="I103" s="292"/>
      <c r="J103" s="292"/>
      <c r="K103" s="291"/>
    </row>
    <row r="104" spans="2:11" ht="15" customHeight="1">
      <c r="B104" s="290"/>
      <c r="C104" s="280" t="s">
        <v>52</v>
      </c>
      <c r="D104" s="297"/>
      <c r="E104" s="297"/>
      <c r="F104" s="299" t="s">
        <v>1432</v>
      </c>
      <c r="G104" s="308"/>
      <c r="H104" s="280" t="s">
        <v>1471</v>
      </c>
      <c r="I104" s="280" t="s">
        <v>1434</v>
      </c>
      <c r="J104" s="280">
        <v>20</v>
      </c>
      <c r="K104" s="291"/>
    </row>
    <row r="105" spans="2:11" ht="15" customHeight="1">
      <c r="B105" s="290"/>
      <c r="C105" s="280" t="s">
        <v>1435</v>
      </c>
      <c r="D105" s="280"/>
      <c r="E105" s="280"/>
      <c r="F105" s="299" t="s">
        <v>1432</v>
      </c>
      <c r="G105" s="280"/>
      <c r="H105" s="280" t="s">
        <v>1471</v>
      </c>
      <c r="I105" s="280" t="s">
        <v>1434</v>
      </c>
      <c r="J105" s="280">
        <v>120</v>
      </c>
      <c r="K105" s="291"/>
    </row>
    <row r="106" spans="2:11" ht="15" customHeight="1">
      <c r="B106" s="300"/>
      <c r="C106" s="280" t="s">
        <v>1437</v>
      </c>
      <c r="D106" s="280"/>
      <c r="E106" s="280"/>
      <c r="F106" s="299" t="s">
        <v>1438</v>
      </c>
      <c r="G106" s="280"/>
      <c r="H106" s="280" t="s">
        <v>1471</v>
      </c>
      <c r="I106" s="280" t="s">
        <v>1434</v>
      </c>
      <c r="J106" s="280">
        <v>50</v>
      </c>
      <c r="K106" s="291"/>
    </row>
    <row r="107" spans="2:11" ht="15" customHeight="1">
      <c r="B107" s="300"/>
      <c r="C107" s="280" t="s">
        <v>1440</v>
      </c>
      <c r="D107" s="280"/>
      <c r="E107" s="280"/>
      <c r="F107" s="299" t="s">
        <v>1432</v>
      </c>
      <c r="G107" s="280"/>
      <c r="H107" s="280" t="s">
        <v>1471</v>
      </c>
      <c r="I107" s="280" t="s">
        <v>1442</v>
      </c>
      <c r="J107" s="280"/>
      <c r="K107" s="291"/>
    </row>
    <row r="108" spans="2:11" ht="15" customHeight="1">
      <c r="B108" s="300"/>
      <c r="C108" s="280" t="s">
        <v>1451</v>
      </c>
      <c r="D108" s="280"/>
      <c r="E108" s="280"/>
      <c r="F108" s="299" t="s">
        <v>1438</v>
      </c>
      <c r="G108" s="280"/>
      <c r="H108" s="280" t="s">
        <v>1471</v>
      </c>
      <c r="I108" s="280" t="s">
        <v>1434</v>
      </c>
      <c r="J108" s="280">
        <v>50</v>
      </c>
      <c r="K108" s="291"/>
    </row>
    <row r="109" spans="2:11" ht="15" customHeight="1">
      <c r="B109" s="300"/>
      <c r="C109" s="280" t="s">
        <v>1459</v>
      </c>
      <c r="D109" s="280"/>
      <c r="E109" s="280"/>
      <c r="F109" s="299" t="s">
        <v>1438</v>
      </c>
      <c r="G109" s="280"/>
      <c r="H109" s="280" t="s">
        <v>1471</v>
      </c>
      <c r="I109" s="280" t="s">
        <v>1434</v>
      </c>
      <c r="J109" s="280">
        <v>50</v>
      </c>
      <c r="K109" s="291"/>
    </row>
    <row r="110" spans="2:11" ht="15" customHeight="1">
      <c r="B110" s="300"/>
      <c r="C110" s="280" t="s">
        <v>1457</v>
      </c>
      <c r="D110" s="280"/>
      <c r="E110" s="280"/>
      <c r="F110" s="299" t="s">
        <v>1438</v>
      </c>
      <c r="G110" s="280"/>
      <c r="H110" s="280" t="s">
        <v>1471</v>
      </c>
      <c r="I110" s="280" t="s">
        <v>1434</v>
      </c>
      <c r="J110" s="280">
        <v>50</v>
      </c>
      <c r="K110" s="291"/>
    </row>
    <row r="111" spans="2:11" ht="15" customHeight="1">
      <c r="B111" s="300"/>
      <c r="C111" s="280" t="s">
        <v>52</v>
      </c>
      <c r="D111" s="280"/>
      <c r="E111" s="280"/>
      <c r="F111" s="299" t="s">
        <v>1432</v>
      </c>
      <c r="G111" s="280"/>
      <c r="H111" s="280" t="s">
        <v>1472</v>
      </c>
      <c r="I111" s="280" t="s">
        <v>1434</v>
      </c>
      <c r="J111" s="280">
        <v>20</v>
      </c>
      <c r="K111" s="291"/>
    </row>
    <row r="112" spans="2:11" ht="15" customHeight="1">
      <c r="B112" s="300"/>
      <c r="C112" s="280" t="s">
        <v>1473</v>
      </c>
      <c r="D112" s="280"/>
      <c r="E112" s="280"/>
      <c r="F112" s="299" t="s">
        <v>1432</v>
      </c>
      <c r="G112" s="280"/>
      <c r="H112" s="280" t="s">
        <v>1474</v>
      </c>
      <c r="I112" s="280" t="s">
        <v>1434</v>
      </c>
      <c r="J112" s="280">
        <v>120</v>
      </c>
      <c r="K112" s="291"/>
    </row>
    <row r="113" spans="2:11" ht="15" customHeight="1">
      <c r="B113" s="300"/>
      <c r="C113" s="280" t="s">
        <v>37</v>
      </c>
      <c r="D113" s="280"/>
      <c r="E113" s="280"/>
      <c r="F113" s="299" t="s">
        <v>1432</v>
      </c>
      <c r="G113" s="280"/>
      <c r="H113" s="280" t="s">
        <v>1475</v>
      </c>
      <c r="I113" s="280" t="s">
        <v>1466</v>
      </c>
      <c r="J113" s="280"/>
      <c r="K113" s="291"/>
    </row>
    <row r="114" spans="2:11" ht="15" customHeight="1">
      <c r="B114" s="300"/>
      <c r="C114" s="280" t="s">
        <v>47</v>
      </c>
      <c r="D114" s="280"/>
      <c r="E114" s="280"/>
      <c r="F114" s="299" t="s">
        <v>1432</v>
      </c>
      <c r="G114" s="280"/>
      <c r="H114" s="280" t="s">
        <v>1476</v>
      </c>
      <c r="I114" s="280" t="s">
        <v>1466</v>
      </c>
      <c r="J114" s="280"/>
      <c r="K114" s="291"/>
    </row>
    <row r="115" spans="2:11" ht="15" customHeight="1">
      <c r="B115" s="300"/>
      <c r="C115" s="280" t="s">
        <v>56</v>
      </c>
      <c r="D115" s="280"/>
      <c r="E115" s="280"/>
      <c r="F115" s="299" t="s">
        <v>1432</v>
      </c>
      <c r="G115" s="280"/>
      <c r="H115" s="280" t="s">
        <v>1477</v>
      </c>
      <c r="I115" s="280" t="s">
        <v>1478</v>
      </c>
      <c r="J115" s="280"/>
      <c r="K115" s="291"/>
    </row>
    <row r="116" spans="2:11" ht="15" customHeight="1">
      <c r="B116" s="303"/>
      <c r="C116" s="309"/>
      <c r="D116" s="309"/>
      <c r="E116" s="309"/>
      <c r="F116" s="309"/>
      <c r="G116" s="309"/>
      <c r="H116" s="309"/>
      <c r="I116" s="309"/>
      <c r="J116" s="309"/>
      <c r="K116" s="305"/>
    </row>
    <row r="117" spans="2:11" ht="18.75" customHeight="1">
      <c r="B117" s="310"/>
      <c r="C117" s="276"/>
      <c r="D117" s="276"/>
      <c r="E117" s="276"/>
      <c r="F117" s="311"/>
      <c r="G117" s="276"/>
      <c r="H117" s="276"/>
      <c r="I117" s="276"/>
      <c r="J117" s="276"/>
      <c r="K117" s="310"/>
    </row>
    <row r="118" spans="2:11" ht="18.75" customHeight="1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</row>
    <row r="119" spans="2:11" ht="7.5" customHeight="1">
      <c r="B119" s="312"/>
      <c r="C119" s="313"/>
      <c r="D119" s="313"/>
      <c r="E119" s="313"/>
      <c r="F119" s="313"/>
      <c r="G119" s="313"/>
      <c r="H119" s="313"/>
      <c r="I119" s="313"/>
      <c r="J119" s="313"/>
      <c r="K119" s="314"/>
    </row>
    <row r="120" spans="2:11" ht="45" customHeight="1">
      <c r="B120" s="315"/>
      <c r="C120" s="395" t="s">
        <v>1479</v>
      </c>
      <c r="D120" s="395"/>
      <c r="E120" s="395"/>
      <c r="F120" s="395"/>
      <c r="G120" s="395"/>
      <c r="H120" s="395"/>
      <c r="I120" s="395"/>
      <c r="J120" s="395"/>
      <c r="K120" s="316"/>
    </row>
    <row r="121" spans="2:11" ht="17.25" customHeight="1">
      <c r="B121" s="317"/>
      <c r="C121" s="292" t="s">
        <v>1426</v>
      </c>
      <c r="D121" s="292"/>
      <c r="E121" s="292"/>
      <c r="F121" s="292" t="s">
        <v>1427</v>
      </c>
      <c r="G121" s="293"/>
      <c r="H121" s="292" t="s">
        <v>138</v>
      </c>
      <c r="I121" s="292" t="s">
        <v>56</v>
      </c>
      <c r="J121" s="292" t="s">
        <v>1428</v>
      </c>
      <c r="K121" s="318"/>
    </row>
    <row r="122" spans="2:11" ht="17.25" customHeight="1">
      <c r="B122" s="317"/>
      <c r="C122" s="294" t="s">
        <v>1429</v>
      </c>
      <c r="D122" s="294"/>
      <c r="E122" s="294"/>
      <c r="F122" s="295" t="s">
        <v>1430</v>
      </c>
      <c r="G122" s="296"/>
      <c r="H122" s="294"/>
      <c r="I122" s="294"/>
      <c r="J122" s="294" t="s">
        <v>1431</v>
      </c>
      <c r="K122" s="318"/>
    </row>
    <row r="123" spans="2:11" ht="5.25" customHeight="1">
      <c r="B123" s="319"/>
      <c r="C123" s="297"/>
      <c r="D123" s="297"/>
      <c r="E123" s="297"/>
      <c r="F123" s="297"/>
      <c r="G123" s="280"/>
      <c r="H123" s="297"/>
      <c r="I123" s="297"/>
      <c r="J123" s="297"/>
      <c r="K123" s="320"/>
    </row>
    <row r="124" spans="2:11" ht="15" customHeight="1">
      <c r="B124" s="319"/>
      <c r="C124" s="280" t="s">
        <v>1435</v>
      </c>
      <c r="D124" s="297"/>
      <c r="E124" s="297"/>
      <c r="F124" s="299" t="s">
        <v>1432</v>
      </c>
      <c r="G124" s="280"/>
      <c r="H124" s="280" t="s">
        <v>1471</v>
      </c>
      <c r="I124" s="280" t="s">
        <v>1434</v>
      </c>
      <c r="J124" s="280">
        <v>120</v>
      </c>
      <c r="K124" s="321"/>
    </row>
    <row r="125" spans="2:11" ht="15" customHeight="1">
      <c r="B125" s="319"/>
      <c r="C125" s="280" t="s">
        <v>1480</v>
      </c>
      <c r="D125" s="280"/>
      <c r="E125" s="280"/>
      <c r="F125" s="299" t="s">
        <v>1432</v>
      </c>
      <c r="G125" s="280"/>
      <c r="H125" s="280" t="s">
        <v>1481</v>
      </c>
      <c r="I125" s="280" t="s">
        <v>1434</v>
      </c>
      <c r="J125" s="280" t="s">
        <v>1482</v>
      </c>
      <c r="K125" s="321"/>
    </row>
    <row r="126" spans="2:11" ht="15" customHeight="1">
      <c r="B126" s="319"/>
      <c r="C126" s="280" t="s">
        <v>1381</v>
      </c>
      <c r="D126" s="280"/>
      <c r="E126" s="280"/>
      <c r="F126" s="299" t="s">
        <v>1432</v>
      </c>
      <c r="G126" s="280"/>
      <c r="H126" s="280" t="s">
        <v>1483</v>
      </c>
      <c r="I126" s="280" t="s">
        <v>1434</v>
      </c>
      <c r="J126" s="280" t="s">
        <v>1482</v>
      </c>
      <c r="K126" s="321"/>
    </row>
    <row r="127" spans="2:11" ht="15" customHeight="1">
      <c r="B127" s="319"/>
      <c r="C127" s="280" t="s">
        <v>1443</v>
      </c>
      <c r="D127" s="280"/>
      <c r="E127" s="280"/>
      <c r="F127" s="299" t="s">
        <v>1438</v>
      </c>
      <c r="G127" s="280"/>
      <c r="H127" s="280" t="s">
        <v>1444</v>
      </c>
      <c r="I127" s="280" t="s">
        <v>1434</v>
      </c>
      <c r="J127" s="280">
        <v>15</v>
      </c>
      <c r="K127" s="321"/>
    </row>
    <row r="128" spans="2:11" ht="15" customHeight="1">
      <c r="B128" s="319"/>
      <c r="C128" s="301" t="s">
        <v>1445</v>
      </c>
      <c r="D128" s="301"/>
      <c r="E128" s="301"/>
      <c r="F128" s="302" t="s">
        <v>1438</v>
      </c>
      <c r="G128" s="301"/>
      <c r="H128" s="301" t="s">
        <v>1446</v>
      </c>
      <c r="I128" s="301" t="s">
        <v>1434</v>
      </c>
      <c r="J128" s="301">
        <v>15</v>
      </c>
      <c r="K128" s="321"/>
    </row>
    <row r="129" spans="2:11" ht="15" customHeight="1">
      <c r="B129" s="319"/>
      <c r="C129" s="301" t="s">
        <v>1447</v>
      </c>
      <c r="D129" s="301"/>
      <c r="E129" s="301"/>
      <c r="F129" s="302" t="s">
        <v>1438</v>
      </c>
      <c r="G129" s="301"/>
      <c r="H129" s="301" t="s">
        <v>1448</v>
      </c>
      <c r="I129" s="301" t="s">
        <v>1434</v>
      </c>
      <c r="J129" s="301">
        <v>20</v>
      </c>
      <c r="K129" s="321"/>
    </row>
    <row r="130" spans="2:11" ht="15" customHeight="1">
      <c r="B130" s="319"/>
      <c r="C130" s="301" t="s">
        <v>1449</v>
      </c>
      <c r="D130" s="301"/>
      <c r="E130" s="301"/>
      <c r="F130" s="302" t="s">
        <v>1438</v>
      </c>
      <c r="G130" s="301"/>
      <c r="H130" s="301" t="s">
        <v>1450</v>
      </c>
      <c r="I130" s="301" t="s">
        <v>1434</v>
      </c>
      <c r="J130" s="301">
        <v>20</v>
      </c>
      <c r="K130" s="321"/>
    </row>
    <row r="131" spans="2:11" ht="15" customHeight="1">
      <c r="B131" s="319"/>
      <c r="C131" s="280" t="s">
        <v>1437</v>
      </c>
      <c r="D131" s="280"/>
      <c r="E131" s="280"/>
      <c r="F131" s="299" t="s">
        <v>1438</v>
      </c>
      <c r="G131" s="280"/>
      <c r="H131" s="280" t="s">
        <v>1471</v>
      </c>
      <c r="I131" s="280" t="s">
        <v>1434</v>
      </c>
      <c r="J131" s="280">
        <v>50</v>
      </c>
      <c r="K131" s="321"/>
    </row>
    <row r="132" spans="2:11" ht="15" customHeight="1">
      <c r="B132" s="319"/>
      <c r="C132" s="280" t="s">
        <v>1451</v>
      </c>
      <c r="D132" s="280"/>
      <c r="E132" s="280"/>
      <c r="F132" s="299" t="s">
        <v>1438</v>
      </c>
      <c r="G132" s="280"/>
      <c r="H132" s="280" t="s">
        <v>1471</v>
      </c>
      <c r="I132" s="280" t="s">
        <v>1434</v>
      </c>
      <c r="J132" s="280">
        <v>50</v>
      </c>
      <c r="K132" s="321"/>
    </row>
    <row r="133" spans="2:11" ht="15" customHeight="1">
      <c r="B133" s="319"/>
      <c r="C133" s="280" t="s">
        <v>1457</v>
      </c>
      <c r="D133" s="280"/>
      <c r="E133" s="280"/>
      <c r="F133" s="299" t="s">
        <v>1438</v>
      </c>
      <c r="G133" s="280"/>
      <c r="H133" s="280" t="s">
        <v>1471</v>
      </c>
      <c r="I133" s="280" t="s">
        <v>1434</v>
      </c>
      <c r="J133" s="280">
        <v>50</v>
      </c>
      <c r="K133" s="321"/>
    </row>
    <row r="134" spans="2:11" ht="15" customHeight="1">
      <c r="B134" s="319"/>
      <c r="C134" s="280" t="s">
        <v>1459</v>
      </c>
      <c r="D134" s="280"/>
      <c r="E134" s="280"/>
      <c r="F134" s="299" t="s">
        <v>1438</v>
      </c>
      <c r="G134" s="280"/>
      <c r="H134" s="280" t="s">
        <v>1471</v>
      </c>
      <c r="I134" s="280" t="s">
        <v>1434</v>
      </c>
      <c r="J134" s="280">
        <v>50</v>
      </c>
      <c r="K134" s="321"/>
    </row>
    <row r="135" spans="2:11" ht="15" customHeight="1">
      <c r="B135" s="319"/>
      <c r="C135" s="280" t="s">
        <v>143</v>
      </c>
      <c r="D135" s="280"/>
      <c r="E135" s="280"/>
      <c r="F135" s="299" t="s">
        <v>1438</v>
      </c>
      <c r="G135" s="280"/>
      <c r="H135" s="280" t="s">
        <v>1484</v>
      </c>
      <c r="I135" s="280" t="s">
        <v>1434</v>
      </c>
      <c r="J135" s="280">
        <v>255</v>
      </c>
      <c r="K135" s="321"/>
    </row>
    <row r="136" spans="2:11" ht="15" customHeight="1">
      <c r="B136" s="319"/>
      <c r="C136" s="280" t="s">
        <v>1461</v>
      </c>
      <c r="D136" s="280"/>
      <c r="E136" s="280"/>
      <c r="F136" s="299" t="s">
        <v>1432</v>
      </c>
      <c r="G136" s="280"/>
      <c r="H136" s="280" t="s">
        <v>1485</v>
      </c>
      <c r="I136" s="280" t="s">
        <v>1463</v>
      </c>
      <c r="J136" s="280"/>
      <c r="K136" s="321"/>
    </row>
    <row r="137" spans="2:11" ht="15" customHeight="1">
      <c r="B137" s="319"/>
      <c r="C137" s="280" t="s">
        <v>1464</v>
      </c>
      <c r="D137" s="280"/>
      <c r="E137" s="280"/>
      <c r="F137" s="299" t="s">
        <v>1432</v>
      </c>
      <c r="G137" s="280"/>
      <c r="H137" s="280" t="s">
        <v>1486</v>
      </c>
      <c r="I137" s="280" t="s">
        <v>1466</v>
      </c>
      <c r="J137" s="280"/>
      <c r="K137" s="321"/>
    </row>
    <row r="138" spans="2:11" ht="15" customHeight="1">
      <c r="B138" s="319"/>
      <c r="C138" s="280" t="s">
        <v>1467</v>
      </c>
      <c r="D138" s="280"/>
      <c r="E138" s="280"/>
      <c r="F138" s="299" t="s">
        <v>1432</v>
      </c>
      <c r="G138" s="280"/>
      <c r="H138" s="280" t="s">
        <v>1467</v>
      </c>
      <c r="I138" s="280" t="s">
        <v>1466</v>
      </c>
      <c r="J138" s="280"/>
      <c r="K138" s="321"/>
    </row>
    <row r="139" spans="2:11" ht="15" customHeight="1">
      <c r="B139" s="319"/>
      <c r="C139" s="280" t="s">
        <v>37</v>
      </c>
      <c r="D139" s="280"/>
      <c r="E139" s="280"/>
      <c r="F139" s="299" t="s">
        <v>1432</v>
      </c>
      <c r="G139" s="280"/>
      <c r="H139" s="280" t="s">
        <v>1487</v>
      </c>
      <c r="I139" s="280" t="s">
        <v>1466</v>
      </c>
      <c r="J139" s="280"/>
      <c r="K139" s="321"/>
    </row>
    <row r="140" spans="2:11" ht="15" customHeight="1">
      <c r="B140" s="319"/>
      <c r="C140" s="280" t="s">
        <v>1488</v>
      </c>
      <c r="D140" s="280"/>
      <c r="E140" s="280"/>
      <c r="F140" s="299" t="s">
        <v>1432</v>
      </c>
      <c r="G140" s="280"/>
      <c r="H140" s="280" t="s">
        <v>1489</v>
      </c>
      <c r="I140" s="280" t="s">
        <v>1466</v>
      </c>
      <c r="J140" s="280"/>
      <c r="K140" s="321"/>
    </row>
    <row r="141" spans="2:11" ht="15" customHeight="1">
      <c r="B141" s="322"/>
      <c r="C141" s="323"/>
      <c r="D141" s="323"/>
      <c r="E141" s="323"/>
      <c r="F141" s="323"/>
      <c r="G141" s="323"/>
      <c r="H141" s="323"/>
      <c r="I141" s="323"/>
      <c r="J141" s="323"/>
      <c r="K141" s="324"/>
    </row>
    <row r="142" spans="2:11" ht="18.75" customHeight="1">
      <c r="B142" s="276"/>
      <c r="C142" s="276"/>
      <c r="D142" s="276"/>
      <c r="E142" s="276"/>
      <c r="F142" s="311"/>
      <c r="G142" s="276"/>
      <c r="H142" s="276"/>
      <c r="I142" s="276"/>
      <c r="J142" s="276"/>
      <c r="K142" s="276"/>
    </row>
    <row r="143" spans="2:11" ht="18.75" customHeight="1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</row>
    <row r="144" spans="2:11" ht="7.5" customHeight="1">
      <c r="B144" s="287"/>
      <c r="C144" s="288"/>
      <c r="D144" s="288"/>
      <c r="E144" s="288"/>
      <c r="F144" s="288"/>
      <c r="G144" s="288"/>
      <c r="H144" s="288"/>
      <c r="I144" s="288"/>
      <c r="J144" s="288"/>
      <c r="K144" s="289"/>
    </row>
    <row r="145" spans="2:11" ht="45" customHeight="1">
      <c r="B145" s="290"/>
      <c r="C145" s="396" t="s">
        <v>1490</v>
      </c>
      <c r="D145" s="396"/>
      <c r="E145" s="396"/>
      <c r="F145" s="396"/>
      <c r="G145" s="396"/>
      <c r="H145" s="396"/>
      <c r="I145" s="396"/>
      <c r="J145" s="396"/>
      <c r="K145" s="291"/>
    </row>
    <row r="146" spans="2:11" ht="17.25" customHeight="1">
      <c r="B146" s="290"/>
      <c r="C146" s="292" t="s">
        <v>1426</v>
      </c>
      <c r="D146" s="292"/>
      <c r="E146" s="292"/>
      <c r="F146" s="292" t="s">
        <v>1427</v>
      </c>
      <c r="G146" s="293"/>
      <c r="H146" s="292" t="s">
        <v>138</v>
      </c>
      <c r="I146" s="292" t="s">
        <v>56</v>
      </c>
      <c r="J146" s="292" t="s">
        <v>1428</v>
      </c>
      <c r="K146" s="291"/>
    </row>
    <row r="147" spans="2:11" ht="17.25" customHeight="1">
      <c r="B147" s="290"/>
      <c r="C147" s="294" t="s">
        <v>1429</v>
      </c>
      <c r="D147" s="294"/>
      <c r="E147" s="294"/>
      <c r="F147" s="295" t="s">
        <v>1430</v>
      </c>
      <c r="G147" s="296"/>
      <c r="H147" s="294"/>
      <c r="I147" s="294"/>
      <c r="J147" s="294" t="s">
        <v>1431</v>
      </c>
      <c r="K147" s="291"/>
    </row>
    <row r="148" spans="2:11" ht="5.25" customHeight="1">
      <c r="B148" s="300"/>
      <c r="C148" s="297"/>
      <c r="D148" s="297"/>
      <c r="E148" s="297"/>
      <c r="F148" s="297"/>
      <c r="G148" s="298"/>
      <c r="H148" s="297"/>
      <c r="I148" s="297"/>
      <c r="J148" s="297"/>
      <c r="K148" s="321"/>
    </row>
    <row r="149" spans="2:11" ht="15" customHeight="1">
      <c r="B149" s="300"/>
      <c r="C149" s="325" t="s">
        <v>1435</v>
      </c>
      <c r="D149" s="280"/>
      <c r="E149" s="280"/>
      <c r="F149" s="326" t="s">
        <v>1432</v>
      </c>
      <c r="G149" s="280"/>
      <c r="H149" s="325" t="s">
        <v>1471</v>
      </c>
      <c r="I149" s="325" t="s">
        <v>1434</v>
      </c>
      <c r="J149" s="325">
        <v>120</v>
      </c>
      <c r="K149" s="321"/>
    </row>
    <row r="150" spans="2:11" ht="15" customHeight="1">
      <c r="B150" s="300"/>
      <c r="C150" s="325" t="s">
        <v>1480</v>
      </c>
      <c r="D150" s="280"/>
      <c r="E150" s="280"/>
      <c r="F150" s="326" t="s">
        <v>1432</v>
      </c>
      <c r="G150" s="280"/>
      <c r="H150" s="325" t="s">
        <v>1491</v>
      </c>
      <c r="I150" s="325" t="s">
        <v>1434</v>
      </c>
      <c r="J150" s="325" t="s">
        <v>1482</v>
      </c>
      <c r="K150" s="321"/>
    </row>
    <row r="151" spans="2:11" ht="15" customHeight="1">
      <c r="B151" s="300"/>
      <c r="C151" s="325" t="s">
        <v>1381</v>
      </c>
      <c r="D151" s="280"/>
      <c r="E151" s="280"/>
      <c r="F151" s="326" t="s">
        <v>1432</v>
      </c>
      <c r="G151" s="280"/>
      <c r="H151" s="325" t="s">
        <v>1492</v>
      </c>
      <c r="I151" s="325" t="s">
        <v>1434</v>
      </c>
      <c r="J151" s="325" t="s">
        <v>1482</v>
      </c>
      <c r="K151" s="321"/>
    </row>
    <row r="152" spans="2:11" ht="15" customHeight="1">
      <c r="B152" s="300"/>
      <c r="C152" s="325" t="s">
        <v>1437</v>
      </c>
      <c r="D152" s="280"/>
      <c r="E152" s="280"/>
      <c r="F152" s="326" t="s">
        <v>1438</v>
      </c>
      <c r="G152" s="280"/>
      <c r="H152" s="325" t="s">
        <v>1471</v>
      </c>
      <c r="I152" s="325" t="s">
        <v>1434</v>
      </c>
      <c r="J152" s="325">
        <v>50</v>
      </c>
      <c r="K152" s="321"/>
    </row>
    <row r="153" spans="2:11" ht="15" customHeight="1">
      <c r="B153" s="300"/>
      <c r="C153" s="325" t="s">
        <v>1440</v>
      </c>
      <c r="D153" s="280"/>
      <c r="E153" s="280"/>
      <c r="F153" s="326" t="s">
        <v>1432</v>
      </c>
      <c r="G153" s="280"/>
      <c r="H153" s="325" t="s">
        <v>1471</v>
      </c>
      <c r="I153" s="325" t="s">
        <v>1442</v>
      </c>
      <c r="J153" s="325"/>
      <c r="K153" s="321"/>
    </row>
    <row r="154" spans="2:11" ht="15" customHeight="1">
      <c r="B154" s="300"/>
      <c r="C154" s="325" t="s">
        <v>1451</v>
      </c>
      <c r="D154" s="280"/>
      <c r="E154" s="280"/>
      <c r="F154" s="326" t="s">
        <v>1438</v>
      </c>
      <c r="G154" s="280"/>
      <c r="H154" s="325" t="s">
        <v>1471</v>
      </c>
      <c r="I154" s="325" t="s">
        <v>1434</v>
      </c>
      <c r="J154" s="325">
        <v>50</v>
      </c>
      <c r="K154" s="321"/>
    </row>
    <row r="155" spans="2:11" ht="15" customHeight="1">
      <c r="B155" s="300"/>
      <c r="C155" s="325" t="s">
        <v>1459</v>
      </c>
      <c r="D155" s="280"/>
      <c r="E155" s="280"/>
      <c r="F155" s="326" t="s">
        <v>1438</v>
      </c>
      <c r="G155" s="280"/>
      <c r="H155" s="325" t="s">
        <v>1471</v>
      </c>
      <c r="I155" s="325" t="s">
        <v>1434</v>
      </c>
      <c r="J155" s="325">
        <v>50</v>
      </c>
      <c r="K155" s="321"/>
    </row>
    <row r="156" spans="2:11" ht="15" customHeight="1">
      <c r="B156" s="300"/>
      <c r="C156" s="325" t="s">
        <v>1457</v>
      </c>
      <c r="D156" s="280"/>
      <c r="E156" s="280"/>
      <c r="F156" s="326" t="s">
        <v>1438</v>
      </c>
      <c r="G156" s="280"/>
      <c r="H156" s="325" t="s">
        <v>1471</v>
      </c>
      <c r="I156" s="325" t="s">
        <v>1434</v>
      </c>
      <c r="J156" s="325">
        <v>50</v>
      </c>
      <c r="K156" s="321"/>
    </row>
    <row r="157" spans="2:11" ht="15" customHeight="1">
      <c r="B157" s="300"/>
      <c r="C157" s="325" t="s">
        <v>121</v>
      </c>
      <c r="D157" s="280"/>
      <c r="E157" s="280"/>
      <c r="F157" s="326" t="s">
        <v>1432</v>
      </c>
      <c r="G157" s="280"/>
      <c r="H157" s="325" t="s">
        <v>1493</v>
      </c>
      <c r="I157" s="325" t="s">
        <v>1434</v>
      </c>
      <c r="J157" s="325" t="s">
        <v>1494</v>
      </c>
      <c r="K157" s="321"/>
    </row>
    <row r="158" spans="2:11" ht="15" customHeight="1">
      <c r="B158" s="300"/>
      <c r="C158" s="325" t="s">
        <v>1495</v>
      </c>
      <c r="D158" s="280"/>
      <c r="E158" s="280"/>
      <c r="F158" s="326" t="s">
        <v>1432</v>
      </c>
      <c r="G158" s="280"/>
      <c r="H158" s="325" t="s">
        <v>1496</v>
      </c>
      <c r="I158" s="325" t="s">
        <v>1466</v>
      </c>
      <c r="J158" s="325"/>
      <c r="K158" s="321"/>
    </row>
    <row r="159" spans="2:11" ht="15" customHeight="1">
      <c r="B159" s="327"/>
      <c r="C159" s="309"/>
      <c r="D159" s="309"/>
      <c r="E159" s="309"/>
      <c r="F159" s="309"/>
      <c r="G159" s="309"/>
      <c r="H159" s="309"/>
      <c r="I159" s="309"/>
      <c r="J159" s="309"/>
      <c r="K159" s="328"/>
    </row>
    <row r="160" spans="2:11" ht="18.75" customHeight="1">
      <c r="B160" s="276"/>
      <c r="C160" s="280"/>
      <c r="D160" s="280"/>
      <c r="E160" s="280"/>
      <c r="F160" s="299"/>
      <c r="G160" s="280"/>
      <c r="H160" s="280"/>
      <c r="I160" s="280"/>
      <c r="J160" s="280"/>
      <c r="K160" s="276"/>
    </row>
    <row r="161" spans="2:11" ht="18.75" customHeight="1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</row>
    <row r="162" spans="2:11" ht="7.5" customHeight="1">
      <c r="B162" s="268"/>
      <c r="C162" s="269"/>
      <c r="D162" s="269"/>
      <c r="E162" s="269"/>
      <c r="F162" s="269"/>
      <c r="G162" s="269"/>
      <c r="H162" s="269"/>
      <c r="I162" s="269"/>
      <c r="J162" s="269"/>
      <c r="K162" s="270"/>
    </row>
    <row r="163" spans="2:11" ht="45" customHeight="1">
      <c r="B163" s="271"/>
      <c r="C163" s="395" t="s">
        <v>1497</v>
      </c>
      <c r="D163" s="395"/>
      <c r="E163" s="395"/>
      <c r="F163" s="395"/>
      <c r="G163" s="395"/>
      <c r="H163" s="395"/>
      <c r="I163" s="395"/>
      <c r="J163" s="395"/>
      <c r="K163" s="272"/>
    </row>
    <row r="164" spans="2:11" ht="17.25" customHeight="1">
      <c r="B164" s="271"/>
      <c r="C164" s="292" t="s">
        <v>1426</v>
      </c>
      <c r="D164" s="292"/>
      <c r="E164" s="292"/>
      <c r="F164" s="292" t="s">
        <v>1427</v>
      </c>
      <c r="G164" s="329"/>
      <c r="H164" s="330" t="s">
        <v>138</v>
      </c>
      <c r="I164" s="330" t="s">
        <v>56</v>
      </c>
      <c r="J164" s="292" t="s">
        <v>1428</v>
      </c>
      <c r="K164" s="272"/>
    </row>
    <row r="165" spans="2:11" ht="17.25" customHeight="1">
      <c r="B165" s="273"/>
      <c r="C165" s="294" t="s">
        <v>1429</v>
      </c>
      <c r="D165" s="294"/>
      <c r="E165" s="294"/>
      <c r="F165" s="295" t="s">
        <v>1430</v>
      </c>
      <c r="G165" s="331"/>
      <c r="H165" s="332"/>
      <c r="I165" s="332"/>
      <c r="J165" s="294" t="s">
        <v>1431</v>
      </c>
      <c r="K165" s="274"/>
    </row>
    <row r="166" spans="2:11" ht="5.25" customHeight="1">
      <c r="B166" s="300"/>
      <c r="C166" s="297"/>
      <c r="D166" s="297"/>
      <c r="E166" s="297"/>
      <c r="F166" s="297"/>
      <c r="G166" s="298"/>
      <c r="H166" s="297"/>
      <c r="I166" s="297"/>
      <c r="J166" s="297"/>
      <c r="K166" s="321"/>
    </row>
    <row r="167" spans="2:11" ht="15" customHeight="1">
      <c r="B167" s="300"/>
      <c r="C167" s="280" t="s">
        <v>1435</v>
      </c>
      <c r="D167" s="280"/>
      <c r="E167" s="280"/>
      <c r="F167" s="299" t="s">
        <v>1432</v>
      </c>
      <c r="G167" s="280"/>
      <c r="H167" s="280" t="s">
        <v>1471</v>
      </c>
      <c r="I167" s="280" t="s">
        <v>1434</v>
      </c>
      <c r="J167" s="280">
        <v>120</v>
      </c>
      <c r="K167" s="321"/>
    </row>
    <row r="168" spans="2:11" ht="15" customHeight="1">
      <c r="B168" s="300"/>
      <c r="C168" s="280" t="s">
        <v>1480</v>
      </c>
      <c r="D168" s="280"/>
      <c r="E168" s="280"/>
      <c r="F168" s="299" t="s">
        <v>1432</v>
      </c>
      <c r="G168" s="280"/>
      <c r="H168" s="280" t="s">
        <v>1481</v>
      </c>
      <c r="I168" s="280" t="s">
        <v>1434</v>
      </c>
      <c r="J168" s="280" t="s">
        <v>1482</v>
      </c>
      <c r="K168" s="321"/>
    </row>
    <row r="169" spans="2:11" ht="15" customHeight="1">
      <c r="B169" s="300"/>
      <c r="C169" s="280" t="s">
        <v>1381</v>
      </c>
      <c r="D169" s="280"/>
      <c r="E169" s="280"/>
      <c r="F169" s="299" t="s">
        <v>1432</v>
      </c>
      <c r="G169" s="280"/>
      <c r="H169" s="280" t="s">
        <v>1498</v>
      </c>
      <c r="I169" s="280" t="s">
        <v>1434</v>
      </c>
      <c r="J169" s="280" t="s">
        <v>1482</v>
      </c>
      <c r="K169" s="321"/>
    </row>
    <row r="170" spans="2:11" ht="15" customHeight="1">
      <c r="B170" s="300"/>
      <c r="C170" s="280" t="s">
        <v>1437</v>
      </c>
      <c r="D170" s="280"/>
      <c r="E170" s="280"/>
      <c r="F170" s="299" t="s">
        <v>1438</v>
      </c>
      <c r="G170" s="280"/>
      <c r="H170" s="280" t="s">
        <v>1498</v>
      </c>
      <c r="I170" s="280" t="s">
        <v>1434</v>
      </c>
      <c r="J170" s="280">
        <v>50</v>
      </c>
      <c r="K170" s="321"/>
    </row>
    <row r="171" spans="2:11" ht="15" customHeight="1">
      <c r="B171" s="300"/>
      <c r="C171" s="280" t="s">
        <v>1440</v>
      </c>
      <c r="D171" s="280"/>
      <c r="E171" s="280"/>
      <c r="F171" s="299" t="s">
        <v>1432</v>
      </c>
      <c r="G171" s="280"/>
      <c r="H171" s="280" t="s">
        <v>1498</v>
      </c>
      <c r="I171" s="280" t="s">
        <v>1442</v>
      </c>
      <c r="J171" s="280"/>
      <c r="K171" s="321"/>
    </row>
    <row r="172" spans="2:11" ht="15" customHeight="1">
      <c r="B172" s="300"/>
      <c r="C172" s="280" t="s">
        <v>1451</v>
      </c>
      <c r="D172" s="280"/>
      <c r="E172" s="280"/>
      <c r="F172" s="299" t="s">
        <v>1438</v>
      </c>
      <c r="G172" s="280"/>
      <c r="H172" s="280" t="s">
        <v>1498</v>
      </c>
      <c r="I172" s="280" t="s">
        <v>1434</v>
      </c>
      <c r="J172" s="280">
        <v>50</v>
      </c>
      <c r="K172" s="321"/>
    </row>
    <row r="173" spans="2:11" ht="15" customHeight="1">
      <c r="B173" s="300"/>
      <c r="C173" s="280" t="s">
        <v>1459</v>
      </c>
      <c r="D173" s="280"/>
      <c r="E173" s="280"/>
      <c r="F173" s="299" t="s">
        <v>1438</v>
      </c>
      <c r="G173" s="280"/>
      <c r="H173" s="280" t="s">
        <v>1498</v>
      </c>
      <c r="I173" s="280" t="s">
        <v>1434</v>
      </c>
      <c r="J173" s="280">
        <v>50</v>
      </c>
      <c r="K173" s="321"/>
    </row>
    <row r="174" spans="2:11" ht="15" customHeight="1">
      <c r="B174" s="300"/>
      <c r="C174" s="280" t="s">
        <v>1457</v>
      </c>
      <c r="D174" s="280"/>
      <c r="E174" s="280"/>
      <c r="F174" s="299" t="s">
        <v>1438</v>
      </c>
      <c r="G174" s="280"/>
      <c r="H174" s="280" t="s">
        <v>1498</v>
      </c>
      <c r="I174" s="280" t="s">
        <v>1434</v>
      </c>
      <c r="J174" s="280">
        <v>50</v>
      </c>
      <c r="K174" s="321"/>
    </row>
    <row r="175" spans="2:11" ht="15" customHeight="1">
      <c r="B175" s="300"/>
      <c r="C175" s="280" t="s">
        <v>137</v>
      </c>
      <c r="D175" s="280"/>
      <c r="E175" s="280"/>
      <c r="F175" s="299" t="s">
        <v>1432</v>
      </c>
      <c r="G175" s="280"/>
      <c r="H175" s="280" t="s">
        <v>1499</v>
      </c>
      <c r="I175" s="280" t="s">
        <v>1500</v>
      </c>
      <c r="J175" s="280"/>
      <c r="K175" s="321"/>
    </row>
    <row r="176" spans="2:11" ht="15" customHeight="1">
      <c r="B176" s="300"/>
      <c r="C176" s="280" t="s">
        <v>56</v>
      </c>
      <c r="D176" s="280"/>
      <c r="E176" s="280"/>
      <c r="F176" s="299" t="s">
        <v>1432</v>
      </c>
      <c r="G176" s="280"/>
      <c r="H176" s="280" t="s">
        <v>1501</v>
      </c>
      <c r="I176" s="280" t="s">
        <v>1502</v>
      </c>
      <c r="J176" s="280">
        <v>1</v>
      </c>
      <c r="K176" s="321"/>
    </row>
    <row r="177" spans="2:11" ht="15" customHeight="1">
      <c r="B177" s="300"/>
      <c r="C177" s="280" t="s">
        <v>52</v>
      </c>
      <c r="D177" s="280"/>
      <c r="E177" s="280"/>
      <c r="F177" s="299" t="s">
        <v>1432</v>
      </c>
      <c r="G177" s="280"/>
      <c r="H177" s="280" t="s">
        <v>1503</v>
      </c>
      <c r="I177" s="280" t="s">
        <v>1434</v>
      </c>
      <c r="J177" s="280">
        <v>20</v>
      </c>
      <c r="K177" s="321"/>
    </row>
    <row r="178" spans="2:11" ht="15" customHeight="1">
      <c r="B178" s="300"/>
      <c r="C178" s="280" t="s">
        <v>138</v>
      </c>
      <c r="D178" s="280"/>
      <c r="E178" s="280"/>
      <c r="F178" s="299" t="s">
        <v>1432</v>
      </c>
      <c r="G178" s="280"/>
      <c r="H178" s="280" t="s">
        <v>1504</v>
      </c>
      <c r="I178" s="280" t="s">
        <v>1434</v>
      </c>
      <c r="J178" s="280">
        <v>255</v>
      </c>
      <c r="K178" s="321"/>
    </row>
    <row r="179" spans="2:11" ht="15" customHeight="1">
      <c r="B179" s="300"/>
      <c r="C179" s="280" t="s">
        <v>139</v>
      </c>
      <c r="D179" s="280"/>
      <c r="E179" s="280"/>
      <c r="F179" s="299" t="s">
        <v>1432</v>
      </c>
      <c r="G179" s="280"/>
      <c r="H179" s="280" t="s">
        <v>1397</v>
      </c>
      <c r="I179" s="280" t="s">
        <v>1434</v>
      </c>
      <c r="J179" s="280">
        <v>10</v>
      </c>
      <c r="K179" s="321"/>
    </row>
    <row r="180" spans="2:11" ht="15" customHeight="1">
      <c r="B180" s="300"/>
      <c r="C180" s="280" t="s">
        <v>140</v>
      </c>
      <c r="D180" s="280"/>
      <c r="E180" s="280"/>
      <c r="F180" s="299" t="s">
        <v>1432</v>
      </c>
      <c r="G180" s="280"/>
      <c r="H180" s="280" t="s">
        <v>1505</v>
      </c>
      <c r="I180" s="280" t="s">
        <v>1466</v>
      </c>
      <c r="J180" s="280"/>
      <c r="K180" s="321"/>
    </row>
    <row r="181" spans="2:11" ht="15" customHeight="1">
      <c r="B181" s="300"/>
      <c r="C181" s="280" t="s">
        <v>1506</v>
      </c>
      <c r="D181" s="280"/>
      <c r="E181" s="280"/>
      <c r="F181" s="299" t="s">
        <v>1432</v>
      </c>
      <c r="G181" s="280"/>
      <c r="H181" s="280" t="s">
        <v>1507</v>
      </c>
      <c r="I181" s="280" t="s">
        <v>1466</v>
      </c>
      <c r="J181" s="280"/>
      <c r="K181" s="321"/>
    </row>
    <row r="182" spans="2:11" ht="15" customHeight="1">
      <c r="B182" s="300"/>
      <c r="C182" s="280" t="s">
        <v>1495</v>
      </c>
      <c r="D182" s="280"/>
      <c r="E182" s="280"/>
      <c r="F182" s="299" t="s">
        <v>1432</v>
      </c>
      <c r="G182" s="280"/>
      <c r="H182" s="280" t="s">
        <v>1508</v>
      </c>
      <c r="I182" s="280" t="s">
        <v>1466</v>
      </c>
      <c r="J182" s="280"/>
      <c r="K182" s="321"/>
    </row>
    <row r="183" spans="2:11" ht="15" customHeight="1">
      <c r="B183" s="300"/>
      <c r="C183" s="280" t="s">
        <v>142</v>
      </c>
      <c r="D183" s="280"/>
      <c r="E183" s="280"/>
      <c r="F183" s="299" t="s">
        <v>1438</v>
      </c>
      <c r="G183" s="280"/>
      <c r="H183" s="280" t="s">
        <v>1509</v>
      </c>
      <c r="I183" s="280" t="s">
        <v>1434</v>
      </c>
      <c r="J183" s="280">
        <v>50</v>
      </c>
      <c r="K183" s="321"/>
    </row>
    <row r="184" spans="2:11" ht="15" customHeight="1">
      <c r="B184" s="300"/>
      <c r="C184" s="280" t="s">
        <v>1510</v>
      </c>
      <c r="D184" s="280"/>
      <c r="E184" s="280"/>
      <c r="F184" s="299" t="s">
        <v>1438</v>
      </c>
      <c r="G184" s="280"/>
      <c r="H184" s="280" t="s">
        <v>1511</v>
      </c>
      <c r="I184" s="280" t="s">
        <v>1512</v>
      </c>
      <c r="J184" s="280"/>
      <c r="K184" s="321"/>
    </row>
    <row r="185" spans="2:11" ht="15" customHeight="1">
      <c r="B185" s="300"/>
      <c r="C185" s="280" t="s">
        <v>1513</v>
      </c>
      <c r="D185" s="280"/>
      <c r="E185" s="280"/>
      <c r="F185" s="299" t="s">
        <v>1438</v>
      </c>
      <c r="G185" s="280"/>
      <c r="H185" s="280" t="s">
        <v>1514</v>
      </c>
      <c r="I185" s="280" t="s">
        <v>1512</v>
      </c>
      <c r="J185" s="280"/>
      <c r="K185" s="321"/>
    </row>
    <row r="186" spans="2:11" ht="15" customHeight="1">
      <c r="B186" s="300"/>
      <c r="C186" s="280" t="s">
        <v>1515</v>
      </c>
      <c r="D186" s="280"/>
      <c r="E186" s="280"/>
      <c r="F186" s="299" t="s">
        <v>1438</v>
      </c>
      <c r="G186" s="280"/>
      <c r="H186" s="280" t="s">
        <v>1516</v>
      </c>
      <c r="I186" s="280" t="s">
        <v>1512</v>
      </c>
      <c r="J186" s="280"/>
      <c r="K186" s="321"/>
    </row>
    <row r="187" spans="2:11" ht="15" customHeight="1">
      <c r="B187" s="300"/>
      <c r="C187" s="333" t="s">
        <v>1517</v>
      </c>
      <c r="D187" s="280"/>
      <c r="E187" s="280"/>
      <c r="F187" s="299" t="s">
        <v>1438</v>
      </c>
      <c r="G187" s="280"/>
      <c r="H187" s="280" t="s">
        <v>1518</v>
      </c>
      <c r="I187" s="280" t="s">
        <v>1519</v>
      </c>
      <c r="J187" s="334" t="s">
        <v>1520</v>
      </c>
      <c r="K187" s="321"/>
    </row>
    <row r="188" spans="2:11" ht="15" customHeight="1">
      <c r="B188" s="300"/>
      <c r="C188" s="285" t="s">
        <v>41</v>
      </c>
      <c r="D188" s="280"/>
      <c r="E188" s="280"/>
      <c r="F188" s="299" t="s">
        <v>1432</v>
      </c>
      <c r="G188" s="280"/>
      <c r="H188" s="276" t="s">
        <v>1521</v>
      </c>
      <c r="I188" s="280" t="s">
        <v>1522</v>
      </c>
      <c r="J188" s="280"/>
      <c r="K188" s="321"/>
    </row>
    <row r="189" spans="2:11" ht="15" customHeight="1">
      <c r="B189" s="300"/>
      <c r="C189" s="285" t="s">
        <v>1523</v>
      </c>
      <c r="D189" s="280"/>
      <c r="E189" s="280"/>
      <c r="F189" s="299" t="s">
        <v>1432</v>
      </c>
      <c r="G189" s="280"/>
      <c r="H189" s="280" t="s">
        <v>1524</v>
      </c>
      <c r="I189" s="280" t="s">
        <v>1466</v>
      </c>
      <c r="J189" s="280"/>
      <c r="K189" s="321"/>
    </row>
    <row r="190" spans="2:11" ht="15" customHeight="1">
      <c r="B190" s="300"/>
      <c r="C190" s="285" t="s">
        <v>1525</v>
      </c>
      <c r="D190" s="280"/>
      <c r="E190" s="280"/>
      <c r="F190" s="299" t="s">
        <v>1432</v>
      </c>
      <c r="G190" s="280"/>
      <c r="H190" s="280" t="s">
        <v>1526</v>
      </c>
      <c r="I190" s="280" t="s">
        <v>1466</v>
      </c>
      <c r="J190" s="280"/>
      <c r="K190" s="321"/>
    </row>
    <row r="191" spans="2:11" ht="15" customHeight="1">
      <c r="B191" s="300"/>
      <c r="C191" s="285" t="s">
        <v>1527</v>
      </c>
      <c r="D191" s="280"/>
      <c r="E191" s="280"/>
      <c r="F191" s="299" t="s">
        <v>1438</v>
      </c>
      <c r="G191" s="280"/>
      <c r="H191" s="280" t="s">
        <v>1528</v>
      </c>
      <c r="I191" s="280" t="s">
        <v>1466</v>
      </c>
      <c r="J191" s="280"/>
      <c r="K191" s="321"/>
    </row>
    <row r="192" spans="2:11" ht="15" customHeight="1">
      <c r="B192" s="327"/>
      <c r="C192" s="335"/>
      <c r="D192" s="309"/>
      <c r="E192" s="309"/>
      <c r="F192" s="309"/>
      <c r="G192" s="309"/>
      <c r="H192" s="309"/>
      <c r="I192" s="309"/>
      <c r="J192" s="309"/>
      <c r="K192" s="328"/>
    </row>
    <row r="193" spans="2:11" ht="18.75" customHeight="1">
      <c r="B193" s="276"/>
      <c r="C193" s="280"/>
      <c r="D193" s="280"/>
      <c r="E193" s="280"/>
      <c r="F193" s="299"/>
      <c r="G193" s="280"/>
      <c r="H193" s="280"/>
      <c r="I193" s="280"/>
      <c r="J193" s="280"/>
      <c r="K193" s="276"/>
    </row>
    <row r="194" spans="2:11" ht="18.75" customHeight="1">
      <c r="B194" s="276"/>
      <c r="C194" s="280"/>
      <c r="D194" s="280"/>
      <c r="E194" s="280"/>
      <c r="F194" s="299"/>
      <c r="G194" s="280"/>
      <c r="H194" s="280"/>
      <c r="I194" s="280"/>
      <c r="J194" s="280"/>
      <c r="K194" s="276"/>
    </row>
    <row r="195" spans="2:11" ht="18.75" customHeight="1"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</row>
    <row r="196" spans="2:11" ht="13.5">
      <c r="B196" s="268"/>
      <c r="C196" s="269"/>
      <c r="D196" s="269"/>
      <c r="E196" s="269"/>
      <c r="F196" s="269"/>
      <c r="G196" s="269"/>
      <c r="H196" s="269"/>
      <c r="I196" s="269"/>
      <c r="J196" s="269"/>
      <c r="K196" s="270"/>
    </row>
    <row r="197" spans="2:11" ht="21">
      <c r="B197" s="271"/>
      <c r="C197" s="395" t="s">
        <v>1529</v>
      </c>
      <c r="D197" s="395"/>
      <c r="E197" s="395"/>
      <c r="F197" s="395"/>
      <c r="G197" s="395"/>
      <c r="H197" s="395"/>
      <c r="I197" s="395"/>
      <c r="J197" s="395"/>
      <c r="K197" s="272"/>
    </row>
    <row r="198" spans="2:11" ht="25.5" customHeight="1">
      <c r="B198" s="271"/>
      <c r="C198" s="336" t="s">
        <v>1530</v>
      </c>
      <c r="D198" s="336"/>
      <c r="E198" s="336"/>
      <c r="F198" s="336" t="s">
        <v>1531</v>
      </c>
      <c r="G198" s="337"/>
      <c r="H198" s="394" t="s">
        <v>1532</v>
      </c>
      <c r="I198" s="394"/>
      <c r="J198" s="394"/>
      <c r="K198" s="272"/>
    </row>
    <row r="199" spans="2:11" ht="5.25" customHeight="1">
      <c r="B199" s="300"/>
      <c r="C199" s="297"/>
      <c r="D199" s="297"/>
      <c r="E199" s="297"/>
      <c r="F199" s="297"/>
      <c r="G199" s="280"/>
      <c r="H199" s="297"/>
      <c r="I199" s="297"/>
      <c r="J199" s="297"/>
      <c r="K199" s="321"/>
    </row>
    <row r="200" spans="2:11" ht="15" customHeight="1">
      <c r="B200" s="300"/>
      <c r="C200" s="280" t="s">
        <v>1522</v>
      </c>
      <c r="D200" s="280"/>
      <c r="E200" s="280"/>
      <c r="F200" s="299" t="s">
        <v>42</v>
      </c>
      <c r="G200" s="280"/>
      <c r="H200" s="392" t="s">
        <v>1533</v>
      </c>
      <c r="I200" s="392"/>
      <c r="J200" s="392"/>
      <c r="K200" s="321"/>
    </row>
    <row r="201" spans="2:11" ht="15" customHeight="1">
      <c r="B201" s="300"/>
      <c r="C201" s="306"/>
      <c r="D201" s="280"/>
      <c r="E201" s="280"/>
      <c r="F201" s="299" t="s">
        <v>43</v>
      </c>
      <c r="G201" s="280"/>
      <c r="H201" s="392" t="s">
        <v>1534</v>
      </c>
      <c r="I201" s="392"/>
      <c r="J201" s="392"/>
      <c r="K201" s="321"/>
    </row>
    <row r="202" spans="2:11" ht="15" customHeight="1">
      <c r="B202" s="300"/>
      <c r="C202" s="306"/>
      <c r="D202" s="280"/>
      <c r="E202" s="280"/>
      <c r="F202" s="299" t="s">
        <v>46</v>
      </c>
      <c r="G202" s="280"/>
      <c r="H202" s="392" t="s">
        <v>1535</v>
      </c>
      <c r="I202" s="392"/>
      <c r="J202" s="392"/>
      <c r="K202" s="321"/>
    </row>
    <row r="203" spans="2:11" ht="15" customHeight="1">
      <c r="B203" s="300"/>
      <c r="C203" s="280"/>
      <c r="D203" s="280"/>
      <c r="E203" s="280"/>
      <c r="F203" s="299" t="s">
        <v>44</v>
      </c>
      <c r="G203" s="280"/>
      <c r="H203" s="392" t="s">
        <v>1536</v>
      </c>
      <c r="I203" s="392"/>
      <c r="J203" s="392"/>
      <c r="K203" s="321"/>
    </row>
    <row r="204" spans="2:11" ht="15" customHeight="1">
      <c r="B204" s="300"/>
      <c r="C204" s="280"/>
      <c r="D204" s="280"/>
      <c r="E204" s="280"/>
      <c r="F204" s="299" t="s">
        <v>45</v>
      </c>
      <c r="G204" s="280"/>
      <c r="H204" s="392" t="s">
        <v>1537</v>
      </c>
      <c r="I204" s="392"/>
      <c r="J204" s="392"/>
      <c r="K204" s="321"/>
    </row>
    <row r="205" spans="2:11" ht="15" customHeight="1">
      <c r="B205" s="300"/>
      <c r="C205" s="280"/>
      <c r="D205" s="280"/>
      <c r="E205" s="280"/>
      <c r="F205" s="299"/>
      <c r="G205" s="280"/>
      <c r="H205" s="280"/>
      <c r="I205" s="280"/>
      <c r="J205" s="280"/>
      <c r="K205" s="321"/>
    </row>
    <row r="206" spans="2:11" ht="15" customHeight="1">
      <c r="B206" s="300"/>
      <c r="C206" s="280" t="s">
        <v>1478</v>
      </c>
      <c r="D206" s="280"/>
      <c r="E206" s="280"/>
      <c r="F206" s="299" t="s">
        <v>78</v>
      </c>
      <c r="G206" s="280"/>
      <c r="H206" s="392" t="s">
        <v>1538</v>
      </c>
      <c r="I206" s="392"/>
      <c r="J206" s="392"/>
      <c r="K206" s="321"/>
    </row>
    <row r="207" spans="2:11" ht="15" customHeight="1">
      <c r="B207" s="300"/>
      <c r="C207" s="306"/>
      <c r="D207" s="280"/>
      <c r="E207" s="280"/>
      <c r="F207" s="299" t="s">
        <v>1376</v>
      </c>
      <c r="G207" s="280"/>
      <c r="H207" s="392" t="s">
        <v>1377</v>
      </c>
      <c r="I207" s="392"/>
      <c r="J207" s="392"/>
      <c r="K207" s="321"/>
    </row>
    <row r="208" spans="2:11" ht="15" customHeight="1">
      <c r="B208" s="300"/>
      <c r="C208" s="280"/>
      <c r="D208" s="280"/>
      <c r="E208" s="280"/>
      <c r="F208" s="299" t="s">
        <v>1374</v>
      </c>
      <c r="G208" s="280"/>
      <c r="H208" s="392" t="s">
        <v>1539</v>
      </c>
      <c r="I208" s="392"/>
      <c r="J208" s="392"/>
      <c r="K208" s="321"/>
    </row>
    <row r="209" spans="2:11" ht="15" customHeight="1">
      <c r="B209" s="338"/>
      <c r="C209" s="306"/>
      <c r="D209" s="306"/>
      <c r="E209" s="306"/>
      <c r="F209" s="299" t="s">
        <v>1378</v>
      </c>
      <c r="G209" s="285"/>
      <c r="H209" s="393" t="s">
        <v>1379</v>
      </c>
      <c r="I209" s="393"/>
      <c r="J209" s="393"/>
      <c r="K209" s="339"/>
    </row>
    <row r="210" spans="2:11" ht="15" customHeight="1">
      <c r="B210" s="338"/>
      <c r="C210" s="306"/>
      <c r="D210" s="306"/>
      <c r="E210" s="306"/>
      <c r="F210" s="299" t="s">
        <v>1298</v>
      </c>
      <c r="G210" s="285"/>
      <c r="H210" s="393" t="s">
        <v>1335</v>
      </c>
      <c r="I210" s="393"/>
      <c r="J210" s="393"/>
      <c r="K210" s="339"/>
    </row>
    <row r="211" spans="2:11" ht="15" customHeight="1">
      <c r="B211" s="338"/>
      <c r="C211" s="306"/>
      <c r="D211" s="306"/>
      <c r="E211" s="306"/>
      <c r="F211" s="340"/>
      <c r="G211" s="285"/>
      <c r="H211" s="341"/>
      <c r="I211" s="341"/>
      <c r="J211" s="341"/>
      <c r="K211" s="339"/>
    </row>
    <row r="212" spans="2:11" ht="15" customHeight="1">
      <c r="B212" s="338"/>
      <c r="C212" s="280" t="s">
        <v>1502</v>
      </c>
      <c r="D212" s="306"/>
      <c r="E212" s="306"/>
      <c r="F212" s="299">
        <v>1</v>
      </c>
      <c r="G212" s="285"/>
      <c r="H212" s="393" t="s">
        <v>1540</v>
      </c>
      <c r="I212" s="393"/>
      <c r="J212" s="393"/>
      <c r="K212" s="339"/>
    </row>
    <row r="213" spans="2:11" ht="15" customHeight="1">
      <c r="B213" s="338"/>
      <c r="C213" s="306"/>
      <c r="D213" s="306"/>
      <c r="E213" s="306"/>
      <c r="F213" s="299">
        <v>2</v>
      </c>
      <c r="G213" s="285"/>
      <c r="H213" s="393" t="s">
        <v>1541</v>
      </c>
      <c r="I213" s="393"/>
      <c r="J213" s="393"/>
      <c r="K213" s="339"/>
    </row>
    <row r="214" spans="2:11" ht="15" customHeight="1">
      <c r="B214" s="338"/>
      <c r="C214" s="306"/>
      <c r="D214" s="306"/>
      <c r="E214" s="306"/>
      <c r="F214" s="299">
        <v>3</v>
      </c>
      <c r="G214" s="285"/>
      <c r="H214" s="393" t="s">
        <v>1542</v>
      </c>
      <c r="I214" s="393"/>
      <c r="J214" s="393"/>
      <c r="K214" s="339"/>
    </row>
    <row r="215" spans="2:11" ht="15" customHeight="1">
      <c r="B215" s="338"/>
      <c r="C215" s="306"/>
      <c r="D215" s="306"/>
      <c r="E215" s="306"/>
      <c r="F215" s="299">
        <v>4</v>
      </c>
      <c r="G215" s="285"/>
      <c r="H215" s="393" t="s">
        <v>1543</v>
      </c>
      <c r="I215" s="393"/>
      <c r="J215" s="393"/>
      <c r="K215" s="339"/>
    </row>
    <row r="216" spans="2:11" ht="12.75" customHeight="1">
      <c r="B216" s="342"/>
      <c r="C216" s="343"/>
      <c r="D216" s="343"/>
      <c r="E216" s="343"/>
      <c r="F216" s="343"/>
      <c r="G216" s="343"/>
      <c r="H216" s="343"/>
      <c r="I216" s="343"/>
      <c r="J216" s="343"/>
      <c r="K216" s="344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9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112</v>
      </c>
      <c r="G1" s="391" t="s">
        <v>113</v>
      </c>
      <c r="H1" s="391"/>
      <c r="I1" s="115"/>
      <c r="J1" s="114" t="s">
        <v>114</v>
      </c>
      <c r="K1" s="113" t="s">
        <v>115</v>
      </c>
      <c r="L1" s="114" t="s">
        <v>116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AT2" s="24" t="s">
        <v>80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5" customHeight="1">
      <c r="B4" s="28"/>
      <c r="C4" s="29"/>
      <c r="D4" s="30" t="s">
        <v>117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 xml:space="preserve"> Křepelka, Velké Poříčí, zkapacitnění koryta. -aktualizace 3/2018</v>
      </c>
      <c r="F7" s="384"/>
      <c r="G7" s="384"/>
      <c r="H7" s="384"/>
      <c r="I7" s="117"/>
      <c r="J7" s="29"/>
      <c r="K7" s="31"/>
    </row>
    <row r="8" spans="2:11" s="1" customFormat="1" ht="13.5">
      <c r="B8" s="41"/>
      <c r="C8" s="42"/>
      <c r="D8" s="37" t="s">
        <v>118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5" t="s">
        <v>119</v>
      </c>
      <c r="F9" s="386"/>
      <c r="G9" s="386"/>
      <c r="H9" s="38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29. 3. 2018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2" t="s">
        <v>21</v>
      </c>
      <c r="F24" s="352"/>
      <c r="G24" s="352"/>
      <c r="H24" s="352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ROUND(J87,2)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0">
        <f>ROUND(SUM(BE87:BE495),2)</f>
        <v>0</v>
      </c>
      <c r="G30" s="42"/>
      <c r="H30" s="42"/>
      <c r="I30" s="131">
        <v>0.21</v>
      </c>
      <c r="J30" s="130">
        <f>ROUND(ROUND((SUM(BE87:BE495)),2)*I30,2)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0">
        <f>ROUND(SUM(BF87:BF495),2)</f>
        <v>0</v>
      </c>
      <c r="G31" s="42"/>
      <c r="H31" s="42"/>
      <c r="I31" s="131">
        <v>0.15</v>
      </c>
      <c r="J31" s="130">
        <f>ROUND(ROUND((SUM(BF87:BF495)),2)*I31,2)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0">
        <f>ROUND(SUM(BG87:BG495),2)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0">
        <f>ROUND(SUM(BH87:BH495),2)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0">
        <f>ROUND(SUM(BI87:BI495),2)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120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 xml:space="preserve"> Křepelka, Velké Poříčí, zkapacitnění koryta. -aktualizace 3/2018</v>
      </c>
      <c r="F45" s="384"/>
      <c r="G45" s="384"/>
      <c r="H45" s="384"/>
      <c r="I45" s="118"/>
      <c r="J45" s="42"/>
      <c r="K45" s="45"/>
    </row>
    <row r="46" spans="2:11" s="1" customFormat="1" ht="14.45" customHeight="1">
      <c r="B46" s="41"/>
      <c r="C46" s="37" t="s">
        <v>118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 xml:space="preserve">01 - SO 1.1 </v>
      </c>
      <c r="F47" s="386"/>
      <c r="G47" s="386"/>
      <c r="H47" s="38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Velké Poříčí</v>
      </c>
      <c r="G49" s="42"/>
      <c r="H49" s="42"/>
      <c r="I49" s="119" t="s">
        <v>25</v>
      </c>
      <c r="J49" s="120" t="str">
        <f>IF(J12="","",J12)</f>
        <v>29. 3. 2018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ČR - Povodí Labe s.p.</v>
      </c>
      <c r="G51" s="42"/>
      <c r="H51" s="42"/>
      <c r="I51" s="119" t="s">
        <v>33</v>
      </c>
      <c r="J51" s="352" t="str">
        <f>E21</f>
        <v>ing. Jaroslav Branda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121</v>
      </c>
      <c r="D54" s="132"/>
      <c r="E54" s="132"/>
      <c r="F54" s="132"/>
      <c r="G54" s="132"/>
      <c r="H54" s="132"/>
      <c r="I54" s="145"/>
      <c r="J54" s="146" t="s">
        <v>122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123</v>
      </c>
      <c r="D56" s="42"/>
      <c r="E56" s="42"/>
      <c r="F56" s="42"/>
      <c r="G56" s="42"/>
      <c r="H56" s="42"/>
      <c r="I56" s="118"/>
      <c r="J56" s="128">
        <f>J87</f>
        <v>0</v>
      </c>
      <c r="K56" s="45"/>
      <c r="AU56" s="24" t="s">
        <v>124</v>
      </c>
    </row>
    <row r="57" spans="2:11" s="7" customFormat="1" ht="24.95" customHeight="1">
      <c r="B57" s="149"/>
      <c r="C57" s="150"/>
      <c r="D57" s="151" t="s">
        <v>125</v>
      </c>
      <c r="E57" s="152"/>
      <c r="F57" s="152"/>
      <c r="G57" s="152"/>
      <c r="H57" s="152"/>
      <c r="I57" s="153"/>
      <c r="J57" s="154">
        <f>J88</f>
        <v>0</v>
      </c>
      <c r="K57" s="155"/>
    </row>
    <row r="58" spans="2:11" s="8" customFormat="1" ht="19.9" customHeight="1">
      <c r="B58" s="156"/>
      <c r="C58" s="157"/>
      <c r="D58" s="158" t="s">
        <v>126</v>
      </c>
      <c r="E58" s="159"/>
      <c r="F58" s="159"/>
      <c r="G58" s="159"/>
      <c r="H58" s="159"/>
      <c r="I58" s="160"/>
      <c r="J58" s="161">
        <f>J89</f>
        <v>0</v>
      </c>
      <c r="K58" s="162"/>
    </row>
    <row r="59" spans="2:11" s="8" customFormat="1" ht="19.9" customHeight="1">
      <c r="B59" s="156"/>
      <c r="C59" s="157"/>
      <c r="D59" s="158" t="s">
        <v>127</v>
      </c>
      <c r="E59" s="159"/>
      <c r="F59" s="159"/>
      <c r="G59" s="159"/>
      <c r="H59" s="159"/>
      <c r="I59" s="160"/>
      <c r="J59" s="161">
        <f>J192</f>
        <v>0</v>
      </c>
      <c r="K59" s="162"/>
    </row>
    <row r="60" spans="2:11" s="8" customFormat="1" ht="19.9" customHeight="1">
      <c r="B60" s="156"/>
      <c r="C60" s="157"/>
      <c r="D60" s="158" t="s">
        <v>128</v>
      </c>
      <c r="E60" s="159"/>
      <c r="F60" s="159"/>
      <c r="G60" s="159"/>
      <c r="H60" s="159"/>
      <c r="I60" s="160"/>
      <c r="J60" s="161">
        <f>J208</f>
        <v>0</v>
      </c>
      <c r="K60" s="162"/>
    </row>
    <row r="61" spans="2:11" s="8" customFormat="1" ht="19.9" customHeight="1">
      <c r="B61" s="156"/>
      <c r="C61" s="157"/>
      <c r="D61" s="158" t="s">
        <v>129</v>
      </c>
      <c r="E61" s="159"/>
      <c r="F61" s="159"/>
      <c r="G61" s="159"/>
      <c r="H61" s="159"/>
      <c r="I61" s="160"/>
      <c r="J61" s="161">
        <f>J307</f>
        <v>0</v>
      </c>
      <c r="K61" s="162"/>
    </row>
    <row r="62" spans="2:11" s="8" customFormat="1" ht="19.9" customHeight="1">
      <c r="B62" s="156"/>
      <c r="C62" s="157"/>
      <c r="D62" s="158" t="s">
        <v>130</v>
      </c>
      <c r="E62" s="159"/>
      <c r="F62" s="159"/>
      <c r="G62" s="159"/>
      <c r="H62" s="159"/>
      <c r="I62" s="160"/>
      <c r="J62" s="161">
        <f>J325</f>
        <v>0</v>
      </c>
      <c r="K62" s="162"/>
    </row>
    <row r="63" spans="2:11" s="8" customFormat="1" ht="19.9" customHeight="1">
      <c r="B63" s="156"/>
      <c r="C63" s="157"/>
      <c r="D63" s="158" t="s">
        <v>131</v>
      </c>
      <c r="E63" s="159"/>
      <c r="F63" s="159"/>
      <c r="G63" s="159"/>
      <c r="H63" s="159"/>
      <c r="I63" s="160"/>
      <c r="J63" s="161">
        <f>J360</f>
        <v>0</v>
      </c>
      <c r="K63" s="162"/>
    </row>
    <row r="64" spans="2:11" s="8" customFormat="1" ht="19.9" customHeight="1">
      <c r="B64" s="156"/>
      <c r="C64" s="157"/>
      <c r="D64" s="158" t="s">
        <v>132</v>
      </c>
      <c r="E64" s="159"/>
      <c r="F64" s="159"/>
      <c r="G64" s="159"/>
      <c r="H64" s="159"/>
      <c r="I64" s="160"/>
      <c r="J64" s="161">
        <f>J385</f>
        <v>0</v>
      </c>
      <c r="K64" s="162"/>
    </row>
    <row r="65" spans="2:11" s="8" customFormat="1" ht="19.9" customHeight="1">
      <c r="B65" s="156"/>
      <c r="C65" s="157"/>
      <c r="D65" s="158" t="s">
        <v>133</v>
      </c>
      <c r="E65" s="159"/>
      <c r="F65" s="159"/>
      <c r="G65" s="159"/>
      <c r="H65" s="159"/>
      <c r="I65" s="160"/>
      <c r="J65" s="161">
        <f>J407</f>
        <v>0</v>
      </c>
      <c r="K65" s="162"/>
    </row>
    <row r="66" spans="2:11" s="8" customFormat="1" ht="19.9" customHeight="1">
      <c r="B66" s="156"/>
      <c r="C66" s="157"/>
      <c r="D66" s="158" t="s">
        <v>134</v>
      </c>
      <c r="E66" s="159"/>
      <c r="F66" s="159"/>
      <c r="G66" s="159"/>
      <c r="H66" s="159"/>
      <c r="I66" s="160"/>
      <c r="J66" s="161">
        <f>J491</f>
        <v>0</v>
      </c>
      <c r="K66" s="162"/>
    </row>
    <row r="67" spans="2:11" s="8" customFormat="1" ht="19.9" customHeight="1">
      <c r="B67" s="156"/>
      <c r="C67" s="157"/>
      <c r="D67" s="158" t="s">
        <v>135</v>
      </c>
      <c r="E67" s="159"/>
      <c r="F67" s="159"/>
      <c r="G67" s="159"/>
      <c r="H67" s="159"/>
      <c r="I67" s="160"/>
      <c r="J67" s="161">
        <f>J494</f>
        <v>0</v>
      </c>
      <c r="K67" s="162"/>
    </row>
    <row r="68" spans="2:11" s="1" customFormat="1" ht="21.75" customHeight="1">
      <c r="B68" s="41"/>
      <c r="C68" s="42"/>
      <c r="D68" s="42"/>
      <c r="E68" s="42"/>
      <c r="F68" s="42"/>
      <c r="G68" s="42"/>
      <c r="H68" s="42"/>
      <c r="I68" s="118"/>
      <c r="J68" s="42"/>
      <c r="K68" s="45"/>
    </row>
    <row r="69" spans="2:11" s="1" customFormat="1" ht="6.95" customHeight="1">
      <c r="B69" s="56"/>
      <c r="C69" s="57"/>
      <c r="D69" s="57"/>
      <c r="E69" s="57"/>
      <c r="F69" s="57"/>
      <c r="G69" s="57"/>
      <c r="H69" s="57"/>
      <c r="I69" s="139"/>
      <c r="J69" s="57"/>
      <c r="K69" s="58"/>
    </row>
    <row r="73" spans="2:12" s="1" customFormat="1" ht="6.95" customHeight="1">
      <c r="B73" s="59"/>
      <c r="C73" s="60"/>
      <c r="D73" s="60"/>
      <c r="E73" s="60"/>
      <c r="F73" s="60"/>
      <c r="G73" s="60"/>
      <c r="H73" s="60"/>
      <c r="I73" s="142"/>
      <c r="J73" s="60"/>
      <c r="K73" s="60"/>
      <c r="L73" s="61"/>
    </row>
    <row r="74" spans="2:12" s="1" customFormat="1" ht="36.95" customHeight="1">
      <c r="B74" s="41"/>
      <c r="C74" s="62" t="s">
        <v>136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4.45" customHeight="1">
      <c r="B76" s="41"/>
      <c r="C76" s="65" t="s">
        <v>18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6.5" customHeight="1">
      <c r="B77" s="41"/>
      <c r="C77" s="63"/>
      <c r="D77" s="63"/>
      <c r="E77" s="388" t="str">
        <f>E7</f>
        <v xml:space="preserve"> Křepelka, Velké Poříčí, zkapacitnění koryta. -aktualizace 3/2018</v>
      </c>
      <c r="F77" s="389"/>
      <c r="G77" s="389"/>
      <c r="H77" s="389"/>
      <c r="I77" s="163"/>
      <c r="J77" s="63"/>
      <c r="K77" s="63"/>
      <c r="L77" s="61"/>
    </row>
    <row r="78" spans="2:12" s="1" customFormat="1" ht="14.45" customHeight="1">
      <c r="B78" s="41"/>
      <c r="C78" s="65" t="s">
        <v>118</v>
      </c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7.25" customHeight="1">
      <c r="B79" s="41"/>
      <c r="C79" s="63"/>
      <c r="D79" s="63"/>
      <c r="E79" s="363" t="str">
        <f>E9</f>
        <v xml:space="preserve">01 - SO 1.1 </v>
      </c>
      <c r="F79" s="390"/>
      <c r="G79" s="390"/>
      <c r="H79" s="390"/>
      <c r="I79" s="163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12" s="1" customFormat="1" ht="18" customHeight="1">
      <c r="B81" s="41"/>
      <c r="C81" s="65" t="s">
        <v>23</v>
      </c>
      <c r="D81" s="63"/>
      <c r="E81" s="63"/>
      <c r="F81" s="164" t="str">
        <f>F12</f>
        <v>Velké Poříčí</v>
      </c>
      <c r="G81" s="63"/>
      <c r="H81" s="63"/>
      <c r="I81" s="165" t="s">
        <v>25</v>
      </c>
      <c r="J81" s="73" t="str">
        <f>IF(J12="","",J12)</f>
        <v>29. 3. 2018</v>
      </c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12" s="1" customFormat="1" ht="13.5">
      <c r="B83" s="41"/>
      <c r="C83" s="65" t="s">
        <v>27</v>
      </c>
      <c r="D83" s="63"/>
      <c r="E83" s="63"/>
      <c r="F83" s="164" t="str">
        <f>E15</f>
        <v>ČR - Povodí Labe s.p.</v>
      </c>
      <c r="G83" s="63"/>
      <c r="H83" s="63"/>
      <c r="I83" s="165" t="s">
        <v>33</v>
      </c>
      <c r="J83" s="164" t="str">
        <f>E21</f>
        <v>ing. Jaroslav Branda</v>
      </c>
      <c r="K83" s="63"/>
      <c r="L83" s="61"/>
    </row>
    <row r="84" spans="2:12" s="1" customFormat="1" ht="14.45" customHeight="1">
      <c r="B84" s="41"/>
      <c r="C84" s="65" t="s">
        <v>31</v>
      </c>
      <c r="D84" s="63"/>
      <c r="E84" s="63"/>
      <c r="F84" s="164" t="str">
        <f>IF(E18="","",E18)</f>
        <v/>
      </c>
      <c r="G84" s="63"/>
      <c r="H84" s="63"/>
      <c r="I84" s="163"/>
      <c r="J84" s="63"/>
      <c r="K84" s="63"/>
      <c r="L84" s="61"/>
    </row>
    <row r="85" spans="2:12" s="1" customFormat="1" ht="10.35" customHeight="1">
      <c r="B85" s="41"/>
      <c r="C85" s="63"/>
      <c r="D85" s="63"/>
      <c r="E85" s="63"/>
      <c r="F85" s="63"/>
      <c r="G85" s="63"/>
      <c r="H85" s="63"/>
      <c r="I85" s="163"/>
      <c r="J85" s="63"/>
      <c r="K85" s="63"/>
      <c r="L85" s="61"/>
    </row>
    <row r="86" spans="2:20" s="9" customFormat="1" ht="29.25" customHeight="1">
      <c r="B86" s="166"/>
      <c r="C86" s="167" t="s">
        <v>137</v>
      </c>
      <c r="D86" s="168" t="s">
        <v>56</v>
      </c>
      <c r="E86" s="168" t="s">
        <v>52</v>
      </c>
      <c r="F86" s="168" t="s">
        <v>138</v>
      </c>
      <c r="G86" s="168" t="s">
        <v>139</v>
      </c>
      <c r="H86" s="168" t="s">
        <v>140</v>
      </c>
      <c r="I86" s="169" t="s">
        <v>141</v>
      </c>
      <c r="J86" s="168" t="s">
        <v>122</v>
      </c>
      <c r="K86" s="170" t="s">
        <v>142</v>
      </c>
      <c r="L86" s="171"/>
      <c r="M86" s="81" t="s">
        <v>143</v>
      </c>
      <c r="N86" s="82" t="s">
        <v>41</v>
      </c>
      <c r="O86" s="82" t="s">
        <v>144</v>
      </c>
      <c r="P86" s="82" t="s">
        <v>145</v>
      </c>
      <c r="Q86" s="82" t="s">
        <v>146</v>
      </c>
      <c r="R86" s="82" t="s">
        <v>147</v>
      </c>
      <c r="S86" s="82" t="s">
        <v>148</v>
      </c>
      <c r="T86" s="83" t="s">
        <v>149</v>
      </c>
    </row>
    <row r="87" spans="2:63" s="1" customFormat="1" ht="29.25" customHeight="1">
      <c r="B87" s="41"/>
      <c r="C87" s="87" t="s">
        <v>123</v>
      </c>
      <c r="D87" s="63"/>
      <c r="E87" s="63"/>
      <c r="F87" s="63"/>
      <c r="G87" s="63"/>
      <c r="H87" s="63"/>
      <c r="I87" s="163"/>
      <c r="J87" s="172">
        <f>BK87</f>
        <v>0</v>
      </c>
      <c r="K87" s="63"/>
      <c r="L87" s="61"/>
      <c r="M87" s="84"/>
      <c r="N87" s="85"/>
      <c r="O87" s="85"/>
      <c r="P87" s="173">
        <f>P88</f>
        <v>0</v>
      </c>
      <c r="Q87" s="85"/>
      <c r="R87" s="173">
        <f>R88</f>
        <v>203.78747263999998</v>
      </c>
      <c r="S87" s="85"/>
      <c r="T87" s="174">
        <f>T88</f>
        <v>123.67809599999998</v>
      </c>
      <c r="AT87" s="24" t="s">
        <v>70</v>
      </c>
      <c r="AU87" s="24" t="s">
        <v>124</v>
      </c>
      <c r="BK87" s="175">
        <f>BK88</f>
        <v>0</v>
      </c>
    </row>
    <row r="88" spans="2:63" s="10" customFormat="1" ht="37.35" customHeight="1">
      <c r="B88" s="176"/>
      <c r="C88" s="177"/>
      <c r="D88" s="178" t="s">
        <v>70</v>
      </c>
      <c r="E88" s="179" t="s">
        <v>150</v>
      </c>
      <c r="F88" s="179" t="s">
        <v>151</v>
      </c>
      <c r="G88" s="177"/>
      <c r="H88" s="177"/>
      <c r="I88" s="180"/>
      <c r="J88" s="181">
        <f>BK88</f>
        <v>0</v>
      </c>
      <c r="K88" s="177"/>
      <c r="L88" s="182"/>
      <c r="M88" s="183"/>
      <c r="N88" s="184"/>
      <c r="O88" s="184"/>
      <c r="P88" s="185">
        <f>P89+P192+P208+P307+P325+P360+P385+P407+P491+P494</f>
        <v>0</v>
      </c>
      <c r="Q88" s="184"/>
      <c r="R88" s="185">
        <f>R89+R192+R208+R307+R325+R360+R385+R407+R491+R494</f>
        <v>203.78747263999998</v>
      </c>
      <c r="S88" s="184"/>
      <c r="T88" s="186">
        <f>T89+T192+T208+T307+T325+T360+T385+T407+T491+T494</f>
        <v>123.67809599999998</v>
      </c>
      <c r="AR88" s="187" t="s">
        <v>79</v>
      </c>
      <c r="AT88" s="188" t="s">
        <v>70</v>
      </c>
      <c r="AU88" s="188" t="s">
        <v>71</v>
      </c>
      <c r="AY88" s="187" t="s">
        <v>152</v>
      </c>
      <c r="BK88" s="189">
        <f>BK89+BK192+BK208+BK307+BK325+BK360+BK385+BK407+BK491+BK494</f>
        <v>0</v>
      </c>
    </row>
    <row r="89" spans="2:63" s="10" customFormat="1" ht="19.9" customHeight="1">
      <c r="B89" s="176"/>
      <c r="C89" s="177"/>
      <c r="D89" s="178" t="s">
        <v>70</v>
      </c>
      <c r="E89" s="190" t="s">
        <v>79</v>
      </c>
      <c r="F89" s="190" t="s">
        <v>153</v>
      </c>
      <c r="G89" s="177"/>
      <c r="H89" s="177"/>
      <c r="I89" s="180"/>
      <c r="J89" s="191">
        <f>BK89</f>
        <v>0</v>
      </c>
      <c r="K89" s="177"/>
      <c r="L89" s="182"/>
      <c r="M89" s="183"/>
      <c r="N89" s="184"/>
      <c r="O89" s="184"/>
      <c r="P89" s="185">
        <f>SUM(P90:P191)</f>
        <v>0</v>
      </c>
      <c r="Q89" s="184"/>
      <c r="R89" s="185">
        <f>SUM(R90:R191)</f>
        <v>31.2590614</v>
      </c>
      <c r="S89" s="184"/>
      <c r="T89" s="186">
        <f>SUM(T90:T191)</f>
        <v>52.37169599999999</v>
      </c>
      <c r="AR89" s="187" t="s">
        <v>79</v>
      </c>
      <c r="AT89" s="188" t="s">
        <v>70</v>
      </c>
      <c r="AU89" s="188" t="s">
        <v>79</v>
      </c>
      <c r="AY89" s="187" t="s">
        <v>152</v>
      </c>
      <c r="BK89" s="189">
        <f>SUM(BK90:BK191)</f>
        <v>0</v>
      </c>
    </row>
    <row r="90" spans="2:65" s="1" customFormat="1" ht="51" customHeight="1">
      <c r="B90" s="41"/>
      <c r="C90" s="192" t="s">
        <v>79</v>
      </c>
      <c r="D90" s="192" t="s">
        <v>154</v>
      </c>
      <c r="E90" s="193" t="s">
        <v>155</v>
      </c>
      <c r="F90" s="194" t="s">
        <v>156</v>
      </c>
      <c r="G90" s="195" t="s">
        <v>157</v>
      </c>
      <c r="H90" s="196">
        <v>64.181</v>
      </c>
      <c r="I90" s="197"/>
      <c r="J90" s="198">
        <f>ROUND(I90*H90,2)</f>
        <v>0</v>
      </c>
      <c r="K90" s="194" t="s">
        <v>158</v>
      </c>
      <c r="L90" s="61"/>
      <c r="M90" s="199" t="s">
        <v>21</v>
      </c>
      <c r="N90" s="200" t="s">
        <v>42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0.235</v>
      </c>
      <c r="T90" s="202">
        <f>S90*H90</f>
        <v>15.082534999999998</v>
      </c>
      <c r="AR90" s="24" t="s">
        <v>159</v>
      </c>
      <c r="AT90" s="24" t="s">
        <v>154</v>
      </c>
      <c r="AU90" s="24" t="s">
        <v>81</v>
      </c>
      <c r="AY90" s="24" t="s">
        <v>152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79</v>
      </c>
      <c r="BK90" s="203">
        <f>ROUND(I90*H90,2)</f>
        <v>0</v>
      </c>
      <c r="BL90" s="24" t="s">
        <v>159</v>
      </c>
      <c r="BM90" s="24" t="s">
        <v>160</v>
      </c>
    </row>
    <row r="91" spans="2:65" s="1" customFormat="1" ht="51" customHeight="1">
      <c r="B91" s="41"/>
      <c r="C91" s="192" t="s">
        <v>81</v>
      </c>
      <c r="D91" s="192" t="s">
        <v>154</v>
      </c>
      <c r="E91" s="193" t="s">
        <v>161</v>
      </c>
      <c r="F91" s="194" t="s">
        <v>162</v>
      </c>
      <c r="G91" s="195" t="s">
        <v>157</v>
      </c>
      <c r="H91" s="196">
        <v>64.181</v>
      </c>
      <c r="I91" s="197"/>
      <c r="J91" s="198">
        <f>ROUND(I91*H91,2)</f>
        <v>0</v>
      </c>
      <c r="K91" s="194" t="s">
        <v>158</v>
      </c>
      <c r="L91" s="61"/>
      <c r="M91" s="199" t="s">
        <v>21</v>
      </c>
      <c r="N91" s="200" t="s">
        <v>42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0.4</v>
      </c>
      <c r="T91" s="202">
        <f>S91*H91</f>
        <v>25.6724</v>
      </c>
      <c r="AR91" s="24" t="s">
        <v>159</v>
      </c>
      <c r="AT91" s="24" t="s">
        <v>154</v>
      </c>
      <c r="AU91" s="24" t="s">
        <v>81</v>
      </c>
      <c r="AY91" s="24" t="s">
        <v>152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79</v>
      </c>
      <c r="BK91" s="203">
        <f>ROUND(I91*H91,2)</f>
        <v>0</v>
      </c>
      <c r="BL91" s="24" t="s">
        <v>159</v>
      </c>
      <c r="BM91" s="24" t="s">
        <v>163</v>
      </c>
    </row>
    <row r="92" spans="2:65" s="1" customFormat="1" ht="38.25" customHeight="1">
      <c r="B92" s="41"/>
      <c r="C92" s="192" t="s">
        <v>164</v>
      </c>
      <c r="D92" s="192" t="s">
        <v>154</v>
      </c>
      <c r="E92" s="193" t="s">
        <v>165</v>
      </c>
      <c r="F92" s="194" t="s">
        <v>166</v>
      </c>
      <c r="G92" s="195" t="s">
        <v>157</v>
      </c>
      <c r="H92" s="196">
        <v>64.181</v>
      </c>
      <c r="I92" s="197"/>
      <c r="J92" s="198">
        <f>ROUND(I92*H92,2)</f>
        <v>0</v>
      </c>
      <c r="K92" s="194" t="s">
        <v>158</v>
      </c>
      <c r="L92" s="61"/>
      <c r="M92" s="199" t="s">
        <v>21</v>
      </c>
      <c r="N92" s="200" t="s">
        <v>42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0.181</v>
      </c>
      <c r="T92" s="202">
        <f>S92*H92</f>
        <v>11.616760999999999</v>
      </c>
      <c r="AR92" s="24" t="s">
        <v>159</v>
      </c>
      <c r="AT92" s="24" t="s">
        <v>154</v>
      </c>
      <c r="AU92" s="24" t="s">
        <v>81</v>
      </c>
      <c r="AY92" s="24" t="s">
        <v>152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79</v>
      </c>
      <c r="BK92" s="203">
        <f>ROUND(I92*H92,2)</f>
        <v>0</v>
      </c>
      <c r="BL92" s="24" t="s">
        <v>159</v>
      </c>
      <c r="BM92" s="24" t="s">
        <v>167</v>
      </c>
    </row>
    <row r="93" spans="2:51" s="11" customFormat="1" ht="13.5">
      <c r="B93" s="204"/>
      <c r="C93" s="205"/>
      <c r="D93" s="206" t="s">
        <v>168</v>
      </c>
      <c r="E93" s="207" t="s">
        <v>21</v>
      </c>
      <c r="F93" s="208" t="s">
        <v>169</v>
      </c>
      <c r="G93" s="205"/>
      <c r="H93" s="207" t="s">
        <v>21</v>
      </c>
      <c r="I93" s="209"/>
      <c r="J93" s="205"/>
      <c r="K93" s="205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168</v>
      </c>
      <c r="AU93" s="214" t="s">
        <v>81</v>
      </c>
      <c r="AV93" s="11" t="s">
        <v>79</v>
      </c>
      <c r="AW93" s="11" t="s">
        <v>35</v>
      </c>
      <c r="AX93" s="11" t="s">
        <v>71</v>
      </c>
      <c r="AY93" s="214" t="s">
        <v>152</v>
      </c>
    </row>
    <row r="94" spans="2:51" s="12" customFormat="1" ht="13.5">
      <c r="B94" s="215"/>
      <c r="C94" s="216"/>
      <c r="D94" s="206" t="s">
        <v>168</v>
      </c>
      <c r="E94" s="217" t="s">
        <v>21</v>
      </c>
      <c r="F94" s="218" t="s">
        <v>170</v>
      </c>
      <c r="G94" s="216"/>
      <c r="H94" s="219">
        <v>38.077</v>
      </c>
      <c r="I94" s="220"/>
      <c r="J94" s="216"/>
      <c r="K94" s="216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168</v>
      </c>
      <c r="AU94" s="225" t="s">
        <v>81</v>
      </c>
      <c r="AV94" s="12" t="s">
        <v>81</v>
      </c>
      <c r="AW94" s="12" t="s">
        <v>35</v>
      </c>
      <c r="AX94" s="12" t="s">
        <v>71</v>
      </c>
      <c r="AY94" s="225" t="s">
        <v>152</v>
      </c>
    </row>
    <row r="95" spans="2:51" s="12" customFormat="1" ht="13.5">
      <c r="B95" s="215"/>
      <c r="C95" s="216"/>
      <c r="D95" s="206" t="s">
        <v>168</v>
      </c>
      <c r="E95" s="217" t="s">
        <v>21</v>
      </c>
      <c r="F95" s="218" t="s">
        <v>171</v>
      </c>
      <c r="G95" s="216"/>
      <c r="H95" s="219">
        <v>26.104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168</v>
      </c>
      <c r="AU95" s="225" t="s">
        <v>81</v>
      </c>
      <c r="AV95" s="12" t="s">
        <v>81</v>
      </c>
      <c r="AW95" s="12" t="s">
        <v>35</v>
      </c>
      <c r="AX95" s="12" t="s">
        <v>71</v>
      </c>
      <c r="AY95" s="225" t="s">
        <v>152</v>
      </c>
    </row>
    <row r="96" spans="2:51" s="13" customFormat="1" ht="13.5">
      <c r="B96" s="226"/>
      <c r="C96" s="227"/>
      <c r="D96" s="206" t="s">
        <v>168</v>
      </c>
      <c r="E96" s="228" t="s">
        <v>21</v>
      </c>
      <c r="F96" s="229" t="s">
        <v>172</v>
      </c>
      <c r="G96" s="227"/>
      <c r="H96" s="230">
        <v>64.181</v>
      </c>
      <c r="I96" s="231"/>
      <c r="J96" s="227"/>
      <c r="K96" s="227"/>
      <c r="L96" s="232"/>
      <c r="M96" s="233"/>
      <c r="N96" s="234"/>
      <c r="O96" s="234"/>
      <c r="P96" s="234"/>
      <c r="Q96" s="234"/>
      <c r="R96" s="234"/>
      <c r="S96" s="234"/>
      <c r="T96" s="235"/>
      <c r="AT96" s="236" t="s">
        <v>168</v>
      </c>
      <c r="AU96" s="236" t="s">
        <v>81</v>
      </c>
      <c r="AV96" s="13" t="s">
        <v>159</v>
      </c>
      <c r="AW96" s="13" t="s">
        <v>35</v>
      </c>
      <c r="AX96" s="13" t="s">
        <v>79</v>
      </c>
      <c r="AY96" s="236" t="s">
        <v>152</v>
      </c>
    </row>
    <row r="97" spans="2:65" s="1" customFormat="1" ht="25.5" customHeight="1">
      <c r="B97" s="41"/>
      <c r="C97" s="192" t="s">
        <v>159</v>
      </c>
      <c r="D97" s="192" t="s">
        <v>154</v>
      </c>
      <c r="E97" s="193" t="s">
        <v>173</v>
      </c>
      <c r="F97" s="194" t="s">
        <v>174</v>
      </c>
      <c r="G97" s="195" t="s">
        <v>175</v>
      </c>
      <c r="H97" s="196">
        <v>1.2</v>
      </c>
      <c r="I97" s="197"/>
      <c r="J97" s="198">
        <f>ROUND(I97*H97,2)</f>
        <v>0</v>
      </c>
      <c r="K97" s="194" t="s">
        <v>158</v>
      </c>
      <c r="L97" s="61"/>
      <c r="M97" s="199" t="s">
        <v>21</v>
      </c>
      <c r="N97" s="200" t="s">
        <v>42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159</v>
      </c>
      <c r="AT97" s="24" t="s">
        <v>154</v>
      </c>
      <c r="AU97" s="24" t="s">
        <v>81</v>
      </c>
      <c r="AY97" s="24" t="s">
        <v>152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79</v>
      </c>
      <c r="BK97" s="203">
        <f>ROUND(I97*H97,2)</f>
        <v>0</v>
      </c>
      <c r="BL97" s="24" t="s">
        <v>159</v>
      </c>
      <c r="BM97" s="24" t="s">
        <v>176</v>
      </c>
    </row>
    <row r="98" spans="2:51" s="11" customFormat="1" ht="13.5">
      <c r="B98" s="204"/>
      <c r="C98" s="205"/>
      <c r="D98" s="206" t="s">
        <v>168</v>
      </c>
      <c r="E98" s="207" t="s">
        <v>21</v>
      </c>
      <c r="F98" s="208" t="s">
        <v>177</v>
      </c>
      <c r="G98" s="205"/>
      <c r="H98" s="207" t="s">
        <v>21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168</v>
      </c>
      <c r="AU98" s="214" t="s">
        <v>81</v>
      </c>
      <c r="AV98" s="11" t="s">
        <v>79</v>
      </c>
      <c r="AW98" s="11" t="s">
        <v>35</v>
      </c>
      <c r="AX98" s="11" t="s">
        <v>71</v>
      </c>
      <c r="AY98" s="214" t="s">
        <v>152</v>
      </c>
    </row>
    <row r="99" spans="2:51" s="12" customFormat="1" ht="13.5">
      <c r="B99" s="215"/>
      <c r="C99" s="216"/>
      <c r="D99" s="206" t="s">
        <v>168</v>
      </c>
      <c r="E99" s="217" t="s">
        <v>21</v>
      </c>
      <c r="F99" s="218" t="s">
        <v>178</v>
      </c>
      <c r="G99" s="216"/>
      <c r="H99" s="219">
        <v>1.2</v>
      </c>
      <c r="I99" s="220"/>
      <c r="J99" s="216"/>
      <c r="K99" s="216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168</v>
      </c>
      <c r="AU99" s="225" t="s">
        <v>81</v>
      </c>
      <c r="AV99" s="12" t="s">
        <v>81</v>
      </c>
      <c r="AW99" s="12" t="s">
        <v>35</v>
      </c>
      <c r="AX99" s="12" t="s">
        <v>71</v>
      </c>
      <c r="AY99" s="225" t="s">
        <v>152</v>
      </c>
    </row>
    <row r="100" spans="2:51" s="13" customFormat="1" ht="13.5">
      <c r="B100" s="226"/>
      <c r="C100" s="227"/>
      <c r="D100" s="206" t="s">
        <v>168</v>
      </c>
      <c r="E100" s="228" t="s">
        <v>21</v>
      </c>
      <c r="F100" s="229" t="s">
        <v>172</v>
      </c>
      <c r="G100" s="227"/>
      <c r="H100" s="230">
        <v>1.2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AT100" s="236" t="s">
        <v>168</v>
      </c>
      <c r="AU100" s="236" t="s">
        <v>81</v>
      </c>
      <c r="AV100" s="13" t="s">
        <v>159</v>
      </c>
      <c r="AW100" s="13" t="s">
        <v>35</v>
      </c>
      <c r="AX100" s="13" t="s">
        <v>79</v>
      </c>
      <c r="AY100" s="236" t="s">
        <v>152</v>
      </c>
    </row>
    <row r="101" spans="2:65" s="1" customFormat="1" ht="16.5" customHeight="1">
      <c r="B101" s="41"/>
      <c r="C101" s="192" t="s">
        <v>179</v>
      </c>
      <c r="D101" s="192" t="s">
        <v>154</v>
      </c>
      <c r="E101" s="193" t="s">
        <v>180</v>
      </c>
      <c r="F101" s="194" t="s">
        <v>181</v>
      </c>
      <c r="G101" s="195" t="s">
        <v>182</v>
      </c>
      <c r="H101" s="196">
        <v>61.42</v>
      </c>
      <c r="I101" s="197"/>
      <c r="J101" s="198">
        <f>ROUND(I101*H101,2)</f>
        <v>0</v>
      </c>
      <c r="K101" s="194" t="s">
        <v>158</v>
      </c>
      <c r="L101" s="61"/>
      <c r="M101" s="199" t="s">
        <v>21</v>
      </c>
      <c r="N101" s="200" t="s">
        <v>42</v>
      </c>
      <c r="O101" s="42"/>
      <c r="P101" s="201">
        <f>O101*H101</f>
        <v>0</v>
      </c>
      <c r="Q101" s="201">
        <v>0.00952</v>
      </c>
      <c r="R101" s="201">
        <f>Q101*H101</f>
        <v>0.5847184000000001</v>
      </c>
      <c r="S101" s="201">
        <v>0</v>
      </c>
      <c r="T101" s="202">
        <f>S101*H101</f>
        <v>0</v>
      </c>
      <c r="AR101" s="24" t="s">
        <v>159</v>
      </c>
      <c r="AT101" s="24" t="s">
        <v>154</v>
      </c>
      <c r="AU101" s="24" t="s">
        <v>81</v>
      </c>
      <c r="AY101" s="24" t="s">
        <v>152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79</v>
      </c>
      <c r="BK101" s="203">
        <f>ROUND(I101*H101,2)</f>
        <v>0</v>
      </c>
      <c r="BL101" s="24" t="s">
        <v>159</v>
      </c>
      <c r="BM101" s="24" t="s">
        <v>183</v>
      </c>
    </row>
    <row r="102" spans="2:51" s="11" customFormat="1" ht="13.5">
      <c r="B102" s="204"/>
      <c r="C102" s="205"/>
      <c r="D102" s="206" t="s">
        <v>168</v>
      </c>
      <c r="E102" s="207" t="s">
        <v>21</v>
      </c>
      <c r="F102" s="208" t="s">
        <v>184</v>
      </c>
      <c r="G102" s="205"/>
      <c r="H102" s="207" t="s">
        <v>21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168</v>
      </c>
      <c r="AU102" s="214" t="s">
        <v>81</v>
      </c>
      <c r="AV102" s="11" t="s">
        <v>79</v>
      </c>
      <c r="AW102" s="11" t="s">
        <v>35</v>
      </c>
      <c r="AX102" s="11" t="s">
        <v>71</v>
      </c>
      <c r="AY102" s="214" t="s">
        <v>152</v>
      </c>
    </row>
    <row r="103" spans="2:51" s="12" customFormat="1" ht="13.5">
      <c r="B103" s="215"/>
      <c r="C103" s="216"/>
      <c r="D103" s="206" t="s">
        <v>168</v>
      </c>
      <c r="E103" s="217" t="s">
        <v>21</v>
      </c>
      <c r="F103" s="218" t="s">
        <v>185</v>
      </c>
      <c r="G103" s="216"/>
      <c r="H103" s="219">
        <v>49.42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168</v>
      </c>
      <c r="AU103" s="225" t="s">
        <v>81</v>
      </c>
      <c r="AV103" s="12" t="s">
        <v>81</v>
      </c>
      <c r="AW103" s="12" t="s">
        <v>35</v>
      </c>
      <c r="AX103" s="12" t="s">
        <v>71</v>
      </c>
      <c r="AY103" s="225" t="s">
        <v>152</v>
      </c>
    </row>
    <row r="104" spans="2:51" s="12" customFormat="1" ht="13.5">
      <c r="B104" s="215"/>
      <c r="C104" s="216"/>
      <c r="D104" s="206" t="s">
        <v>168</v>
      </c>
      <c r="E104" s="217" t="s">
        <v>21</v>
      </c>
      <c r="F104" s="218" t="s">
        <v>186</v>
      </c>
      <c r="G104" s="216"/>
      <c r="H104" s="219">
        <v>12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168</v>
      </c>
      <c r="AU104" s="225" t="s">
        <v>81</v>
      </c>
      <c r="AV104" s="12" t="s">
        <v>81</v>
      </c>
      <c r="AW104" s="12" t="s">
        <v>35</v>
      </c>
      <c r="AX104" s="12" t="s">
        <v>71</v>
      </c>
      <c r="AY104" s="225" t="s">
        <v>152</v>
      </c>
    </row>
    <row r="105" spans="2:51" s="13" customFormat="1" ht="13.5">
      <c r="B105" s="226"/>
      <c r="C105" s="227"/>
      <c r="D105" s="206" t="s">
        <v>168</v>
      </c>
      <c r="E105" s="228" t="s">
        <v>21</v>
      </c>
      <c r="F105" s="229" t="s">
        <v>172</v>
      </c>
      <c r="G105" s="227"/>
      <c r="H105" s="230">
        <v>61.42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168</v>
      </c>
      <c r="AU105" s="236" t="s">
        <v>81</v>
      </c>
      <c r="AV105" s="13" t="s">
        <v>159</v>
      </c>
      <c r="AW105" s="13" t="s">
        <v>35</v>
      </c>
      <c r="AX105" s="13" t="s">
        <v>79</v>
      </c>
      <c r="AY105" s="236" t="s">
        <v>152</v>
      </c>
    </row>
    <row r="106" spans="2:65" s="1" customFormat="1" ht="25.5" customHeight="1">
      <c r="B106" s="41"/>
      <c r="C106" s="192" t="s">
        <v>187</v>
      </c>
      <c r="D106" s="192" t="s">
        <v>154</v>
      </c>
      <c r="E106" s="193" t="s">
        <v>188</v>
      </c>
      <c r="F106" s="194" t="s">
        <v>189</v>
      </c>
      <c r="G106" s="195" t="s">
        <v>190</v>
      </c>
      <c r="H106" s="196">
        <v>403.2</v>
      </c>
      <c r="I106" s="197"/>
      <c r="J106" s="198">
        <f>ROUND(I106*H106,2)</f>
        <v>0</v>
      </c>
      <c r="K106" s="194" t="s">
        <v>158</v>
      </c>
      <c r="L106" s="61"/>
      <c r="M106" s="199" t="s">
        <v>21</v>
      </c>
      <c r="N106" s="200" t="s">
        <v>42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159</v>
      </c>
      <c r="AT106" s="24" t="s">
        <v>154</v>
      </c>
      <c r="AU106" s="24" t="s">
        <v>81</v>
      </c>
      <c r="AY106" s="24" t="s">
        <v>152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79</v>
      </c>
      <c r="BK106" s="203">
        <f>ROUND(I106*H106,2)</f>
        <v>0</v>
      </c>
      <c r="BL106" s="24" t="s">
        <v>159</v>
      </c>
      <c r="BM106" s="24" t="s">
        <v>191</v>
      </c>
    </row>
    <row r="107" spans="2:51" s="11" customFormat="1" ht="13.5">
      <c r="B107" s="204"/>
      <c r="C107" s="205"/>
      <c r="D107" s="206" t="s">
        <v>168</v>
      </c>
      <c r="E107" s="207" t="s">
        <v>21</v>
      </c>
      <c r="F107" s="208" t="s">
        <v>192</v>
      </c>
      <c r="G107" s="205"/>
      <c r="H107" s="207" t="s">
        <v>21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168</v>
      </c>
      <c r="AU107" s="214" t="s">
        <v>81</v>
      </c>
      <c r="AV107" s="11" t="s">
        <v>79</v>
      </c>
      <c r="AW107" s="11" t="s">
        <v>35</v>
      </c>
      <c r="AX107" s="11" t="s">
        <v>71</v>
      </c>
      <c r="AY107" s="214" t="s">
        <v>152</v>
      </c>
    </row>
    <row r="108" spans="2:51" s="12" customFormat="1" ht="13.5">
      <c r="B108" s="215"/>
      <c r="C108" s="216"/>
      <c r="D108" s="206" t="s">
        <v>168</v>
      </c>
      <c r="E108" s="217" t="s">
        <v>21</v>
      </c>
      <c r="F108" s="218" t="s">
        <v>193</v>
      </c>
      <c r="G108" s="216"/>
      <c r="H108" s="219">
        <v>403.2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168</v>
      </c>
      <c r="AU108" s="225" t="s">
        <v>81</v>
      </c>
      <c r="AV108" s="12" t="s">
        <v>81</v>
      </c>
      <c r="AW108" s="12" t="s">
        <v>35</v>
      </c>
      <c r="AX108" s="12" t="s">
        <v>71</v>
      </c>
      <c r="AY108" s="225" t="s">
        <v>152</v>
      </c>
    </row>
    <row r="109" spans="2:51" s="13" customFormat="1" ht="13.5">
      <c r="B109" s="226"/>
      <c r="C109" s="227"/>
      <c r="D109" s="206" t="s">
        <v>168</v>
      </c>
      <c r="E109" s="228" t="s">
        <v>21</v>
      </c>
      <c r="F109" s="229" t="s">
        <v>172</v>
      </c>
      <c r="G109" s="227"/>
      <c r="H109" s="230">
        <v>403.2</v>
      </c>
      <c r="I109" s="231"/>
      <c r="J109" s="227"/>
      <c r="K109" s="227"/>
      <c r="L109" s="232"/>
      <c r="M109" s="233"/>
      <c r="N109" s="234"/>
      <c r="O109" s="234"/>
      <c r="P109" s="234"/>
      <c r="Q109" s="234"/>
      <c r="R109" s="234"/>
      <c r="S109" s="234"/>
      <c r="T109" s="235"/>
      <c r="AT109" s="236" t="s">
        <v>168</v>
      </c>
      <c r="AU109" s="236" t="s">
        <v>81</v>
      </c>
      <c r="AV109" s="13" t="s">
        <v>159</v>
      </c>
      <c r="AW109" s="13" t="s">
        <v>35</v>
      </c>
      <c r="AX109" s="13" t="s">
        <v>79</v>
      </c>
      <c r="AY109" s="236" t="s">
        <v>152</v>
      </c>
    </row>
    <row r="110" spans="2:65" s="1" customFormat="1" ht="38.25" customHeight="1">
      <c r="B110" s="41"/>
      <c r="C110" s="192" t="s">
        <v>194</v>
      </c>
      <c r="D110" s="192" t="s">
        <v>154</v>
      </c>
      <c r="E110" s="193" t="s">
        <v>195</v>
      </c>
      <c r="F110" s="194" t="s">
        <v>196</v>
      </c>
      <c r="G110" s="195" t="s">
        <v>175</v>
      </c>
      <c r="H110" s="196">
        <v>4.567</v>
      </c>
      <c r="I110" s="197"/>
      <c r="J110" s="198">
        <f>ROUND(I110*H110,2)</f>
        <v>0</v>
      </c>
      <c r="K110" s="194" t="s">
        <v>158</v>
      </c>
      <c r="L110" s="61"/>
      <c r="M110" s="199" t="s">
        <v>21</v>
      </c>
      <c r="N110" s="200" t="s">
        <v>42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159</v>
      </c>
      <c r="AT110" s="24" t="s">
        <v>154</v>
      </c>
      <c r="AU110" s="24" t="s">
        <v>81</v>
      </c>
      <c r="AY110" s="24" t="s">
        <v>152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79</v>
      </c>
      <c r="BK110" s="203">
        <f>ROUND(I110*H110,2)</f>
        <v>0</v>
      </c>
      <c r="BL110" s="24" t="s">
        <v>159</v>
      </c>
      <c r="BM110" s="24" t="s">
        <v>197</v>
      </c>
    </row>
    <row r="111" spans="2:51" s="12" customFormat="1" ht="13.5">
      <c r="B111" s="215"/>
      <c r="C111" s="216"/>
      <c r="D111" s="206" t="s">
        <v>168</v>
      </c>
      <c r="E111" s="217" t="s">
        <v>21</v>
      </c>
      <c r="F111" s="218" t="s">
        <v>198</v>
      </c>
      <c r="G111" s="216"/>
      <c r="H111" s="219">
        <v>4.567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168</v>
      </c>
      <c r="AU111" s="225" t="s">
        <v>81</v>
      </c>
      <c r="AV111" s="12" t="s">
        <v>81</v>
      </c>
      <c r="AW111" s="12" t="s">
        <v>35</v>
      </c>
      <c r="AX111" s="12" t="s">
        <v>79</v>
      </c>
      <c r="AY111" s="225" t="s">
        <v>152</v>
      </c>
    </row>
    <row r="112" spans="2:51" s="13" customFormat="1" ht="13.5">
      <c r="B112" s="226"/>
      <c r="C112" s="227"/>
      <c r="D112" s="206" t="s">
        <v>168</v>
      </c>
      <c r="E112" s="228" t="s">
        <v>21</v>
      </c>
      <c r="F112" s="229" t="s">
        <v>172</v>
      </c>
      <c r="G112" s="227"/>
      <c r="H112" s="230">
        <v>4.567</v>
      </c>
      <c r="I112" s="231"/>
      <c r="J112" s="227"/>
      <c r="K112" s="227"/>
      <c r="L112" s="232"/>
      <c r="M112" s="233"/>
      <c r="N112" s="234"/>
      <c r="O112" s="234"/>
      <c r="P112" s="234"/>
      <c r="Q112" s="234"/>
      <c r="R112" s="234"/>
      <c r="S112" s="234"/>
      <c r="T112" s="235"/>
      <c r="AT112" s="236" t="s">
        <v>168</v>
      </c>
      <c r="AU112" s="236" t="s">
        <v>81</v>
      </c>
      <c r="AV112" s="13" t="s">
        <v>159</v>
      </c>
      <c r="AW112" s="13" t="s">
        <v>35</v>
      </c>
      <c r="AX112" s="13" t="s">
        <v>71</v>
      </c>
      <c r="AY112" s="236" t="s">
        <v>152</v>
      </c>
    </row>
    <row r="113" spans="2:65" s="1" customFormat="1" ht="25.5" customHeight="1">
      <c r="B113" s="41"/>
      <c r="C113" s="192" t="s">
        <v>199</v>
      </c>
      <c r="D113" s="192" t="s">
        <v>154</v>
      </c>
      <c r="E113" s="193" t="s">
        <v>200</v>
      </c>
      <c r="F113" s="194" t="s">
        <v>201</v>
      </c>
      <c r="G113" s="195" t="s">
        <v>175</v>
      </c>
      <c r="H113" s="196">
        <v>222.707</v>
      </c>
      <c r="I113" s="197"/>
      <c r="J113" s="198">
        <f>ROUND(I113*H113,2)</f>
        <v>0</v>
      </c>
      <c r="K113" s="194" t="s">
        <v>158</v>
      </c>
      <c r="L113" s="61"/>
      <c r="M113" s="199" t="s">
        <v>21</v>
      </c>
      <c r="N113" s="200" t="s">
        <v>42</v>
      </c>
      <c r="O113" s="42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159</v>
      </c>
      <c r="AT113" s="24" t="s">
        <v>154</v>
      </c>
      <c r="AU113" s="24" t="s">
        <v>81</v>
      </c>
      <c r="AY113" s="24" t="s">
        <v>152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79</v>
      </c>
      <c r="BK113" s="203">
        <f>ROUND(I113*H113,2)</f>
        <v>0</v>
      </c>
      <c r="BL113" s="24" t="s">
        <v>159</v>
      </c>
      <c r="BM113" s="24" t="s">
        <v>202</v>
      </c>
    </row>
    <row r="114" spans="2:51" s="11" customFormat="1" ht="13.5">
      <c r="B114" s="204"/>
      <c r="C114" s="205"/>
      <c r="D114" s="206" t="s">
        <v>168</v>
      </c>
      <c r="E114" s="207" t="s">
        <v>21</v>
      </c>
      <c r="F114" s="208" t="s">
        <v>203</v>
      </c>
      <c r="G114" s="205"/>
      <c r="H114" s="207" t="s">
        <v>21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168</v>
      </c>
      <c r="AU114" s="214" t="s">
        <v>81</v>
      </c>
      <c r="AV114" s="11" t="s">
        <v>79</v>
      </c>
      <c r="AW114" s="11" t="s">
        <v>35</v>
      </c>
      <c r="AX114" s="11" t="s">
        <v>71</v>
      </c>
      <c r="AY114" s="214" t="s">
        <v>152</v>
      </c>
    </row>
    <row r="115" spans="2:51" s="12" customFormat="1" ht="13.5">
      <c r="B115" s="215"/>
      <c r="C115" s="216"/>
      <c r="D115" s="206" t="s">
        <v>168</v>
      </c>
      <c r="E115" s="217" t="s">
        <v>21</v>
      </c>
      <c r="F115" s="218" t="s">
        <v>204</v>
      </c>
      <c r="G115" s="216"/>
      <c r="H115" s="219">
        <v>149.64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168</v>
      </c>
      <c r="AU115" s="225" t="s">
        <v>81</v>
      </c>
      <c r="AV115" s="12" t="s">
        <v>81</v>
      </c>
      <c r="AW115" s="12" t="s">
        <v>35</v>
      </c>
      <c r="AX115" s="12" t="s">
        <v>71</v>
      </c>
      <c r="AY115" s="225" t="s">
        <v>152</v>
      </c>
    </row>
    <row r="116" spans="2:51" s="12" customFormat="1" ht="13.5">
      <c r="B116" s="215"/>
      <c r="C116" s="216"/>
      <c r="D116" s="206" t="s">
        <v>168</v>
      </c>
      <c r="E116" s="217" t="s">
        <v>21</v>
      </c>
      <c r="F116" s="218" t="s">
        <v>205</v>
      </c>
      <c r="G116" s="216"/>
      <c r="H116" s="219">
        <v>96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168</v>
      </c>
      <c r="AU116" s="225" t="s">
        <v>81</v>
      </c>
      <c r="AV116" s="12" t="s">
        <v>81</v>
      </c>
      <c r="AW116" s="12" t="s">
        <v>35</v>
      </c>
      <c r="AX116" s="12" t="s">
        <v>71</v>
      </c>
      <c r="AY116" s="225" t="s">
        <v>152</v>
      </c>
    </row>
    <row r="117" spans="2:51" s="12" customFormat="1" ht="13.5">
      <c r="B117" s="215"/>
      <c r="C117" s="216"/>
      <c r="D117" s="206" t="s">
        <v>168</v>
      </c>
      <c r="E117" s="217" t="s">
        <v>21</v>
      </c>
      <c r="F117" s="218" t="s">
        <v>206</v>
      </c>
      <c r="G117" s="216"/>
      <c r="H117" s="219">
        <v>45.84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168</v>
      </c>
      <c r="AU117" s="225" t="s">
        <v>81</v>
      </c>
      <c r="AV117" s="12" t="s">
        <v>81</v>
      </c>
      <c r="AW117" s="12" t="s">
        <v>35</v>
      </c>
      <c r="AX117" s="12" t="s">
        <v>71</v>
      </c>
      <c r="AY117" s="225" t="s">
        <v>152</v>
      </c>
    </row>
    <row r="118" spans="2:51" s="11" customFormat="1" ht="13.5">
      <c r="B118" s="204"/>
      <c r="C118" s="205"/>
      <c r="D118" s="206" t="s">
        <v>168</v>
      </c>
      <c r="E118" s="207" t="s">
        <v>21</v>
      </c>
      <c r="F118" s="208" t="s">
        <v>207</v>
      </c>
      <c r="G118" s="205"/>
      <c r="H118" s="207" t="s">
        <v>21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168</v>
      </c>
      <c r="AU118" s="214" t="s">
        <v>81</v>
      </c>
      <c r="AV118" s="11" t="s">
        <v>79</v>
      </c>
      <c r="AW118" s="11" t="s">
        <v>35</v>
      </c>
      <c r="AX118" s="11" t="s">
        <v>71</v>
      </c>
      <c r="AY118" s="214" t="s">
        <v>152</v>
      </c>
    </row>
    <row r="119" spans="2:51" s="12" customFormat="1" ht="13.5">
      <c r="B119" s="215"/>
      <c r="C119" s="216"/>
      <c r="D119" s="206" t="s">
        <v>168</v>
      </c>
      <c r="E119" s="217" t="s">
        <v>21</v>
      </c>
      <c r="F119" s="218" t="s">
        <v>208</v>
      </c>
      <c r="G119" s="216"/>
      <c r="H119" s="219">
        <v>-32.115</v>
      </c>
      <c r="I119" s="220"/>
      <c r="J119" s="216"/>
      <c r="K119" s="216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168</v>
      </c>
      <c r="AU119" s="225" t="s">
        <v>81</v>
      </c>
      <c r="AV119" s="12" t="s">
        <v>81</v>
      </c>
      <c r="AW119" s="12" t="s">
        <v>35</v>
      </c>
      <c r="AX119" s="12" t="s">
        <v>71</v>
      </c>
      <c r="AY119" s="225" t="s">
        <v>152</v>
      </c>
    </row>
    <row r="120" spans="2:51" s="12" customFormat="1" ht="13.5">
      <c r="B120" s="215"/>
      <c r="C120" s="216"/>
      <c r="D120" s="206" t="s">
        <v>168</v>
      </c>
      <c r="E120" s="217" t="s">
        <v>21</v>
      </c>
      <c r="F120" s="218" t="s">
        <v>209</v>
      </c>
      <c r="G120" s="216"/>
      <c r="H120" s="219">
        <v>-32.091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168</v>
      </c>
      <c r="AU120" s="225" t="s">
        <v>81</v>
      </c>
      <c r="AV120" s="12" t="s">
        <v>81</v>
      </c>
      <c r="AW120" s="12" t="s">
        <v>35</v>
      </c>
      <c r="AX120" s="12" t="s">
        <v>71</v>
      </c>
      <c r="AY120" s="225" t="s">
        <v>152</v>
      </c>
    </row>
    <row r="121" spans="2:51" s="12" customFormat="1" ht="13.5">
      <c r="B121" s="215"/>
      <c r="C121" s="216"/>
      <c r="D121" s="206" t="s">
        <v>168</v>
      </c>
      <c r="E121" s="217" t="s">
        <v>21</v>
      </c>
      <c r="F121" s="218" t="s">
        <v>210</v>
      </c>
      <c r="G121" s="216"/>
      <c r="H121" s="219">
        <v>-4.567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168</v>
      </c>
      <c r="AU121" s="225" t="s">
        <v>81</v>
      </c>
      <c r="AV121" s="12" t="s">
        <v>81</v>
      </c>
      <c r="AW121" s="12" t="s">
        <v>35</v>
      </c>
      <c r="AX121" s="12" t="s">
        <v>71</v>
      </c>
      <c r="AY121" s="225" t="s">
        <v>152</v>
      </c>
    </row>
    <row r="122" spans="2:51" s="13" customFormat="1" ht="13.5">
      <c r="B122" s="226"/>
      <c r="C122" s="227"/>
      <c r="D122" s="206" t="s">
        <v>168</v>
      </c>
      <c r="E122" s="228" t="s">
        <v>21</v>
      </c>
      <c r="F122" s="229" t="s">
        <v>172</v>
      </c>
      <c r="G122" s="227"/>
      <c r="H122" s="230">
        <v>222.707</v>
      </c>
      <c r="I122" s="231"/>
      <c r="J122" s="227"/>
      <c r="K122" s="227"/>
      <c r="L122" s="232"/>
      <c r="M122" s="233"/>
      <c r="N122" s="234"/>
      <c r="O122" s="234"/>
      <c r="P122" s="234"/>
      <c r="Q122" s="234"/>
      <c r="R122" s="234"/>
      <c r="S122" s="234"/>
      <c r="T122" s="235"/>
      <c r="AT122" s="236" t="s">
        <v>168</v>
      </c>
      <c r="AU122" s="236" t="s">
        <v>81</v>
      </c>
      <c r="AV122" s="13" t="s">
        <v>159</v>
      </c>
      <c r="AW122" s="13" t="s">
        <v>35</v>
      </c>
      <c r="AX122" s="13" t="s">
        <v>79</v>
      </c>
      <c r="AY122" s="236" t="s">
        <v>152</v>
      </c>
    </row>
    <row r="123" spans="2:65" s="1" customFormat="1" ht="25.5" customHeight="1">
      <c r="B123" s="41"/>
      <c r="C123" s="192" t="s">
        <v>211</v>
      </c>
      <c r="D123" s="192" t="s">
        <v>154</v>
      </c>
      <c r="E123" s="193" t="s">
        <v>212</v>
      </c>
      <c r="F123" s="194" t="s">
        <v>213</v>
      </c>
      <c r="G123" s="195" t="s">
        <v>175</v>
      </c>
      <c r="H123" s="196">
        <v>111.354</v>
      </c>
      <c r="I123" s="197"/>
      <c r="J123" s="198">
        <f>ROUND(I123*H123,2)</f>
        <v>0</v>
      </c>
      <c r="K123" s="194" t="s">
        <v>158</v>
      </c>
      <c r="L123" s="61"/>
      <c r="M123" s="199" t="s">
        <v>21</v>
      </c>
      <c r="N123" s="200" t="s">
        <v>42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159</v>
      </c>
      <c r="AT123" s="24" t="s">
        <v>154</v>
      </c>
      <c r="AU123" s="24" t="s">
        <v>81</v>
      </c>
      <c r="AY123" s="24" t="s">
        <v>152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79</v>
      </c>
      <c r="BK123" s="203">
        <f>ROUND(I123*H123,2)</f>
        <v>0</v>
      </c>
      <c r="BL123" s="24" t="s">
        <v>159</v>
      </c>
      <c r="BM123" s="24" t="s">
        <v>214</v>
      </c>
    </row>
    <row r="124" spans="2:51" s="12" customFormat="1" ht="13.5">
      <c r="B124" s="215"/>
      <c r="C124" s="216"/>
      <c r="D124" s="206" t="s">
        <v>168</v>
      </c>
      <c r="E124" s="217" t="s">
        <v>21</v>
      </c>
      <c r="F124" s="218" t="s">
        <v>215</v>
      </c>
      <c r="G124" s="216"/>
      <c r="H124" s="219">
        <v>111.354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168</v>
      </c>
      <c r="AU124" s="225" t="s">
        <v>81</v>
      </c>
      <c r="AV124" s="12" t="s">
        <v>81</v>
      </c>
      <c r="AW124" s="12" t="s">
        <v>35</v>
      </c>
      <c r="AX124" s="12" t="s">
        <v>71</v>
      </c>
      <c r="AY124" s="225" t="s">
        <v>152</v>
      </c>
    </row>
    <row r="125" spans="2:51" s="13" customFormat="1" ht="13.5">
      <c r="B125" s="226"/>
      <c r="C125" s="227"/>
      <c r="D125" s="206" t="s">
        <v>168</v>
      </c>
      <c r="E125" s="228" t="s">
        <v>21</v>
      </c>
      <c r="F125" s="229" t="s">
        <v>172</v>
      </c>
      <c r="G125" s="227"/>
      <c r="H125" s="230">
        <v>111.354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AT125" s="236" t="s">
        <v>168</v>
      </c>
      <c r="AU125" s="236" t="s">
        <v>81</v>
      </c>
      <c r="AV125" s="13" t="s">
        <v>159</v>
      </c>
      <c r="AW125" s="13" t="s">
        <v>35</v>
      </c>
      <c r="AX125" s="13" t="s">
        <v>79</v>
      </c>
      <c r="AY125" s="236" t="s">
        <v>152</v>
      </c>
    </row>
    <row r="126" spans="2:65" s="1" customFormat="1" ht="25.5" customHeight="1">
      <c r="B126" s="41"/>
      <c r="C126" s="192" t="s">
        <v>106</v>
      </c>
      <c r="D126" s="192" t="s">
        <v>154</v>
      </c>
      <c r="E126" s="193" t="s">
        <v>216</v>
      </c>
      <c r="F126" s="194" t="s">
        <v>217</v>
      </c>
      <c r="G126" s="195" t="s">
        <v>175</v>
      </c>
      <c r="H126" s="196">
        <v>33.795</v>
      </c>
      <c r="I126" s="197"/>
      <c r="J126" s="198">
        <f>ROUND(I126*H126,2)</f>
        <v>0</v>
      </c>
      <c r="K126" s="194" t="s">
        <v>158</v>
      </c>
      <c r="L126" s="61"/>
      <c r="M126" s="199" t="s">
        <v>21</v>
      </c>
      <c r="N126" s="200" t="s">
        <v>42</v>
      </c>
      <c r="O126" s="42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159</v>
      </c>
      <c r="AT126" s="24" t="s">
        <v>154</v>
      </c>
      <c r="AU126" s="24" t="s">
        <v>81</v>
      </c>
      <c r="AY126" s="24" t="s">
        <v>152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79</v>
      </c>
      <c r="BK126" s="203">
        <f>ROUND(I126*H126,2)</f>
        <v>0</v>
      </c>
      <c r="BL126" s="24" t="s">
        <v>159</v>
      </c>
      <c r="BM126" s="24" t="s">
        <v>218</v>
      </c>
    </row>
    <row r="127" spans="2:51" s="11" customFormat="1" ht="13.5">
      <c r="B127" s="204"/>
      <c r="C127" s="205"/>
      <c r="D127" s="206" t="s">
        <v>168</v>
      </c>
      <c r="E127" s="207" t="s">
        <v>21</v>
      </c>
      <c r="F127" s="208" t="s">
        <v>203</v>
      </c>
      <c r="G127" s="205"/>
      <c r="H127" s="207" t="s">
        <v>21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168</v>
      </c>
      <c r="AU127" s="214" t="s">
        <v>81</v>
      </c>
      <c r="AV127" s="11" t="s">
        <v>79</v>
      </c>
      <c r="AW127" s="11" t="s">
        <v>35</v>
      </c>
      <c r="AX127" s="11" t="s">
        <v>71</v>
      </c>
      <c r="AY127" s="214" t="s">
        <v>152</v>
      </c>
    </row>
    <row r="128" spans="2:51" s="12" customFormat="1" ht="13.5">
      <c r="B128" s="215"/>
      <c r="C128" s="216"/>
      <c r="D128" s="206" t="s">
        <v>168</v>
      </c>
      <c r="E128" s="217" t="s">
        <v>21</v>
      </c>
      <c r="F128" s="218" t="s">
        <v>219</v>
      </c>
      <c r="G128" s="216"/>
      <c r="H128" s="219">
        <v>26.1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168</v>
      </c>
      <c r="AU128" s="225" t="s">
        <v>81</v>
      </c>
      <c r="AV128" s="12" t="s">
        <v>81</v>
      </c>
      <c r="AW128" s="12" t="s">
        <v>35</v>
      </c>
      <c r="AX128" s="12" t="s">
        <v>71</v>
      </c>
      <c r="AY128" s="225" t="s">
        <v>152</v>
      </c>
    </row>
    <row r="129" spans="2:51" s="12" customFormat="1" ht="13.5">
      <c r="B129" s="215"/>
      <c r="C129" s="216"/>
      <c r="D129" s="206" t="s">
        <v>168</v>
      </c>
      <c r="E129" s="217" t="s">
        <v>21</v>
      </c>
      <c r="F129" s="218" t="s">
        <v>220</v>
      </c>
      <c r="G129" s="216"/>
      <c r="H129" s="219">
        <v>12.825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168</v>
      </c>
      <c r="AU129" s="225" t="s">
        <v>81</v>
      </c>
      <c r="AV129" s="12" t="s">
        <v>81</v>
      </c>
      <c r="AW129" s="12" t="s">
        <v>35</v>
      </c>
      <c r="AX129" s="12" t="s">
        <v>71</v>
      </c>
      <c r="AY129" s="225" t="s">
        <v>152</v>
      </c>
    </row>
    <row r="130" spans="2:51" s="12" customFormat="1" ht="13.5">
      <c r="B130" s="215"/>
      <c r="C130" s="216"/>
      <c r="D130" s="206" t="s">
        <v>168</v>
      </c>
      <c r="E130" s="217" t="s">
        <v>21</v>
      </c>
      <c r="F130" s="218" t="s">
        <v>221</v>
      </c>
      <c r="G130" s="216"/>
      <c r="H130" s="219">
        <v>4.86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168</v>
      </c>
      <c r="AU130" s="225" t="s">
        <v>81</v>
      </c>
      <c r="AV130" s="12" t="s">
        <v>81</v>
      </c>
      <c r="AW130" s="12" t="s">
        <v>35</v>
      </c>
      <c r="AX130" s="12" t="s">
        <v>71</v>
      </c>
      <c r="AY130" s="225" t="s">
        <v>152</v>
      </c>
    </row>
    <row r="131" spans="2:51" s="11" customFormat="1" ht="13.5">
      <c r="B131" s="204"/>
      <c r="C131" s="205"/>
      <c r="D131" s="206" t="s">
        <v>168</v>
      </c>
      <c r="E131" s="207" t="s">
        <v>21</v>
      </c>
      <c r="F131" s="208" t="s">
        <v>222</v>
      </c>
      <c r="G131" s="205"/>
      <c r="H131" s="207" t="s">
        <v>21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168</v>
      </c>
      <c r="AU131" s="214" t="s">
        <v>81</v>
      </c>
      <c r="AV131" s="11" t="s">
        <v>79</v>
      </c>
      <c r="AW131" s="11" t="s">
        <v>35</v>
      </c>
      <c r="AX131" s="11" t="s">
        <v>71</v>
      </c>
      <c r="AY131" s="214" t="s">
        <v>152</v>
      </c>
    </row>
    <row r="132" spans="2:51" s="12" customFormat="1" ht="13.5">
      <c r="B132" s="215"/>
      <c r="C132" s="216"/>
      <c r="D132" s="206" t="s">
        <v>168</v>
      </c>
      <c r="E132" s="217" t="s">
        <v>21</v>
      </c>
      <c r="F132" s="218" t="s">
        <v>223</v>
      </c>
      <c r="G132" s="216"/>
      <c r="H132" s="219">
        <v>-9.99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168</v>
      </c>
      <c r="AU132" s="225" t="s">
        <v>81</v>
      </c>
      <c r="AV132" s="12" t="s">
        <v>81</v>
      </c>
      <c r="AW132" s="12" t="s">
        <v>35</v>
      </c>
      <c r="AX132" s="12" t="s">
        <v>71</v>
      </c>
      <c r="AY132" s="225" t="s">
        <v>152</v>
      </c>
    </row>
    <row r="133" spans="2:51" s="13" customFormat="1" ht="13.5">
      <c r="B133" s="226"/>
      <c r="C133" s="227"/>
      <c r="D133" s="206" t="s">
        <v>168</v>
      </c>
      <c r="E133" s="228" t="s">
        <v>21</v>
      </c>
      <c r="F133" s="229" t="s">
        <v>172</v>
      </c>
      <c r="G133" s="227"/>
      <c r="H133" s="230">
        <v>33.795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AT133" s="236" t="s">
        <v>168</v>
      </c>
      <c r="AU133" s="236" t="s">
        <v>81</v>
      </c>
      <c r="AV133" s="13" t="s">
        <v>159</v>
      </c>
      <c r="AW133" s="13" t="s">
        <v>35</v>
      </c>
      <c r="AX133" s="13" t="s">
        <v>79</v>
      </c>
      <c r="AY133" s="236" t="s">
        <v>152</v>
      </c>
    </row>
    <row r="134" spans="2:65" s="1" customFormat="1" ht="38.25" customHeight="1">
      <c r="B134" s="41"/>
      <c r="C134" s="192" t="s">
        <v>224</v>
      </c>
      <c r="D134" s="192" t="s">
        <v>154</v>
      </c>
      <c r="E134" s="193" t="s">
        <v>225</v>
      </c>
      <c r="F134" s="194" t="s">
        <v>226</v>
      </c>
      <c r="G134" s="195" t="s">
        <v>175</v>
      </c>
      <c r="H134" s="196">
        <v>16.898</v>
      </c>
      <c r="I134" s="197"/>
      <c r="J134" s="198">
        <f>ROUND(I134*H134,2)</f>
        <v>0</v>
      </c>
      <c r="K134" s="194" t="s">
        <v>158</v>
      </c>
      <c r="L134" s="61"/>
      <c r="M134" s="199" t="s">
        <v>21</v>
      </c>
      <c r="N134" s="200" t="s">
        <v>42</v>
      </c>
      <c r="O134" s="4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159</v>
      </c>
      <c r="AT134" s="24" t="s">
        <v>154</v>
      </c>
      <c r="AU134" s="24" t="s">
        <v>81</v>
      </c>
      <c r="AY134" s="24" t="s">
        <v>152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79</v>
      </c>
      <c r="BK134" s="203">
        <f>ROUND(I134*H134,2)</f>
        <v>0</v>
      </c>
      <c r="BL134" s="24" t="s">
        <v>159</v>
      </c>
      <c r="BM134" s="24" t="s">
        <v>227</v>
      </c>
    </row>
    <row r="135" spans="2:51" s="12" customFormat="1" ht="13.5">
      <c r="B135" s="215"/>
      <c r="C135" s="216"/>
      <c r="D135" s="206" t="s">
        <v>168</v>
      </c>
      <c r="E135" s="217" t="s">
        <v>21</v>
      </c>
      <c r="F135" s="218" t="s">
        <v>228</v>
      </c>
      <c r="G135" s="216"/>
      <c r="H135" s="219">
        <v>16.898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168</v>
      </c>
      <c r="AU135" s="225" t="s">
        <v>81</v>
      </c>
      <c r="AV135" s="12" t="s">
        <v>81</v>
      </c>
      <c r="AW135" s="12" t="s">
        <v>35</v>
      </c>
      <c r="AX135" s="12" t="s">
        <v>71</v>
      </c>
      <c r="AY135" s="225" t="s">
        <v>152</v>
      </c>
    </row>
    <row r="136" spans="2:51" s="13" customFormat="1" ht="13.5">
      <c r="B136" s="226"/>
      <c r="C136" s="227"/>
      <c r="D136" s="206" t="s">
        <v>168</v>
      </c>
      <c r="E136" s="228" t="s">
        <v>21</v>
      </c>
      <c r="F136" s="229" t="s">
        <v>172</v>
      </c>
      <c r="G136" s="227"/>
      <c r="H136" s="230">
        <v>16.898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168</v>
      </c>
      <c r="AU136" s="236" t="s">
        <v>81</v>
      </c>
      <c r="AV136" s="13" t="s">
        <v>159</v>
      </c>
      <c r="AW136" s="13" t="s">
        <v>35</v>
      </c>
      <c r="AX136" s="13" t="s">
        <v>79</v>
      </c>
      <c r="AY136" s="236" t="s">
        <v>152</v>
      </c>
    </row>
    <row r="137" spans="2:65" s="1" customFormat="1" ht="38.25" customHeight="1">
      <c r="B137" s="41"/>
      <c r="C137" s="192" t="s">
        <v>229</v>
      </c>
      <c r="D137" s="192" t="s">
        <v>154</v>
      </c>
      <c r="E137" s="193" t="s">
        <v>230</v>
      </c>
      <c r="F137" s="194" t="s">
        <v>231</v>
      </c>
      <c r="G137" s="195" t="s">
        <v>175</v>
      </c>
      <c r="H137" s="196">
        <v>9.99</v>
      </c>
      <c r="I137" s="197"/>
      <c r="J137" s="198">
        <f>ROUND(I137*H137,2)</f>
        <v>0</v>
      </c>
      <c r="K137" s="194" t="s">
        <v>158</v>
      </c>
      <c r="L137" s="61"/>
      <c r="M137" s="199" t="s">
        <v>21</v>
      </c>
      <c r="N137" s="200" t="s">
        <v>42</v>
      </c>
      <c r="O137" s="4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159</v>
      </c>
      <c r="AT137" s="24" t="s">
        <v>154</v>
      </c>
      <c r="AU137" s="24" t="s">
        <v>81</v>
      </c>
      <c r="AY137" s="24" t="s">
        <v>152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79</v>
      </c>
      <c r="BK137" s="203">
        <f>ROUND(I137*H137,2)</f>
        <v>0</v>
      </c>
      <c r="BL137" s="24" t="s">
        <v>159</v>
      </c>
      <c r="BM137" s="24" t="s">
        <v>232</v>
      </c>
    </row>
    <row r="138" spans="2:51" s="11" customFormat="1" ht="13.5">
      <c r="B138" s="204"/>
      <c r="C138" s="205"/>
      <c r="D138" s="206" t="s">
        <v>168</v>
      </c>
      <c r="E138" s="207" t="s">
        <v>21</v>
      </c>
      <c r="F138" s="208" t="s">
        <v>203</v>
      </c>
      <c r="G138" s="205"/>
      <c r="H138" s="207" t="s">
        <v>21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168</v>
      </c>
      <c r="AU138" s="214" t="s">
        <v>81</v>
      </c>
      <c r="AV138" s="11" t="s">
        <v>79</v>
      </c>
      <c r="AW138" s="11" t="s">
        <v>35</v>
      </c>
      <c r="AX138" s="11" t="s">
        <v>71</v>
      </c>
      <c r="AY138" s="214" t="s">
        <v>152</v>
      </c>
    </row>
    <row r="139" spans="2:51" s="11" customFormat="1" ht="13.5">
      <c r="B139" s="204"/>
      <c r="C139" s="205"/>
      <c r="D139" s="206" t="s">
        <v>168</v>
      </c>
      <c r="E139" s="207" t="s">
        <v>21</v>
      </c>
      <c r="F139" s="208" t="s">
        <v>222</v>
      </c>
      <c r="G139" s="205"/>
      <c r="H139" s="207" t="s">
        <v>21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168</v>
      </c>
      <c r="AU139" s="214" t="s">
        <v>81</v>
      </c>
      <c r="AV139" s="11" t="s">
        <v>79</v>
      </c>
      <c r="AW139" s="11" t="s">
        <v>35</v>
      </c>
      <c r="AX139" s="11" t="s">
        <v>71</v>
      </c>
      <c r="AY139" s="214" t="s">
        <v>152</v>
      </c>
    </row>
    <row r="140" spans="2:51" s="12" customFormat="1" ht="13.5">
      <c r="B140" s="215"/>
      <c r="C140" s="216"/>
      <c r="D140" s="206" t="s">
        <v>168</v>
      </c>
      <c r="E140" s="217" t="s">
        <v>21</v>
      </c>
      <c r="F140" s="218" t="s">
        <v>233</v>
      </c>
      <c r="G140" s="216"/>
      <c r="H140" s="219">
        <v>9.99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168</v>
      </c>
      <c r="AU140" s="225" t="s">
        <v>81</v>
      </c>
      <c r="AV140" s="12" t="s">
        <v>81</v>
      </c>
      <c r="AW140" s="12" t="s">
        <v>35</v>
      </c>
      <c r="AX140" s="12" t="s">
        <v>71</v>
      </c>
      <c r="AY140" s="225" t="s">
        <v>152</v>
      </c>
    </row>
    <row r="141" spans="2:51" s="13" customFormat="1" ht="13.5">
      <c r="B141" s="226"/>
      <c r="C141" s="227"/>
      <c r="D141" s="206" t="s">
        <v>168</v>
      </c>
      <c r="E141" s="228" t="s">
        <v>21</v>
      </c>
      <c r="F141" s="229" t="s">
        <v>172</v>
      </c>
      <c r="G141" s="227"/>
      <c r="H141" s="230">
        <v>9.99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168</v>
      </c>
      <c r="AU141" s="236" t="s">
        <v>81</v>
      </c>
      <c r="AV141" s="13" t="s">
        <v>159</v>
      </c>
      <c r="AW141" s="13" t="s">
        <v>35</v>
      </c>
      <c r="AX141" s="13" t="s">
        <v>79</v>
      </c>
      <c r="AY141" s="236" t="s">
        <v>152</v>
      </c>
    </row>
    <row r="142" spans="2:65" s="1" customFormat="1" ht="38.25" customHeight="1">
      <c r="B142" s="41"/>
      <c r="C142" s="192" t="s">
        <v>234</v>
      </c>
      <c r="D142" s="192" t="s">
        <v>154</v>
      </c>
      <c r="E142" s="193" t="s">
        <v>235</v>
      </c>
      <c r="F142" s="194" t="s">
        <v>236</v>
      </c>
      <c r="G142" s="195" t="s">
        <v>175</v>
      </c>
      <c r="H142" s="196">
        <v>4.95</v>
      </c>
      <c r="I142" s="197"/>
      <c r="J142" s="198">
        <f>ROUND(I142*H142,2)</f>
        <v>0</v>
      </c>
      <c r="K142" s="194" t="s">
        <v>158</v>
      </c>
      <c r="L142" s="61"/>
      <c r="M142" s="199" t="s">
        <v>21</v>
      </c>
      <c r="N142" s="200" t="s">
        <v>42</v>
      </c>
      <c r="O142" s="4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159</v>
      </c>
      <c r="AT142" s="24" t="s">
        <v>154</v>
      </c>
      <c r="AU142" s="24" t="s">
        <v>81</v>
      </c>
      <c r="AY142" s="24" t="s">
        <v>152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79</v>
      </c>
      <c r="BK142" s="203">
        <f>ROUND(I142*H142,2)</f>
        <v>0</v>
      </c>
      <c r="BL142" s="24" t="s">
        <v>159</v>
      </c>
      <c r="BM142" s="24" t="s">
        <v>237</v>
      </c>
    </row>
    <row r="143" spans="2:51" s="12" customFormat="1" ht="13.5">
      <c r="B143" s="215"/>
      <c r="C143" s="216"/>
      <c r="D143" s="206" t="s">
        <v>168</v>
      </c>
      <c r="E143" s="217" t="s">
        <v>21</v>
      </c>
      <c r="F143" s="218" t="s">
        <v>238</v>
      </c>
      <c r="G143" s="216"/>
      <c r="H143" s="219">
        <v>4.95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168</v>
      </c>
      <c r="AU143" s="225" t="s">
        <v>81</v>
      </c>
      <c r="AV143" s="12" t="s">
        <v>81</v>
      </c>
      <c r="AW143" s="12" t="s">
        <v>35</v>
      </c>
      <c r="AX143" s="12" t="s">
        <v>71</v>
      </c>
      <c r="AY143" s="225" t="s">
        <v>152</v>
      </c>
    </row>
    <row r="144" spans="2:51" s="13" customFormat="1" ht="13.5">
      <c r="B144" s="226"/>
      <c r="C144" s="227"/>
      <c r="D144" s="206" t="s">
        <v>168</v>
      </c>
      <c r="E144" s="228" t="s">
        <v>21</v>
      </c>
      <c r="F144" s="229" t="s">
        <v>172</v>
      </c>
      <c r="G144" s="227"/>
      <c r="H144" s="230">
        <v>4.95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168</v>
      </c>
      <c r="AU144" s="236" t="s">
        <v>81</v>
      </c>
      <c r="AV144" s="13" t="s">
        <v>159</v>
      </c>
      <c r="AW144" s="13" t="s">
        <v>35</v>
      </c>
      <c r="AX144" s="13" t="s">
        <v>79</v>
      </c>
      <c r="AY144" s="236" t="s">
        <v>152</v>
      </c>
    </row>
    <row r="145" spans="2:65" s="1" customFormat="1" ht="38.25" customHeight="1">
      <c r="B145" s="41"/>
      <c r="C145" s="192" t="s">
        <v>239</v>
      </c>
      <c r="D145" s="192" t="s">
        <v>154</v>
      </c>
      <c r="E145" s="193" t="s">
        <v>240</v>
      </c>
      <c r="F145" s="194" t="s">
        <v>241</v>
      </c>
      <c r="G145" s="195" t="s">
        <v>175</v>
      </c>
      <c r="H145" s="196">
        <v>117.931</v>
      </c>
      <c r="I145" s="197"/>
      <c r="J145" s="198">
        <f>ROUND(I145*H145,2)</f>
        <v>0</v>
      </c>
      <c r="K145" s="194" t="s">
        <v>158</v>
      </c>
      <c r="L145" s="61"/>
      <c r="M145" s="199" t="s">
        <v>21</v>
      </c>
      <c r="N145" s="200" t="s">
        <v>42</v>
      </c>
      <c r="O145" s="4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159</v>
      </c>
      <c r="AT145" s="24" t="s">
        <v>154</v>
      </c>
      <c r="AU145" s="24" t="s">
        <v>81</v>
      </c>
      <c r="AY145" s="24" t="s">
        <v>152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79</v>
      </c>
      <c r="BK145" s="203">
        <f>ROUND(I145*H145,2)</f>
        <v>0</v>
      </c>
      <c r="BL145" s="24" t="s">
        <v>159</v>
      </c>
      <c r="BM145" s="24" t="s">
        <v>242</v>
      </c>
    </row>
    <row r="146" spans="2:51" s="12" customFormat="1" ht="13.5">
      <c r="B146" s="215"/>
      <c r="C146" s="216"/>
      <c r="D146" s="206" t="s">
        <v>168</v>
      </c>
      <c r="E146" s="217" t="s">
        <v>21</v>
      </c>
      <c r="F146" s="218" t="s">
        <v>243</v>
      </c>
      <c r="G146" s="216"/>
      <c r="H146" s="219">
        <v>74.236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168</v>
      </c>
      <c r="AU146" s="225" t="s">
        <v>81</v>
      </c>
      <c r="AV146" s="12" t="s">
        <v>81</v>
      </c>
      <c r="AW146" s="12" t="s">
        <v>35</v>
      </c>
      <c r="AX146" s="12" t="s">
        <v>71</v>
      </c>
      <c r="AY146" s="225" t="s">
        <v>152</v>
      </c>
    </row>
    <row r="147" spans="2:51" s="12" customFormat="1" ht="13.5">
      <c r="B147" s="215"/>
      <c r="C147" s="216"/>
      <c r="D147" s="206" t="s">
        <v>168</v>
      </c>
      <c r="E147" s="217" t="s">
        <v>21</v>
      </c>
      <c r="F147" s="218" t="s">
        <v>244</v>
      </c>
      <c r="G147" s="216"/>
      <c r="H147" s="219">
        <v>33.795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168</v>
      </c>
      <c r="AU147" s="225" t="s">
        <v>81</v>
      </c>
      <c r="AV147" s="12" t="s">
        <v>81</v>
      </c>
      <c r="AW147" s="12" t="s">
        <v>35</v>
      </c>
      <c r="AX147" s="12" t="s">
        <v>71</v>
      </c>
      <c r="AY147" s="225" t="s">
        <v>152</v>
      </c>
    </row>
    <row r="148" spans="2:51" s="12" customFormat="1" ht="13.5">
      <c r="B148" s="215"/>
      <c r="C148" s="216"/>
      <c r="D148" s="206" t="s">
        <v>168</v>
      </c>
      <c r="E148" s="217" t="s">
        <v>21</v>
      </c>
      <c r="F148" s="218" t="s">
        <v>245</v>
      </c>
      <c r="G148" s="216"/>
      <c r="H148" s="219">
        <v>9.9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168</v>
      </c>
      <c r="AU148" s="225" t="s">
        <v>81</v>
      </c>
      <c r="AV148" s="12" t="s">
        <v>81</v>
      </c>
      <c r="AW148" s="12" t="s">
        <v>35</v>
      </c>
      <c r="AX148" s="12" t="s">
        <v>71</v>
      </c>
      <c r="AY148" s="225" t="s">
        <v>152</v>
      </c>
    </row>
    <row r="149" spans="2:51" s="13" customFormat="1" ht="13.5">
      <c r="B149" s="226"/>
      <c r="C149" s="227"/>
      <c r="D149" s="206" t="s">
        <v>168</v>
      </c>
      <c r="E149" s="228" t="s">
        <v>21</v>
      </c>
      <c r="F149" s="229" t="s">
        <v>172</v>
      </c>
      <c r="G149" s="227"/>
      <c r="H149" s="230">
        <v>117.931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168</v>
      </c>
      <c r="AU149" s="236" t="s">
        <v>81</v>
      </c>
      <c r="AV149" s="13" t="s">
        <v>159</v>
      </c>
      <c r="AW149" s="13" t="s">
        <v>35</v>
      </c>
      <c r="AX149" s="13" t="s">
        <v>79</v>
      </c>
      <c r="AY149" s="236" t="s">
        <v>152</v>
      </c>
    </row>
    <row r="150" spans="2:65" s="1" customFormat="1" ht="25.5" customHeight="1">
      <c r="B150" s="41"/>
      <c r="C150" s="192" t="s">
        <v>10</v>
      </c>
      <c r="D150" s="192" t="s">
        <v>154</v>
      </c>
      <c r="E150" s="193" t="s">
        <v>246</v>
      </c>
      <c r="F150" s="194" t="s">
        <v>247</v>
      </c>
      <c r="G150" s="195" t="s">
        <v>175</v>
      </c>
      <c r="H150" s="196">
        <v>224.818</v>
      </c>
      <c r="I150" s="197"/>
      <c r="J150" s="198">
        <f>ROUND(I150*H150,2)</f>
        <v>0</v>
      </c>
      <c r="K150" s="194" t="s">
        <v>21</v>
      </c>
      <c r="L150" s="61"/>
      <c r="M150" s="199" t="s">
        <v>21</v>
      </c>
      <c r="N150" s="200" t="s">
        <v>42</v>
      </c>
      <c r="O150" s="4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4" t="s">
        <v>159</v>
      </c>
      <c r="AT150" s="24" t="s">
        <v>154</v>
      </c>
      <c r="AU150" s="24" t="s">
        <v>81</v>
      </c>
      <c r="AY150" s="24" t="s">
        <v>152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79</v>
      </c>
      <c r="BK150" s="203">
        <f>ROUND(I150*H150,2)</f>
        <v>0</v>
      </c>
      <c r="BL150" s="24" t="s">
        <v>159</v>
      </c>
      <c r="BM150" s="24" t="s">
        <v>248</v>
      </c>
    </row>
    <row r="151" spans="2:51" s="12" customFormat="1" ht="13.5">
      <c r="B151" s="215"/>
      <c r="C151" s="216"/>
      <c r="D151" s="206" t="s">
        <v>168</v>
      </c>
      <c r="E151" s="217" t="s">
        <v>21</v>
      </c>
      <c r="F151" s="218" t="s">
        <v>249</v>
      </c>
      <c r="G151" s="216"/>
      <c r="H151" s="219">
        <v>266.492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168</v>
      </c>
      <c r="AU151" s="225" t="s">
        <v>81</v>
      </c>
      <c r="AV151" s="12" t="s">
        <v>81</v>
      </c>
      <c r="AW151" s="12" t="s">
        <v>35</v>
      </c>
      <c r="AX151" s="12" t="s">
        <v>71</v>
      </c>
      <c r="AY151" s="225" t="s">
        <v>152</v>
      </c>
    </row>
    <row r="152" spans="2:51" s="12" customFormat="1" ht="13.5">
      <c r="B152" s="215"/>
      <c r="C152" s="216"/>
      <c r="D152" s="206" t="s">
        <v>168</v>
      </c>
      <c r="E152" s="217" t="s">
        <v>21</v>
      </c>
      <c r="F152" s="218" t="s">
        <v>250</v>
      </c>
      <c r="G152" s="216"/>
      <c r="H152" s="219">
        <v>-41.674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168</v>
      </c>
      <c r="AU152" s="225" t="s">
        <v>81</v>
      </c>
      <c r="AV152" s="12" t="s">
        <v>81</v>
      </c>
      <c r="AW152" s="12" t="s">
        <v>35</v>
      </c>
      <c r="AX152" s="12" t="s">
        <v>71</v>
      </c>
      <c r="AY152" s="225" t="s">
        <v>152</v>
      </c>
    </row>
    <row r="153" spans="2:51" s="13" customFormat="1" ht="13.5">
      <c r="B153" s="226"/>
      <c r="C153" s="227"/>
      <c r="D153" s="206" t="s">
        <v>168</v>
      </c>
      <c r="E153" s="228" t="s">
        <v>21</v>
      </c>
      <c r="F153" s="229" t="s">
        <v>172</v>
      </c>
      <c r="G153" s="227"/>
      <c r="H153" s="230">
        <v>224.818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168</v>
      </c>
      <c r="AU153" s="236" t="s">
        <v>81</v>
      </c>
      <c r="AV153" s="13" t="s">
        <v>159</v>
      </c>
      <c r="AW153" s="13" t="s">
        <v>35</v>
      </c>
      <c r="AX153" s="13" t="s">
        <v>79</v>
      </c>
      <c r="AY153" s="236" t="s">
        <v>152</v>
      </c>
    </row>
    <row r="154" spans="2:65" s="1" customFormat="1" ht="38.25" customHeight="1">
      <c r="B154" s="41"/>
      <c r="C154" s="192" t="s">
        <v>251</v>
      </c>
      <c r="D154" s="192" t="s">
        <v>154</v>
      </c>
      <c r="E154" s="193" t="s">
        <v>252</v>
      </c>
      <c r="F154" s="194" t="s">
        <v>253</v>
      </c>
      <c r="G154" s="195" t="s">
        <v>254</v>
      </c>
      <c r="H154" s="196">
        <v>4</v>
      </c>
      <c r="I154" s="197"/>
      <c r="J154" s="198">
        <f>ROUND(I154*H154,2)</f>
        <v>0</v>
      </c>
      <c r="K154" s="194" t="s">
        <v>21</v>
      </c>
      <c r="L154" s="61"/>
      <c r="M154" s="199" t="s">
        <v>21</v>
      </c>
      <c r="N154" s="200" t="s">
        <v>42</v>
      </c>
      <c r="O154" s="4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4" t="s">
        <v>159</v>
      </c>
      <c r="AT154" s="24" t="s">
        <v>154</v>
      </c>
      <c r="AU154" s="24" t="s">
        <v>81</v>
      </c>
      <c r="AY154" s="24" t="s">
        <v>152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79</v>
      </c>
      <c r="BK154" s="203">
        <f>ROUND(I154*H154,2)</f>
        <v>0</v>
      </c>
      <c r="BL154" s="24" t="s">
        <v>159</v>
      </c>
      <c r="BM154" s="24" t="s">
        <v>255</v>
      </c>
    </row>
    <row r="155" spans="2:51" s="11" customFormat="1" ht="13.5">
      <c r="B155" s="204"/>
      <c r="C155" s="205"/>
      <c r="D155" s="206" t="s">
        <v>168</v>
      </c>
      <c r="E155" s="207" t="s">
        <v>21</v>
      </c>
      <c r="F155" s="208" t="s">
        <v>256</v>
      </c>
      <c r="G155" s="205"/>
      <c r="H155" s="207" t="s">
        <v>21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168</v>
      </c>
      <c r="AU155" s="214" t="s">
        <v>81</v>
      </c>
      <c r="AV155" s="11" t="s">
        <v>79</v>
      </c>
      <c r="AW155" s="11" t="s">
        <v>35</v>
      </c>
      <c r="AX155" s="11" t="s">
        <v>71</v>
      </c>
      <c r="AY155" s="214" t="s">
        <v>152</v>
      </c>
    </row>
    <row r="156" spans="2:51" s="12" customFormat="1" ht="13.5">
      <c r="B156" s="215"/>
      <c r="C156" s="216"/>
      <c r="D156" s="206" t="s">
        <v>168</v>
      </c>
      <c r="E156" s="217" t="s">
        <v>21</v>
      </c>
      <c r="F156" s="218" t="s">
        <v>257</v>
      </c>
      <c r="G156" s="216"/>
      <c r="H156" s="219">
        <v>4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168</v>
      </c>
      <c r="AU156" s="225" t="s">
        <v>81</v>
      </c>
      <c r="AV156" s="12" t="s">
        <v>81</v>
      </c>
      <c r="AW156" s="12" t="s">
        <v>35</v>
      </c>
      <c r="AX156" s="12" t="s">
        <v>71</v>
      </c>
      <c r="AY156" s="225" t="s">
        <v>152</v>
      </c>
    </row>
    <row r="157" spans="2:51" s="13" customFormat="1" ht="13.5">
      <c r="B157" s="226"/>
      <c r="C157" s="227"/>
      <c r="D157" s="206" t="s">
        <v>168</v>
      </c>
      <c r="E157" s="228" t="s">
        <v>21</v>
      </c>
      <c r="F157" s="229" t="s">
        <v>172</v>
      </c>
      <c r="G157" s="227"/>
      <c r="H157" s="230">
        <v>4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168</v>
      </c>
      <c r="AU157" s="236" t="s">
        <v>81</v>
      </c>
      <c r="AV157" s="13" t="s">
        <v>159</v>
      </c>
      <c r="AW157" s="13" t="s">
        <v>35</v>
      </c>
      <c r="AX157" s="13" t="s">
        <v>79</v>
      </c>
      <c r="AY157" s="236" t="s">
        <v>152</v>
      </c>
    </row>
    <row r="158" spans="2:65" s="1" customFormat="1" ht="25.5" customHeight="1">
      <c r="B158" s="41"/>
      <c r="C158" s="192" t="s">
        <v>258</v>
      </c>
      <c r="D158" s="192" t="s">
        <v>154</v>
      </c>
      <c r="E158" s="193" t="s">
        <v>259</v>
      </c>
      <c r="F158" s="194" t="s">
        <v>260</v>
      </c>
      <c r="G158" s="195" t="s">
        <v>175</v>
      </c>
      <c r="H158" s="196">
        <v>38.166</v>
      </c>
      <c r="I158" s="197"/>
      <c r="J158" s="198">
        <f>ROUND(I158*H158,2)</f>
        <v>0</v>
      </c>
      <c r="K158" s="194" t="s">
        <v>158</v>
      </c>
      <c r="L158" s="61"/>
      <c r="M158" s="199" t="s">
        <v>21</v>
      </c>
      <c r="N158" s="200" t="s">
        <v>42</v>
      </c>
      <c r="O158" s="4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159</v>
      </c>
      <c r="AT158" s="24" t="s">
        <v>154</v>
      </c>
      <c r="AU158" s="24" t="s">
        <v>81</v>
      </c>
      <c r="AY158" s="24" t="s">
        <v>152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79</v>
      </c>
      <c r="BK158" s="203">
        <f>ROUND(I158*H158,2)</f>
        <v>0</v>
      </c>
      <c r="BL158" s="24" t="s">
        <v>159</v>
      </c>
      <c r="BM158" s="24" t="s">
        <v>261</v>
      </c>
    </row>
    <row r="159" spans="2:51" s="11" customFormat="1" ht="13.5">
      <c r="B159" s="204"/>
      <c r="C159" s="205"/>
      <c r="D159" s="206" t="s">
        <v>168</v>
      </c>
      <c r="E159" s="207" t="s">
        <v>21</v>
      </c>
      <c r="F159" s="208" t="s">
        <v>262</v>
      </c>
      <c r="G159" s="205"/>
      <c r="H159" s="207" t="s">
        <v>21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168</v>
      </c>
      <c r="AU159" s="214" t="s">
        <v>81</v>
      </c>
      <c r="AV159" s="11" t="s">
        <v>79</v>
      </c>
      <c r="AW159" s="11" t="s">
        <v>35</v>
      </c>
      <c r="AX159" s="11" t="s">
        <v>71</v>
      </c>
      <c r="AY159" s="214" t="s">
        <v>152</v>
      </c>
    </row>
    <row r="160" spans="2:51" s="11" customFormat="1" ht="13.5">
      <c r="B160" s="204"/>
      <c r="C160" s="205"/>
      <c r="D160" s="206" t="s">
        <v>168</v>
      </c>
      <c r="E160" s="207" t="s">
        <v>21</v>
      </c>
      <c r="F160" s="208" t="s">
        <v>169</v>
      </c>
      <c r="G160" s="205"/>
      <c r="H160" s="207" t="s">
        <v>21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168</v>
      </c>
      <c r="AU160" s="214" t="s">
        <v>81</v>
      </c>
      <c r="AV160" s="11" t="s">
        <v>79</v>
      </c>
      <c r="AW160" s="11" t="s">
        <v>35</v>
      </c>
      <c r="AX160" s="11" t="s">
        <v>71</v>
      </c>
      <c r="AY160" s="214" t="s">
        <v>152</v>
      </c>
    </row>
    <row r="161" spans="2:51" s="11" customFormat="1" ht="13.5">
      <c r="B161" s="204"/>
      <c r="C161" s="205"/>
      <c r="D161" s="206" t="s">
        <v>168</v>
      </c>
      <c r="E161" s="207" t="s">
        <v>21</v>
      </c>
      <c r="F161" s="208" t="s">
        <v>263</v>
      </c>
      <c r="G161" s="205"/>
      <c r="H161" s="207" t="s">
        <v>21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168</v>
      </c>
      <c r="AU161" s="214" t="s">
        <v>81</v>
      </c>
      <c r="AV161" s="11" t="s">
        <v>79</v>
      </c>
      <c r="AW161" s="11" t="s">
        <v>35</v>
      </c>
      <c r="AX161" s="11" t="s">
        <v>71</v>
      </c>
      <c r="AY161" s="214" t="s">
        <v>152</v>
      </c>
    </row>
    <row r="162" spans="2:51" s="12" customFormat="1" ht="13.5">
      <c r="B162" s="215"/>
      <c r="C162" s="216"/>
      <c r="D162" s="206" t="s">
        <v>168</v>
      </c>
      <c r="E162" s="217" t="s">
        <v>21</v>
      </c>
      <c r="F162" s="218" t="s">
        <v>264</v>
      </c>
      <c r="G162" s="216"/>
      <c r="H162" s="219">
        <v>16.562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168</v>
      </c>
      <c r="AU162" s="225" t="s">
        <v>81</v>
      </c>
      <c r="AV162" s="12" t="s">
        <v>81</v>
      </c>
      <c r="AW162" s="12" t="s">
        <v>35</v>
      </c>
      <c r="AX162" s="12" t="s">
        <v>71</v>
      </c>
      <c r="AY162" s="225" t="s">
        <v>152</v>
      </c>
    </row>
    <row r="163" spans="2:51" s="14" customFormat="1" ht="13.5">
      <c r="B163" s="237"/>
      <c r="C163" s="238"/>
      <c r="D163" s="206" t="s">
        <v>168</v>
      </c>
      <c r="E163" s="239" t="s">
        <v>21</v>
      </c>
      <c r="F163" s="240" t="s">
        <v>265</v>
      </c>
      <c r="G163" s="238"/>
      <c r="H163" s="241">
        <v>16.562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AT163" s="247" t="s">
        <v>168</v>
      </c>
      <c r="AU163" s="247" t="s">
        <v>81</v>
      </c>
      <c r="AV163" s="14" t="s">
        <v>164</v>
      </c>
      <c r="AW163" s="14" t="s">
        <v>35</v>
      </c>
      <c r="AX163" s="14" t="s">
        <v>71</v>
      </c>
      <c r="AY163" s="247" t="s">
        <v>152</v>
      </c>
    </row>
    <row r="164" spans="2:51" s="11" customFormat="1" ht="13.5">
      <c r="B164" s="204"/>
      <c r="C164" s="205"/>
      <c r="D164" s="206" t="s">
        <v>168</v>
      </c>
      <c r="E164" s="207" t="s">
        <v>21</v>
      </c>
      <c r="F164" s="208" t="s">
        <v>266</v>
      </c>
      <c r="G164" s="205"/>
      <c r="H164" s="207" t="s">
        <v>21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168</v>
      </c>
      <c r="AU164" s="214" t="s">
        <v>81</v>
      </c>
      <c r="AV164" s="11" t="s">
        <v>79</v>
      </c>
      <c r="AW164" s="11" t="s">
        <v>35</v>
      </c>
      <c r="AX164" s="11" t="s">
        <v>71</v>
      </c>
      <c r="AY164" s="214" t="s">
        <v>152</v>
      </c>
    </row>
    <row r="165" spans="2:51" s="11" customFormat="1" ht="13.5">
      <c r="B165" s="204"/>
      <c r="C165" s="205"/>
      <c r="D165" s="206" t="s">
        <v>168</v>
      </c>
      <c r="E165" s="207" t="s">
        <v>21</v>
      </c>
      <c r="F165" s="208" t="s">
        <v>267</v>
      </c>
      <c r="G165" s="205"/>
      <c r="H165" s="207" t="s">
        <v>21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168</v>
      </c>
      <c r="AU165" s="214" t="s">
        <v>81</v>
      </c>
      <c r="AV165" s="11" t="s">
        <v>79</v>
      </c>
      <c r="AW165" s="11" t="s">
        <v>35</v>
      </c>
      <c r="AX165" s="11" t="s">
        <v>71</v>
      </c>
      <c r="AY165" s="214" t="s">
        <v>152</v>
      </c>
    </row>
    <row r="166" spans="2:51" s="12" customFormat="1" ht="13.5">
      <c r="B166" s="215"/>
      <c r="C166" s="216"/>
      <c r="D166" s="206" t="s">
        <v>168</v>
      </c>
      <c r="E166" s="217" t="s">
        <v>21</v>
      </c>
      <c r="F166" s="218" t="s">
        <v>268</v>
      </c>
      <c r="G166" s="216"/>
      <c r="H166" s="219">
        <v>10.269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168</v>
      </c>
      <c r="AU166" s="225" t="s">
        <v>81</v>
      </c>
      <c r="AV166" s="12" t="s">
        <v>81</v>
      </c>
      <c r="AW166" s="12" t="s">
        <v>35</v>
      </c>
      <c r="AX166" s="12" t="s">
        <v>71</v>
      </c>
      <c r="AY166" s="225" t="s">
        <v>152</v>
      </c>
    </row>
    <row r="167" spans="2:51" s="11" customFormat="1" ht="13.5">
      <c r="B167" s="204"/>
      <c r="C167" s="205"/>
      <c r="D167" s="206" t="s">
        <v>168</v>
      </c>
      <c r="E167" s="207" t="s">
        <v>21</v>
      </c>
      <c r="F167" s="208" t="s">
        <v>263</v>
      </c>
      <c r="G167" s="205"/>
      <c r="H167" s="207" t="s">
        <v>21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168</v>
      </c>
      <c r="AU167" s="214" t="s">
        <v>81</v>
      </c>
      <c r="AV167" s="11" t="s">
        <v>79</v>
      </c>
      <c r="AW167" s="11" t="s">
        <v>35</v>
      </c>
      <c r="AX167" s="11" t="s">
        <v>71</v>
      </c>
      <c r="AY167" s="214" t="s">
        <v>152</v>
      </c>
    </row>
    <row r="168" spans="2:51" s="12" customFormat="1" ht="13.5">
      <c r="B168" s="215"/>
      <c r="C168" s="216"/>
      <c r="D168" s="206" t="s">
        <v>168</v>
      </c>
      <c r="E168" s="217" t="s">
        <v>21</v>
      </c>
      <c r="F168" s="218" t="s">
        <v>269</v>
      </c>
      <c r="G168" s="216"/>
      <c r="H168" s="219">
        <v>11.335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168</v>
      </c>
      <c r="AU168" s="225" t="s">
        <v>81</v>
      </c>
      <c r="AV168" s="12" t="s">
        <v>81</v>
      </c>
      <c r="AW168" s="12" t="s">
        <v>35</v>
      </c>
      <c r="AX168" s="12" t="s">
        <v>71</v>
      </c>
      <c r="AY168" s="225" t="s">
        <v>152</v>
      </c>
    </row>
    <row r="169" spans="2:51" s="14" customFormat="1" ht="13.5">
      <c r="B169" s="237"/>
      <c r="C169" s="238"/>
      <c r="D169" s="206" t="s">
        <v>168</v>
      </c>
      <c r="E169" s="239" t="s">
        <v>21</v>
      </c>
      <c r="F169" s="240" t="s">
        <v>265</v>
      </c>
      <c r="G169" s="238"/>
      <c r="H169" s="241">
        <v>21.604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AT169" s="247" t="s">
        <v>168</v>
      </c>
      <c r="AU169" s="247" t="s">
        <v>81</v>
      </c>
      <c r="AV169" s="14" t="s">
        <v>164</v>
      </c>
      <c r="AW169" s="14" t="s">
        <v>35</v>
      </c>
      <c r="AX169" s="14" t="s">
        <v>71</v>
      </c>
      <c r="AY169" s="247" t="s">
        <v>152</v>
      </c>
    </row>
    <row r="170" spans="2:51" s="13" customFormat="1" ht="13.5">
      <c r="B170" s="226"/>
      <c r="C170" s="227"/>
      <c r="D170" s="206" t="s">
        <v>168</v>
      </c>
      <c r="E170" s="228" t="s">
        <v>21</v>
      </c>
      <c r="F170" s="229" t="s">
        <v>172</v>
      </c>
      <c r="G170" s="227"/>
      <c r="H170" s="230">
        <v>38.166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AT170" s="236" t="s">
        <v>168</v>
      </c>
      <c r="AU170" s="236" t="s">
        <v>81</v>
      </c>
      <c r="AV170" s="13" t="s">
        <v>159</v>
      </c>
      <c r="AW170" s="13" t="s">
        <v>35</v>
      </c>
      <c r="AX170" s="13" t="s">
        <v>79</v>
      </c>
      <c r="AY170" s="236" t="s">
        <v>152</v>
      </c>
    </row>
    <row r="171" spans="2:65" s="1" customFormat="1" ht="25.5" customHeight="1">
      <c r="B171" s="41"/>
      <c r="C171" s="192" t="s">
        <v>270</v>
      </c>
      <c r="D171" s="192" t="s">
        <v>154</v>
      </c>
      <c r="E171" s="193" t="s">
        <v>259</v>
      </c>
      <c r="F171" s="194" t="s">
        <v>260</v>
      </c>
      <c r="G171" s="195" t="s">
        <v>175</v>
      </c>
      <c r="H171" s="196">
        <v>15.337</v>
      </c>
      <c r="I171" s="197"/>
      <c r="J171" s="198">
        <f>ROUND(I171*H171,2)</f>
        <v>0</v>
      </c>
      <c r="K171" s="194" t="s">
        <v>158</v>
      </c>
      <c r="L171" s="61"/>
      <c r="M171" s="199" t="s">
        <v>21</v>
      </c>
      <c r="N171" s="200" t="s">
        <v>42</v>
      </c>
      <c r="O171" s="4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159</v>
      </c>
      <c r="AT171" s="24" t="s">
        <v>154</v>
      </c>
      <c r="AU171" s="24" t="s">
        <v>81</v>
      </c>
      <c r="AY171" s="24" t="s">
        <v>152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79</v>
      </c>
      <c r="BK171" s="203">
        <f>ROUND(I171*H171,2)</f>
        <v>0</v>
      </c>
      <c r="BL171" s="24" t="s">
        <v>159</v>
      </c>
      <c r="BM171" s="24" t="s">
        <v>271</v>
      </c>
    </row>
    <row r="172" spans="2:51" s="11" customFormat="1" ht="13.5">
      <c r="B172" s="204"/>
      <c r="C172" s="205"/>
      <c r="D172" s="206" t="s">
        <v>168</v>
      </c>
      <c r="E172" s="207" t="s">
        <v>21</v>
      </c>
      <c r="F172" s="208" t="s">
        <v>272</v>
      </c>
      <c r="G172" s="205"/>
      <c r="H172" s="207" t="s">
        <v>21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168</v>
      </c>
      <c r="AU172" s="214" t="s">
        <v>81</v>
      </c>
      <c r="AV172" s="11" t="s">
        <v>79</v>
      </c>
      <c r="AW172" s="11" t="s">
        <v>35</v>
      </c>
      <c r="AX172" s="11" t="s">
        <v>71</v>
      </c>
      <c r="AY172" s="214" t="s">
        <v>152</v>
      </c>
    </row>
    <row r="173" spans="2:51" s="11" customFormat="1" ht="13.5">
      <c r="B173" s="204"/>
      <c r="C173" s="205"/>
      <c r="D173" s="206" t="s">
        <v>168</v>
      </c>
      <c r="E173" s="207" t="s">
        <v>21</v>
      </c>
      <c r="F173" s="208" t="s">
        <v>169</v>
      </c>
      <c r="G173" s="205"/>
      <c r="H173" s="207" t="s">
        <v>21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168</v>
      </c>
      <c r="AU173" s="214" t="s">
        <v>81</v>
      </c>
      <c r="AV173" s="11" t="s">
        <v>79</v>
      </c>
      <c r="AW173" s="11" t="s">
        <v>35</v>
      </c>
      <c r="AX173" s="11" t="s">
        <v>71</v>
      </c>
      <c r="AY173" s="214" t="s">
        <v>152</v>
      </c>
    </row>
    <row r="174" spans="2:51" s="12" customFormat="1" ht="13.5">
      <c r="B174" s="215"/>
      <c r="C174" s="216"/>
      <c r="D174" s="206" t="s">
        <v>168</v>
      </c>
      <c r="E174" s="217" t="s">
        <v>21</v>
      </c>
      <c r="F174" s="218" t="s">
        <v>273</v>
      </c>
      <c r="G174" s="216"/>
      <c r="H174" s="219">
        <v>5.886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168</v>
      </c>
      <c r="AU174" s="225" t="s">
        <v>81</v>
      </c>
      <c r="AV174" s="12" t="s">
        <v>81</v>
      </c>
      <c r="AW174" s="12" t="s">
        <v>35</v>
      </c>
      <c r="AX174" s="12" t="s">
        <v>71</v>
      </c>
      <c r="AY174" s="225" t="s">
        <v>152</v>
      </c>
    </row>
    <row r="175" spans="2:51" s="11" customFormat="1" ht="13.5">
      <c r="B175" s="204"/>
      <c r="C175" s="205"/>
      <c r="D175" s="206" t="s">
        <v>168</v>
      </c>
      <c r="E175" s="207" t="s">
        <v>21</v>
      </c>
      <c r="F175" s="208" t="s">
        <v>266</v>
      </c>
      <c r="G175" s="205"/>
      <c r="H175" s="207" t="s">
        <v>21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168</v>
      </c>
      <c r="AU175" s="214" t="s">
        <v>81</v>
      </c>
      <c r="AV175" s="11" t="s">
        <v>79</v>
      </c>
      <c r="AW175" s="11" t="s">
        <v>35</v>
      </c>
      <c r="AX175" s="11" t="s">
        <v>71</v>
      </c>
      <c r="AY175" s="214" t="s">
        <v>152</v>
      </c>
    </row>
    <row r="176" spans="2:51" s="11" customFormat="1" ht="13.5">
      <c r="B176" s="204"/>
      <c r="C176" s="205"/>
      <c r="D176" s="206" t="s">
        <v>168</v>
      </c>
      <c r="E176" s="207" t="s">
        <v>21</v>
      </c>
      <c r="F176" s="208" t="s">
        <v>267</v>
      </c>
      <c r="G176" s="205"/>
      <c r="H176" s="207" t="s">
        <v>21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168</v>
      </c>
      <c r="AU176" s="214" t="s">
        <v>81</v>
      </c>
      <c r="AV176" s="11" t="s">
        <v>79</v>
      </c>
      <c r="AW176" s="11" t="s">
        <v>35</v>
      </c>
      <c r="AX176" s="11" t="s">
        <v>71</v>
      </c>
      <c r="AY176" s="214" t="s">
        <v>152</v>
      </c>
    </row>
    <row r="177" spans="2:51" s="12" customFormat="1" ht="13.5">
      <c r="B177" s="215"/>
      <c r="C177" s="216"/>
      <c r="D177" s="206" t="s">
        <v>168</v>
      </c>
      <c r="E177" s="217" t="s">
        <v>21</v>
      </c>
      <c r="F177" s="218" t="s">
        <v>274</v>
      </c>
      <c r="G177" s="216"/>
      <c r="H177" s="219">
        <v>4.833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168</v>
      </c>
      <c r="AU177" s="225" t="s">
        <v>81</v>
      </c>
      <c r="AV177" s="12" t="s">
        <v>81</v>
      </c>
      <c r="AW177" s="12" t="s">
        <v>35</v>
      </c>
      <c r="AX177" s="12" t="s">
        <v>71</v>
      </c>
      <c r="AY177" s="225" t="s">
        <v>152</v>
      </c>
    </row>
    <row r="178" spans="2:51" s="11" customFormat="1" ht="13.5">
      <c r="B178" s="204"/>
      <c r="C178" s="205"/>
      <c r="D178" s="206" t="s">
        <v>168</v>
      </c>
      <c r="E178" s="207" t="s">
        <v>21</v>
      </c>
      <c r="F178" s="208" t="s">
        <v>263</v>
      </c>
      <c r="G178" s="205"/>
      <c r="H178" s="207" t="s">
        <v>21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168</v>
      </c>
      <c r="AU178" s="214" t="s">
        <v>81</v>
      </c>
      <c r="AV178" s="11" t="s">
        <v>79</v>
      </c>
      <c r="AW178" s="11" t="s">
        <v>35</v>
      </c>
      <c r="AX178" s="11" t="s">
        <v>71</v>
      </c>
      <c r="AY178" s="214" t="s">
        <v>152</v>
      </c>
    </row>
    <row r="179" spans="2:51" s="12" customFormat="1" ht="13.5">
      <c r="B179" s="215"/>
      <c r="C179" s="216"/>
      <c r="D179" s="206" t="s">
        <v>168</v>
      </c>
      <c r="E179" s="217" t="s">
        <v>21</v>
      </c>
      <c r="F179" s="218" t="s">
        <v>275</v>
      </c>
      <c r="G179" s="216"/>
      <c r="H179" s="219">
        <v>4.618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168</v>
      </c>
      <c r="AU179" s="225" t="s">
        <v>81</v>
      </c>
      <c r="AV179" s="12" t="s">
        <v>81</v>
      </c>
      <c r="AW179" s="12" t="s">
        <v>35</v>
      </c>
      <c r="AX179" s="12" t="s">
        <v>71</v>
      </c>
      <c r="AY179" s="225" t="s">
        <v>152</v>
      </c>
    </row>
    <row r="180" spans="2:51" s="13" customFormat="1" ht="13.5">
      <c r="B180" s="226"/>
      <c r="C180" s="227"/>
      <c r="D180" s="206" t="s">
        <v>168</v>
      </c>
      <c r="E180" s="228" t="s">
        <v>21</v>
      </c>
      <c r="F180" s="229" t="s">
        <v>172</v>
      </c>
      <c r="G180" s="227"/>
      <c r="H180" s="230">
        <v>15.337</v>
      </c>
      <c r="I180" s="231"/>
      <c r="J180" s="227"/>
      <c r="K180" s="227"/>
      <c r="L180" s="232"/>
      <c r="M180" s="233"/>
      <c r="N180" s="234"/>
      <c r="O180" s="234"/>
      <c r="P180" s="234"/>
      <c r="Q180" s="234"/>
      <c r="R180" s="234"/>
      <c r="S180" s="234"/>
      <c r="T180" s="235"/>
      <c r="AT180" s="236" t="s">
        <v>168</v>
      </c>
      <c r="AU180" s="236" t="s">
        <v>81</v>
      </c>
      <c r="AV180" s="13" t="s">
        <v>159</v>
      </c>
      <c r="AW180" s="13" t="s">
        <v>35</v>
      </c>
      <c r="AX180" s="13" t="s">
        <v>79</v>
      </c>
      <c r="AY180" s="236" t="s">
        <v>152</v>
      </c>
    </row>
    <row r="181" spans="2:65" s="1" customFormat="1" ht="16.5" customHeight="1">
      <c r="B181" s="41"/>
      <c r="C181" s="248" t="s">
        <v>276</v>
      </c>
      <c r="D181" s="248" t="s">
        <v>277</v>
      </c>
      <c r="E181" s="249" t="s">
        <v>278</v>
      </c>
      <c r="F181" s="250" t="s">
        <v>279</v>
      </c>
      <c r="G181" s="251" t="s">
        <v>175</v>
      </c>
      <c r="H181" s="252">
        <v>15.337</v>
      </c>
      <c r="I181" s="253"/>
      <c r="J181" s="254">
        <f>ROUND(I181*H181,2)</f>
        <v>0</v>
      </c>
      <c r="K181" s="250" t="s">
        <v>21</v>
      </c>
      <c r="L181" s="255"/>
      <c r="M181" s="256" t="s">
        <v>21</v>
      </c>
      <c r="N181" s="257" t="s">
        <v>42</v>
      </c>
      <c r="O181" s="42"/>
      <c r="P181" s="201">
        <f>O181*H181</f>
        <v>0</v>
      </c>
      <c r="Q181" s="201">
        <v>2</v>
      </c>
      <c r="R181" s="201">
        <f>Q181*H181</f>
        <v>30.674</v>
      </c>
      <c r="S181" s="201">
        <v>0</v>
      </c>
      <c r="T181" s="202">
        <f>S181*H181</f>
        <v>0</v>
      </c>
      <c r="AR181" s="24" t="s">
        <v>199</v>
      </c>
      <c r="AT181" s="24" t="s">
        <v>277</v>
      </c>
      <c r="AU181" s="24" t="s">
        <v>81</v>
      </c>
      <c r="AY181" s="24" t="s">
        <v>152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79</v>
      </c>
      <c r="BK181" s="203">
        <f>ROUND(I181*H181,2)</f>
        <v>0</v>
      </c>
      <c r="BL181" s="24" t="s">
        <v>159</v>
      </c>
      <c r="BM181" s="24" t="s">
        <v>280</v>
      </c>
    </row>
    <row r="182" spans="2:65" s="1" customFormat="1" ht="25.5" customHeight="1">
      <c r="B182" s="41"/>
      <c r="C182" s="192" t="s">
        <v>281</v>
      </c>
      <c r="D182" s="192" t="s">
        <v>154</v>
      </c>
      <c r="E182" s="193" t="s">
        <v>282</v>
      </c>
      <c r="F182" s="194" t="s">
        <v>283</v>
      </c>
      <c r="G182" s="195" t="s">
        <v>157</v>
      </c>
      <c r="H182" s="196">
        <v>22.836</v>
      </c>
      <c r="I182" s="197"/>
      <c r="J182" s="198">
        <f>ROUND(I182*H182,2)</f>
        <v>0</v>
      </c>
      <c r="K182" s="194" t="s">
        <v>158</v>
      </c>
      <c r="L182" s="61"/>
      <c r="M182" s="199" t="s">
        <v>21</v>
      </c>
      <c r="N182" s="200" t="s">
        <v>42</v>
      </c>
      <c r="O182" s="42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4" t="s">
        <v>159</v>
      </c>
      <c r="AT182" s="24" t="s">
        <v>154</v>
      </c>
      <c r="AU182" s="24" t="s">
        <v>81</v>
      </c>
      <c r="AY182" s="24" t="s">
        <v>152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79</v>
      </c>
      <c r="BK182" s="203">
        <f>ROUND(I182*H182,2)</f>
        <v>0</v>
      </c>
      <c r="BL182" s="24" t="s">
        <v>159</v>
      </c>
      <c r="BM182" s="24" t="s">
        <v>284</v>
      </c>
    </row>
    <row r="183" spans="2:51" s="11" customFormat="1" ht="13.5">
      <c r="B183" s="204"/>
      <c r="C183" s="205"/>
      <c r="D183" s="206" t="s">
        <v>168</v>
      </c>
      <c r="E183" s="207" t="s">
        <v>21</v>
      </c>
      <c r="F183" s="208" t="s">
        <v>266</v>
      </c>
      <c r="G183" s="205"/>
      <c r="H183" s="207" t="s">
        <v>21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168</v>
      </c>
      <c r="AU183" s="214" t="s">
        <v>81</v>
      </c>
      <c r="AV183" s="11" t="s">
        <v>79</v>
      </c>
      <c r="AW183" s="11" t="s">
        <v>35</v>
      </c>
      <c r="AX183" s="11" t="s">
        <v>71</v>
      </c>
      <c r="AY183" s="214" t="s">
        <v>152</v>
      </c>
    </row>
    <row r="184" spans="2:51" s="12" customFormat="1" ht="13.5">
      <c r="B184" s="215"/>
      <c r="C184" s="216"/>
      <c r="D184" s="206" t="s">
        <v>168</v>
      </c>
      <c r="E184" s="217" t="s">
        <v>21</v>
      </c>
      <c r="F184" s="218" t="s">
        <v>285</v>
      </c>
      <c r="G184" s="216"/>
      <c r="H184" s="219">
        <v>22.836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168</v>
      </c>
      <c r="AU184" s="225" t="s">
        <v>81</v>
      </c>
      <c r="AV184" s="12" t="s">
        <v>81</v>
      </c>
      <c r="AW184" s="12" t="s">
        <v>35</v>
      </c>
      <c r="AX184" s="12" t="s">
        <v>71</v>
      </c>
      <c r="AY184" s="225" t="s">
        <v>152</v>
      </c>
    </row>
    <row r="185" spans="2:51" s="13" customFormat="1" ht="13.5">
      <c r="B185" s="226"/>
      <c r="C185" s="227"/>
      <c r="D185" s="206" t="s">
        <v>168</v>
      </c>
      <c r="E185" s="228" t="s">
        <v>21</v>
      </c>
      <c r="F185" s="229" t="s">
        <v>172</v>
      </c>
      <c r="G185" s="227"/>
      <c r="H185" s="230">
        <v>22.836</v>
      </c>
      <c r="I185" s="231"/>
      <c r="J185" s="227"/>
      <c r="K185" s="227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168</v>
      </c>
      <c r="AU185" s="236" t="s">
        <v>81</v>
      </c>
      <c r="AV185" s="13" t="s">
        <v>159</v>
      </c>
      <c r="AW185" s="13" t="s">
        <v>35</v>
      </c>
      <c r="AX185" s="13" t="s">
        <v>79</v>
      </c>
      <c r="AY185" s="236" t="s">
        <v>152</v>
      </c>
    </row>
    <row r="186" spans="2:65" s="1" customFormat="1" ht="25.5" customHeight="1">
      <c r="B186" s="41"/>
      <c r="C186" s="192" t="s">
        <v>9</v>
      </c>
      <c r="D186" s="192" t="s">
        <v>154</v>
      </c>
      <c r="E186" s="193" t="s">
        <v>286</v>
      </c>
      <c r="F186" s="194" t="s">
        <v>287</v>
      </c>
      <c r="G186" s="195" t="s">
        <v>157</v>
      </c>
      <c r="H186" s="196">
        <v>22.836</v>
      </c>
      <c r="I186" s="197"/>
      <c r="J186" s="198">
        <f>ROUND(I186*H186,2)</f>
        <v>0</v>
      </c>
      <c r="K186" s="194" t="s">
        <v>158</v>
      </c>
      <c r="L186" s="61"/>
      <c r="M186" s="199" t="s">
        <v>21</v>
      </c>
      <c r="N186" s="200" t="s">
        <v>42</v>
      </c>
      <c r="O186" s="4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159</v>
      </c>
      <c r="AT186" s="24" t="s">
        <v>154</v>
      </c>
      <c r="AU186" s="24" t="s">
        <v>81</v>
      </c>
      <c r="AY186" s="24" t="s">
        <v>152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79</v>
      </c>
      <c r="BK186" s="203">
        <f>ROUND(I186*H186,2)</f>
        <v>0</v>
      </c>
      <c r="BL186" s="24" t="s">
        <v>159</v>
      </c>
      <c r="BM186" s="24" t="s">
        <v>288</v>
      </c>
    </row>
    <row r="187" spans="2:65" s="1" customFormat="1" ht="16.5" customHeight="1">
      <c r="B187" s="41"/>
      <c r="C187" s="248" t="s">
        <v>289</v>
      </c>
      <c r="D187" s="248" t="s">
        <v>277</v>
      </c>
      <c r="E187" s="249" t="s">
        <v>290</v>
      </c>
      <c r="F187" s="250" t="s">
        <v>291</v>
      </c>
      <c r="G187" s="251" t="s">
        <v>292</v>
      </c>
      <c r="H187" s="252">
        <v>0.343</v>
      </c>
      <c r="I187" s="253"/>
      <c r="J187" s="254">
        <f>ROUND(I187*H187,2)</f>
        <v>0</v>
      </c>
      <c r="K187" s="250" t="s">
        <v>158</v>
      </c>
      <c r="L187" s="255"/>
      <c r="M187" s="256" t="s">
        <v>21</v>
      </c>
      <c r="N187" s="257" t="s">
        <v>42</v>
      </c>
      <c r="O187" s="42"/>
      <c r="P187" s="201">
        <f>O187*H187</f>
        <v>0</v>
      </c>
      <c r="Q187" s="201">
        <v>0.001</v>
      </c>
      <c r="R187" s="201">
        <f>Q187*H187</f>
        <v>0.00034300000000000004</v>
      </c>
      <c r="S187" s="201">
        <v>0</v>
      </c>
      <c r="T187" s="202">
        <f>S187*H187</f>
        <v>0</v>
      </c>
      <c r="AR187" s="24" t="s">
        <v>199</v>
      </c>
      <c r="AT187" s="24" t="s">
        <v>277</v>
      </c>
      <c r="AU187" s="24" t="s">
        <v>81</v>
      </c>
      <c r="AY187" s="24" t="s">
        <v>152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79</v>
      </c>
      <c r="BK187" s="203">
        <f>ROUND(I187*H187,2)</f>
        <v>0</v>
      </c>
      <c r="BL187" s="24" t="s">
        <v>159</v>
      </c>
      <c r="BM187" s="24" t="s">
        <v>293</v>
      </c>
    </row>
    <row r="188" spans="2:51" s="12" customFormat="1" ht="13.5">
      <c r="B188" s="215"/>
      <c r="C188" s="216"/>
      <c r="D188" s="206" t="s">
        <v>168</v>
      </c>
      <c r="E188" s="216"/>
      <c r="F188" s="218" t="s">
        <v>294</v>
      </c>
      <c r="G188" s="216"/>
      <c r="H188" s="219">
        <v>0.343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168</v>
      </c>
      <c r="AU188" s="225" t="s">
        <v>81</v>
      </c>
      <c r="AV188" s="12" t="s">
        <v>81</v>
      </c>
      <c r="AW188" s="12" t="s">
        <v>6</v>
      </c>
      <c r="AX188" s="12" t="s">
        <v>79</v>
      </c>
      <c r="AY188" s="225" t="s">
        <v>152</v>
      </c>
    </row>
    <row r="189" spans="2:65" s="1" customFormat="1" ht="25.5" customHeight="1">
      <c r="B189" s="41"/>
      <c r="C189" s="192" t="s">
        <v>295</v>
      </c>
      <c r="D189" s="192" t="s">
        <v>154</v>
      </c>
      <c r="E189" s="193" t="s">
        <v>296</v>
      </c>
      <c r="F189" s="194" t="s">
        <v>297</v>
      </c>
      <c r="G189" s="195" t="s">
        <v>157</v>
      </c>
      <c r="H189" s="196">
        <v>22.836</v>
      </c>
      <c r="I189" s="197"/>
      <c r="J189" s="198">
        <f>ROUND(I189*H189,2)</f>
        <v>0</v>
      </c>
      <c r="K189" s="194" t="s">
        <v>158</v>
      </c>
      <c r="L189" s="61"/>
      <c r="M189" s="199" t="s">
        <v>21</v>
      </c>
      <c r="N189" s="200" t="s">
        <v>42</v>
      </c>
      <c r="O189" s="4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159</v>
      </c>
      <c r="AT189" s="24" t="s">
        <v>154</v>
      </c>
      <c r="AU189" s="24" t="s">
        <v>81</v>
      </c>
      <c r="AY189" s="24" t="s">
        <v>152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79</v>
      </c>
      <c r="BK189" s="203">
        <f>ROUND(I189*H189,2)</f>
        <v>0</v>
      </c>
      <c r="BL189" s="24" t="s">
        <v>159</v>
      </c>
      <c r="BM189" s="24" t="s">
        <v>298</v>
      </c>
    </row>
    <row r="190" spans="2:65" s="1" customFormat="1" ht="16.5" customHeight="1">
      <c r="B190" s="41"/>
      <c r="C190" s="192" t="s">
        <v>299</v>
      </c>
      <c r="D190" s="192" t="s">
        <v>154</v>
      </c>
      <c r="E190" s="193" t="s">
        <v>300</v>
      </c>
      <c r="F190" s="194" t="s">
        <v>301</v>
      </c>
      <c r="G190" s="195" t="s">
        <v>157</v>
      </c>
      <c r="H190" s="196">
        <v>22.836</v>
      </c>
      <c r="I190" s="197"/>
      <c r="J190" s="198">
        <f>ROUND(I190*H190,2)</f>
        <v>0</v>
      </c>
      <c r="K190" s="194" t="s">
        <v>158</v>
      </c>
      <c r="L190" s="61"/>
      <c r="M190" s="199" t="s">
        <v>21</v>
      </c>
      <c r="N190" s="200" t="s">
        <v>42</v>
      </c>
      <c r="O190" s="42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159</v>
      </c>
      <c r="AT190" s="24" t="s">
        <v>154</v>
      </c>
      <c r="AU190" s="24" t="s">
        <v>81</v>
      </c>
      <c r="AY190" s="24" t="s">
        <v>152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79</v>
      </c>
      <c r="BK190" s="203">
        <f>ROUND(I190*H190,2)</f>
        <v>0</v>
      </c>
      <c r="BL190" s="24" t="s">
        <v>159</v>
      </c>
      <c r="BM190" s="24" t="s">
        <v>302</v>
      </c>
    </row>
    <row r="191" spans="2:65" s="1" customFormat="1" ht="16.5" customHeight="1">
      <c r="B191" s="41"/>
      <c r="C191" s="192" t="s">
        <v>303</v>
      </c>
      <c r="D191" s="192" t="s">
        <v>154</v>
      </c>
      <c r="E191" s="193" t="s">
        <v>304</v>
      </c>
      <c r="F191" s="194" t="s">
        <v>305</v>
      </c>
      <c r="G191" s="195" t="s">
        <v>157</v>
      </c>
      <c r="H191" s="196">
        <v>22.836</v>
      </c>
      <c r="I191" s="197"/>
      <c r="J191" s="198">
        <f>ROUND(I191*H191,2)</f>
        <v>0</v>
      </c>
      <c r="K191" s="194" t="s">
        <v>158</v>
      </c>
      <c r="L191" s="61"/>
      <c r="M191" s="199" t="s">
        <v>21</v>
      </c>
      <c r="N191" s="200" t="s">
        <v>42</v>
      </c>
      <c r="O191" s="42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159</v>
      </c>
      <c r="AT191" s="24" t="s">
        <v>154</v>
      </c>
      <c r="AU191" s="24" t="s">
        <v>81</v>
      </c>
      <c r="AY191" s="24" t="s">
        <v>152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79</v>
      </c>
      <c r="BK191" s="203">
        <f>ROUND(I191*H191,2)</f>
        <v>0</v>
      </c>
      <c r="BL191" s="24" t="s">
        <v>159</v>
      </c>
      <c r="BM191" s="24" t="s">
        <v>306</v>
      </c>
    </row>
    <row r="192" spans="2:63" s="10" customFormat="1" ht="29.85" customHeight="1">
      <c r="B192" s="176"/>
      <c r="C192" s="177"/>
      <c r="D192" s="178" t="s">
        <v>70</v>
      </c>
      <c r="E192" s="190" t="s">
        <v>81</v>
      </c>
      <c r="F192" s="190" t="s">
        <v>307</v>
      </c>
      <c r="G192" s="177"/>
      <c r="H192" s="177"/>
      <c r="I192" s="180"/>
      <c r="J192" s="191">
        <f>BK192</f>
        <v>0</v>
      </c>
      <c r="K192" s="177"/>
      <c r="L192" s="182"/>
      <c r="M192" s="183"/>
      <c r="N192" s="184"/>
      <c r="O192" s="184"/>
      <c r="P192" s="185">
        <f>SUM(P193:P207)</f>
        <v>0</v>
      </c>
      <c r="Q192" s="184"/>
      <c r="R192" s="185">
        <f>SUM(R193:R207)</f>
        <v>5.53188</v>
      </c>
      <c r="S192" s="184"/>
      <c r="T192" s="186">
        <f>SUM(T193:T207)</f>
        <v>0</v>
      </c>
      <c r="AR192" s="187" t="s">
        <v>79</v>
      </c>
      <c r="AT192" s="188" t="s">
        <v>70</v>
      </c>
      <c r="AU192" s="188" t="s">
        <v>79</v>
      </c>
      <c r="AY192" s="187" t="s">
        <v>152</v>
      </c>
      <c r="BK192" s="189">
        <f>SUM(BK193:BK207)</f>
        <v>0</v>
      </c>
    </row>
    <row r="193" spans="2:65" s="1" customFormat="1" ht="25.5" customHeight="1">
      <c r="B193" s="41"/>
      <c r="C193" s="192" t="s">
        <v>308</v>
      </c>
      <c r="D193" s="192" t="s">
        <v>154</v>
      </c>
      <c r="E193" s="193" t="s">
        <v>309</v>
      </c>
      <c r="F193" s="194" t="s">
        <v>310</v>
      </c>
      <c r="G193" s="195" t="s">
        <v>182</v>
      </c>
      <c r="H193" s="196">
        <v>68.45</v>
      </c>
      <c r="I193" s="197"/>
      <c r="J193" s="198">
        <f>ROUND(I193*H193,2)</f>
        <v>0</v>
      </c>
      <c r="K193" s="194" t="s">
        <v>158</v>
      </c>
      <c r="L193" s="61"/>
      <c r="M193" s="199" t="s">
        <v>21</v>
      </c>
      <c r="N193" s="200" t="s">
        <v>42</v>
      </c>
      <c r="O193" s="42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159</v>
      </c>
      <c r="AT193" s="24" t="s">
        <v>154</v>
      </c>
      <c r="AU193" s="24" t="s">
        <v>81</v>
      </c>
      <c r="AY193" s="24" t="s">
        <v>152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79</v>
      </c>
      <c r="BK193" s="203">
        <f>ROUND(I193*H193,2)</f>
        <v>0</v>
      </c>
      <c r="BL193" s="24" t="s">
        <v>159</v>
      </c>
      <c r="BM193" s="24" t="s">
        <v>311</v>
      </c>
    </row>
    <row r="194" spans="2:51" s="11" customFormat="1" ht="13.5">
      <c r="B194" s="204"/>
      <c r="C194" s="205"/>
      <c r="D194" s="206" t="s">
        <v>168</v>
      </c>
      <c r="E194" s="207" t="s">
        <v>21</v>
      </c>
      <c r="F194" s="208" t="s">
        <v>169</v>
      </c>
      <c r="G194" s="205"/>
      <c r="H194" s="207" t="s">
        <v>21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168</v>
      </c>
      <c r="AU194" s="214" t="s">
        <v>81</v>
      </c>
      <c r="AV194" s="11" t="s">
        <v>79</v>
      </c>
      <c r="AW194" s="11" t="s">
        <v>35</v>
      </c>
      <c r="AX194" s="11" t="s">
        <v>71</v>
      </c>
      <c r="AY194" s="214" t="s">
        <v>152</v>
      </c>
    </row>
    <row r="195" spans="2:51" s="12" customFormat="1" ht="13.5">
      <c r="B195" s="215"/>
      <c r="C195" s="216"/>
      <c r="D195" s="206" t="s">
        <v>168</v>
      </c>
      <c r="E195" s="217" t="s">
        <v>21</v>
      </c>
      <c r="F195" s="218" t="s">
        <v>312</v>
      </c>
      <c r="G195" s="216"/>
      <c r="H195" s="219">
        <v>29.34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168</v>
      </c>
      <c r="AU195" s="225" t="s">
        <v>81</v>
      </c>
      <c r="AV195" s="12" t="s">
        <v>81</v>
      </c>
      <c r="AW195" s="12" t="s">
        <v>35</v>
      </c>
      <c r="AX195" s="12" t="s">
        <v>71</v>
      </c>
      <c r="AY195" s="225" t="s">
        <v>152</v>
      </c>
    </row>
    <row r="196" spans="2:51" s="11" customFormat="1" ht="13.5">
      <c r="B196" s="204"/>
      <c r="C196" s="205"/>
      <c r="D196" s="206" t="s">
        <v>168</v>
      </c>
      <c r="E196" s="207" t="s">
        <v>21</v>
      </c>
      <c r="F196" s="208" t="s">
        <v>266</v>
      </c>
      <c r="G196" s="205"/>
      <c r="H196" s="207" t="s">
        <v>21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168</v>
      </c>
      <c r="AU196" s="214" t="s">
        <v>81</v>
      </c>
      <c r="AV196" s="11" t="s">
        <v>79</v>
      </c>
      <c r="AW196" s="11" t="s">
        <v>35</v>
      </c>
      <c r="AX196" s="11" t="s">
        <v>71</v>
      </c>
      <c r="AY196" s="214" t="s">
        <v>152</v>
      </c>
    </row>
    <row r="197" spans="2:51" s="12" customFormat="1" ht="13.5">
      <c r="B197" s="215"/>
      <c r="C197" s="216"/>
      <c r="D197" s="206" t="s">
        <v>168</v>
      </c>
      <c r="E197" s="217" t="s">
        <v>21</v>
      </c>
      <c r="F197" s="218" t="s">
        <v>313</v>
      </c>
      <c r="G197" s="216"/>
      <c r="H197" s="219">
        <v>20.08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168</v>
      </c>
      <c r="AU197" s="225" t="s">
        <v>81</v>
      </c>
      <c r="AV197" s="12" t="s">
        <v>81</v>
      </c>
      <c r="AW197" s="12" t="s">
        <v>35</v>
      </c>
      <c r="AX197" s="12" t="s">
        <v>71</v>
      </c>
      <c r="AY197" s="225" t="s">
        <v>152</v>
      </c>
    </row>
    <row r="198" spans="2:51" s="12" customFormat="1" ht="13.5">
      <c r="B198" s="215"/>
      <c r="C198" s="216"/>
      <c r="D198" s="206" t="s">
        <v>168</v>
      </c>
      <c r="E198" s="217" t="s">
        <v>21</v>
      </c>
      <c r="F198" s="218" t="s">
        <v>314</v>
      </c>
      <c r="G198" s="216"/>
      <c r="H198" s="219">
        <v>19.03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168</v>
      </c>
      <c r="AU198" s="225" t="s">
        <v>81</v>
      </c>
      <c r="AV198" s="12" t="s">
        <v>81</v>
      </c>
      <c r="AW198" s="12" t="s">
        <v>35</v>
      </c>
      <c r="AX198" s="12" t="s">
        <v>71</v>
      </c>
      <c r="AY198" s="225" t="s">
        <v>152</v>
      </c>
    </row>
    <row r="199" spans="2:51" s="13" customFormat="1" ht="13.5">
      <c r="B199" s="226"/>
      <c r="C199" s="227"/>
      <c r="D199" s="206" t="s">
        <v>168</v>
      </c>
      <c r="E199" s="228" t="s">
        <v>21</v>
      </c>
      <c r="F199" s="229" t="s">
        <v>172</v>
      </c>
      <c r="G199" s="227"/>
      <c r="H199" s="230">
        <v>68.45</v>
      </c>
      <c r="I199" s="231"/>
      <c r="J199" s="227"/>
      <c r="K199" s="227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168</v>
      </c>
      <c r="AU199" s="236" t="s">
        <v>81</v>
      </c>
      <c r="AV199" s="13" t="s">
        <v>159</v>
      </c>
      <c r="AW199" s="13" t="s">
        <v>35</v>
      </c>
      <c r="AX199" s="13" t="s">
        <v>79</v>
      </c>
      <c r="AY199" s="236" t="s">
        <v>152</v>
      </c>
    </row>
    <row r="200" spans="2:65" s="1" customFormat="1" ht="51" customHeight="1">
      <c r="B200" s="41"/>
      <c r="C200" s="248" t="s">
        <v>315</v>
      </c>
      <c r="D200" s="248" t="s">
        <v>277</v>
      </c>
      <c r="E200" s="249" t="s">
        <v>316</v>
      </c>
      <c r="F200" s="250" t="s">
        <v>317</v>
      </c>
      <c r="G200" s="251" t="s">
        <v>318</v>
      </c>
      <c r="H200" s="252">
        <v>5.498</v>
      </c>
      <c r="I200" s="253"/>
      <c r="J200" s="254">
        <f>ROUND(I200*H200,2)</f>
        <v>0</v>
      </c>
      <c r="K200" s="250" t="s">
        <v>21</v>
      </c>
      <c r="L200" s="255"/>
      <c r="M200" s="256" t="s">
        <v>21</v>
      </c>
      <c r="N200" s="257" t="s">
        <v>42</v>
      </c>
      <c r="O200" s="42"/>
      <c r="P200" s="201">
        <f>O200*H200</f>
        <v>0</v>
      </c>
      <c r="Q200" s="201">
        <v>1</v>
      </c>
      <c r="R200" s="201">
        <f>Q200*H200</f>
        <v>5.498</v>
      </c>
      <c r="S200" s="201">
        <v>0</v>
      </c>
      <c r="T200" s="202">
        <f>S200*H200</f>
        <v>0</v>
      </c>
      <c r="AR200" s="24" t="s">
        <v>199</v>
      </c>
      <c r="AT200" s="24" t="s">
        <v>277</v>
      </c>
      <c r="AU200" s="24" t="s">
        <v>81</v>
      </c>
      <c r="AY200" s="24" t="s">
        <v>152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79</v>
      </c>
      <c r="BK200" s="203">
        <f>ROUND(I200*H200,2)</f>
        <v>0</v>
      </c>
      <c r="BL200" s="24" t="s">
        <v>159</v>
      </c>
      <c r="BM200" s="24" t="s">
        <v>319</v>
      </c>
    </row>
    <row r="201" spans="2:51" s="12" customFormat="1" ht="13.5">
      <c r="B201" s="215"/>
      <c r="C201" s="216"/>
      <c r="D201" s="206" t="s">
        <v>168</v>
      </c>
      <c r="E201" s="217" t="s">
        <v>21</v>
      </c>
      <c r="F201" s="218" t="s">
        <v>320</v>
      </c>
      <c r="G201" s="216"/>
      <c r="H201" s="219">
        <v>5.498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168</v>
      </c>
      <c r="AU201" s="225" t="s">
        <v>81</v>
      </c>
      <c r="AV201" s="12" t="s">
        <v>81</v>
      </c>
      <c r="AW201" s="12" t="s">
        <v>35</v>
      </c>
      <c r="AX201" s="12" t="s">
        <v>71</v>
      </c>
      <c r="AY201" s="225" t="s">
        <v>152</v>
      </c>
    </row>
    <row r="202" spans="2:51" s="13" customFormat="1" ht="13.5">
      <c r="B202" s="226"/>
      <c r="C202" s="227"/>
      <c r="D202" s="206" t="s">
        <v>168</v>
      </c>
      <c r="E202" s="228" t="s">
        <v>21</v>
      </c>
      <c r="F202" s="229" t="s">
        <v>172</v>
      </c>
      <c r="G202" s="227"/>
      <c r="H202" s="230">
        <v>5.498</v>
      </c>
      <c r="I202" s="231"/>
      <c r="J202" s="227"/>
      <c r="K202" s="227"/>
      <c r="L202" s="232"/>
      <c r="M202" s="233"/>
      <c r="N202" s="234"/>
      <c r="O202" s="234"/>
      <c r="P202" s="234"/>
      <c r="Q202" s="234"/>
      <c r="R202" s="234"/>
      <c r="S202" s="234"/>
      <c r="T202" s="235"/>
      <c r="AT202" s="236" t="s">
        <v>168</v>
      </c>
      <c r="AU202" s="236" t="s">
        <v>81</v>
      </c>
      <c r="AV202" s="13" t="s">
        <v>159</v>
      </c>
      <c r="AW202" s="13" t="s">
        <v>35</v>
      </c>
      <c r="AX202" s="13" t="s">
        <v>79</v>
      </c>
      <c r="AY202" s="236" t="s">
        <v>152</v>
      </c>
    </row>
    <row r="203" spans="2:65" s="1" customFormat="1" ht="38.25" customHeight="1">
      <c r="B203" s="41"/>
      <c r="C203" s="192" t="s">
        <v>321</v>
      </c>
      <c r="D203" s="192" t="s">
        <v>154</v>
      </c>
      <c r="E203" s="193" t="s">
        <v>322</v>
      </c>
      <c r="F203" s="194" t="s">
        <v>323</v>
      </c>
      <c r="G203" s="195" t="s">
        <v>324</v>
      </c>
      <c r="H203" s="196">
        <v>11</v>
      </c>
      <c r="I203" s="197"/>
      <c r="J203" s="198">
        <f>ROUND(I203*H203,2)</f>
        <v>0</v>
      </c>
      <c r="K203" s="194" t="s">
        <v>158</v>
      </c>
      <c r="L203" s="61"/>
      <c r="M203" s="199" t="s">
        <v>21</v>
      </c>
      <c r="N203" s="200" t="s">
        <v>42</v>
      </c>
      <c r="O203" s="42"/>
      <c r="P203" s="201">
        <f>O203*H203</f>
        <v>0</v>
      </c>
      <c r="Q203" s="201">
        <v>0.00308</v>
      </c>
      <c r="R203" s="201">
        <f>Q203*H203</f>
        <v>0.03388</v>
      </c>
      <c r="S203" s="201">
        <v>0</v>
      </c>
      <c r="T203" s="202">
        <f>S203*H203</f>
        <v>0</v>
      </c>
      <c r="AR203" s="24" t="s">
        <v>159</v>
      </c>
      <c r="AT203" s="24" t="s">
        <v>154</v>
      </c>
      <c r="AU203" s="24" t="s">
        <v>81</v>
      </c>
      <c r="AY203" s="24" t="s">
        <v>152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79</v>
      </c>
      <c r="BK203" s="203">
        <f>ROUND(I203*H203,2)</f>
        <v>0</v>
      </c>
      <c r="BL203" s="24" t="s">
        <v>159</v>
      </c>
      <c r="BM203" s="24" t="s">
        <v>325</v>
      </c>
    </row>
    <row r="204" spans="2:51" s="11" customFormat="1" ht="13.5">
      <c r="B204" s="204"/>
      <c r="C204" s="205"/>
      <c r="D204" s="206" t="s">
        <v>168</v>
      </c>
      <c r="E204" s="207" t="s">
        <v>21</v>
      </c>
      <c r="F204" s="208" t="s">
        <v>326</v>
      </c>
      <c r="G204" s="205"/>
      <c r="H204" s="207" t="s">
        <v>21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168</v>
      </c>
      <c r="AU204" s="214" t="s">
        <v>81</v>
      </c>
      <c r="AV204" s="11" t="s">
        <v>79</v>
      </c>
      <c r="AW204" s="11" t="s">
        <v>35</v>
      </c>
      <c r="AX204" s="11" t="s">
        <v>71</v>
      </c>
      <c r="AY204" s="214" t="s">
        <v>152</v>
      </c>
    </row>
    <row r="205" spans="2:51" s="12" customFormat="1" ht="13.5">
      <c r="B205" s="215"/>
      <c r="C205" s="216"/>
      <c r="D205" s="206" t="s">
        <v>168</v>
      </c>
      <c r="E205" s="217" t="s">
        <v>21</v>
      </c>
      <c r="F205" s="218" t="s">
        <v>327</v>
      </c>
      <c r="G205" s="216"/>
      <c r="H205" s="219">
        <v>5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168</v>
      </c>
      <c r="AU205" s="225" t="s">
        <v>81</v>
      </c>
      <c r="AV205" s="12" t="s">
        <v>81</v>
      </c>
      <c r="AW205" s="12" t="s">
        <v>35</v>
      </c>
      <c r="AX205" s="12" t="s">
        <v>71</v>
      </c>
      <c r="AY205" s="225" t="s">
        <v>152</v>
      </c>
    </row>
    <row r="206" spans="2:51" s="12" customFormat="1" ht="13.5">
      <c r="B206" s="215"/>
      <c r="C206" s="216"/>
      <c r="D206" s="206" t="s">
        <v>168</v>
      </c>
      <c r="E206" s="217" t="s">
        <v>21</v>
      </c>
      <c r="F206" s="218" t="s">
        <v>328</v>
      </c>
      <c r="G206" s="216"/>
      <c r="H206" s="219">
        <v>6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168</v>
      </c>
      <c r="AU206" s="225" t="s">
        <v>81</v>
      </c>
      <c r="AV206" s="12" t="s">
        <v>81</v>
      </c>
      <c r="AW206" s="12" t="s">
        <v>35</v>
      </c>
      <c r="AX206" s="12" t="s">
        <v>71</v>
      </c>
      <c r="AY206" s="225" t="s">
        <v>152</v>
      </c>
    </row>
    <row r="207" spans="2:51" s="13" customFormat="1" ht="13.5">
      <c r="B207" s="226"/>
      <c r="C207" s="227"/>
      <c r="D207" s="206" t="s">
        <v>168</v>
      </c>
      <c r="E207" s="228" t="s">
        <v>21</v>
      </c>
      <c r="F207" s="229" t="s">
        <v>172</v>
      </c>
      <c r="G207" s="227"/>
      <c r="H207" s="230">
        <v>11</v>
      </c>
      <c r="I207" s="231"/>
      <c r="J207" s="227"/>
      <c r="K207" s="227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168</v>
      </c>
      <c r="AU207" s="236" t="s">
        <v>81</v>
      </c>
      <c r="AV207" s="13" t="s">
        <v>159</v>
      </c>
      <c r="AW207" s="13" t="s">
        <v>35</v>
      </c>
      <c r="AX207" s="13" t="s">
        <v>79</v>
      </c>
      <c r="AY207" s="236" t="s">
        <v>152</v>
      </c>
    </row>
    <row r="208" spans="2:63" s="10" customFormat="1" ht="29.85" customHeight="1">
      <c r="B208" s="176"/>
      <c r="C208" s="177"/>
      <c r="D208" s="178" t="s">
        <v>70</v>
      </c>
      <c r="E208" s="190" t="s">
        <v>164</v>
      </c>
      <c r="F208" s="190" t="s">
        <v>329</v>
      </c>
      <c r="G208" s="177"/>
      <c r="H208" s="177"/>
      <c r="I208" s="180"/>
      <c r="J208" s="191">
        <f>BK208</f>
        <v>0</v>
      </c>
      <c r="K208" s="177"/>
      <c r="L208" s="182"/>
      <c r="M208" s="183"/>
      <c r="N208" s="184"/>
      <c r="O208" s="184"/>
      <c r="P208" s="185">
        <f>SUM(P209:P306)</f>
        <v>0</v>
      </c>
      <c r="Q208" s="184"/>
      <c r="R208" s="185">
        <f>SUM(R209:R306)</f>
        <v>99.82890305000002</v>
      </c>
      <c r="S208" s="184"/>
      <c r="T208" s="186">
        <f>SUM(T209:T306)</f>
        <v>0</v>
      </c>
      <c r="AR208" s="187" t="s">
        <v>79</v>
      </c>
      <c r="AT208" s="188" t="s">
        <v>70</v>
      </c>
      <c r="AU208" s="188" t="s">
        <v>79</v>
      </c>
      <c r="AY208" s="187" t="s">
        <v>152</v>
      </c>
      <c r="BK208" s="189">
        <f>SUM(BK209:BK306)</f>
        <v>0</v>
      </c>
    </row>
    <row r="209" spans="2:65" s="1" customFormat="1" ht="38.25" customHeight="1">
      <c r="B209" s="41"/>
      <c r="C209" s="192" t="s">
        <v>330</v>
      </c>
      <c r="D209" s="192" t="s">
        <v>154</v>
      </c>
      <c r="E209" s="193" t="s">
        <v>331</v>
      </c>
      <c r="F209" s="194" t="s">
        <v>332</v>
      </c>
      <c r="G209" s="195" t="s">
        <v>157</v>
      </c>
      <c r="H209" s="196">
        <v>57.437</v>
      </c>
      <c r="I209" s="197"/>
      <c r="J209" s="198">
        <f>ROUND(I209*H209,2)</f>
        <v>0</v>
      </c>
      <c r="K209" s="194" t="s">
        <v>158</v>
      </c>
      <c r="L209" s="61"/>
      <c r="M209" s="199" t="s">
        <v>21</v>
      </c>
      <c r="N209" s="200" t="s">
        <v>42</v>
      </c>
      <c r="O209" s="42"/>
      <c r="P209" s="201">
        <f>O209*H209</f>
        <v>0</v>
      </c>
      <c r="Q209" s="201">
        <v>0.03</v>
      </c>
      <c r="R209" s="201">
        <f>Q209*H209</f>
        <v>1.72311</v>
      </c>
      <c r="S209" s="201">
        <v>0</v>
      </c>
      <c r="T209" s="202">
        <f>S209*H209</f>
        <v>0</v>
      </c>
      <c r="AR209" s="24" t="s">
        <v>159</v>
      </c>
      <c r="AT209" s="24" t="s">
        <v>154</v>
      </c>
      <c r="AU209" s="24" t="s">
        <v>81</v>
      </c>
      <c r="AY209" s="24" t="s">
        <v>152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79</v>
      </c>
      <c r="BK209" s="203">
        <f>ROUND(I209*H209,2)</f>
        <v>0</v>
      </c>
      <c r="BL209" s="24" t="s">
        <v>159</v>
      </c>
      <c r="BM209" s="24" t="s">
        <v>333</v>
      </c>
    </row>
    <row r="210" spans="2:51" s="11" customFormat="1" ht="13.5">
      <c r="B210" s="204"/>
      <c r="C210" s="205"/>
      <c r="D210" s="206" t="s">
        <v>168</v>
      </c>
      <c r="E210" s="207" t="s">
        <v>21</v>
      </c>
      <c r="F210" s="208" t="s">
        <v>334</v>
      </c>
      <c r="G210" s="205"/>
      <c r="H210" s="207" t="s">
        <v>21</v>
      </c>
      <c r="I210" s="209"/>
      <c r="J210" s="205"/>
      <c r="K210" s="205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168</v>
      </c>
      <c r="AU210" s="214" t="s">
        <v>81</v>
      </c>
      <c r="AV210" s="11" t="s">
        <v>79</v>
      </c>
      <c r="AW210" s="11" t="s">
        <v>35</v>
      </c>
      <c r="AX210" s="11" t="s">
        <v>71</v>
      </c>
      <c r="AY210" s="214" t="s">
        <v>152</v>
      </c>
    </row>
    <row r="211" spans="2:51" s="12" customFormat="1" ht="13.5">
      <c r="B211" s="215"/>
      <c r="C211" s="216"/>
      <c r="D211" s="206" t="s">
        <v>168</v>
      </c>
      <c r="E211" s="217" t="s">
        <v>21</v>
      </c>
      <c r="F211" s="218" t="s">
        <v>335</v>
      </c>
      <c r="G211" s="216"/>
      <c r="H211" s="219">
        <v>17.897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168</v>
      </c>
      <c r="AU211" s="225" t="s">
        <v>81</v>
      </c>
      <c r="AV211" s="12" t="s">
        <v>81</v>
      </c>
      <c r="AW211" s="12" t="s">
        <v>35</v>
      </c>
      <c r="AX211" s="12" t="s">
        <v>71</v>
      </c>
      <c r="AY211" s="225" t="s">
        <v>152</v>
      </c>
    </row>
    <row r="212" spans="2:51" s="12" customFormat="1" ht="13.5">
      <c r="B212" s="215"/>
      <c r="C212" s="216"/>
      <c r="D212" s="206" t="s">
        <v>168</v>
      </c>
      <c r="E212" s="217" t="s">
        <v>21</v>
      </c>
      <c r="F212" s="218" t="s">
        <v>336</v>
      </c>
      <c r="G212" s="216"/>
      <c r="H212" s="219">
        <v>15.683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168</v>
      </c>
      <c r="AU212" s="225" t="s">
        <v>81</v>
      </c>
      <c r="AV212" s="12" t="s">
        <v>81</v>
      </c>
      <c r="AW212" s="12" t="s">
        <v>35</v>
      </c>
      <c r="AX212" s="12" t="s">
        <v>71</v>
      </c>
      <c r="AY212" s="225" t="s">
        <v>152</v>
      </c>
    </row>
    <row r="213" spans="2:51" s="11" customFormat="1" ht="13.5">
      <c r="B213" s="204"/>
      <c r="C213" s="205"/>
      <c r="D213" s="206" t="s">
        <v>168</v>
      </c>
      <c r="E213" s="207" t="s">
        <v>21</v>
      </c>
      <c r="F213" s="208" t="s">
        <v>337</v>
      </c>
      <c r="G213" s="205"/>
      <c r="H213" s="207" t="s">
        <v>21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168</v>
      </c>
      <c r="AU213" s="214" t="s">
        <v>81</v>
      </c>
      <c r="AV213" s="11" t="s">
        <v>79</v>
      </c>
      <c r="AW213" s="11" t="s">
        <v>35</v>
      </c>
      <c r="AX213" s="11" t="s">
        <v>71</v>
      </c>
      <c r="AY213" s="214" t="s">
        <v>152</v>
      </c>
    </row>
    <row r="214" spans="2:51" s="12" customFormat="1" ht="13.5">
      <c r="B214" s="215"/>
      <c r="C214" s="216"/>
      <c r="D214" s="206" t="s">
        <v>168</v>
      </c>
      <c r="E214" s="217" t="s">
        <v>21</v>
      </c>
      <c r="F214" s="218" t="s">
        <v>338</v>
      </c>
      <c r="G214" s="216"/>
      <c r="H214" s="219">
        <v>11.608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168</v>
      </c>
      <c r="AU214" s="225" t="s">
        <v>81</v>
      </c>
      <c r="AV214" s="12" t="s">
        <v>81</v>
      </c>
      <c r="AW214" s="12" t="s">
        <v>35</v>
      </c>
      <c r="AX214" s="12" t="s">
        <v>71</v>
      </c>
      <c r="AY214" s="225" t="s">
        <v>152</v>
      </c>
    </row>
    <row r="215" spans="2:51" s="12" customFormat="1" ht="13.5">
      <c r="B215" s="215"/>
      <c r="C215" s="216"/>
      <c r="D215" s="206" t="s">
        <v>168</v>
      </c>
      <c r="E215" s="217" t="s">
        <v>21</v>
      </c>
      <c r="F215" s="218" t="s">
        <v>339</v>
      </c>
      <c r="G215" s="216"/>
      <c r="H215" s="219">
        <v>12.249</v>
      </c>
      <c r="I215" s="220"/>
      <c r="J215" s="216"/>
      <c r="K215" s="216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168</v>
      </c>
      <c r="AU215" s="225" t="s">
        <v>81</v>
      </c>
      <c r="AV215" s="12" t="s">
        <v>81</v>
      </c>
      <c r="AW215" s="12" t="s">
        <v>35</v>
      </c>
      <c r="AX215" s="12" t="s">
        <v>71</v>
      </c>
      <c r="AY215" s="225" t="s">
        <v>152</v>
      </c>
    </row>
    <row r="216" spans="2:51" s="13" customFormat="1" ht="13.5">
      <c r="B216" s="226"/>
      <c r="C216" s="227"/>
      <c r="D216" s="206" t="s">
        <v>168</v>
      </c>
      <c r="E216" s="228" t="s">
        <v>21</v>
      </c>
      <c r="F216" s="229" t="s">
        <v>172</v>
      </c>
      <c r="G216" s="227"/>
      <c r="H216" s="230">
        <v>57.437</v>
      </c>
      <c r="I216" s="231"/>
      <c r="J216" s="227"/>
      <c r="K216" s="227"/>
      <c r="L216" s="232"/>
      <c r="M216" s="233"/>
      <c r="N216" s="234"/>
      <c r="O216" s="234"/>
      <c r="P216" s="234"/>
      <c r="Q216" s="234"/>
      <c r="R216" s="234"/>
      <c r="S216" s="234"/>
      <c r="T216" s="235"/>
      <c r="AT216" s="236" t="s">
        <v>168</v>
      </c>
      <c r="AU216" s="236" t="s">
        <v>81</v>
      </c>
      <c r="AV216" s="13" t="s">
        <v>159</v>
      </c>
      <c r="AW216" s="13" t="s">
        <v>35</v>
      </c>
      <c r="AX216" s="13" t="s">
        <v>79</v>
      </c>
      <c r="AY216" s="236" t="s">
        <v>152</v>
      </c>
    </row>
    <row r="217" spans="2:65" s="1" customFormat="1" ht="63.75" customHeight="1">
      <c r="B217" s="41"/>
      <c r="C217" s="192" t="s">
        <v>340</v>
      </c>
      <c r="D217" s="192" t="s">
        <v>154</v>
      </c>
      <c r="E217" s="193" t="s">
        <v>341</v>
      </c>
      <c r="F217" s="194" t="s">
        <v>342</v>
      </c>
      <c r="G217" s="195" t="s">
        <v>175</v>
      </c>
      <c r="H217" s="196">
        <v>28.273</v>
      </c>
      <c r="I217" s="197"/>
      <c r="J217" s="198">
        <f>ROUND(I217*H217,2)</f>
        <v>0</v>
      </c>
      <c r="K217" s="194" t="s">
        <v>158</v>
      </c>
      <c r="L217" s="61"/>
      <c r="M217" s="199" t="s">
        <v>21</v>
      </c>
      <c r="N217" s="200" t="s">
        <v>42</v>
      </c>
      <c r="O217" s="42"/>
      <c r="P217" s="201">
        <f>O217*H217</f>
        <v>0</v>
      </c>
      <c r="Q217" s="201">
        <v>3.11388</v>
      </c>
      <c r="R217" s="201">
        <f>Q217*H217</f>
        <v>88.03872924</v>
      </c>
      <c r="S217" s="201">
        <v>0</v>
      </c>
      <c r="T217" s="202">
        <f>S217*H217</f>
        <v>0</v>
      </c>
      <c r="AR217" s="24" t="s">
        <v>159</v>
      </c>
      <c r="AT217" s="24" t="s">
        <v>154</v>
      </c>
      <c r="AU217" s="24" t="s">
        <v>81</v>
      </c>
      <c r="AY217" s="24" t="s">
        <v>152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79</v>
      </c>
      <c r="BK217" s="203">
        <f>ROUND(I217*H217,2)</f>
        <v>0</v>
      </c>
      <c r="BL217" s="24" t="s">
        <v>159</v>
      </c>
      <c r="BM217" s="24" t="s">
        <v>343</v>
      </c>
    </row>
    <row r="218" spans="2:51" s="11" customFormat="1" ht="13.5">
      <c r="B218" s="204"/>
      <c r="C218" s="205"/>
      <c r="D218" s="206" t="s">
        <v>168</v>
      </c>
      <c r="E218" s="207" t="s">
        <v>21</v>
      </c>
      <c r="F218" s="208" t="s">
        <v>169</v>
      </c>
      <c r="G218" s="205"/>
      <c r="H218" s="207" t="s">
        <v>21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168</v>
      </c>
      <c r="AU218" s="214" t="s">
        <v>81</v>
      </c>
      <c r="AV218" s="11" t="s">
        <v>79</v>
      </c>
      <c r="AW218" s="11" t="s">
        <v>35</v>
      </c>
      <c r="AX218" s="11" t="s">
        <v>71</v>
      </c>
      <c r="AY218" s="214" t="s">
        <v>152</v>
      </c>
    </row>
    <row r="219" spans="2:51" s="12" customFormat="1" ht="13.5">
      <c r="B219" s="215"/>
      <c r="C219" s="216"/>
      <c r="D219" s="206" t="s">
        <v>168</v>
      </c>
      <c r="E219" s="217" t="s">
        <v>21</v>
      </c>
      <c r="F219" s="218" t="s">
        <v>344</v>
      </c>
      <c r="G219" s="216"/>
      <c r="H219" s="219">
        <v>7.662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168</v>
      </c>
      <c r="AU219" s="225" t="s">
        <v>81</v>
      </c>
      <c r="AV219" s="12" t="s">
        <v>81</v>
      </c>
      <c r="AW219" s="12" t="s">
        <v>35</v>
      </c>
      <c r="AX219" s="12" t="s">
        <v>71</v>
      </c>
      <c r="AY219" s="225" t="s">
        <v>152</v>
      </c>
    </row>
    <row r="220" spans="2:51" s="12" customFormat="1" ht="13.5">
      <c r="B220" s="215"/>
      <c r="C220" s="216"/>
      <c r="D220" s="206" t="s">
        <v>168</v>
      </c>
      <c r="E220" s="217" t="s">
        <v>21</v>
      </c>
      <c r="F220" s="218" t="s">
        <v>345</v>
      </c>
      <c r="G220" s="216"/>
      <c r="H220" s="219">
        <v>8.743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168</v>
      </c>
      <c r="AU220" s="225" t="s">
        <v>81</v>
      </c>
      <c r="AV220" s="12" t="s">
        <v>81</v>
      </c>
      <c r="AW220" s="12" t="s">
        <v>35</v>
      </c>
      <c r="AX220" s="12" t="s">
        <v>71</v>
      </c>
      <c r="AY220" s="225" t="s">
        <v>152</v>
      </c>
    </row>
    <row r="221" spans="2:51" s="14" customFormat="1" ht="13.5">
      <c r="B221" s="237"/>
      <c r="C221" s="238"/>
      <c r="D221" s="206" t="s">
        <v>168</v>
      </c>
      <c r="E221" s="239" t="s">
        <v>21</v>
      </c>
      <c r="F221" s="240" t="s">
        <v>265</v>
      </c>
      <c r="G221" s="238"/>
      <c r="H221" s="241">
        <v>16.405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AT221" s="247" t="s">
        <v>168</v>
      </c>
      <c r="AU221" s="247" t="s">
        <v>81</v>
      </c>
      <c r="AV221" s="14" t="s">
        <v>164</v>
      </c>
      <c r="AW221" s="14" t="s">
        <v>35</v>
      </c>
      <c r="AX221" s="14" t="s">
        <v>71</v>
      </c>
      <c r="AY221" s="247" t="s">
        <v>152</v>
      </c>
    </row>
    <row r="222" spans="2:51" s="11" customFormat="1" ht="13.5">
      <c r="B222" s="204"/>
      <c r="C222" s="205"/>
      <c r="D222" s="206" t="s">
        <v>168</v>
      </c>
      <c r="E222" s="207" t="s">
        <v>21</v>
      </c>
      <c r="F222" s="208" t="s">
        <v>266</v>
      </c>
      <c r="G222" s="205"/>
      <c r="H222" s="207" t="s">
        <v>21</v>
      </c>
      <c r="I222" s="209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168</v>
      </c>
      <c r="AU222" s="214" t="s">
        <v>81</v>
      </c>
      <c r="AV222" s="11" t="s">
        <v>79</v>
      </c>
      <c r="AW222" s="11" t="s">
        <v>35</v>
      </c>
      <c r="AX222" s="11" t="s">
        <v>71</v>
      </c>
      <c r="AY222" s="214" t="s">
        <v>152</v>
      </c>
    </row>
    <row r="223" spans="2:51" s="12" customFormat="1" ht="13.5">
      <c r="B223" s="215"/>
      <c r="C223" s="216"/>
      <c r="D223" s="206" t="s">
        <v>168</v>
      </c>
      <c r="E223" s="217" t="s">
        <v>21</v>
      </c>
      <c r="F223" s="218" t="s">
        <v>346</v>
      </c>
      <c r="G223" s="216"/>
      <c r="H223" s="219">
        <v>4.324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168</v>
      </c>
      <c r="AU223" s="225" t="s">
        <v>81</v>
      </c>
      <c r="AV223" s="12" t="s">
        <v>81</v>
      </c>
      <c r="AW223" s="12" t="s">
        <v>35</v>
      </c>
      <c r="AX223" s="12" t="s">
        <v>71</v>
      </c>
      <c r="AY223" s="225" t="s">
        <v>152</v>
      </c>
    </row>
    <row r="224" spans="2:51" s="12" customFormat="1" ht="13.5">
      <c r="B224" s="215"/>
      <c r="C224" s="216"/>
      <c r="D224" s="206" t="s">
        <v>168</v>
      </c>
      <c r="E224" s="217" t="s">
        <v>21</v>
      </c>
      <c r="F224" s="218" t="s">
        <v>347</v>
      </c>
      <c r="G224" s="216"/>
      <c r="H224" s="219">
        <v>5.984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168</v>
      </c>
      <c r="AU224" s="225" t="s">
        <v>81</v>
      </c>
      <c r="AV224" s="12" t="s">
        <v>81</v>
      </c>
      <c r="AW224" s="12" t="s">
        <v>35</v>
      </c>
      <c r="AX224" s="12" t="s">
        <v>71</v>
      </c>
      <c r="AY224" s="225" t="s">
        <v>152</v>
      </c>
    </row>
    <row r="225" spans="2:51" s="12" customFormat="1" ht="13.5">
      <c r="B225" s="215"/>
      <c r="C225" s="216"/>
      <c r="D225" s="206" t="s">
        <v>168</v>
      </c>
      <c r="E225" s="217" t="s">
        <v>21</v>
      </c>
      <c r="F225" s="218" t="s">
        <v>348</v>
      </c>
      <c r="G225" s="216"/>
      <c r="H225" s="219">
        <v>0.96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168</v>
      </c>
      <c r="AU225" s="225" t="s">
        <v>81</v>
      </c>
      <c r="AV225" s="12" t="s">
        <v>81</v>
      </c>
      <c r="AW225" s="12" t="s">
        <v>35</v>
      </c>
      <c r="AX225" s="12" t="s">
        <v>71</v>
      </c>
      <c r="AY225" s="225" t="s">
        <v>152</v>
      </c>
    </row>
    <row r="226" spans="2:51" s="12" customFormat="1" ht="13.5">
      <c r="B226" s="215"/>
      <c r="C226" s="216"/>
      <c r="D226" s="206" t="s">
        <v>168</v>
      </c>
      <c r="E226" s="217" t="s">
        <v>21</v>
      </c>
      <c r="F226" s="218" t="s">
        <v>349</v>
      </c>
      <c r="G226" s="216"/>
      <c r="H226" s="219">
        <v>0.6</v>
      </c>
      <c r="I226" s="220"/>
      <c r="J226" s="216"/>
      <c r="K226" s="216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168</v>
      </c>
      <c r="AU226" s="225" t="s">
        <v>81</v>
      </c>
      <c r="AV226" s="12" t="s">
        <v>81</v>
      </c>
      <c r="AW226" s="12" t="s">
        <v>35</v>
      </c>
      <c r="AX226" s="12" t="s">
        <v>71</v>
      </c>
      <c r="AY226" s="225" t="s">
        <v>152</v>
      </c>
    </row>
    <row r="227" spans="2:51" s="14" customFormat="1" ht="13.5">
      <c r="B227" s="237"/>
      <c r="C227" s="238"/>
      <c r="D227" s="206" t="s">
        <v>168</v>
      </c>
      <c r="E227" s="239" t="s">
        <v>21</v>
      </c>
      <c r="F227" s="240" t="s">
        <v>265</v>
      </c>
      <c r="G227" s="238"/>
      <c r="H227" s="241">
        <v>11.868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AT227" s="247" t="s">
        <v>168</v>
      </c>
      <c r="AU227" s="247" t="s">
        <v>81</v>
      </c>
      <c r="AV227" s="14" t="s">
        <v>164</v>
      </c>
      <c r="AW227" s="14" t="s">
        <v>35</v>
      </c>
      <c r="AX227" s="14" t="s">
        <v>71</v>
      </c>
      <c r="AY227" s="247" t="s">
        <v>152</v>
      </c>
    </row>
    <row r="228" spans="2:51" s="13" customFormat="1" ht="13.5">
      <c r="B228" s="226"/>
      <c r="C228" s="227"/>
      <c r="D228" s="206" t="s">
        <v>168</v>
      </c>
      <c r="E228" s="228" t="s">
        <v>21</v>
      </c>
      <c r="F228" s="229" t="s">
        <v>172</v>
      </c>
      <c r="G228" s="227"/>
      <c r="H228" s="230">
        <v>28.273</v>
      </c>
      <c r="I228" s="231"/>
      <c r="J228" s="227"/>
      <c r="K228" s="227"/>
      <c r="L228" s="232"/>
      <c r="M228" s="233"/>
      <c r="N228" s="234"/>
      <c r="O228" s="234"/>
      <c r="P228" s="234"/>
      <c r="Q228" s="234"/>
      <c r="R228" s="234"/>
      <c r="S228" s="234"/>
      <c r="T228" s="235"/>
      <c r="AT228" s="236" t="s">
        <v>168</v>
      </c>
      <c r="AU228" s="236" t="s">
        <v>81</v>
      </c>
      <c r="AV228" s="13" t="s">
        <v>159</v>
      </c>
      <c r="AW228" s="13" t="s">
        <v>35</v>
      </c>
      <c r="AX228" s="13" t="s">
        <v>79</v>
      </c>
      <c r="AY228" s="236" t="s">
        <v>152</v>
      </c>
    </row>
    <row r="229" spans="2:65" s="1" customFormat="1" ht="51" customHeight="1">
      <c r="B229" s="41"/>
      <c r="C229" s="192" t="s">
        <v>350</v>
      </c>
      <c r="D229" s="192" t="s">
        <v>154</v>
      </c>
      <c r="E229" s="193" t="s">
        <v>351</v>
      </c>
      <c r="F229" s="194" t="s">
        <v>352</v>
      </c>
      <c r="G229" s="195" t="s">
        <v>175</v>
      </c>
      <c r="H229" s="196">
        <v>109.714</v>
      </c>
      <c r="I229" s="197"/>
      <c r="J229" s="198">
        <f>ROUND(I229*H229,2)</f>
        <v>0</v>
      </c>
      <c r="K229" s="194" t="s">
        <v>158</v>
      </c>
      <c r="L229" s="61"/>
      <c r="M229" s="199" t="s">
        <v>21</v>
      </c>
      <c r="N229" s="200" t="s">
        <v>42</v>
      </c>
      <c r="O229" s="42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4" t="s">
        <v>159</v>
      </c>
      <c r="AT229" s="24" t="s">
        <v>154</v>
      </c>
      <c r="AU229" s="24" t="s">
        <v>81</v>
      </c>
      <c r="AY229" s="24" t="s">
        <v>152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79</v>
      </c>
      <c r="BK229" s="203">
        <f>ROUND(I229*H229,2)</f>
        <v>0</v>
      </c>
      <c r="BL229" s="24" t="s">
        <v>159</v>
      </c>
      <c r="BM229" s="24" t="s">
        <v>353</v>
      </c>
    </row>
    <row r="230" spans="2:51" s="11" customFormat="1" ht="13.5">
      <c r="B230" s="204"/>
      <c r="C230" s="205"/>
      <c r="D230" s="206" t="s">
        <v>168</v>
      </c>
      <c r="E230" s="207" t="s">
        <v>21</v>
      </c>
      <c r="F230" s="208" t="s">
        <v>354</v>
      </c>
      <c r="G230" s="205"/>
      <c r="H230" s="207" t="s">
        <v>21</v>
      </c>
      <c r="I230" s="209"/>
      <c r="J230" s="205"/>
      <c r="K230" s="205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168</v>
      </c>
      <c r="AU230" s="214" t="s">
        <v>81</v>
      </c>
      <c r="AV230" s="11" t="s">
        <v>79</v>
      </c>
      <c r="AW230" s="11" t="s">
        <v>35</v>
      </c>
      <c r="AX230" s="11" t="s">
        <v>71</v>
      </c>
      <c r="AY230" s="214" t="s">
        <v>152</v>
      </c>
    </row>
    <row r="231" spans="2:51" s="11" customFormat="1" ht="13.5">
      <c r="B231" s="204"/>
      <c r="C231" s="205"/>
      <c r="D231" s="206" t="s">
        <v>168</v>
      </c>
      <c r="E231" s="207" t="s">
        <v>21</v>
      </c>
      <c r="F231" s="208" t="s">
        <v>267</v>
      </c>
      <c r="G231" s="205"/>
      <c r="H231" s="207" t="s">
        <v>21</v>
      </c>
      <c r="I231" s="209"/>
      <c r="J231" s="205"/>
      <c r="K231" s="205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168</v>
      </c>
      <c r="AU231" s="214" t="s">
        <v>81</v>
      </c>
      <c r="AV231" s="11" t="s">
        <v>79</v>
      </c>
      <c r="AW231" s="11" t="s">
        <v>35</v>
      </c>
      <c r="AX231" s="11" t="s">
        <v>71</v>
      </c>
      <c r="AY231" s="214" t="s">
        <v>152</v>
      </c>
    </row>
    <row r="232" spans="2:51" s="12" customFormat="1" ht="13.5">
      <c r="B232" s="215"/>
      <c r="C232" s="216"/>
      <c r="D232" s="206" t="s">
        <v>168</v>
      </c>
      <c r="E232" s="217" t="s">
        <v>21</v>
      </c>
      <c r="F232" s="218" t="s">
        <v>355</v>
      </c>
      <c r="G232" s="216"/>
      <c r="H232" s="219">
        <v>2.139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168</v>
      </c>
      <c r="AU232" s="225" t="s">
        <v>81</v>
      </c>
      <c r="AV232" s="12" t="s">
        <v>81</v>
      </c>
      <c r="AW232" s="12" t="s">
        <v>35</v>
      </c>
      <c r="AX232" s="12" t="s">
        <v>71</v>
      </c>
      <c r="AY232" s="225" t="s">
        <v>152</v>
      </c>
    </row>
    <row r="233" spans="2:51" s="12" customFormat="1" ht="13.5">
      <c r="B233" s="215"/>
      <c r="C233" s="216"/>
      <c r="D233" s="206" t="s">
        <v>168</v>
      </c>
      <c r="E233" s="217" t="s">
        <v>21</v>
      </c>
      <c r="F233" s="218" t="s">
        <v>356</v>
      </c>
      <c r="G233" s="216"/>
      <c r="H233" s="219">
        <v>11.684</v>
      </c>
      <c r="I233" s="220"/>
      <c r="J233" s="216"/>
      <c r="K233" s="216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168</v>
      </c>
      <c r="AU233" s="225" t="s">
        <v>81</v>
      </c>
      <c r="AV233" s="12" t="s">
        <v>81</v>
      </c>
      <c r="AW233" s="12" t="s">
        <v>35</v>
      </c>
      <c r="AX233" s="12" t="s">
        <v>71</v>
      </c>
      <c r="AY233" s="225" t="s">
        <v>152</v>
      </c>
    </row>
    <row r="234" spans="2:51" s="12" customFormat="1" ht="13.5">
      <c r="B234" s="215"/>
      <c r="C234" s="216"/>
      <c r="D234" s="206" t="s">
        <v>168</v>
      </c>
      <c r="E234" s="217" t="s">
        <v>21</v>
      </c>
      <c r="F234" s="218" t="s">
        <v>357</v>
      </c>
      <c r="G234" s="216"/>
      <c r="H234" s="219">
        <v>15.426</v>
      </c>
      <c r="I234" s="220"/>
      <c r="J234" s="216"/>
      <c r="K234" s="216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168</v>
      </c>
      <c r="AU234" s="225" t="s">
        <v>81</v>
      </c>
      <c r="AV234" s="12" t="s">
        <v>81</v>
      </c>
      <c r="AW234" s="12" t="s">
        <v>35</v>
      </c>
      <c r="AX234" s="12" t="s">
        <v>71</v>
      </c>
      <c r="AY234" s="225" t="s">
        <v>152</v>
      </c>
    </row>
    <row r="235" spans="2:51" s="11" customFormat="1" ht="13.5">
      <c r="B235" s="204"/>
      <c r="C235" s="205"/>
      <c r="D235" s="206" t="s">
        <v>168</v>
      </c>
      <c r="E235" s="207" t="s">
        <v>21</v>
      </c>
      <c r="F235" s="208" t="s">
        <v>263</v>
      </c>
      <c r="G235" s="205"/>
      <c r="H235" s="207" t="s">
        <v>21</v>
      </c>
      <c r="I235" s="209"/>
      <c r="J235" s="205"/>
      <c r="K235" s="205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168</v>
      </c>
      <c r="AU235" s="214" t="s">
        <v>81</v>
      </c>
      <c r="AV235" s="11" t="s">
        <v>79</v>
      </c>
      <c r="AW235" s="11" t="s">
        <v>35</v>
      </c>
      <c r="AX235" s="11" t="s">
        <v>71</v>
      </c>
      <c r="AY235" s="214" t="s">
        <v>152</v>
      </c>
    </row>
    <row r="236" spans="2:51" s="12" customFormat="1" ht="13.5">
      <c r="B236" s="215"/>
      <c r="C236" s="216"/>
      <c r="D236" s="206" t="s">
        <v>168</v>
      </c>
      <c r="E236" s="217" t="s">
        <v>21</v>
      </c>
      <c r="F236" s="218" t="s">
        <v>358</v>
      </c>
      <c r="G236" s="216"/>
      <c r="H236" s="219">
        <v>2.441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168</v>
      </c>
      <c r="AU236" s="225" t="s">
        <v>81</v>
      </c>
      <c r="AV236" s="12" t="s">
        <v>81</v>
      </c>
      <c r="AW236" s="12" t="s">
        <v>35</v>
      </c>
      <c r="AX236" s="12" t="s">
        <v>71</v>
      </c>
      <c r="AY236" s="225" t="s">
        <v>152</v>
      </c>
    </row>
    <row r="237" spans="2:51" s="12" customFormat="1" ht="13.5">
      <c r="B237" s="215"/>
      <c r="C237" s="216"/>
      <c r="D237" s="206" t="s">
        <v>168</v>
      </c>
      <c r="E237" s="217" t="s">
        <v>21</v>
      </c>
      <c r="F237" s="218" t="s">
        <v>359</v>
      </c>
      <c r="G237" s="216"/>
      <c r="H237" s="219">
        <v>13.334</v>
      </c>
      <c r="I237" s="220"/>
      <c r="J237" s="216"/>
      <c r="K237" s="216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168</v>
      </c>
      <c r="AU237" s="225" t="s">
        <v>81</v>
      </c>
      <c r="AV237" s="12" t="s">
        <v>81</v>
      </c>
      <c r="AW237" s="12" t="s">
        <v>35</v>
      </c>
      <c r="AX237" s="12" t="s">
        <v>71</v>
      </c>
      <c r="AY237" s="225" t="s">
        <v>152</v>
      </c>
    </row>
    <row r="238" spans="2:51" s="12" customFormat="1" ht="13.5">
      <c r="B238" s="215"/>
      <c r="C238" s="216"/>
      <c r="D238" s="206" t="s">
        <v>168</v>
      </c>
      <c r="E238" s="217" t="s">
        <v>21</v>
      </c>
      <c r="F238" s="218" t="s">
        <v>360</v>
      </c>
      <c r="G238" s="216"/>
      <c r="H238" s="219">
        <v>17.604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168</v>
      </c>
      <c r="AU238" s="225" t="s">
        <v>81</v>
      </c>
      <c r="AV238" s="12" t="s">
        <v>81</v>
      </c>
      <c r="AW238" s="12" t="s">
        <v>35</v>
      </c>
      <c r="AX238" s="12" t="s">
        <v>71</v>
      </c>
      <c r="AY238" s="225" t="s">
        <v>152</v>
      </c>
    </row>
    <row r="239" spans="2:51" s="11" customFormat="1" ht="13.5">
      <c r="B239" s="204"/>
      <c r="C239" s="205"/>
      <c r="D239" s="206" t="s">
        <v>168</v>
      </c>
      <c r="E239" s="207" t="s">
        <v>21</v>
      </c>
      <c r="F239" s="208" t="s">
        <v>361</v>
      </c>
      <c r="G239" s="205"/>
      <c r="H239" s="207" t="s">
        <v>21</v>
      </c>
      <c r="I239" s="209"/>
      <c r="J239" s="205"/>
      <c r="K239" s="205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168</v>
      </c>
      <c r="AU239" s="214" t="s">
        <v>81</v>
      </c>
      <c r="AV239" s="11" t="s">
        <v>79</v>
      </c>
      <c r="AW239" s="11" t="s">
        <v>35</v>
      </c>
      <c r="AX239" s="11" t="s">
        <v>71</v>
      </c>
      <c r="AY239" s="214" t="s">
        <v>152</v>
      </c>
    </row>
    <row r="240" spans="2:51" s="12" customFormat="1" ht="13.5">
      <c r="B240" s="215"/>
      <c r="C240" s="216"/>
      <c r="D240" s="206" t="s">
        <v>168</v>
      </c>
      <c r="E240" s="217" t="s">
        <v>21</v>
      </c>
      <c r="F240" s="218" t="s">
        <v>362</v>
      </c>
      <c r="G240" s="216"/>
      <c r="H240" s="219">
        <v>0.565</v>
      </c>
      <c r="I240" s="220"/>
      <c r="J240" s="216"/>
      <c r="K240" s="216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168</v>
      </c>
      <c r="AU240" s="225" t="s">
        <v>81</v>
      </c>
      <c r="AV240" s="12" t="s">
        <v>81</v>
      </c>
      <c r="AW240" s="12" t="s">
        <v>35</v>
      </c>
      <c r="AX240" s="12" t="s">
        <v>71</v>
      </c>
      <c r="AY240" s="225" t="s">
        <v>152</v>
      </c>
    </row>
    <row r="241" spans="2:51" s="12" customFormat="1" ht="13.5">
      <c r="B241" s="215"/>
      <c r="C241" s="216"/>
      <c r="D241" s="206" t="s">
        <v>168</v>
      </c>
      <c r="E241" s="217" t="s">
        <v>21</v>
      </c>
      <c r="F241" s="218" t="s">
        <v>363</v>
      </c>
      <c r="G241" s="216"/>
      <c r="H241" s="219">
        <v>1.65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168</v>
      </c>
      <c r="AU241" s="225" t="s">
        <v>81</v>
      </c>
      <c r="AV241" s="12" t="s">
        <v>81</v>
      </c>
      <c r="AW241" s="12" t="s">
        <v>35</v>
      </c>
      <c r="AX241" s="12" t="s">
        <v>71</v>
      </c>
      <c r="AY241" s="225" t="s">
        <v>152</v>
      </c>
    </row>
    <row r="242" spans="2:51" s="14" customFormat="1" ht="13.5">
      <c r="B242" s="237"/>
      <c r="C242" s="238"/>
      <c r="D242" s="206" t="s">
        <v>168</v>
      </c>
      <c r="E242" s="239" t="s">
        <v>21</v>
      </c>
      <c r="F242" s="240" t="s">
        <v>265</v>
      </c>
      <c r="G242" s="238"/>
      <c r="H242" s="241">
        <v>64.843</v>
      </c>
      <c r="I242" s="242"/>
      <c r="J242" s="238"/>
      <c r="K242" s="238"/>
      <c r="L242" s="243"/>
      <c r="M242" s="244"/>
      <c r="N242" s="245"/>
      <c r="O242" s="245"/>
      <c r="P242" s="245"/>
      <c r="Q242" s="245"/>
      <c r="R242" s="245"/>
      <c r="S242" s="245"/>
      <c r="T242" s="246"/>
      <c r="AT242" s="247" t="s">
        <v>168</v>
      </c>
      <c r="AU242" s="247" t="s">
        <v>81</v>
      </c>
      <c r="AV242" s="14" t="s">
        <v>164</v>
      </c>
      <c r="AW242" s="14" t="s">
        <v>35</v>
      </c>
      <c r="AX242" s="14" t="s">
        <v>71</v>
      </c>
      <c r="AY242" s="247" t="s">
        <v>152</v>
      </c>
    </row>
    <row r="243" spans="2:51" s="11" customFormat="1" ht="13.5">
      <c r="B243" s="204"/>
      <c r="C243" s="205"/>
      <c r="D243" s="206" t="s">
        <v>168</v>
      </c>
      <c r="E243" s="207" t="s">
        <v>21</v>
      </c>
      <c r="F243" s="208" t="s">
        <v>266</v>
      </c>
      <c r="G243" s="205"/>
      <c r="H243" s="207" t="s">
        <v>21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168</v>
      </c>
      <c r="AU243" s="214" t="s">
        <v>81</v>
      </c>
      <c r="AV243" s="11" t="s">
        <v>79</v>
      </c>
      <c r="AW243" s="11" t="s">
        <v>35</v>
      </c>
      <c r="AX243" s="11" t="s">
        <v>71</v>
      </c>
      <c r="AY243" s="214" t="s">
        <v>152</v>
      </c>
    </row>
    <row r="244" spans="2:51" s="11" customFormat="1" ht="13.5">
      <c r="B244" s="204"/>
      <c r="C244" s="205"/>
      <c r="D244" s="206" t="s">
        <v>168</v>
      </c>
      <c r="E244" s="207" t="s">
        <v>21</v>
      </c>
      <c r="F244" s="208" t="s">
        <v>267</v>
      </c>
      <c r="G244" s="205"/>
      <c r="H244" s="207" t="s">
        <v>21</v>
      </c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168</v>
      </c>
      <c r="AU244" s="214" t="s">
        <v>81</v>
      </c>
      <c r="AV244" s="11" t="s">
        <v>79</v>
      </c>
      <c r="AW244" s="11" t="s">
        <v>35</v>
      </c>
      <c r="AX244" s="11" t="s">
        <v>71</v>
      </c>
      <c r="AY244" s="214" t="s">
        <v>152</v>
      </c>
    </row>
    <row r="245" spans="2:51" s="12" customFormat="1" ht="13.5">
      <c r="B245" s="215"/>
      <c r="C245" s="216"/>
      <c r="D245" s="206" t="s">
        <v>168</v>
      </c>
      <c r="E245" s="217" t="s">
        <v>21</v>
      </c>
      <c r="F245" s="218" t="s">
        <v>364</v>
      </c>
      <c r="G245" s="216"/>
      <c r="H245" s="219">
        <v>1.512</v>
      </c>
      <c r="I245" s="220"/>
      <c r="J245" s="216"/>
      <c r="K245" s="216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168</v>
      </c>
      <c r="AU245" s="225" t="s">
        <v>81</v>
      </c>
      <c r="AV245" s="12" t="s">
        <v>81</v>
      </c>
      <c r="AW245" s="12" t="s">
        <v>35</v>
      </c>
      <c r="AX245" s="12" t="s">
        <v>71</v>
      </c>
      <c r="AY245" s="225" t="s">
        <v>152</v>
      </c>
    </row>
    <row r="246" spans="2:51" s="12" customFormat="1" ht="13.5">
      <c r="B246" s="215"/>
      <c r="C246" s="216"/>
      <c r="D246" s="206" t="s">
        <v>168</v>
      </c>
      <c r="E246" s="217" t="s">
        <v>21</v>
      </c>
      <c r="F246" s="218" t="s">
        <v>365</v>
      </c>
      <c r="G246" s="216"/>
      <c r="H246" s="219">
        <v>5.506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168</v>
      </c>
      <c r="AU246" s="225" t="s">
        <v>81</v>
      </c>
      <c r="AV246" s="12" t="s">
        <v>81</v>
      </c>
      <c r="AW246" s="12" t="s">
        <v>35</v>
      </c>
      <c r="AX246" s="12" t="s">
        <v>71</v>
      </c>
      <c r="AY246" s="225" t="s">
        <v>152</v>
      </c>
    </row>
    <row r="247" spans="2:51" s="12" customFormat="1" ht="13.5">
      <c r="B247" s="215"/>
      <c r="C247" s="216"/>
      <c r="D247" s="206" t="s">
        <v>168</v>
      </c>
      <c r="E247" s="217" t="s">
        <v>21</v>
      </c>
      <c r="F247" s="218" t="s">
        <v>366</v>
      </c>
      <c r="G247" s="216"/>
      <c r="H247" s="219">
        <v>1.226</v>
      </c>
      <c r="I247" s="220"/>
      <c r="J247" s="216"/>
      <c r="K247" s="216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168</v>
      </c>
      <c r="AU247" s="225" t="s">
        <v>81</v>
      </c>
      <c r="AV247" s="12" t="s">
        <v>81</v>
      </c>
      <c r="AW247" s="12" t="s">
        <v>35</v>
      </c>
      <c r="AX247" s="12" t="s">
        <v>71</v>
      </c>
      <c r="AY247" s="225" t="s">
        <v>152</v>
      </c>
    </row>
    <row r="248" spans="2:51" s="12" customFormat="1" ht="13.5">
      <c r="B248" s="215"/>
      <c r="C248" s="216"/>
      <c r="D248" s="206" t="s">
        <v>168</v>
      </c>
      <c r="E248" s="217" t="s">
        <v>21</v>
      </c>
      <c r="F248" s="218" t="s">
        <v>367</v>
      </c>
      <c r="G248" s="216"/>
      <c r="H248" s="219">
        <v>8.722</v>
      </c>
      <c r="I248" s="220"/>
      <c r="J248" s="216"/>
      <c r="K248" s="216"/>
      <c r="L248" s="221"/>
      <c r="M248" s="222"/>
      <c r="N248" s="223"/>
      <c r="O248" s="223"/>
      <c r="P248" s="223"/>
      <c r="Q248" s="223"/>
      <c r="R248" s="223"/>
      <c r="S248" s="223"/>
      <c r="T248" s="224"/>
      <c r="AT248" s="225" t="s">
        <v>168</v>
      </c>
      <c r="AU248" s="225" t="s">
        <v>81</v>
      </c>
      <c r="AV248" s="12" t="s">
        <v>81</v>
      </c>
      <c r="AW248" s="12" t="s">
        <v>35</v>
      </c>
      <c r="AX248" s="12" t="s">
        <v>71</v>
      </c>
      <c r="AY248" s="225" t="s">
        <v>152</v>
      </c>
    </row>
    <row r="249" spans="2:51" s="12" customFormat="1" ht="13.5">
      <c r="B249" s="215"/>
      <c r="C249" s="216"/>
      <c r="D249" s="206" t="s">
        <v>168</v>
      </c>
      <c r="E249" s="217" t="s">
        <v>21</v>
      </c>
      <c r="F249" s="218" t="s">
        <v>368</v>
      </c>
      <c r="G249" s="216"/>
      <c r="H249" s="219">
        <v>0.24</v>
      </c>
      <c r="I249" s="220"/>
      <c r="J249" s="216"/>
      <c r="K249" s="216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168</v>
      </c>
      <c r="AU249" s="225" t="s">
        <v>81</v>
      </c>
      <c r="AV249" s="12" t="s">
        <v>81</v>
      </c>
      <c r="AW249" s="12" t="s">
        <v>35</v>
      </c>
      <c r="AX249" s="12" t="s">
        <v>71</v>
      </c>
      <c r="AY249" s="225" t="s">
        <v>152</v>
      </c>
    </row>
    <row r="250" spans="2:51" s="11" customFormat="1" ht="13.5">
      <c r="B250" s="204"/>
      <c r="C250" s="205"/>
      <c r="D250" s="206" t="s">
        <v>168</v>
      </c>
      <c r="E250" s="207" t="s">
        <v>21</v>
      </c>
      <c r="F250" s="208" t="s">
        <v>263</v>
      </c>
      <c r="G250" s="205"/>
      <c r="H250" s="207" t="s">
        <v>21</v>
      </c>
      <c r="I250" s="209"/>
      <c r="J250" s="205"/>
      <c r="K250" s="205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168</v>
      </c>
      <c r="AU250" s="214" t="s">
        <v>81</v>
      </c>
      <c r="AV250" s="11" t="s">
        <v>79</v>
      </c>
      <c r="AW250" s="11" t="s">
        <v>35</v>
      </c>
      <c r="AX250" s="11" t="s">
        <v>71</v>
      </c>
      <c r="AY250" s="214" t="s">
        <v>152</v>
      </c>
    </row>
    <row r="251" spans="2:51" s="12" customFormat="1" ht="13.5">
      <c r="B251" s="215"/>
      <c r="C251" s="216"/>
      <c r="D251" s="206" t="s">
        <v>168</v>
      </c>
      <c r="E251" s="217" t="s">
        <v>21</v>
      </c>
      <c r="F251" s="218" t="s">
        <v>369</v>
      </c>
      <c r="G251" s="216"/>
      <c r="H251" s="219">
        <v>1.671</v>
      </c>
      <c r="I251" s="220"/>
      <c r="J251" s="216"/>
      <c r="K251" s="216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168</v>
      </c>
      <c r="AU251" s="225" t="s">
        <v>81</v>
      </c>
      <c r="AV251" s="12" t="s">
        <v>81</v>
      </c>
      <c r="AW251" s="12" t="s">
        <v>35</v>
      </c>
      <c r="AX251" s="12" t="s">
        <v>71</v>
      </c>
      <c r="AY251" s="225" t="s">
        <v>152</v>
      </c>
    </row>
    <row r="252" spans="2:51" s="12" customFormat="1" ht="13.5">
      <c r="B252" s="215"/>
      <c r="C252" s="216"/>
      <c r="D252" s="206" t="s">
        <v>168</v>
      </c>
      <c r="E252" s="217" t="s">
        <v>21</v>
      </c>
      <c r="F252" s="218" t="s">
        <v>370</v>
      </c>
      <c r="G252" s="216"/>
      <c r="H252" s="219">
        <v>9.125</v>
      </c>
      <c r="I252" s="220"/>
      <c r="J252" s="216"/>
      <c r="K252" s="216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168</v>
      </c>
      <c r="AU252" s="225" t="s">
        <v>81</v>
      </c>
      <c r="AV252" s="12" t="s">
        <v>81</v>
      </c>
      <c r="AW252" s="12" t="s">
        <v>35</v>
      </c>
      <c r="AX252" s="12" t="s">
        <v>71</v>
      </c>
      <c r="AY252" s="225" t="s">
        <v>152</v>
      </c>
    </row>
    <row r="253" spans="2:51" s="12" customFormat="1" ht="13.5">
      <c r="B253" s="215"/>
      <c r="C253" s="216"/>
      <c r="D253" s="206" t="s">
        <v>168</v>
      </c>
      <c r="E253" s="217" t="s">
        <v>21</v>
      </c>
      <c r="F253" s="218" t="s">
        <v>371</v>
      </c>
      <c r="G253" s="216"/>
      <c r="H253" s="219">
        <v>12.048</v>
      </c>
      <c r="I253" s="220"/>
      <c r="J253" s="216"/>
      <c r="K253" s="216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168</v>
      </c>
      <c r="AU253" s="225" t="s">
        <v>81</v>
      </c>
      <c r="AV253" s="12" t="s">
        <v>81</v>
      </c>
      <c r="AW253" s="12" t="s">
        <v>35</v>
      </c>
      <c r="AX253" s="12" t="s">
        <v>71</v>
      </c>
      <c r="AY253" s="225" t="s">
        <v>152</v>
      </c>
    </row>
    <row r="254" spans="2:51" s="12" customFormat="1" ht="13.5">
      <c r="B254" s="215"/>
      <c r="C254" s="216"/>
      <c r="D254" s="206" t="s">
        <v>168</v>
      </c>
      <c r="E254" s="217" t="s">
        <v>21</v>
      </c>
      <c r="F254" s="218" t="s">
        <v>372</v>
      </c>
      <c r="G254" s="216"/>
      <c r="H254" s="219">
        <v>0.504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168</v>
      </c>
      <c r="AU254" s="225" t="s">
        <v>81</v>
      </c>
      <c r="AV254" s="12" t="s">
        <v>81</v>
      </c>
      <c r="AW254" s="12" t="s">
        <v>35</v>
      </c>
      <c r="AX254" s="12" t="s">
        <v>71</v>
      </c>
      <c r="AY254" s="225" t="s">
        <v>152</v>
      </c>
    </row>
    <row r="255" spans="2:51" s="12" customFormat="1" ht="13.5">
      <c r="B255" s="215"/>
      <c r="C255" s="216"/>
      <c r="D255" s="206" t="s">
        <v>168</v>
      </c>
      <c r="E255" s="217" t="s">
        <v>21</v>
      </c>
      <c r="F255" s="218" t="s">
        <v>373</v>
      </c>
      <c r="G255" s="216"/>
      <c r="H255" s="219">
        <v>1.56</v>
      </c>
      <c r="I255" s="220"/>
      <c r="J255" s="216"/>
      <c r="K255" s="216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168</v>
      </c>
      <c r="AU255" s="225" t="s">
        <v>81</v>
      </c>
      <c r="AV255" s="12" t="s">
        <v>81</v>
      </c>
      <c r="AW255" s="12" t="s">
        <v>35</v>
      </c>
      <c r="AX255" s="12" t="s">
        <v>71</v>
      </c>
      <c r="AY255" s="225" t="s">
        <v>152</v>
      </c>
    </row>
    <row r="256" spans="2:51" s="14" customFormat="1" ht="13.5">
      <c r="B256" s="237"/>
      <c r="C256" s="238"/>
      <c r="D256" s="206" t="s">
        <v>168</v>
      </c>
      <c r="E256" s="239" t="s">
        <v>21</v>
      </c>
      <c r="F256" s="240" t="s">
        <v>265</v>
      </c>
      <c r="G256" s="238"/>
      <c r="H256" s="241">
        <v>42.114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AT256" s="247" t="s">
        <v>168</v>
      </c>
      <c r="AU256" s="247" t="s">
        <v>81</v>
      </c>
      <c r="AV256" s="14" t="s">
        <v>164</v>
      </c>
      <c r="AW256" s="14" t="s">
        <v>35</v>
      </c>
      <c r="AX256" s="14" t="s">
        <v>71</v>
      </c>
      <c r="AY256" s="247" t="s">
        <v>152</v>
      </c>
    </row>
    <row r="257" spans="2:51" s="11" customFormat="1" ht="13.5">
      <c r="B257" s="204"/>
      <c r="C257" s="205"/>
      <c r="D257" s="206" t="s">
        <v>168</v>
      </c>
      <c r="E257" s="207" t="s">
        <v>21</v>
      </c>
      <c r="F257" s="208" t="s">
        <v>374</v>
      </c>
      <c r="G257" s="205"/>
      <c r="H257" s="207" t="s">
        <v>21</v>
      </c>
      <c r="I257" s="209"/>
      <c r="J257" s="205"/>
      <c r="K257" s="205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168</v>
      </c>
      <c r="AU257" s="214" t="s">
        <v>81</v>
      </c>
      <c r="AV257" s="11" t="s">
        <v>79</v>
      </c>
      <c r="AW257" s="11" t="s">
        <v>35</v>
      </c>
      <c r="AX257" s="11" t="s">
        <v>71</v>
      </c>
      <c r="AY257" s="214" t="s">
        <v>152</v>
      </c>
    </row>
    <row r="258" spans="2:51" s="12" customFormat="1" ht="13.5">
      <c r="B258" s="215"/>
      <c r="C258" s="216"/>
      <c r="D258" s="206" t="s">
        <v>168</v>
      </c>
      <c r="E258" s="217" t="s">
        <v>21</v>
      </c>
      <c r="F258" s="218" t="s">
        <v>375</v>
      </c>
      <c r="G258" s="216"/>
      <c r="H258" s="219">
        <v>0.31</v>
      </c>
      <c r="I258" s="220"/>
      <c r="J258" s="216"/>
      <c r="K258" s="216"/>
      <c r="L258" s="221"/>
      <c r="M258" s="222"/>
      <c r="N258" s="223"/>
      <c r="O258" s="223"/>
      <c r="P258" s="223"/>
      <c r="Q258" s="223"/>
      <c r="R258" s="223"/>
      <c r="S258" s="223"/>
      <c r="T258" s="224"/>
      <c r="AT258" s="225" t="s">
        <v>168</v>
      </c>
      <c r="AU258" s="225" t="s">
        <v>81</v>
      </c>
      <c r="AV258" s="12" t="s">
        <v>81</v>
      </c>
      <c r="AW258" s="12" t="s">
        <v>35</v>
      </c>
      <c r="AX258" s="12" t="s">
        <v>71</v>
      </c>
      <c r="AY258" s="225" t="s">
        <v>152</v>
      </c>
    </row>
    <row r="259" spans="2:51" s="12" customFormat="1" ht="13.5">
      <c r="B259" s="215"/>
      <c r="C259" s="216"/>
      <c r="D259" s="206" t="s">
        <v>168</v>
      </c>
      <c r="E259" s="217" t="s">
        <v>21</v>
      </c>
      <c r="F259" s="218" t="s">
        <v>376</v>
      </c>
      <c r="G259" s="216"/>
      <c r="H259" s="219">
        <v>1.138</v>
      </c>
      <c r="I259" s="220"/>
      <c r="J259" s="216"/>
      <c r="K259" s="216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168</v>
      </c>
      <c r="AU259" s="225" t="s">
        <v>81</v>
      </c>
      <c r="AV259" s="12" t="s">
        <v>81</v>
      </c>
      <c r="AW259" s="12" t="s">
        <v>35</v>
      </c>
      <c r="AX259" s="12" t="s">
        <v>71</v>
      </c>
      <c r="AY259" s="225" t="s">
        <v>152</v>
      </c>
    </row>
    <row r="260" spans="2:51" s="12" customFormat="1" ht="13.5">
      <c r="B260" s="215"/>
      <c r="C260" s="216"/>
      <c r="D260" s="206" t="s">
        <v>168</v>
      </c>
      <c r="E260" s="217" t="s">
        <v>21</v>
      </c>
      <c r="F260" s="218" t="s">
        <v>377</v>
      </c>
      <c r="G260" s="216"/>
      <c r="H260" s="219">
        <v>0.746</v>
      </c>
      <c r="I260" s="220"/>
      <c r="J260" s="216"/>
      <c r="K260" s="216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168</v>
      </c>
      <c r="AU260" s="225" t="s">
        <v>81</v>
      </c>
      <c r="AV260" s="12" t="s">
        <v>81</v>
      </c>
      <c r="AW260" s="12" t="s">
        <v>35</v>
      </c>
      <c r="AX260" s="12" t="s">
        <v>71</v>
      </c>
      <c r="AY260" s="225" t="s">
        <v>152</v>
      </c>
    </row>
    <row r="261" spans="2:51" s="12" customFormat="1" ht="13.5">
      <c r="B261" s="215"/>
      <c r="C261" s="216"/>
      <c r="D261" s="206" t="s">
        <v>168</v>
      </c>
      <c r="E261" s="217" t="s">
        <v>21</v>
      </c>
      <c r="F261" s="218" t="s">
        <v>378</v>
      </c>
      <c r="G261" s="216"/>
      <c r="H261" s="219">
        <v>0.563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168</v>
      </c>
      <c r="AU261" s="225" t="s">
        <v>81</v>
      </c>
      <c r="AV261" s="12" t="s">
        <v>81</v>
      </c>
      <c r="AW261" s="12" t="s">
        <v>35</v>
      </c>
      <c r="AX261" s="12" t="s">
        <v>71</v>
      </c>
      <c r="AY261" s="225" t="s">
        <v>152</v>
      </c>
    </row>
    <row r="262" spans="2:51" s="14" customFormat="1" ht="13.5">
      <c r="B262" s="237"/>
      <c r="C262" s="238"/>
      <c r="D262" s="206" t="s">
        <v>168</v>
      </c>
      <c r="E262" s="239" t="s">
        <v>21</v>
      </c>
      <c r="F262" s="240" t="s">
        <v>265</v>
      </c>
      <c r="G262" s="238"/>
      <c r="H262" s="241">
        <v>2.757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AT262" s="247" t="s">
        <v>168</v>
      </c>
      <c r="AU262" s="247" t="s">
        <v>81</v>
      </c>
      <c r="AV262" s="14" t="s">
        <v>164</v>
      </c>
      <c r="AW262" s="14" t="s">
        <v>35</v>
      </c>
      <c r="AX262" s="14" t="s">
        <v>71</v>
      </c>
      <c r="AY262" s="247" t="s">
        <v>152</v>
      </c>
    </row>
    <row r="263" spans="2:51" s="13" customFormat="1" ht="13.5">
      <c r="B263" s="226"/>
      <c r="C263" s="227"/>
      <c r="D263" s="206" t="s">
        <v>168</v>
      </c>
      <c r="E263" s="228" t="s">
        <v>21</v>
      </c>
      <c r="F263" s="229" t="s">
        <v>172</v>
      </c>
      <c r="G263" s="227"/>
      <c r="H263" s="230">
        <v>109.714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AT263" s="236" t="s">
        <v>168</v>
      </c>
      <c r="AU263" s="236" t="s">
        <v>81</v>
      </c>
      <c r="AV263" s="13" t="s">
        <v>159</v>
      </c>
      <c r="AW263" s="13" t="s">
        <v>35</v>
      </c>
      <c r="AX263" s="13" t="s">
        <v>79</v>
      </c>
      <c r="AY263" s="236" t="s">
        <v>152</v>
      </c>
    </row>
    <row r="264" spans="2:65" s="1" customFormat="1" ht="51" customHeight="1">
      <c r="B264" s="41"/>
      <c r="C264" s="192" t="s">
        <v>379</v>
      </c>
      <c r="D264" s="192" t="s">
        <v>154</v>
      </c>
      <c r="E264" s="193" t="s">
        <v>380</v>
      </c>
      <c r="F264" s="194" t="s">
        <v>381</v>
      </c>
      <c r="G264" s="195" t="s">
        <v>157</v>
      </c>
      <c r="H264" s="196">
        <v>398.413</v>
      </c>
      <c r="I264" s="197"/>
      <c r="J264" s="198">
        <f>ROUND(I264*H264,2)</f>
        <v>0</v>
      </c>
      <c r="K264" s="194" t="s">
        <v>158</v>
      </c>
      <c r="L264" s="61"/>
      <c r="M264" s="199" t="s">
        <v>21</v>
      </c>
      <c r="N264" s="200" t="s">
        <v>42</v>
      </c>
      <c r="O264" s="42"/>
      <c r="P264" s="201">
        <f>O264*H264</f>
        <v>0</v>
      </c>
      <c r="Q264" s="201">
        <v>0.00765</v>
      </c>
      <c r="R264" s="201">
        <f>Q264*H264</f>
        <v>3.04785945</v>
      </c>
      <c r="S264" s="201">
        <v>0</v>
      </c>
      <c r="T264" s="202">
        <f>S264*H264</f>
        <v>0</v>
      </c>
      <c r="AR264" s="24" t="s">
        <v>159</v>
      </c>
      <c r="AT264" s="24" t="s">
        <v>154</v>
      </c>
      <c r="AU264" s="24" t="s">
        <v>81</v>
      </c>
      <c r="AY264" s="24" t="s">
        <v>152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79</v>
      </c>
      <c r="BK264" s="203">
        <f>ROUND(I264*H264,2)</f>
        <v>0</v>
      </c>
      <c r="BL264" s="24" t="s">
        <v>159</v>
      </c>
      <c r="BM264" s="24" t="s">
        <v>382</v>
      </c>
    </row>
    <row r="265" spans="2:51" s="11" customFormat="1" ht="13.5">
      <c r="B265" s="204"/>
      <c r="C265" s="205"/>
      <c r="D265" s="206" t="s">
        <v>168</v>
      </c>
      <c r="E265" s="207" t="s">
        <v>21</v>
      </c>
      <c r="F265" s="208" t="s">
        <v>383</v>
      </c>
      <c r="G265" s="205"/>
      <c r="H265" s="207" t="s">
        <v>21</v>
      </c>
      <c r="I265" s="209"/>
      <c r="J265" s="205"/>
      <c r="K265" s="205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168</v>
      </c>
      <c r="AU265" s="214" t="s">
        <v>81</v>
      </c>
      <c r="AV265" s="11" t="s">
        <v>79</v>
      </c>
      <c r="AW265" s="11" t="s">
        <v>35</v>
      </c>
      <c r="AX265" s="11" t="s">
        <v>71</v>
      </c>
      <c r="AY265" s="214" t="s">
        <v>152</v>
      </c>
    </row>
    <row r="266" spans="2:51" s="11" customFormat="1" ht="13.5">
      <c r="B266" s="204"/>
      <c r="C266" s="205"/>
      <c r="D266" s="206" t="s">
        <v>168</v>
      </c>
      <c r="E266" s="207" t="s">
        <v>21</v>
      </c>
      <c r="F266" s="208" t="s">
        <v>267</v>
      </c>
      <c r="G266" s="205"/>
      <c r="H266" s="207" t="s">
        <v>21</v>
      </c>
      <c r="I266" s="209"/>
      <c r="J266" s="205"/>
      <c r="K266" s="205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168</v>
      </c>
      <c r="AU266" s="214" t="s">
        <v>81</v>
      </c>
      <c r="AV266" s="11" t="s">
        <v>79</v>
      </c>
      <c r="AW266" s="11" t="s">
        <v>35</v>
      </c>
      <c r="AX266" s="11" t="s">
        <v>71</v>
      </c>
      <c r="AY266" s="214" t="s">
        <v>152</v>
      </c>
    </row>
    <row r="267" spans="2:51" s="12" customFormat="1" ht="13.5">
      <c r="B267" s="215"/>
      <c r="C267" s="216"/>
      <c r="D267" s="206" t="s">
        <v>168</v>
      </c>
      <c r="E267" s="217" t="s">
        <v>21</v>
      </c>
      <c r="F267" s="218" t="s">
        <v>384</v>
      </c>
      <c r="G267" s="216"/>
      <c r="H267" s="219">
        <v>14.912</v>
      </c>
      <c r="I267" s="220"/>
      <c r="J267" s="216"/>
      <c r="K267" s="216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168</v>
      </c>
      <c r="AU267" s="225" t="s">
        <v>81</v>
      </c>
      <c r="AV267" s="12" t="s">
        <v>81</v>
      </c>
      <c r="AW267" s="12" t="s">
        <v>35</v>
      </c>
      <c r="AX267" s="12" t="s">
        <v>71</v>
      </c>
      <c r="AY267" s="225" t="s">
        <v>152</v>
      </c>
    </row>
    <row r="268" spans="2:51" s="12" customFormat="1" ht="13.5">
      <c r="B268" s="215"/>
      <c r="C268" s="216"/>
      <c r="D268" s="206" t="s">
        <v>168</v>
      </c>
      <c r="E268" s="217" t="s">
        <v>21</v>
      </c>
      <c r="F268" s="218" t="s">
        <v>385</v>
      </c>
      <c r="G268" s="216"/>
      <c r="H268" s="219">
        <v>76.616</v>
      </c>
      <c r="I268" s="220"/>
      <c r="J268" s="216"/>
      <c r="K268" s="216"/>
      <c r="L268" s="221"/>
      <c r="M268" s="222"/>
      <c r="N268" s="223"/>
      <c r="O268" s="223"/>
      <c r="P268" s="223"/>
      <c r="Q268" s="223"/>
      <c r="R268" s="223"/>
      <c r="S268" s="223"/>
      <c r="T268" s="224"/>
      <c r="AT268" s="225" t="s">
        <v>168</v>
      </c>
      <c r="AU268" s="225" t="s">
        <v>81</v>
      </c>
      <c r="AV268" s="12" t="s">
        <v>81</v>
      </c>
      <c r="AW268" s="12" t="s">
        <v>35</v>
      </c>
      <c r="AX268" s="12" t="s">
        <v>71</v>
      </c>
      <c r="AY268" s="225" t="s">
        <v>152</v>
      </c>
    </row>
    <row r="269" spans="2:51" s="12" customFormat="1" ht="13.5">
      <c r="B269" s="215"/>
      <c r="C269" s="216"/>
      <c r="D269" s="206" t="s">
        <v>168</v>
      </c>
      <c r="E269" s="217" t="s">
        <v>21</v>
      </c>
      <c r="F269" s="218" t="s">
        <v>386</v>
      </c>
      <c r="G269" s="216"/>
      <c r="H269" s="219">
        <v>15.426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168</v>
      </c>
      <c r="AU269" s="225" t="s">
        <v>81</v>
      </c>
      <c r="AV269" s="12" t="s">
        <v>81</v>
      </c>
      <c r="AW269" s="12" t="s">
        <v>35</v>
      </c>
      <c r="AX269" s="12" t="s">
        <v>71</v>
      </c>
      <c r="AY269" s="225" t="s">
        <v>152</v>
      </c>
    </row>
    <row r="270" spans="2:51" s="11" customFormat="1" ht="13.5">
      <c r="B270" s="204"/>
      <c r="C270" s="205"/>
      <c r="D270" s="206" t="s">
        <v>168</v>
      </c>
      <c r="E270" s="207" t="s">
        <v>21</v>
      </c>
      <c r="F270" s="208" t="s">
        <v>263</v>
      </c>
      <c r="G270" s="205"/>
      <c r="H270" s="207" t="s">
        <v>21</v>
      </c>
      <c r="I270" s="209"/>
      <c r="J270" s="205"/>
      <c r="K270" s="205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168</v>
      </c>
      <c r="AU270" s="214" t="s">
        <v>81</v>
      </c>
      <c r="AV270" s="11" t="s">
        <v>79</v>
      </c>
      <c r="AW270" s="11" t="s">
        <v>35</v>
      </c>
      <c r="AX270" s="11" t="s">
        <v>71</v>
      </c>
      <c r="AY270" s="214" t="s">
        <v>152</v>
      </c>
    </row>
    <row r="271" spans="2:51" s="12" customFormat="1" ht="13.5">
      <c r="B271" s="215"/>
      <c r="C271" s="216"/>
      <c r="D271" s="206" t="s">
        <v>168</v>
      </c>
      <c r="E271" s="217" t="s">
        <v>21</v>
      </c>
      <c r="F271" s="218" t="s">
        <v>387</v>
      </c>
      <c r="G271" s="216"/>
      <c r="H271" s="219">
        <v>17.017</v>
      </c>
      <c r="I271" s="220"/>
      <c r="J271" s="216"/>
      <c r="K271" s="216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168</v>
      </c>
      <c r="AU271" s="225" t="s">
        <v>81</v>
      </c>
      <c r="AV271" s="12" t="s">
        <v>81</v>
      </c>
      <c r="AW271" s="12" t="s">
        <v>35</v>
      </c>
      <c r="AX271" s="12" t="s">
        <v>71</v>
      </c>
      <c r="AY271" s="225" t="s">
        <v>152</v>
      </c>
    </row>
    <row r="272" spans="2:51" s="12" customFormat="1" ht="13.5">
      <c r="B272" s="215"/>
      <c r="C272" s="216"/>
      <c r="D272" s="206" t="s">
        <v>168</v>
      </c>
      <c r="E272" s="217" t="s">
        <v>21</v>
      </c>
      <c r="F272" s="218" t="s">
        <v>388</v>
      </c>
      <c r="G272" s="216"/>
      <c r="H272" s="219">
        <v>87.433</v>
      </c>
      <c r="I272" s="220"/>
      <c r="J272" s="216"/>
      <c r="K272" s="216"/>
      <c r="L272" s="221"/>
      <c r="M272" s="222"/>
      <c r="N272" s="223"/>
      <c r="O272" s="223"/>
      <c r="P272" s="223"/>
      <c r="Q272" s="223"/>
      <c r="R272" s="223"/>
      <c r="S272" s="223"/>
      <c r="T272" s="224"/>
      <c r="AT272" s="225" t="s">
        <v>168</v>
      </c>
      <c r="AU272" s="225" t="s">
        <v>81</v>
      </c>
      <c r="AV272" s="12" t="s">
        <v>81</v>
      </c>
      <c r="AW272" s="12" t="s">
        <v>35</v>
      </c>
      <c r="AX272" s="12" t="s">
        <v>71</v>
      </c>
      <c r="AY272" s="225" t="s">
        <v>152</v>
      </c>
    </row>
    <row r="273" spans="2:51" s="12" customFormat="1" ht="13.5">
      <c r="B273" s="215"/>
      <c r="C273" s="216"/>
      <c r="D273" s="206" t="s">
        <v>168</v>
      </c>
      <c r="E273" s="217" t="s">
        <v>21</v>
      </c>
      <c r="F273" s="218" t="s">
        <v>389</v>
      </c>
      <c r="G273" s="216"/>
      <c r="H273" s="219">
        <v>17.604</v>
      </c>
      <c r="I273" s="220"/>
      <c r="J273" s="216"/>
      <c r="K273" s="216"/>
      <c r="L273" s="221"/>
      <c r="M273" s="222"/>
      <c r="N273" s="223"/>
      <c r="O273" s="223"/>
      <c r="P273" s="223"/>
      <c r="Q273" s="223"/>
      <c r="R273" s="223"/>
      <c r="S273" s="223"/>
      <c r="T273" s="224"/>
      <c r="AT273" s="225" t="s">
        <v>168</v>
      </c>
      <c r="AU273" s="225" t="s">
        <v>81</v>
      </c>
      <c r="AV273" s="12" t="s">
        <v>81</v>
      </c>
      <c r="AW273" s="12" t="s">
        <v>35</v>
      </c>
      <c r="AX273" s="12" t="s">
        <v>71</v>
      </c>
      <c r="AY273" s="225" t="s">
        <v>152</v>
      </c>
    </row>
    <row r="274" spans="2:51" s="11" customFormat="1" ht="13.5">
      <c r="B274" s="204"/>
      <c r="C274" s="205"/>
      <c r="D274" s="206" t="s">
        <v>168</v>
      </c>
      <c r="E274" s="207" t="s">
        <v>21</v>
      </c>
      <c r="F274" s="208" t="s">
        <v>361</v>
      </c>
      <c r="G274" s="205"/>
      <c r="H274" s="207" t="s">
        <v>21</v>
      </c>
      <c r="I274" s="209"/>
      <c r="J274" s="205"/>
      <c r="K274" s="205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168</v>
      </c>
      <c r="AU274" s="214" t="s">
        <v>81</v>
      </c>
      <c r="AV274" s="11" t="s">
        <v>79</v>
      </c>
      <c r="AW274" s="11" t="s">
        <v>35</v>
      </c>
      <c r="AX274" s="11" t="s">
        <v>71</v>
      </c>
      <c r="AY274" s="214" t="s">
        <v>152</v>
      </c>
    </row>
    <row r="275" spans="2:51" s="12" customFormat="1" ht="13.5">
      <c r="B275" s="215"/>
      <c r="C275" s="216"/>
      <c r="D275" s="206" t="s">
        <v>168</v>
      </c>
      <c r="E275" s="217" t="s">
        <v>21</v>
      </c>
      <c r="F275" s="218" t="s">
        <v>390</v>
      </c>
      <c r="G275" s="216"/>
      <c r="H275" s="219">
        <v>1.13</v>
      </c>
      <c r="I275" s="220"/>
      <c r="J275" s="216"/>
      <c r="K275" s="216"/>
      <c r="L275" s="221"/>
      <c r="M275" s="222"/>
      <c r="N275" s="223"/>
      <c r="O275" s="223"/>
      <c r="P275" s="223"/>
      <c r="Q275" s="223"/>
      <c r="R275" s="223"/>
      <c r="S275" s="223"/>
      <c r="T275" s="224"/>
      <c r="AT275" s="225" t="s">
        <v>168</v>
      </c>
      <c r="AU275" s="225" t="s">
        <v>81</v>
      </c>
      <c r="AV275" s="12" t="s">
        <v>81</v>
      </c>
      <c r="AW275" s="12" t="s">
        <v>35</v>
      </c>
      <c r="AX275" s="12" t="s">
        <v>71</v>
      </c>
      <c r="AY275" s="225" t="s">
        <v>152</v>
      </c>
    </row>
    <row r="276" spans="2:51" s="12" customFormat="1" ht="13.5">
      <c r="B276" s="215"/>
      <c r="C276" s="216"/>
      <c r="D276" s="206" t="s">
        <v>168</v>
      </c>
      <c r="E276" s="217" t="s">
        <v>21</v>
      </c>
      <c r="F276" s="218" t="s">
        <v>391</v>
      </c>
      <c r="G276" s="216"/>
      <c r="H276" s="219">
        <v>3.3</v>
      </c>
      <c r="I276" s="220"/>
      <c r="J276" s="216"/>
      <c r="K276" s="216"/>
      <c r="L276" s="221"/>
      <c r="M276" s="222"/>
      <c r="N276" s="223"/>
      <c r="O276" s="223"/>
      <c r="P276" s="223"/>
      <c r="Q276" s="223"/>
      <c r="R276" s="223"/>
      <c r="S276" s="223"/>
      <c r="T276" s="224"/>
      <c r="AT276" s="225" t="s">
        <v>168</v>
      </c>
      <c r="AU276" s="225" t="s">
        <v>81</v>
      </c>
      <c r="AV276" s="12" t="s">
        <v>81</v>
      </c>
      <c r="AW276" s="12" t="s">
        <v>35</v>
      </c>
      <c r="AX276" s="12" t="s">
        <v>71</v>
      </c>
      <c r="AY276" s="225" t="s">
        <v>152</v>
      </c>
    </row>
    <row r="277" spans="2:51" s="14" customFormat="1" ht="13.5">
      <c r="B277" s="237"/>
      <c r="C277" s="238"/>
      <c r="D277" s="206" t="s">
        <v>168</v>
      </c>
      <c r="E277" s="239" t="s">
        <v>21</v>
      </c>
      <c r="F277" s="240" t="s">
        <v>265</v>
      </c>
      <c r="G277" s="238"/>
      <c r="H277" s="241">
        <v>233.438</v>
      </c>
      <c r="I277" s="242"/>
      <c r="J277" s="238"/>
      <c r="K277" s="238"/>
      <c r="L277" s="243"/>
      <c r="M277" s="244"/>
      <c r="N277" s="245"/>
      <c r="O277" s="245"/>
      <c r="P277" s="245"/>
      <c r="Q277" s="245"/>
      <c r="R277" s="245"/>
      <c r="S277" s="245"/>
      <c r="T277" s="246"/>
      <c r="AT277" s="247" t="s">
        <v>168</v>
      </c>
      <c r="AU277" s="247" t="s">
        <v>81</v>
      </c>
      <c r="AV277" s="14" t="s">
        <v>164</v>
      </c>
      <c r="AW277" s="14" t="s">
        <v>35</v>
      </c>
      <c r="AX277" s="14" t="s">
        <v>71</v>
      </c>
      <c r="AY277" s="247" t="s">
        <v>152</v>
      </c>
    </row>
    <row r="278" spans="2:51" s="11" customFormat="1" ht="13.5">
      <c r="B278" s="204"/>
      <c r="C278" s="205"/>
      <c r="D278" s="206" t="s">
        <v>168</v>
      </c>
      <c r="E278" s="207" t="s">
        <v>21</v>
      </c>
      <c r="F278" s="208" t="s">
        <v>266</v>
      </c>
      <c r="G278" s="205"/>
      <c r="H278" s="207" t="s">
        <v>21</v>
      </c>
      <c r="I278" s="209"/>
      <c r="J278" s="205"/>
      <c r="K278" s="205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168</v>
      </c>
      <c r="AU278" s="214" t="s">
        <v>81</v>
      </c>
      <c r="AV278" s="11" t="s">
        <v>79</v>
      </c>
      <c r="AW278" s="11" t="s">
        <v>35</v>
      </c>
      <c r="AX278" s="11" t="s">
        <v>71</v>
      </c>
      <c r="AY278" s="214" t="s">
        <v>152</v>
      </c>
    </row>
    <row r="279" spans="2:51" s="11" customFormat="1" ht="13.5">
      <c r="B279" s="204"/>
      <c r="C279" s="205"/>
      <c r="D279" s="206" t="s">
        <v>168</v>
      </c>
      <c r="E279" s="207" t="s">
        <v>21</v>
      </c>
      <c r="F279" s="208" t="s">
        <v>267</v>
      </c>
      <c r="G279" s="205"/>
      <c r="H279" s="207" t="s">
        <v>21</v>
      </c>
      <c r="I279" s="209"/>
      <c r="J279" s="205"/>
      <c r="K279" s="205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168</v>
      </c>
      <c r="AU279" s="214" t="s">
        <v>81</v>
      </c>
      <c r="AV279" s="11" t="s">
        <v>79</v>
      </c>
      <c r="AW279" s="11" t="s">
        <v>35</v>
      </c>
      <c r="AX279" s="11" t="s">
        <v>71</v>
      </c>
      <c r="AY279" s="214" t="s">
        <v>152</v>
      </c>
    </row>
    <row r="280" spans="2:51" s="12" customFormat="1" ht="13.5">
      <c r="B280" s="215"/>
      <c r="C280" s="216"/>
      <c r="D280" s="206" t="s">
        <v>168</v>
      </c>
      <c r="E280" s="217" t="s">
        <v>21</v>
      </c>
      <c r="F280" s="218" t="s">
        <v>392</v>
      </c>
      <c r="G280" s="216"/>
      <c r="H280" s="219">
        <v>10.539</v>
      </c>
      <c r="I280" s="220"/>
      <c r="J280" s="216"/>
      <c r="K280" s="216"/>
      <c r="L280" s="221"/>
      <c r="M280" s="222"/>
      <c r="N280" s="223"/>
      <c r="O280" s="223"/>
      <c r="P280" s="223"/>
      <c r="Q280" s="223"/>
      <c r="R280" s="223"/>
      <c r="S280" s="223"/>
      <c r="T280" s="224"/>
      <c r="AT280" s="225" t="s">
        <v>168</v>
      </c>
      <c r="AU280" s="225" t="s">
        <v>81</v>
      </c>
      <c r="AV280" s="12" t="s">
        <v>81</v>
      </c>
      <c r="AW280" s="12" t="s">
        <v>35</v>
      </c>
      <c r="AX280" s="12" t="s">
        <v>71</v>
      </c>
      <c r="AY280" s="225" t="s">
        <v>152</v>
      </c>
    </row>
    <row r="281" spans="2:51" s="12" customFormat="1" ht="13.5">
      <c r="B281" s="215"/>
      <c r="C281" s="216"/>
      <c r="D281" s="206" t="s">
        <v>168</v>
      </c>
      <c r="E281" s="217" t="s">
        <v>21</v>
      </c>
      <c r="F281" s="218" t="s">
        <v>393</v>
      </c>
      <c r="G281" s="216"/>
      <c r="H281" s="219">
        <v>43.245</v>
      </c>
      <c r="I281" s="220"/>
      <c r="J281" s="216"/>
      <c r="K281" s="216"/>
      <c r="L281" s="221"/>
      <c r="M281" s="222"/>
      <c r="N281" s="223"/>
      <c r="O281" s="223"/>
      <c r="P281" s="223"/>
      <c r="Q281" s="223"/>
      <c r="R281" s="223"/>
      <c r="S281" s="223"/>
      <c r="T281" s="224"/>
      <c r="AT281" s="225" t="s">
        <v>168</v>
      </c>
      <c r="AU281" s="225" t="s">
        <v>81</v>
      </c>
      <c r="AV281" s="12" t="s">
        <v>81</v>
      </c>
      <c r="AW281" s="12" t="s">
        <v>35</v>
      </c>
      <c r="AX281" s="12" t="s">
        <v>71</v>
      </c>
      <c r="AY281" s="225" t="s">
        <v>152</v>
      </c>
    </row>
    <row r="282" spans="2:51" s="12" customFormat="1" ht="13.5">
      <c r="B282" s="215"/>
      <c r="C282" s="216"/>
      <c r="D282" s="206" t="s">
        <v>168</v>
      </c>
      <c r="E282" s="217" t="s">
        <v>21</v>
      </c>
      <c r="F282" s="218" t="s">
        <v>394</v>
      </c>
      <c r="G282" s="216"/>
      <c r="H282" s="219">
        <v>10.902</v>
      </c>
      <c r="I282" s="220"/>
      <c r="J282" s="216"/>
      <c r="K282" s="216"/>
      <c r="L282" s="221"/>
      <c r="M282" s="222"/>
      <c r="N282" s="223"/>
      <c r="O282" s="223"/>
      <c r="P282" s="223"/>
      <c r="Q282" s="223"/>
      <c r="R282" s="223"/>
      <c r="S282" s="223"/>
      <c r="T282" s="224"/>
      <c r="AT282" s="225" t="s">
        <v>168</v>
      </c>
      <c r="AU282" s="225" t="s">
        <v>81</v>
      </c>
      <c r="AV282" s="12" t="s">
        <v>81</v>
      </c>
      <c r="AW282" s="12" t="s">
        <v>35</v>
      </c>
      <c r="AX282" s="12" t="s">
        <v>71</v>
      </c>
      <c r="AY282" s="225" t="s">
        <v>152</v>
      </c>
    </row>
    <row r="283" spans="2:51" s="12" customFormat="1" ht="13.5">
      <c r="B283" s="215"/>
      <c r="C283" s="216"/>
      <c r="D283" s="206" t="s">
        <v>168</v>
      </c>
      <c r="E283" s="217" t="s">
        <v>21</v>
      </c>
      <c r="F283" s="218" t="s">
        <v>395</v>
      </c>
      <c r="G283" s="216"/>
      <c r="H283" s="219">
        <v>0.63</v>
      </c>
      <c r="I283" s="220"/>
      <c r="J283" s="216"/>
      <c r="K283" s="216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168</v>
      </c>
      <c r="AU283" s="225" t="s">
        <v>81</v>
      </c>
      <c r="AV283" s="12" t="s">
        <v>81</v>
      </c>
      <c r="AW283" s="12" t="s">
        <v>35</v>
      </c>
      <c r="AX283" s="12" t="s">
        <v>71</v>
      </c>
      <c r="AY283" s="225" t="s">
        <v>152</v>
      </c>
    </row>
    <row r="284" spans="2:51" s="11" customFormat="1" ht="13.5">
      <c r="B284" s="204"/>
      <c r="C284" s="205"/>
      <c r="D284" s="206" t="s">
        <v>168</v>
      </c>
      <c r="E284" s="207" t="s">
        <v>21</v>
      </c>
      <c r="F284" s="208" t="s">
        <v>263</v>
      </c>
      <c r="G284" s="205"/>
      <c r="H284" s="207" t="s">
        <v>21</v>
      </c>
      <c r="I284" s="209"/>
      <c r="J284" s="205"/>
      <c r="K284" s="205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168</v>
      </c>
      <c r="AU284" s="214" t="s">
        <v>81</v>
      </c>
      <c r="AV284" s="11" t="s">
        <v>79</v>
      </c>
      <c r="AW284" s="11" t="s">
        <v>35</v>
      </c>
      <c r="AX284" s="11" t="s">
        <v>71</v>
      </c>
      <c r="AY284" s="214" t="s">
        <v>152</v>
      </c>
    </row>
    <row r="285" spans="2:51" s="12" customFormat="1" ht="13.5">
      <c r="B285" s="215"/>
      <c r="C285" s="216"/>
      <c r="D285" s="206" t="s">
        <v>168</v>
      </c>
      <c r="E285" s="217" t="s">
        <v>21</v>
      </c>
      <c r="F285" s="218" t="s">
        <v>396</v>
      </c>
      <c r="G285" s="216"/>
      <c r="H285" s="219">
        <v>11.646</v>
      </c>
      <c r="I285" s="220"/>
      <c r="J285" s="216"/>
      <c r="K285" s="216"/>
      <c r="L285" s="221"/>
      <c r="M285" s="222"/>
      <c r="N285" s="223"/>
      <c r="O285" s="223"/>
      <c r="P285" s="223"/>
      <c r="Q285" s="223"/>
      <c r="R285" s="223"/>
      <c r="S285" s="223"/>
      <c r="T285" s="224"/>
      <c r="AT285" s="225" t="s">
        <v>168</v>
      </c>
      <c r="AU285" s="225" t="s">
        <v>81</v>
      </c>
      <c r="AV285" s="12" t="s">
        <v>81</v>
      </c>
      <c r="AW285" s="12" t="s">
        <v>35</v>
      </c>
      <c r="AX285" s="12" t="s">
        <v>71</v>
      </c>
      <c r="AY285" s="225" t="s">
        <v>152</v>
      </c>
    </row>
    <row r="286" spans="2:51" s="12" customFormat="1" ht="13.5">
      <c r="B286" s="215"/>
      <c r="C286" s="216"/>
      <c r="D286" s="206" t="s">
        <v>168</v>
      </c>
      <c r="E286" s="217" t="s">
        <v>21</v>
      </c>
      <c r="F286" s="218" t="s">
        <v>397</v>
      </c>
      <c r="G286" s="216"/>
      <c r="H286" s="219">
        <v>59.838</v>
      </c>
      <c r="I286" s="220"/>
      <c r="J286" s="216"/>
      <c r="K286" s="216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168</v>
      </c>
      <c r="AU286" s="225" t="s">
        <v>81</v>
      </c>
      <c r="AV286" s="12" t="s">
        <v>81</v>
      </c>
      <c r="AW286" s="12" t="s">
        <v>35</v>
      </c>
      <c r="AX286" s="12" t="s">
        <v>71</v>
      </c>
      <c r="AY286" s="225" t="s">
        <v>152</v>
      </c>
    </row>
    <row r="287" spans="2:51" s="12" customFormat="1" ht="13.5">
      <c r="B287" s="215"/>
      <c r="C287" s="216"/>
      <c r="D287" s="206" t="s">
        <v>168</v>
      </c>
      <c r="E287" s="217" t="s">
        <v>21</v>
      </c>
      <c r="F287" s="218" t="s">
        <v>398</v>
      </c>
      <c r="G287" s="216"/>
      <c r="H287" s="219">
        <v>12.048</v>
      </c>
      <c r="I287" s="220"/>
      <c r="J287" s="216"/>
      <c r="K287" s="216"/>
      <c r="L287" s="221"/>
      <c r="M287" s="222"/>
      <c r="N287" s="223"/>
      <c r="O287" s="223"/>
      <c r="P287" s="223"/>
      <c r="Q287" s="223"/>
      <c r="R287" s="223"/>
      <c r="S287" s="223"/>
      <c r="T287" s="224"/>
      <c r="AT287" s="225" t="s">
        <v>168</v>
      </c>
      <c r="AU287" s="225" t="s">
        <v>81</v>
      </c>
      <c r="AV287" s="12" t="s">
        <v>81</v>
      </c>
      <c r="AW287" s="12" t="s">
        <v>35</v>
      </c>
      <c r="AX287" s="12" t="s">
        <v>71</v>
      </c>
      <c r="AY287" s="225" t="s">
        <v>152</v>
      </c>
    </row>
    <row r="288" spans="2:51" s="12" customFormat="1" ht="13.5">
      <c r="B288" s="215"/>
      <c r="C288" s="216"/>
      <c r="D288" s="206" t="s">
        <v>168</v>
      </c>
      <c r="E288" s="217" t="s">
        <v>21</v>
      </c>
      <c r="F288" s="218" t="s">
        <v>399</v>
      </c>
      <c r="G288" s="216"/>
      <c r="H288" s="219">
        <v>1.2</v>
      </c>
      <c r="I288" s="220"/>
      <c r="J288" s="216"/>
      <c r="K288" s="216"/>
      <c r="L288" s="221"/>
      <c r="M288" s="222"/>
      <c r="N288" s="223"/>
      <c r="O288" s="223"/>
      <c r="P288" s="223"/>
      <c r="Q288" s="223"/>
      <c r="R288" s="223"/>
      <c r="S288" s="223"/>
      <c r="T288" s="224"/>
      <c r="AT288" s="225" t="s">
        <v>168</v>
      </c>
      <c r="AU288" s="225" t="s">
        <v>81</v>
      </c>
      <c r="AV288" s="12" t="s">
        <v>81</v>
      </c>
      <c r="AW288" s="12" t="s">
        <v>35</v>
      </c>
      <c r="AX288" s="12" t="s">
        <v>71</v>
      </c>
      <c r="AY288" s="225" t="s">
        <v>152</v>
      </c>
    </row>
    <row r="289" spans="2:51" s="12" customFormat="1" ht="13.5">
      <c r="B289" s="215"/>
      <c r="C289" s="216"/>
      <c r="D289" s="206" t="s">
        <v>168</v>
      </c>
      <c r="E289" s="217" t="s">
        <v>21</v>
      </c>
      <c r="F289" s="218" t="s">
        <v>400</v>
      </c>
      <c r="G289" s="216"/>
      <c r="H289" s="219">
        <v>1.35</v>
      </c>
      <c r="I289" s="220"/>
      <c r="J289" s="216"/>
      <c r="K289" s="216"/>
      <c r="L289" s="221"/>
      <c r="M289" s="222"/>
      <c r="N289" s="223"/>
      <c r="O289" s="223"/>
      <c r="P289" s="223"/>
      <c r="Q289" s="223"/>
      <c r="R289" s="223"/>
      <c r="S289" s="223"/>
      <c r="T289" s="224"/>
      <c r="AT289" s="225" t="s">
        <v>168</v>
      </c>
      <c r="AU289" s="225" t="s">
        <v>81</v>
      </c>
      <c r="AV289" s="12" t="s">
        <v>81</v>
      </c>
      <c r="AW289" s="12" t="s">
        <v>35</v>
      </c>
      <c r="AX289" s="12" t="s">
        <v>71</v>
      </c>
      <c r="AY289" s="225" t="s">
        <v>152</v>
      </c>
    </row>
    <row r="290" spans="2:51" s="12" customFormat="1" ht="13.5">
      <c r="B290" s="215"/>
      <c r="C290" s="216"/>
      <c r="D290" s="206" t="s">
        <v>168</v>
      </c>
      <c r="E290" s="217" t="s">
        <v>21</v>
      </c>
      <c r="F290" s="218" t="s">
        <v>401</v>
      </c>
      <c r="G290" s="216"/>
      <c r="H290" s="219">
        <v>3.133</v>
      </c>
      <c r="I290" s="220"/>
      <c r="J290" s="216"/>
      <c r="K290" s="216"/>
      <c r="L290" s="221"/>
      <c r="M290" s="222"/>
      <c r="N290" s="223"/>
      <c r="O290" s="223"/>
      <c r="P290" s="223"/>
      <c r="Q290" s="223"/>
      <c r="R290" s="223"/>
      <c r="S290" s="223"/>
      <c r="T290" s="224"/>
      <c r="AT290" s="225" t="s">
        <v>168</v>
      </c>
      <c r="AU290" s="225" t="s">
        <v>81</v>
      </c>
      <c r="AV290" s="12" t="s">
        <v>81</v>
      </c>
      <c r="AW290" s="12" t="s">
        <v>35</v>
      </c>
      <c r="AX290" s="12" t="s">
        <v>71</v>
      </c>
      <c r="AY290" s="225" t="s">
        <v>152</v>
      </c>
    </row>
    <row r="291" spans="2:51" s="12" customFormat="1" ht="13.5">
      <c r="B291" s="215"/>
      <c r="C291" s="216"/>
      <c r="D291" s="206" t="s">
        <v>168</v>
      </c>
      <c r="E291" s="217" t="s">
        <v>21</v>
      </c>
      <c r="F291" s="218" t="s">
        <v>402</v>
      </c>
      <c r="G291" s="216"/>
      <c r="H291" s="219">
        <v>7.46</v>
      </c>
      <c r="I291" s="220"/>
      <c r="J291" s="216"/>
      <c r="K291" s="216"/>
      <c r="L291" s="221"/>
      <c r="M291" s="222"/>
      <c r="N291" s="223"/>
      <c r="O291" s="223"/>
      <c r="P291" s="223"/>
      <c r="Q291" s="223"/>
      <c r="R291" s="223"/>
      <c r="S291" s="223"/>
      <c r="T291" s="224"/>
      <c r="AT291" s="225" t="s">
        <v>168</v>
      </c>
      <c r="AU291" s="225" t="s">
        <v>81</v>
      </c>
      <c r="AV291" s="12" t="s">
        <v>81</v>
      </c>
      <c r="AW291" s="12" t="s">
        <v>35</v>
      </c>
      <c r="AX291" s="12" t="s">
        <v>71</v>
      </c>
      <c r="AY291" s="225" t="s">
        <v>152</v>
      </c>
    </row>
    <row r="292" spans="2:51" s="12" customFormat="1" ht="13.5">
      <c r="B292" s="215"/>
      <c r="C292" s="216"/>
      <c r="D292" s="206" t="s">
        <v>168</v>
      </c>
      <c r="E292" s="217" t="s">
        <v>21</v>
      </c>
      <c r="F292" s="218" t="s">
        <v>403</v>
      </c>
      <c r="G292" s="216"/>
      <c r="H292" s="219">
        <v>2.984</v>
      </c>
      <c r="I292" s="220"/>
      <c r="J292" s="216"/>
      <c r="K292" s="216"/>
      <c r="L292" s="221"/>
      <c r="M292" s="222"/>
      <c r="N292" s="223"/>
      <c r="O292" s="223"/>
      <c r="P292" s="223"/>
      <c r="Q292" s="223"/>
      <c r="R292" s="223"/>
      <c r="S292" s="223"/>
      <c r="T292" s="224"/>
      <c r="AT292" s="225" t="s">
        <v>168</v>
      </c>
      <c r="AU292" s="225" t="s">
        <v>81</v>
      </c>
      <c r="AV292" s="12" t="s">
        <v>81</v>
      </c>
      <c r="AW292" s="12" t="s">
        <v>35</v>
      </c>
      <c r="AX292" s="12" t="s">
        <v>71</v>
      </c>
      <c r="AY292" s="225" t="s">
        <v>152</v>
      </c>
    </row>
    <row r="293" spans="2:51" s="13" customFormat="1" ht="13.5">
      <c r="B293" s="226"/>
      <c r="C293" s="227"/>
      <c r="D293" s="206" t="s">
        <v>168</v>
      </c>
      <c r="E293" s="228" t="s">
        <v>21</v>
      </c>
      <c r="F293" s="229" t="s">
        <v>172</v>
      </c>
      <c r="G293" s="227"/>
      <c r="H293" s="230">
        <v>398.413</v>
      </c>
      <c r="I293" s="231"/>
      <c r="J293" s="227"/>
      <c r="K293" s="227"/>
      <c r="L293" s="232"/>
      <c r="M293" s="233"/>
      <c r="N293" s="234"/>
      <c r="O293" s="234"/>
      <c r="P293" s="234"/>
      <c r="Q293" s="234"/>
      <c r="R293" s="234"/>
      <c r="S293" s="234"/>
      <c r="T293" s="235"/>
      <c r="AT293" s="236" t="s">
        <v>168</v>
      </c>
      <c r="AU293" s="236" t="s">
        <v>81</v>
      </c>
      <c r="AV293" s="13" t="s">
        <v>159</v>
      </c>
      <c r="AW293" s="13" t="s">
        <v>35</v>
      </c>
      <c r="AX293" s="13" t="s">
        <v>79</v>
      </c>
      <c r="AY293" s="236" t="s">
        <v>152</v>
      </c>
    </row>
    <row r="294" spans="2:65" s="1" customFormat="1" ht="51" customHeight="1">
      <c r="B294" s="41"/>
      <c r="C294" s="192" t="s">
        <v>404</v>
      </c>
      <c r="D294" s="192" t="s">
        <v>154</v>
      </c>
      <c r="E294" s="193" t="s">
        <v>405</v>
      </c>
      <c r="F294" s="194" t="s">
        <v>406</v>
      </c>
      <c r="G294" s="195" t="s">
        <v>157</v>
      </c>
      <c r="H294" s="196">
        <v>398.413</v>
      </c>
      <c r="I294" s="197"/>
      <c r="J294" s="198">
        <f>ROUND(I294*H294,2)</f>
        <v>0</v>
      </c>
      <c r="K294" s="194" t="s">
        <v>158</v>
      </c>
      <c r="L294" s="61"/>
      <c r="M294" s="199" t="s">
        <v>21</v>
      </c>
      <c r="N294" s="200" t="s">
        <v>42</v>
      </c>
      <c r="O294" s="42"/>
      <c r="P294" s="201">
        <f>O294*H294</f>
        <v>0</v>
      </c>
      <c r="Q294" s="201">
        <v>0.00086</v>
      </c>
      <c r="R294" s="201">
        <f>Q294*H294</f>
        <v>0.34263518</v>
      </c>
      <c r="S294" s="201">
        <v>0</v>
      </c>
      <c r="T294" s="202">
        <f>S294*H294</f>
        <v>0</v>
      </c>
      <c r="AR294" s="24" t="s">
        <v>159</v>
      </c>
      <c r="AT294" s="24" t="s">
        <v>154</v>
      </c>
      <c r="AU294" s="24" t="s">
        <v>81</v>
      </c>
      <c r="AY294" s="24" t="s">
        <v>152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4" t="s">
        <v>79</v>
      </c>
      <c r="BK294" s="203">
        <f>ROUND(I294*H294,2)</f>
        <v>0</v>
      </c>
      <c r="BL294" s="24" t="s">
        <v>159</v>
      </c>
      <c r="BM294" s="24" t="s">
        <v>407</v>
      </c>
    </row>
    <row r="295" spans="2:65" s="1" customFormat="1" ht="63.75" customHeight="1">
      <c r="B295" s="41"/>
      <c r="C295" s="192" t="s">
        <v>408</v>
      </c>
      <c r="D295" s="192" t="s">
        <v>154</v>
      </c>
      <c r="E295" s="193" t="s">
        <v>409</v>
      </c>
      <c r="F295" s="194" t="s">
        <v>410</v>
      </c>
      <c r="G295" s="195" t="s">
        <v>318</v>
      </c>
      <c r="H295" s="196">
        <v>6.041</v>
      </c>
      <c r="I295" s="197"/>
      <c r="J295" s="198">
        <f>ROUND(I295*H295,2)</f>
        <v>0</v>
      </c>
      <c r="K295" s="194" t="s">
        <v>158</v>
      </c>
      <c r="L295" s="61"/>
      <c r="M295" s="199" t="s">
        <v>21</v>
      </c>
      <c r="N295" s="200" t="s">
        <v>42</v>
      </c>
      <c r="O295" s="42"/>
      <c r="P295" s="201">
        <f>O295*H295</f>
        <v>0</v>
      </c>
      <c r="Q295" s="201">
        <v>1.0958</v>
      </c>
      <c r="R295" s="201">
        <f>Q295*H295</f>
        <v>6.6197278000000015</v>
      </c>
      <c r="S295" s="201">
        <v>0</v>
      </c>
      <c r="T295" s="202">
        <f>S295*H295</f>
        <v>0</v>
      </c>
      <c r="AR295" s="24" t="s">
        <v>159</v>
      </c>
      <c r="AT295" s="24" t="s">
        <v>154</v>
      </c>
      <c r="AU295" s="24" t="s">
        <v>81</v>
      </c>
      <c r="AY295" s="24" t="s">
        <v>152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79</v>
      </c>
      <c r="BK295" s="203">
        <f>ROUND(I295*H295,2)</f>
        <v>0</v>
      </c>
      <c r="BL295" s="24" t="s">
        <v>159</v>
      </c>
      <c r="BM295" s="24" t="s">
        <v>411</v>
      </c>
    </row>
    <row r="296" spans="2:51" s="12" customFormat="1" ht="13.5">
      <c r="B296" s="215"/>
      <c r="C296" s="216"/>
      <c r="D296" s="206" t="s">
        <v>168</v>
      </c>
      <c r="E296" s="217" t="s">
        <v>21</v>
      </c>
      <c r="F296" s="218" t="s">
        <v>412</v>
      </c>
      <c r="G296" s="216"/>
      <c r="H296" s="219">
        <v>4.871</v>
      </c>
      <c r="I296" s="220"/>
      <c r="J296" s="216"/>
      <c r="K296" s="216"/>
      <c r="L296" s="221"/>
      <c r="M296" s="222"/>
      <c r="N296" s="223"/>
      <c r="O296" s="223"/>
      <c r="P296" s="223"/>
      <c r="Q296" s="223"/>
      <c r="R296" s="223"/>
      <c r="S296" s="223"/>
      <c r="T296" s="224"/>
      <c r="AT296" s="225" t="s">
        <v>168</v>
      </c>
      <c r="AU296" s="225" t="s">
        <v>81</v>
      </c>
      <c r="AV296" s="12" t="s">
        <v>81</v>
      </c>
      <c r="AW296" s="12" t="s">
        <v>35</v>
      </c>
      <c r="AX296" s="12" t="s">
        <v>71</v>
      </c>
      <c r="AY296" s="225" t="s">
        <v>152</v>
      </c>
    </row>
    <row r="297" spans="2:51" s="12" customFormat="1" ht="13.5">
      <c r="B297" s="215"/>
      <c r="C297" s="216"/>
      <c r="D297" s="206" t="s">
        <v>168</v>
      </c>
      <c r="E297" s="217" t="s">
        <v>21</v>
      </c>
      <c r="F297" s="218" t="s">
        <v>413</v>
      </c>
      <c r="G297" s="216"/>
      <c r="H297" s="219">
        <v>1.17</v>
      </c>
      <c r="I297" s="220"/>
      <c r="J297" s="216"/>
      <c r="K297" s="216"/>
      <c r="L297" s="221"/>
      <c r="M297" s="222"/>
      <c r="N297" s="223"/>
      <c r="O297" s="223"/>
      <c r="P297" s="223"/>
      <c r="Q297" s="223"/>
      <c r="R297" s="223"/>
      <c r="S297" s="223"/>
      <c r="T297" s="224"/>
      <c r="AT297" s="225" t="s">
        <v>168</v>
      </c>
      <c r="AU297" s="225" t="s">
        <v>81</v>
      </c>
      <c r="AV297" s="12" t="s">
        <v>81</v>
      </c>
      <c r="AW297" s="12" t="s">
        <v>35</v>
      </c>
      <c r="AX297" s="12" t="s">
        <v>71</v>
      </c>
      <c r="AY297" s="225" t="s">
        <v>152</v>
      </c>
    </row>
    <row r="298" spans="2:51" s="13" customFormat="1" ht="13.5">
      <c r="B298" s="226"/>
      <c r="C298" s="227"/>
      <c r="D298" s="206" t="s">
        <v>168</v>
      </c>
      <c r="E298" s="228" t="s">
        <v>21</v>
      </c>
      <c r="F298" s="229" t="s">
        <v>172</v>
      </c>
      <c r="G298" s="227"/>
      <c r="H298" s="230">
        <v>6.041</v>
      </c>
      <c r="I298" s="231"/>
      <c r="J298" s="227"/>
      <c r="K298" s="227"/>
      <c r="L298" s="232"/>
      <c r="M298" s="233"/>
      <c r="N298" s="234"/>
      <c r="O298" s="234"/>
      <c r="P298" s="234"/>
      <c r="Q298" s="234"/>
      <c r="R298" s="234"/>
      <c r="S298" s="234"/>
      <c r="T298" s="235"/>
      <c r="AT298" s="236" t="s">
        <v>168</v>
      </c>
      <c r="AU298" s="236" t="s">
        <v>81</v>
      </c>
      <c r="AV298" s="13" t="s">
        <v>159</v>
      </c>
      <c r="AW298" s="13" t="s">
        <v>35</v>
      </c>
      <c r="AX298" s="13" t="s">
        <v>79</v>
      </c>
      <c r="AY298" s="236" t="s">
        <v>152</v>
      </c>
    </row>
    <row r="299" spans="2:65" s="1" customFormat="1" ht="63.75" customHeight="1">
      <c r="B299" s="41"/>
      <c r="C299" s="192" t="s">
        <v>414</v>
      </c>
      <c r="D299" s="192" t="s">
        <v>154</v>
      </c>
      <c r="E299" s="193" t="s">
        <v>415</v>
      </c>
      <c r="F299" s="194" t="s">
        <v>416</v>
      </c>
      <c r="G299" s="195" t="s">
        <v>318</v>
      </c>
      <c r="H299" s="196">
        <v>0.046</v>
      </c>
      <c r="I299" s="197"/>
      <c r="J299" s="198">
        <f>ROUND(I299*H299,2)</f>
        <v>0</v>
      </c>
      <c r="K299" s="194" t="s">
        <v>158</v>
      </c>
      <c r="L299" s="61"/>
      <c r="M299" s="199" t="s">
        <v>21</v>
      </c>
      <c r="N299" s="200" t="s">
        <v>42</v>
      </c>
      <c r="O299" s="42"/>
      <c r="P299" s="201">
        <f>O299*H299</f>
        <v>0</v>
      </c>
      <c r="Q299" s="201">
        <v>1.03003</v>
      </c>
      <c r="R299" s="201">
        <f>Q299*H299</f>
        <v>0.04738138</v>
      </c>
      <c r="S299" s="201">
        <v>0</v>
      </c>
      <c r="T299" s="202">
        <f>S299*H299</f>
        <v>0</v>
      </c>
      <c r="AR299" s="24" t="s">
        <v>159</v>
      </c>
      <c r="AT299" s="24" t="s">
        <v>154</v>
      </c>
      <c r="AU299" s="24" t="s">
        <v>81</v>
      </c>
      <c r="AY299" s="24" t="s">
        <v>152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4" t="s">
        <v>79</v>
      </c>
      <c r="BK299" s="203">
        <f>ROUND(I299*H299,2)</f>
        <v>0</v>
      </c>
      <c r="BL299" s="24" t="s">
        <v>159</v>
      </c>
      <c r="BM299" s="24" t="s">
        <v>417</v>
      </c>
    </row>
    <row r="300" spans="2:51" s="11" customFormat="1" ht="13.5">
      <c r="B300" s="204"/>
      <c r="C300" s="205"/>
      <c r="D300" s="206" t="s">
        <v>168</v>
      </c>
      <c r="E300" s="207" t="s">
        <v>21</v>
      </c>
      <c r="F300" s="208" t="s">
        <v>361</v>
      </c>
      <c r="G300" s="205"/>
      <c r="H300" s="207" t="s">
        <v>21</v>
      </c>
      <c r="I300" s="209"/>
      <c r="J300" s="205"/>
      <c r="K300" s="205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168</v>
      </c>
      <c r="AU300" s="214" t="s">
        <v>81</v>
      </c>
      <c r="AV300" s="11" t="s">
        <v>79</v>
      </c>
      <c r="AW300" s="11" t="s">
        <v>35</v>
      </c>
      <c r="AX300" s="11" t="s">
        <v>71</v>
      </c>
      <c r="AY300" s="214" t="s">
        <v>152</v>
      </c>
    </row>
    <row r="301" spans="2:51" s="12" customFormat="1" ht="13.5">
      <c r="B301" s="215"/>
      <c r="C301" s="216"/>
      <c r="D301" s="206" t="s">
        <v>168</v>
      </c>
      <c r="E301" s="217" t="s">
        <v>21</v>
      </c>
      <c r="F301" s="218" t="s">
        <v>418</v>
      </c>
      <c r="G301" s="216"/>
      <c r="H301" s="219">
        <v>0.007</v>
      </c>
      <c r="I301" s="220"/>
      <c r="J301" s="216"/>
      <c r="K301" s="216"/>
      <c r="L301" s="221"/>
      <c r="M301" s="222"/>
      <c r="N301" s="223"/>
      <c r="O301" s="223"/>
      <c r="P301" s="223"/>
      <c r="Q301" s="223"/>
      <c r="R301" s="223"/>
      <c r="S301" s="223"/>
      <c r="T301" s="224"/>
      <c r="AT301" s="225" t="s">
        <v>168</v>
      </c>
      <c r="AU301" s="225" t="s">
        <v>81</v>
      </c>
      <c r="AV301" s="12" t="s">
        <v>81</v>
      </c>
      <c r="AW301" s="12" t="s">
        <v>35</v>
      </c>
      <c r="AX301" s="12" t="s">
        <v>71</v>
      </c>
      <c r="AY301" s="225" t="s">
        <v>152</v>
      </c>
    </row>
    <row r="302" spans="2:51" s="12" customFormat="1" ht="13.5">
      <c r="B302" s="215"/>
      <c r="C302" s="216"/>
      <c r="D302" s="206" t="s">
        <v>168</v>
      </c>
      <c r="E302" s="217" t="s">
        <v>21</v>
      </c>
      <c r="F302" s="218" t="s">
        <v>419</v>
      </c>
      <c r="G302" s="216"/>
      <c r="H302" s="219">
        <v>0.02</v>
      </c>
      <c r="I302" s="220"/>
      <c r="J302" s="216"/>
      <c r="K302" s="216"/>
      <c r="L302" s="221"/>
      <c r="M302" s="222"/>
      <c r="N302" s="223"/>
      <c r="O302" s="223"/>
      <c r="P302" s="223"/>
      <c r="Q302" s="223"/>
      <c r="R302" s="223"/>
      <c r="S302" s="223"/>
      <c r="T302" s="224"/>
      <c r="AT302" s="225" t="s">
        <v>168</v>
      </c>
      <c r="AU302" s="225" t="s">
        <v>81</v>
      </c>
      <c r="AV302" s="12" t="s">
        <v>81</v>
      </c>
      <c r="AW302" s="12" t="s">
        <v>35</v>
      </c>
      <c r="AX302" s="12" t="s">
        <v>71</v>
      </c>
      <c r="AY302" s="225" t="s">
        <v>152</v>
      </c>
    </row>
    <row r="303" spans="2:51" s="12" customFormat="1" ht="13.5">
      <c r="B303" s="215"/>
      <c r="C303" s="216"/>
      <c r="D303" s="206" t="s">
        <v>168</v>
      </c>
      <c r="E303" s="217" t="s">
        <v>21</v>
      </c>
      <c r="F303" s="218" t="s">
        <v>420</v>
      </c>
      <c r="G303" s="216"/>
      <c r="H303" s="219">
        <v>0.019</v>
      </c>
      <c r="I303" s="220"/>
      <c r="J303" s="216"/>
      <c r="K303" s="216"/>
      <c r="L303" s="221"/>
      <c r="M303" s="222"/>
      <c r="N303" s="223"/>
      <c r="O303" s="223"/>
      <c r="P303" s="223"/>
      <c r="Q303" s="223"/>
      <c r="R303" s="223"/>
      <c r="S303" s="223"/>
      <c r="T303" s="224"/>
      <c r="AT303" s="225" t="s">
        <v>168</v>
      </c>
      <c r="AU303" s="225" t="s">
        <v>81</v>
      </c>
      <c r="AV303" s="12" t="s">
        <v>81</v>
      </c>
      <c r="AW303" s="12" t="s">
        <v>35</v>
      </c>
      <c r="AX303" s="12" t="s">
        <v>71</v>
      </c>
      <c r="AY303" s="225" t="s">
        <v>152</v>
      </c>
    </row>
    <row r="304" spans="2:51" s="13" customFormat="1" ht="13.5">
      <c r="B304" s="226"/>
      <c r="C304" s="227"/>
      <c r="D304" s="206" t="s">
        <v>168</v>
      </c>
      <c r="E304" s="228" t="s">
        <v>21</v>
      </c>
      <c r="F304" s="229" t="s">
        <v>172</v>
      </c>
      <c r="G304" s="227"/>
      <c r="H304" s="230">
        <v>0.046</v>
      </c>
      <c r="I304" s="231"/>
      <c r="J304" s="227"/>
      <c r="K304" s="227"/>
      <c r="L304" s="232"/>
      <c r="M304" s="233"/>
      <c r="N304" s="234"/>
      <c r="O304" s="234"/>
      <c r="P304" s="234"/>
      <c r="Q304" s="234"/>
      <c r="R304" s="234"/>
      <c r="S304" s="234"/>
      <c r="T304" s="235"/>
      <c r="AT304" s="236" t="s">
        <v>168</v>
      </c>
      <c r="AU304" s="236" t="s">
        <v>81</v>
      </c>
      <c r="AV304" s="13" t="s">
        <v>159</v>
      </c>
      <c r="AW304" s="13" t="s">
        <v>35</v>
      </c>
      <c r="AX304" s="13" t="s">
        <v>79</v>
      </c>
      <c r="AY304" s="236" t="s">
        <v>152</v>
      </c>
    </row>
    <row r="305" spans="2:65" s="1" customFormat="1" ht="16.5" customHeight="1">
      <c r="B305" s="41"/>
      <c r="C305" s="192" t="s">
        <v>421</v>
      </c>
      <c r="D305" s="192" t="s">
        <v>154</v>
      </c>
      <c r="E305" s="193" t="s">
        <v>422</v>
      </c>
      <c r="F305" s="194" t="s">
        <v>423</v>
      </c>
      <c r="G305" s="195" t="s">
        <v>182</v>
      </c>
      <c r="H305" s="196">
        <v>11</v>
      </c>
      <c r="I305" s="197"/>
      <c r="J305" s="198">
        <f>ROUND(I305*H305,2)</f>
        <v>0</v>
      </c>
      <c r="K305" s="194" t="s">
        <v>158</v>
      </c>
      <c r="L305" s="61"/>
      <c r="M305" s="199" t="s">
        <v>21</v>
      </c>
      <c r="N305" s="200" t="s">
        <v>42</v>
      </c>
      <c r="O305" s="42"/>
      <c r="P305" s="201">
        <f>O305*H305</f>
        <v>0</v>
      </c>
      <c r="Q305" s="201">
        <v>0.00086</v>
      </c>
      <c r="R305" s="201">
        <f>Q305*H305</f>
        <v>0.00946</v>
      </c>
      <c r="S305" s="201">
        <v>0</v>
      </c>
      <c r="T305" s="202">
        <f>S305*H305</f>
        <v>0</v>
      </c>
      <c r="AR305" s="24" t="s">
        <v>159</v>
      </c>
      <c r="AT305" s="24" t="s">
        <v>154</v>
      </c>
      <c r="AU305" s="24" t="s">
        <v>81</v>
      </c>
      <c r="AY305" s="24" t="s">
        <v>152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4" t="s">
        <v>79</v>
      </c>
      <c r="BK305" s="203">
        <f>ROUND(I305*H305,2)</f>
        <v>0</v>
      </c>
      <c r="BL305" s="24" t="s">
        <v>159</v>
      </c>
      <c r="BM305" s="24" t="s">
        <v>424</v>
      </c>
    </row>
    <row r="306" spans="2:65" s="1" customFormat="1" ht="16.5" customHeight="1">
      <c r="B306" s="41"/>
      <c r="C306" s="248" t="s">
        <v>425</v>
      </c>
      <c r="D306" s="248" t="s">
        <v>277</v>
      </c>
      <c r="E306" s="249" t="s">
        <v>426</v>
      </c>
      <c r="F306" s="250" t="s">
        <v>427</v>
      </c>
      <c r="G306" s="251" t="s">
        <v>182</v>
      </c>
      <c r="H306" s="252">
        <v>11</v>
      </c>
      <c r="I306" s="253"/>
      <c r="J306" s="254">
        <f>ROUND(I306*H306,2)</f>
        <v>0</v>
      </c>
      <c r="K306" s="250" t="s">
        <v>21</v>
      </c>
      <c r="L306" s="255"/>
      <c r="M306" s="256" t="s">
        <v>21</v>
      </c>
      <c r="N306" s="257" t="s">
        <v>42</v>
      </c>
      <c r="O306" s="42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AR306" s="24" t="s">
        <v>199</v>
      </c>
      <c r="AT306" s="24" t="s">
        <v>277</v>
      </c>
      <c r="AU306" s="24" t="s">
        <v>81</v>
      </c>
      <c r="AY306" s="24" t="s">
        <v>152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4" t="s">
        <v>79</v>
      </c>
      <c r="BK306" s="203">
        <f>ROUND(I306*H306,2)</f>
        <v>0</v>
      </c>
      <c r="BL306" s="24" t="s">
        <v>159</v>
      </c>
      <c r="BM306" s="24" t="s">
        <v>428</v>
      </c>
    </row>
    <row r="307" spans="2:63" s="10" customFormat="1" ht="29.85" customHeight="1">
      <c r="B307" s="176"/>
      <c r="C307" s="177"/>
      <c r="D307" s="178" t="s">
        <v>70</v>
      </c>
      <c r="E307" s="190" t="s">
        <v>159</v>
      </c>
      <c r="F307" s="190" t="s">
        <v>429</v>
      </c>
      <c r="G307" s="177"/>
      <c r="H307" s="177"/>
      <c r="I307" s="180"/>
      <c r="J307" s="191">
        <f>BK307</f>
        <v>0</v>
      </c>
      <c r="K307" s="177"/>
      <c r="L307" s="182"/>
      <c r="M307" s="183"/>
      <c r="N307" s="184"/>
      <c r="O307" s="184"/>
      <c r="P307" s="185">
        <f>SUM(P308:P324)</f>
        <v>0</v>
      </c>
      <c r="Q307" s="184"/>
      <c r="R307" s="185">
        <f>SUM(R308:R324)</f>
        <v>32.65015844</v>
      </c>
      <c r="S307" s="184"/>
      <c r="T307" s="186">
        <f>SUM(T308:T324)</f>
        <v>0</v>
      </c>
      <c r="AR307" s="187" t="s">
        <v>79</v>
      </c>
      <c r="AT307" s="188" t="s">
        <v>70</v>
      </c>
      <c r="AU307" s="188" t="s">
        <v>79</v>
      </c>
      <c r="AY307" s="187" t="s">
        <v>152</v>
      </c>
      <c r="BK307" s="189">
        <f>SUM(BK308:BK324)</f>
        <v>0</v>
      </c>
    </row>
    <row r="308" spans="2:65" s="1" customFormat="1" ht="25.5" customHeight="1">
      <c r="B308" s="41"/>
      <c r="C308" s="192" t="s">
        <v>430</v>
      </c>
      <c r="D308" s="192" t="s">
        <v>154</v>
      </c>
      <c r="E308" s="193" t="s">
        <v>431</v>
      </c>
      <c r="F308" s="194" t="s">
        <v>432</v>
      </c>
      <c r="G308" s="195" t="s">
        <v>157</v>
      </c>
      <c r="H308" s="196">
        <v>8.5</v>
      </c>
      <c r="I308" s="197"/>
      <c r="J308" s="198">
        <f>ROUND(I308*H308,2)</f>
        <v>0</v>
      </c>
      <c r="K308" s="194" t="s">
        <v>433</v>
      </c>
      <c r="L308" s="61"/>
      <c r="M308" s="199" t="s">
        <v>21</v>
      </c>
      <c r="N308" s="200" t="s">
        <v>42</v>
      </c>
      <c r="O308" s="42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24" t="s">
        <v>159</v>
      </c>
      <c r="AT308" s="24" t="s">
        <v>154</v>
      </c>
      <c r="AU308" s="24" t="s">
        <v>81</v>
      </c>
      <c r="AY308" s="24" t="s">
        <v>152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79</v>
      </c>
      <c r="BK308" s="203">
        <f>ROUND(I308*H308,2)</f>
        <v>0</v>
      </c>
      <c r="BL308" s="24" t="s">
        <v>159</v>
      </c>
      <c r="BM308" s="24" t="s">
        <v>434</v>
      </c>
    </row>
    <row r="309" spans="2:65" s="1" customFormat="1" ht="38.25" customHeight="1">
      <c r="B309" s="41"/>
      <c r="C309" s="192" t="s">
        <v>435</v>
      </c>
      <c r="D309" s="192" t="s">
        <v>154</v>
      </c>
      <c r="E309" s="193" t="s">
        <v>436</v>
      </c>
      <c r="F309" s="194" t="s">
        <v>437</v>
      </c>
      <c r="G309" s="195" t="s">
        <v>157</v>
      </c>
      <c r="H309" s="196">
        <v>52.478</v>
      </c>
      <c r="I309" s="197"/>
      <c r="J309" s="198">
        <f>ROUND(I309*H309,2)</f>
        <v>0</v>
      </c>
      <c r="K309" s="194" t="s">
        <v>433</v>
      </c>
      <c r="L309" s="61"/>
      <c r="M309" s="199" t="s">
        <v>21</v>
      </c>
      <c r="N309" s="200" t="s">
        <v>42</v>
      </c>
      <c r="O309" s="42"/>
      <c r="P309" s="201">
        <f>O309*H309</f>
        <v>0</v>
      </c>
      <c r="Q309" s="201">
        <v>0.00028</v>
      </c>
      <c r="R309" s="201">
        <f>Q309*H309</f>
        <v>0.01469384</v>
      </c>
      <c r="S309" s="201">
        <v>0</v>
      </c>
      <c r="T309" s="202">
        <f>S309*H309</f>
        <v>0</v>
      </c>
      <c r="AR309" s="24" t="s">
        <v>159</v>
      </c>
      <c r="AT309" s="24" t="s">
        <v>154</v>
      </c>
      <c r="AU309" s="24" t="s">
        <v>81</v>
      </c>
      <c r="AY309" s="24" t="s">
        <v>152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4" t="s">
        <v>79</v>
      </c>
      <c r="BK309" s="203">
        <f>ROUND(I309*H309,2)</f>
        <v>0</v>
      </c>
      <c r="BL309" s="24" t="s">
        <v>159</v>
      </c>
      <c r="BM309" s="24" t="s">
        <v>438</v>
      </c>
    </row>
    <row r="310" spans="2:51" s="12" customFormat="1" ht="13.5">
      <c r="B310" s="215"/>
      <c r="C310" s="216"/>
      <c r="D310" s="206" t="s">
        <v>168</v>
      </c>
      <c r="E310" s="217" t="s">
        <v>21</v>
      </c>
      <c r="F310" s="218" t="s">
        <v>439</v>
      </c>
      <c r="G310" s="216"/>
      <c r="H310" s="219">
        <v>28.974</v>
      </c>
      <c r="I310" s="220"/>
      <c r="J310" s="216"/>
      <c r="K310" s="216"/>
      <c r="L310" s="221"/>
      <c r="M310" s="222"/>
      <c r="N310" s="223"/>
      <c r="O310" s="223"/>
      <c r="P310" s="223"/>
      <c r="Q310" s="223"/>
      <c r="R310" s="223"/>
      <c r="S310" s="223"/>
      <c r="T310" s="224"/>
      <c r="AT310" s="225" t="s">
        <v>168</v>
      </c>
      <c r="AU310" s="225" t="s">
        <v>81</v>
      </c>
      <c r="AV310" s="12" t="s">
        <v>81</v>
      </c>
      <c r="AW310" s="12" t="s">
        <v>35</v>
      </c>
      <c r="AX310" s="12" t="s">
        <v>71</v>
      </c>
      <c r="AY310" s="225" t="s">
        <v>152</v>
      </c>
    </row>
    <row r="311" spans="2:51" s="12" customFormat="1" ht="13.5">
      <c r="B311" s="215"/>
      <c r="C311" s="216"/>
      <c r="D311" s="206" t="s">
        <v>168</v>
      </c>
      <c r="E311" s="217" t="s">
        <v>21</v>
      </c>
      <c r="F311" s="218" t="s">
        <v>440</v>
      </c>
      <c r="G311" s="216"/>
      <c r="H311" s="219">
        <v>23.504</v>
      </c>
      <c r="I311" s="220"/>
      <c r="J311" s="216"/>
      <c r="K311" s="216"/>
      <c r="L311" s="221"/>
      <c r="M311" s="222"/>
      <c r="N311" s="223"/>
      <c r="O311" s="223"/>
      <c r="P311" s="223"/>
      <c r="Q311" s="223"/>
      <c r="R311" s="223"/>
      <c r="S311" s="223"/>
      <c r="T311" s="224"/>
      <c r="AT311" s="225" t="s">
        <v>168</v>
      </c>
      <c r="AU311" s="225" t="s">
        <v>81</v>
      </c>
      <c r="AV311" s="12" t="s">
        <v>81</v>
      </c>
      <c r="AW311" s="12" t="s">
        <v>35</v>
      </c>
      <c r="AX311" s="12" t="s">
        <v>71</v>
      </c>
      <c r="AY311" s="225" t="s">
        <v>152</v>
      </c>
    </row>
    <row r="312" spans="2:51" s="13" customFormat="1" ht="13.5">
      <c r="B312" s="226"/>
      <c r="C312" s="227"/>
      <c r="D312" s="206" t="s">
        <v>168</v>
      </c>
      <c r="E312" s="228" t="s">
        <v>21</v>
      </c>
      <c r="F312" s="229" t="s">
        <v>172</v>
      </c>
      <c r="G312" s="227"/>
      <c r="H312" s="230">
        <v>52.478</v>
      </c>
      <c r="I312" s="231"/>
      <c r="J312" s="227"/>
      <c r="K312" s="227"/>
      <c r="L312" s="232"/>
      <c r="M312" s="233"/>
      <c r="N312" s="234"/>
      <c r="O312" s="234"/>
      <c r="P312" s="234"/>
      <c r="Q312" s="234"/>
      <c r="R312" s="234"/>
      <c r="S312" s="234"/>
      <c r="T312" s="235"/>
      <c r="AT312" s="236" t="s">
        <v>168</v>
      </c>
      <c r="AU312" s="236" t="s">
        <v>81</v>
      </c>
      <c r="AV312" s="13" t="s">
        <v>159</v>
      </c>
      <c r="AW312" s="13" t="s">
        <v>35</v>
      </c>
      <c r="AX312" s="13" t="s">
        <v>79</v>
      </c>
      <c r="AY312" s="236" t="s">
        <v>152</v>
      </c>
    </row>
    <row r="313" spans="2:65" s="1" customFormat="1" ht="25.5" customHeight="1">
      <c r="B313" s="41"/>
      <c r="C313" s="248" t="s">
        <v>441</v>
      </c>
      <c r="D313" s="248" t="s">
        <v>277</v>
      </c>
      <c r="E313" s="249" t="s">
        <v>442</v>
      </c>
      <c r="F313" s="250" t="s">
        <v>443</v>
      </c>
      <c r="G313" s="251" t="s">
        <v>157</v>
      </c>
      <c r="H313" s="252">
        <v>62.974</v>
      </c>
      <c r="I313" s="253"/>
      <c r="J313" s="254">
        <f>ROUND(I313*H313,2)</f>
        <v>0</v>
      </c>
      <c r="K313" s="250" t="s">
        <v>433</v>
      </c>
      <c r="L313" s="255"/>
      <c r="M313" s="256" t="s">
        <v>21</v>
      </c>
      <c r="N313" s="257" t="s">
        <v>42</v>
      </c>
      <c r="O313" s="42"/>
      <c r="P313" s="201">
        <f>O313*H313</f>
        <v>0</v>
      </c>
      <c r="Q313" s="201">
        <v>0.0004</v>
      </c>
      <c r="R313" s="201">
        <f>Q313*H313</f>
        <v>0.0251896</v>
      </c>
      <c r="S313" s="201">
        <v>0</v>
      </c>
      <c r="T313" s="202">
        <f>S313*H313</f>
        <v>0</v>
      </c>
      <c r="AR313" s="24" t="s">
        <v>199</v>
      </c>
      <c r="AT313" s="24" t="s">
        <v>277</v>
      </c>
      <c r="AU313" s="24" t="s">
        <v>81</v>
      </c>
      <c r="AY313" s="24" t="s">
        <v>152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4" t="s">
        <v>79</v>
      </c>
      <c r="BK313" s="203">
        <f>ROUND(I313*H313,2)</f>
        <v>0</v>
      </c>
      <c r="BL313" s="24" t="s">
        <v>159</v>
      </c>
      <c r="BM313" s="24" t="s">
        <v>444</v>
      </c>
    </row>
    <row r="314" spans="2:47" s="1" customFormat="1" ht="40.5">
      <c r="B314" s="41"/>
      <c r="C314" s="63"/>
      <c r="D314" s="206" t="s">
        <v>445</v>
      </c>
      <c r="E314" s="63"/>
      <c r="F314" s="258" t="s">
        <v>446</v>
      </c>
      <c r="G314" s="63"/>
      <c r="H314" s="63"/>
      <c r="I314" s="163"/>
      <c r="J314" s="63"/>
      <c r="K314" s="63"/>
      <c r="L314" s="61"/>
      <c r="M314" s="259"/>
      <c r="N314" s="42"/>
      <c r="O314" s="42"/>
      <c r="P314" s="42"/>
      <c r="Q314" s="42"/>
      <c r="R314" s="42"/>
      <c r="S314" s="42"/>
      <c r="T314" s="78"/>
      <c r="AT314" s="24" t="s">
        <v>445</v>
      </c>
      <c r="AU314" s="24" t="s">
        <v>81</v>
      </c>
    </row>
    <row r="315" spans="2:51" s="12" customFormat="1" ht="13.5">
      <c r="B315" s="215"/>
      <c r="C315" s="216"/>
      <c r="D315" s="206" t="s">
        <v>168</v>
      </c>
      <c r="E315" s="217" t="s">
        <v>21</v>
      </c>
      <c r="F315" s="218" t="s">
        <v>447</v>
      </c>
      <c r="G315" s="216"/>
      <c r="H315" s="219">
        <v>62.974</v>
      </c>
      <c r="I315" s="220"/>
      <c r="J315" s="216"/>
      <c r="K315" s="216"/>
      <c r="L315" s="221"/>
      <c r="M315" s="222"/>
      <c r="N315" s="223"/>
      <c r="O315" s="223"/>
      <c r="P315" s="223"/>
      <c r="Q315" s="223"/>
      <c r="R315" s="223"/>
      <c r="S315" s="223"/>
      <c r="T315" s="224"/>
      <c r="AT315" s="225" t="s">
        <v>168</v>
      </c>
      <c r="AU315" s="225" t="s">
        <v>81</v>
      </c>
      <c r="AV315" s="12" t="s">
        <v>81</v>
      </c>
      <c r="AW315" s="12" t="s">
        <v>35</v>
      </c>
      <c r="AX315" s="12" t="s">
        <v>79</v>
      </c>
      <c r="AY315" s="225" t="s">
        <v>152</v>
      </c>
    </row>
    <row r="316" spans="2:65" s="1" customFormat="1" ht="25.5" customHeight="1">
      <c r="B316" s="41"/>
      <c r="C316" s="192" t="s">
        <v>448</v>
      </c>
      <c r="D316" s="192" t="s">
        <v>154</v>
      </c>
      <c r="E316" s="193" t="s">
        <v>449</v>
      </c>
      <c r="F316" s="194" t="s">
        <v>450</v>
      </c>
      <c r="G316" s="195" t="s">
        <v>175</v>
      </c>
      <c r="H316" s="196">
        <v>13.12</v>
      </c>
      <c r="I316" s="197"/>
      <c r="J316" s="198">
        <f>ROUND(I316*H316,2)</f>
        <v>0</v>
      </c>
      <c r="K316" s="194" t="s">
        <v>158</v>
      </c>
      <c r="L316" s="61"/>
      <c r="M316" s="199" t="s">
        <v>21</v>
      </c>
      <c r="N316" s="200" t="s">
        <v>42</v>
      </c>
      <c r="O316" s="42"/>
      <c r="P316" s="201">
        <f>O316*H316</f>
        <v>0</v>
      </c>
      <c r="Q316" s="201">
        <v>2.004</v>
      </c>
      <c r="R316" s="201">
        <f>Q316*H316</f>
        <v>26.292479999999998</v>
      </c>
      <c r="S316" s="201">
        <v>0</v>
      </c>
      <c r="T316" s="202">
        <f>S316*H316</f>
        <v>0</v>
      </c>
      <c r="AR316" s="24" t="s">
        <v>159</v>
      </c>
      <c r="AT316" s="24" t="s">
        <v>154</v>
      </c>
      <c r="AU316" s="24" t="s">
        <v>81</v>
      </c>
      <c r="AY316" s="24" t="s">
        <v>152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24" t="s">
        <v>79</v>
      </c>
      <c r="BK316" s="203">
        <f>ROUND(I316*H316,2)</f>
        <v>0</v>
      </c>
      <c r="BL316" s="24" t="s">
        <v>159</v>
      </c>
      <c r="BM316" s="24" t="s">
        <v>451</v>
      </c>
    </row>
    <row r="317" spans="2:51" s="11" customFormat="1" ht="13.5">
      <c r="B317" s="204"/>
      <c r="C317" s="205"/>
      <c r="D317" s="206" t="s">
        <v>168</v>
      </c>
      <c r="E317" s="207" t="s">
        <v>21</v>
      </c>
      <c r="F317" s="208" t="s">
        <v>452</v>
      </c>
      <c r="G317" s="205"/>
      <c r="H317" s="207" t="s">
        <v>21</v>
      </c>
      <c r="I317" s="209"/>
      <c r="J317" s="205"/>
      <c r="K317" s="205"/>
      <c r="L317" s="210"/>
      <c r="M317" s="211"/>
      <c r="N317" s="212"/>
      <c r="O317" s="212"/>
      <c r="P317" s="212"/>
      <c r="Q317" s="212"/>
      <c r="R317" s="212"/>
      <c r="S317" s="212"/>
      <c r="T317" s="213"/>
      <c r="AT317" s="214" t="s">
        <v>168</v>
      </c>
      <c r="AU317" s="214" t="s">
        <v>81</v>
      </c>
      <c r="AV317" s="11" t="s">
        <v>79</v>
      </c>
      <c r="AW317" s="11" t="s">
        <v>35</v>
      </c>
      <c r="AX317" s="11" t="s">
        <v>71</v>
      </c>
      <c r="AY317" s="214" t="s">
        <v>152</v>
      </c>
    </row>
    <row r="318" spans="2:51" s="11" customFormat="1" ht="13.5">
      <c r="B318" s="204"/>
      <c r="C318" s="205"/>
      <c r="D318" s="206" t="s">
        <v>168</v>
      </c>
      <c r="E318" s="207" t="s">
        <v>21</v>
      </c>
      <c r="F318" s="208" t="s">
        <v>169</v>
      </c>
      <c r="G318" s="205"/>
      <c r="H318" s="207" t="s">
        <v>21</v>
      </c>
      <c r="I318" s="209"/>
      <c r="J318" s="205"/>
      <c r="K318" s="205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168</v>
      </c>
      <c r="AU318" s="214" t="s">
        <v>81</v>
      </c>
      <c r="AV318" s="11" t="s">
        <v>79</v>
      </c>
      <c r="AW318" s="11" t="s">
        <v>35</v>
      </c>
      <c r="AX318" s="11" t="s">
        <v>71</v>
      </c>
      <c r="AY318" s="214" t="s">
        <v>152</v>
      </c>
    </row>
    <row r="319" spans="2:51" s="12" customFormat="1" ht="13.5">
      <c r="B319" s="215"/>
      <c r="C319" s="216"/>
      <c r="D319" s="206" t="s">
        <v>168</v>
      </c>
      <c r="E319" s="217" t="s">
        <v>21</v>
      </c>
      <c r="F319" s="218" t="s">
        <v>453</v>
      </c>
      <c r="G319" s="216"/>
      <c r="H319" s="219">
        <v>7.244</v>
      </c>
      <c r="I319" s="220"/>
      <c r="J319" s="216"/>
      <c r="K319" s="216"/>
      <c r="L319" s="221"/>
      <c r="M319" s="222"/>
      <c r="N319" s="223"/>
      <c r="O319" s="223"/>
      <c r="P319" s="223"/>
      <c r="Q319" s="223"/>
      <c r="R319" s="223"/>
      <c r="S319" s="223"/>
      <c r="T319" s="224"/>
      <c r="AT319" s="225" t="s">
        <v>168</v>
      </c>
      <c r="AU319" s="225" t="s">
        <v>81</v>
      </c>
      <c r="AV319" s="12" t="s">
        <v>81</v>
      </c>
      <c r="AW319" s="12" t="s">
        <v>35</v>
      </c>
      <c r="AX319" s="12" t="s">
        <v>71</v>
      </c>
      <c r="AY319" s="225" t="s">
        <v>152</v>
      </c>
    </row>
    <row r="320" spans="2:51" s="11" customFormat="1" ht="13.5">
      <c r="B320" s="204"/>
      <c r="C320" s="205"/>
      <c r="D320" s="206" t="s">
        <v>168</v>
      </c>
      <c r="E320" s="207" t="s">
        <v>21</v>
      </c>
      <c r="F320" s="208" t="s">
        <v>266</v>
      </c>
      <c r="G320" s="205"/>
      <c r="H320" s="207" t="s">
        <v>21</v>
      </c>
      <c r="I320" s="209"/>
      <c r="J320" s="205"/>
      <c r="K320" s="205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168</v>
      </c>
      <c r="AU320" s="214" t="s">
        <v>81</v>
      </c>
      <c r="AV320" s="11" t="s">
        <v>79</v>
      </c>
      <c r="AW320" s="11" t="s">
        <v>35</v>
      </c>
      <c r="AX320" s="11" t="s">
        <v>71</v>
      </c>
      <c r="AY320" s="214" t="s">
        <v>152</v>
      </c>
    </row>
    <row r="321" spans="2:51" s="12" customFormat="1" ht="13.5">
      <c r="B321" s="215"/>
      <c r="C321" s="216"/>
      <c r="D321" s="206" t="s">
        <v>168</v>
      </c>
      <c r="E321" s="217" t="s">
        <v>21</v>
      </c>
      <c r="F321" s="218" t="s">
        <v>454</v>
      </c>
      <c r="G321" s="216"/>
      <c r="H321" s="219">
        <v>5.876</v>
      </c>
      <c r="I321" s="220"/>
      <c r="J321" s="216"/>
      <c r="K321" s="216"/>
      <c r="L321" s="221"/>
      <c r="M321" s="222"/>
      <c r="N321" s="223"/>
      <c r="O321" s="223"/>
      <c r="P321" s="223"/>
      <c r="Q321" s="223"/>
      <c r="R321" s="223"/>
      <c r="S321" s="223"/>
      <c r="T321" s="224"/>
      <c r="AT321" s="225" t="s">
        <v>168</v>
      </c>
      <c r="AU321" s="225" t="s">
        <v>81</v>
      </c>
      <c r="AV321" s="12" t="s">
        <v>81</v>
      </c>
      <c r="AW321" s="12" t="s">
        <v>35</v>
      </c>
      <c r="AX321" s="12" t="s">
        <v>71</v>
      </c>
      <c r="AY321" s="225" t="s">
        <v>152</v>
      </c>
    </row>
    <row r="322" spans="2:51" s="14" customFormat="1" ht="13.5">
      <c r="B322" s="237"/>
      <c r="C322" s="238"/>
      <c r="D322" s="206" t="s">
        <v>168</v>
      </c>
      <c r="E322" s="239" t="s">
        <v>21</v>
      </c>
      <c r="F322" s="240" t="s">
        <v>265</v>
      </c>
      <c r="G322" s="238"/>
      <c r="H322" s="241">
        <v>13.12</v>
      </c>
      <c r="I322" s="242"/>
      <c r="J322" s="238"/>
      <c r="K322" s="238"/>
      <c r="L322" s="243"/>
      <c r="M322" s="244"/>
      <c r="N322" s="245"/>
      <c r="O322" s="245"/>
      <c r="P322" s="245"/>
      <c r="Q322" s="245"/>
      <c r="R322" s="245"/>
      <c r="S322" s="245"/>
      <c r="T322" s="246"/>
      <c r="AT322" s="247" t="s">
        <v>168</v>
      </c>
      <c r="AU322" s="247" t="s">
        <v>81</v>
      </c>
      <c r="AV322" s="14" t="s">
        <v>164</v>
      </c>
      <c r="AW322" s="14" t="s">
        <v>35</v>
      </c>
      <c r="AX322" s="14" t="s">
        <v>71</v>
      </c>
      <c r="AY322" s="247" t="s">
        <v>152</v>
      </c>
    </row>
    <row r="323" spans="2:51" s="13" customFormat="1" ht="13.5">
      <c r="B323" s="226"/>
      <c r="C323" s="227"/>
      <c r="D323" s="206" t="s">
        <v>168</v>
      </c>
      <c r="E323" s="228" t="s">
        <v>21</v>
      </c>
      <c r="F323" s="229" t="s">
        <v>172</v>
      </c>
      <c r="G323" s="227"/>
      <c r="H323" s="230">
        <v>13.12</v>
      </c>
      <c r="I323" s="231"/>
      <c r="J323" s="227"/>
      <c r="K323" s="227"/>
      <c r="L323" s="232"/>
      <c r="M323" s="233"/>
      <c r="N323" s="234"/>
      <c r="O323" s="234"/>
      <c r="P323" s="234"/>
      <c r="Q323" s="234"/>
      <c r="R323" s="234"/>
      <c r="S323" s="234"/>
      <c r="T323" s="235"/>
      <c r="AT323" s="236" t="s">
        <v>168</v>
      </c>
      <c r="AU323" s="236" t="s">
        <v>81</v>
      </c>
      <c r="AV323" s="13" t="s">
        <v>159</v>
      </c>
      <c r="AW323" s="13" t="s">
        <v>35</v>
      </c>
      <c r="AX323" s="13" t="s">
        <v>79</v>
      </c>
      <c r="AY323" s="236" t="s">
        <v>152</v>
      </c>
    </row>
    <row r="324" spans="2:65" s="1" customFormat="1" ht="25.5" customHeight="1">
      <c r="B324" s="41"/>
      <c r="C324" s="192" t="s">
        <v>455</v>
      </c>
      <c r="D324" s="192" t="s">
        <v>154</v>
      </c>
      <c r="E324" s="193" t="s">
        <v>456</v>
      </c>
      <c r="F324" s="194" t="s">
        <v>457</v>
      </c>
      <c r="G324" s="195" t="s">
        <v>157</v>
      </c>
      <c r="H324" s="196">
        <v>8.5</v>
      </c>
      <c r="I324" s="197"/>
      <c r="J324" s="198">
        <f>ROUND(I324*H324,2)</f>
        <v>0</v>
      </c>
      <c r="K324" s="194" t="s">
        <v>433</v>
      </c>
      <c r="L324" s="61"/>
      <c r="M324" s="199" t="s">
        <v>21</v>
      </c>
      <c r="N324" s="200" t="s">
        <v>42</v>
      </c>
      <c r="O324" s="42"/>
      <c r="P324" s="201">
        <f>O324*H324</f>
        <v>0</v>
      </c>
      <c r="Q324" s="201">
        <v>0.74327</v>
      </c>
      <c r="R324" s="201">
        <f>Q324*H324</f>
        <v>6.317795</v>
      </c>
      <c r="S324" s="201">
        <v>0</v>
      </c>
      <c r="T324" s="202">
        <f>S324*H324</f>
        <v>0</v>
      </c>
      <c r="AR324" s="24" t="s">
        <v>159</v>
      </c>
      <c r="AT324" s="24" t="s">
        <v>154</v>
      </c>
      <c r="AU324" s="24" t="s">
        <v>81</v>
      </c>
      <c r="AY324" s="24" t="s">
        <v>152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24" t="s">
        <v>79</v>
      </c>
      <c r="BK324" s="203">
        <f>ROUND(I324*H324,2)</f>
        <v>0</v>
      </c>
      <c r="BL324" s="24" t="s">
        <v>159</v>
      </c>
      <c r="BM324" s="24" t="s">
        <v>458</v>
      </c>
    </row>
    <row r="325" spans="2:63" s="10" customFormat="1" ht="29.85" customHeight="1">
      <c r="B325" s="176"/>
      <c r="C325" s="177"/>
      <c r="D325" s="178" t="s">
        <v>70</v>
      </c>
      <c r="E325" s="190" t="s">
        <v>179</v>
      </c>
      <c r="F325" s="190" t="s">
        <v>459</v>
      </c>
      <c r="G325" s="177"/>
      <c r="H325" s="177"/>
      <c r="I325" s="180"/>
      <c r="J325" s="191">
        <f>BK325</f>
        <v>0</v>
      </c>
      <c r="K325" s="177"/>
      <c r="L325" s="182"/>
      <c r="M325" s="183"/>
      <c r="N325" s="184"/>
      <c r="O325" s="184"/>
      <c r="P325" s="185">
        <f>SUM(P326:P359)</f>
        <v>0</v>
      </c>
      <c r="Q325" s="184"/>
      <c r="R325" s="185">
        <f>SUM(R326:R359)</f>
        <v>0.25478481000000003</v>
      </c>
      <c r="S325" s="184"/>
      <c r="T325" s="186">
        <f>SUM(T326:T359)</f>
        <v>0</v>
      </c>
      <c r="AR325" s="187" t="s">
        <v>79</v>
      </c>
      <c r="AT325" s="188" t="s">
        <v>70</v>
      </c>
      <c r="AU325" s="188" t="s">
        <v>79</v>
      </c>
      <c r="AY325" s="187" t="s">
        <v>152</v>
      </c>
      <c r="BK325" s="189">
        <f>SUM(BK326:BK359)</f>
        <v>0</v>
      </c>
    </row>
    <row r="326" spans="2:65" s="1" customFormat="1" ht="25.5" customHeight="1">
      <c r="B326" s="41"/>
      <c r="C326" s="192" t="s">
        <v>460</v>
      </c>
      <c r="D326" s="192" t="s">
        <v>154</v>
      </c>
      <c r="E326" s="193" t="s">
        <v>461</v>
      </c>
      <c r="F326" s="194" t="s">
        <v>462</v>
      </c>
      <c r="G326" s="195" t="s">
        <v>157</v>
      </c>
      <c r="H326" s="196">
        <v>165.557</v>
      </c>
      <c r="I326" s="197"/>
      <c r="J326" s="198">
        <f>ROUND(I326*H326,2)</f>
        <v>0</v>
      </c>
      <c r="K326" s="194" t="s">
        <v>158</v>
      </c>
      <c r="L326" s="61"/>
      <c r="M326" s="199" t="s">
        <v>21</v>
      </c>
      <c r="N326" s="200" t="s">
        <v>42</v>
      </c>
      <c r="O326" s="42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AR326" s="24" t="s">
        <v>159</v>
      </c>
      <c r="AT326" s="24" t="s">
        <v>154</v>
      </c>
      <c r="AU326" s="24" t="s">
        <v>81</v>
      </c>
      <c r="AY326" s="24" t="s">
        <v>152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4" t="s">
        <v>79</v>
      </c>
      <c r="BK326" s="203">
        <f>ROUND(I326*H326,2)</f>
        <v>0</v>
      </c>
      <c r="BL326" s="24" t="s">
        <v>159</v>
      </c>
      <c r="BM326" s="24" t="s">
        <v>463</v>
      </c>
    </row>
    <row r="327" spans="2:51" s="11" customFormat="1" ht="13.5">
      <c r="B327" s="204"/>
      <c r="C327" s="205"/>
      <c r="D327" s="206" t="s">
        <v>168</v>
      </c>
      <c r="E327" s="207" t="s">
        <v>21</v>
      </c>
      <c r="F327" s="208" t="s">
        <v>169</v>
      </c>
      <c r="G327" s="205"/>
      <c r="H327" s="207" t="s">
        <v>21</v>
      </c>
      <c r="I327" s="209"/>
      <c r="J327" s="205"/>
      <c r="K327" s="205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168</v>
      </c>
      <c r="AU327" s="214" t="s">
        <v>81</v>
      </c>
      <c r="AV327" s="11" t="s">
        <v>79</v>
      </c>
      <c r="AW327" s="11" t="s">
        <v>35</v>
      </c>
      <c r="AX327" s="11" t="s">
        <v>71</v>
      </c>
      <c r="AY327" s="214" t="s">
        <v>152</v>
      </c>
    </row>
    <row r="328" spans="2:51" s="11" customFormat="1" ht="13.5">
      <c r="B328" s="204"/>
      <c r="C328" s="205"/>
      <c r="D328" s="206" t="s">
        <v>168</v>
      </c>
      <c r="E328" s="207" t="s">
        <v>21</v>
      </c>
      <c r="F328" s="208" t="s">
        <v>464</v>
      </c>
      <c r="G328" s="205"/>
      <c r="H328" s="207" t="s">
        <v>21</v>
      </c>
      <c r="I328" s="209"/>
      <c r="J328" s="205"/>
      <c r="K328" s="205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168</v>
      </c>
      <c r="AU328" s="214" t="s">
        <v>81</v>
      </c>
      <c r="AV328" s="11" t="s">
        <v>79</v>
      </c>
      <c r="AW328" s="11" t="s">
        <v>35</v>
      </c>
      <c r="AX328" s="11" t="s">
        <v>71</v>
      </c>
      <c r="AY328" s="214" t="s">
        <v>152</v>
      </c>
    </row>
    <row r="329" spans="2:51" s="12" customFormat="1" ht="13.5">
      <c r="B329" s="215"/>
      <c r="C329" s="216"/>
      <c r="D329" s="206" t="s">
        <v>168</v>
      </c>
      <c r="E329" s="217" t="s">
        <v>21</v>
      </c>
      <c r="F329" s="218" t="s">
        <v>465</v>
      </c>
      <c r="G329" s="216"/>
      <c r="H329" s="219">
        <v>64.548</v>
      </c>
      <c r="I329" s="220"/>
      <c r="J329" s="216"/>
      <c r="K329" s="216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168</v>
      </c>
      <c r="AU329" s="225" t="s">
        <v>81</v>
      </c>
      <c r="AV329" s="12" t="s">
        <v>81</v>
      </c>
      <c r="AW329" s="12" t="s">
        <v>35</v>
      </c>
      <c r="AX329" s="12" t="s">
        <v>71</v>
      </c>
      <c r="AY329" s="225" t="s">
        <v>152</v>
      </c>
    </row>
    <row r="330" spans="2:51" s="12" customFormat="1" ht="13.5">
      <c r="B330" s="215"/>
      <c r="C330" s="216"/>
      <c r="D330" s="206" t="s">
        <v>168</v>
      </c>
      <c r="E330" s="217" t="s">
        <v>21</v>
      </c>
      <c r="F330" s="218" t="s">
        <v>466</v>
      </c>
      <c r="G330" s="216"/>
      <c r="H330" s="219">
        <v>33.741</v>
      </c>
      <c r="I330" s="220"/>
      <c r="J330" s="216"/>
      <c r="K330" s="216"/>
      <c r="L330" s="221"/>
      <c r="M330" s="222"/>
      <c r="N330" s="223"/>
      <c r="O330" s="223"/>
      <c r="P330" s="223"/>
      <c r="Q330" s="223"/>
      <c r="R330" s="223"/>
      <c r="S330" s="223"/>
      <c r="T330" s="224"/>
      <c r="AT330" s="225" t="s">
        <v>168</v>
      </c>
      <c r="AU330" s="225" t="s">
        <v>81</v>
      </c>
      <c r="AV330" s="12" t="s">
        <v>81</v>
      </c>
      <c r="AW330" s="12" t="s">
        <v>35</v>
      </c>
      <c r="AX330" s="12" t="s">
        <v>71</v>
      </c>
      <c r="AY330" s="225" t="s">
        <v>152</v>
      </c>
    </row>
    <row r="331" spans="2:51" s="11" customFormat="1" ht="13.5">
      <c r="B331" s="204"/>
      <c r="C331" s="205"/>
      <c r="D331" s="206" t="s">
        <v>168</v>
      </c>
      <c r="E331" s="207" t="s">
        <v>21</v>
      </c>
      <c r="F331" s="208" t="s">
        <v>266</v>
      </c>
      <c r="G331" s="205"/>
      <c r="H331" s="207" t="s">
        <v>21</v>
      </c>
      <c r="I331" s="209"/>
      <c r="J331" s="205"/>
      <c r="K331" s="205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168</v>
      </c>
      <c r="AU331" s="214" t="s">
        <v>81</v>
      </c>
      <c r="AV331" s="11" t="s">
        <v>79</v>
      </c>
      <c r="AW331" s="11" t="s">
        <v>35</v>
      </c>
      <c r="AX331" s="11" t="s">
        <v>71</v>
      </c>
      <c r="AY331" s="214" t="s">
        <v>152</v>
      </c>
    </row>
    <row r="332" spans="2:51" s="11" customFormat="1" ht="13.5">
      <c r="B332" s="204"/>
      <c r="C332" s="205"/>
      <c r="D332" s="206" t="s">
        <v>168</v>
      </c>
      <c r="E332" s="207" t="s">
        <v>21</v>
      </c>
      <c r="F332" s="208" t="s">
        <v>263</v>
      </c>
      <c r="G332" s="205"/>
      <c r="H332" s="207" t="s">
        <v>21</v>
      </c>
      <c r="I332" s="209"/>
      <c r="J332" s="205"/>
      <c r="K332" s="205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168</v>
      </c>
      <c r="AU332" s="214" t="s">
        <v>81</v>
      </c>
      <c r="AV332" s="11" t="s">
        <v>79</v>
      </c>
      <c r="AW332" s="11" t="s">
        <v>35</v>
      </c>
      <c r="AX332" s="11" t="s">
        <v>71</v>
      </c>
      <c r="AY332" s="214" t="s">
        <v>152</v>
      </c>
    </row>
    <row r="333" spans="2:51" s="12" customFormat="1" ht="13.5">
      <c r="B333" s="215"/>
      <c r="C333" s="216"/>
      <c r="D333" s="206" t="s">
        <v>168</v>
      </c>
      <c r="E333" s="217" t="s">
        <v>21</v>
      </c>
      <c r="F333" s="218" t="s">
        <v>467</v>
      </c>
      <c r="G333" s="216"/>
      <c r="H333" s="219">
        <v>44.176</v>
      </c>
      <c r="I333" s="220"/>
      <c r="J333" s="216"/>
      <c r="K333" s="216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168</v>
      </c>
      <c r="AU333" s="225" t="s">
        <v>81</v>
      </c>
      <c r="AV333" s="12" t="s">
        <v>81</v>
      </c>
      <c r="AW333" s="12" t="s">
        <v>35</v>
      </c>
      <c r="AX333" s="12" t="s">
        <v>71</v>
      </c>
      <c r="AY333" s="225" t="s">
        <v>152</v>
      </c>
    </row>
    <row r="334" spans="2:51" s="12" customFormat="1" ht="13.5">
      <c r="B334" s="215"/>
      <c r="C334" s="216"/>
      <c r="D334" s="206" t="s">
        <v>168</v>
      </c>
      <c r="E334" s="217" t="s">
        <v>21</v>
      </c>
      <c r="F334" s="218" t="s">
        <v>468</v>
      </c>
      <c r="G334" s="216"/>
      <c r="H334" s="219">
        <v>23.092</v>
      </c>
      <c r="I334" s="220"/>
      <c r="J334" s="216"/>
      <c r="K334" s="216"/>
      <c r="L334" s="221"/>
      <c r="M334" s="222"/>
      <c r="N334" s="223"/>
      <c r="O334" s="223"/>
      <c r="P334" s="223"/>
      <c r="Q334" s="223"/>
      <c r="R334" s="223"/>
      <c r="S334" s="223"/>
      <c r="T334" s="224"/>
      <c r="AT334" s="225" t="s">
        <v>168</v>
      </c>
      <c r="AU334" s="225" t="s">
        <v>81</v>
      </c>
      <c r="AV334" s="12" t="s">
        <v>81</v>
      </c>
      <c r="AW334" s="12" t="s">
        <v>35</v>
      </c>
      <c r="AX334" s="12" t="s">
        <v>71</v>
      </c>
      <c r="AY334" s="225" t="s">
        <v>152</v>
      </c>
    </row>
    <row r="335" spans="2:51" s="13" customFormat="1" ht="13.5">
      <c r="B335" s="226"/>
      <c r="C335" s="227"/>
      <c r="D335" s="206" t="s">
        <v>168</v>
      </c>
      <c r="E335" s="228" t="s">
        <v>21</v>
      </c>
      <c r="F335" s="229" t="s">
        <v>172</v>
      </c>
      <c r="G335" s="227"/>
      <c r="H335" s="230">
        <v>165.557</v>
      </c>
      <c r="I335" s="231"/>
      <c r="J335" s="227"/>
      <c r="K335" s="227"/>
      <c r="L335" s="232"/>
      <c r="M335" s="233"/>
      <c r="N335" s="234"/>
      <c r="O335" s="234"/>
      <c r="P335" s="234"/>
      <c r="Q335" s="234"/>
      <c r="R335" s="234"/>
      <c r="S335" s="234"/>
      <c r="T335" s="235"/>
      <c r="AT335" s="236" t="s">
        <v>168</v>
      </c>
      <c r="AU335" s="236" t="s">
        <v>81</v>
      </c>
      <c r="AV335" s="13" t="s">
        <v>159</v>
      </c>
      <c r="AW335" s="13" t="s">
        <v>35</v>
      </c>
      <c r="AX335" s="13" t="s">
        <v>79</v>
      </c>
      <c r="AY335" s="236" t="s">
        <v>152</v>
      </c>
    </row>
    <row r="336" spans="2:65" s="1" customFormat="1" ht="38.25" customHeight="1">
      <c r="B336" s="41"/>
      <c r="C336" s="192" t="s">
        <v>469</v>
      </c>
      <c r="D336" s="192" t="s">
        <v>154</v>
      </c>
      <c r="E336" s="193" t="s">
        <v>470</v>
      </c>
      <c r="F336" s="194" t="s">
        <v>471</v>
      </c>
      <c r="G336" s="195" t="s">
        <v>157</v>
      </c>
      <c r="H336" s="196">
        <v>61.775</v>
      </c>
      <c r="I336" s="197"/>
      <c r="J336" s="198">
        <f>ROUND(I336*H336,2)</f>
        <v>0</v>
      </c>
      <c r="K336" s="194" t="s">
        <v>158</v>
      </c>
      <c r="L336" s="61"/>
      <c r="M336" s="199" t="s">
        <v>21</v>
      </c>
      <c r="N336" s="200" t="s">
        <v>42</v>
      </c>
      <c r="O336" s="42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AR336" s="24" t="s">
        <v>159</v>
      </c>
      <c r="AT336" s="24" t="s">
        <v>154</v>
      </c>
      <c r="AU336" s="24" t="s">
        <v>81</v>
      </c>
      <c r="AY336" s="24" t="s">
        <v>152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24" t="s">
        <v>79</v>
      </c>
      <c r="BK336" s="203">
        <f>ROUND(I336*H336,2)</f>
        <v>0</v>
      </c>
      <c r="BL336" s="24" t="s">
        <v>159</v>
      </c>
      <c r="BM336" s="24" t="s">
        <v>472</v>
      </c>
    </row>
    <row r="337" spans="2:51" s="11" customFormat="1" ht="13.5">
      <c r="B337" s="204"/>
      <c r="C337" s="205"/>
      <c r="D337" s="206" t="s">
        <v>168</v>
      </c>
      <c r="E337" s="207" t="s">
        <v>21</v>
      </c>
      <c r="F337" s="208" t="s">
        <v>169</v>
      </c>
      <c r="G337" s="205"/>
      <c r="H337" s="207" t="s">
        <v>21</v>
      </c>
      <c r="I337" s="209"/>
      <c r="J337" s="205"/>
      <c r="K337" s="205"/>
      <c r="L337" s="210"/>
      <c r="M337" s="211"/>
      <c r="N337" s="212"/>
      <c r="O337" s="212"/>
      <c r="P337" s="212"/>
      <c r="Q337" s="212"/>
      <c r="R337" s="212"/>
      <c r="S337" s="212"/>
      <c r="T337" s="213"/>
      <c r="AT337" s="214" t="s">
        <v>168</v>
      </c>
      <c r="AU337" s="214" t="s">
        <v>81</v>
      </c>
      <c r="AV337" s="11" t="s">
        <v>79</v>
      </c>
      <c r="AW337" s="11" t="s">
        <v>35</v>
      </c>
      <c r="AX337" s="11" t="s">
        <v>71</v>
      </c>
      <c r="AY337" s="214" t="s">
        <v>152</v>
      </c>
    </row>
    <row r="338" spans="2:51" s="12" customFormat="1" ht="13.5">
      <c r="B338" s="215"/>
      <c r="C338" s="216"/>
      <c r="D338" s="206" t="s">
        <v>168</v>
      </c>
      <c r="E338" s="217" t="s">
        <v>21</v>
      </c>
      <c r="F338" s="218" t="s">
        <v>473</v>
      </c>
      <c r="G338" s="216"/>
      <c r="H338" s="219">
        <v>36.675</v>
      </c>
      <c r="I338" s="220"/>
      <c r="J338" s="216"/>
      <c r="K338" s="216"/>
      <c r="L338" s="221"/>
      <c r="M338" s="222"/>
      <c r="N338" s="223"/>
      <c r="O338" s="223"/>
      <c r="P338" s="223"/>
      <c r="Q338" s="223"/>
      <c r="R338" s="223"/>
      <c r="S338" s="223"/>
      <c r="T338" s="224"/>
      <c r="AT338" s="225" t="s">
        <v>168</v>
      </c>
      <c r="AU338" s="225" t="s">
        <v>81</v>
      </c>
      <c r="AV338" s="12" t="s">
        <v>81</v>
      </c>
      <c r="AW338" s="12" t="s">
        <v>35</v>
      </c>
      <c r="AX338" s="12" t="s">
        <v>71</v>
      </c>
      <c r="AY338" s="225" t="s">
        <v>152</v>
      </c>
    </row>
    <row r="339" spans="2:51" s="11" customFormat="1" ht="13.5">
      <c r="B339" s="204"/>
      <c r="C339" s="205"/>
      <c r="D339" s="206" t="s">
        <v>168</v>
      </c>
      <c r="E339" s="207" t="s">
        <v>21</v>
      </c>
      <c r="F339" s="208" t="s">
        <v>266</v>
      </c>
      <c r="G339" s="205"/>
      <c r="H339" s="207" t="s">
        <v>21</v>
      </c>
      <c r="I339" s="209"/>
      <c r="J339" s="205"/>
      <c r="K339" s="205"/>
      <c r="L339" s="210"/>
      <c r="M339" s="211"/>
      <c r="N339" s="212"/>
      <c r="O339" s="212"/>
      <c r="P339" s="212"/>
      <c r="Q339" s="212"/>
      <c r="R339" s="212"/>
      <c r="S339" s="212"/>
      <c r="T339" s="213"/>
      <c r="AT339" s="214" t="s">
        <v>168</v>
      </c>
      <c r="AU339" s="214" t="s">
        <v>81</v>
      </c>
      <c r="AV339" s="11" t="s">
        <v>79</v>
      </c>
      <c r="AW339" s="11" t="s">
        <v>35</v>
      </c>
      <c r="AX339" s="11" t="s">
        <v>71</v>
      </c>
      <c r="AY339" s="214" t="s">
        <v>152</v>
      </c>
    </row>
    <row r="340" spans="2:51" s="12" customFormat="1" ht="13.5">
      <c r="B340" s="215"/>
      <c r="C340" s="216"/>
      <c r="D340" s="206" t="s">
        <v>168</v>
      </c>
      <c r="E340" s="217" t="s">
        <v>21</v>
      </c>
      <c r="F340" s="218" t="s">
        <v>474</v>
      </c>
      <c r="G340" s="216"/>
      <c r="H340" s="219">
        <v>25.1</v>
      </c>
      <c r="I340" s="220"/>
      <c r="J340" s="216"/>
      <c r="K340" s="216"/>
      <c r="L340" s="221"/>
      <c r="M340" s="222"/>
      <c r="N340" s="223"/>
      <c r="O340" s="223"/>
      <c r="P340" s="223"/>
      <c r="Q340" s="223"/>
      <c r="R340" s="223"/>
      <c r="S340" s="223"/>
      <c r="T340" s="224"/>
      <c r="AT340" s="225" t="s">
        <v>168</v>
      </c>
      <c r="AU340" s="225" t="s">
        <v>81</v>
      </c>
      <c r="AV340" s="12" t="s">
        <v>81</v>
      </c>
      <c r="AW340" s="12" t="s">
        <v>35</v>
      </c>
      <c r="AX340" s="12" t="s">
        <v>71</v>
      </c>
      <c r="AY340" s="225" t="s">
        <v>152</v>
      </c>
    </row>
    <row r="341" spans="2:51" s="13" customFormat="1" ht="13.5">
      <c r="B341" s="226"/>
      <c r="C341" s="227"/>
      <c r="D341" s="206" t="s">
        <v>168</v>
      </c>
      <c r="E341" s="228" t="s">
        <v>21</v>
      </c>
      <c r="F341" s="229" t="s">
        <v>172</v>
      </c>
      <c r="G341" s="227"/>
      <c r="H341" s="230">
        <v>61.775</v>
      </c>
      <c r="I341" s="231"/>
      <c r="J341" s="227"/>
      <c r="K341" s="227"/>
      <c r="L341" s="232"/>
      <c r="M341" s="233"/>
      <c r="N341" s="234"/>
      <c r="O341" s="234"/>
      <c r="P341" s="234"/>
      <c r="Q341" s="234"/>
      <c r="R341" s="234"/>
      <c r="S341" s="234"/>
      <c r="T341" s="235"/>
      <c r="AT341" s="236" t="s">
        <v>168</v>
      </c>
      <c r="AU341" s="236" t="s">
        <v>81</v>
      </c>
      <c r="AV341" s="13" t="s">
        <v>159</v>
      </c>
      <c r="AW341" s="13" t="s">
        <v>35</v>
      </c>
      <c r="AX341" s="13" t="s">
        <v>79</v>
      </c>
      <c r="AY341" s="236" t="s">
        <v>152</v>
      </c>
    </row>
    <row r="342" spans="2:65" s="1" customFormat="1" ht="25.5" customHeight="1">
      <c r="B342" s="41"/>
      <c r="C342" s="192" t="s">
        <v>475</v>
      </c>
      <c r="D342" s="192" t="s">
        <v>154</v>
      </c>
      <c r="E342" s="193" t="s">
        <v>476</v>
      </c>
      <c r="F342" s="194" t="s">
        <v>477</v>
      </c>
      <c r="G342" s="195" t="s">
        <v>157</v>
      </c>
      <c r="H342" s="196">
        <v>126.021</v>
      </c>
      <c r="I342" s="197"/>
      <c r="J342" s="198">
        <f>ROUND(I342*H342,2)</f>
        <v>0</v>
      </c>
      <c r="K342" s="194" t="s">
        <v>158</v>
      </c>
      <c r="L342" s="61"/>
      <c r="M342" s="199" t="s">
        <v>21</v>
      </c>
      <c r="N342" s="200" t="s">
        <v>42</v>
      </c>
      <c r="O342" s="42"/>
      <c r="P342" s="201">
        <f>O342*H342</f>
        <v>0</v>
      </c>
      <c r="Q342" s="201">
        <v>0.00061</v>
      </c>
      <c r="R342" s="201">
        <f>Q342*H342</f>
        <v>0.07687281</v>
      </c>
      <c r="S342" s="201">
        <v>0</v>
      </c>
      <c r="T342" s="202">
        <f>S342*H342</f>
        <v>0</v>
      </c>
      <c r="AR342" s="24" t="s">
        <v>159</v>
      </c>
      <c r="AT342" s="24" t="s">
        <v>154</v>
      </c>
      <c r="AU342" s="24" t="s">
        <v>81</v>
      </c>
      <c r="AY342" s="24" t="s">
        <v>152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4" t="s">
        <v>79</v>
      </c>
      <c r="BK342" s="203">
        <f>ROUND(I342*H342,2)</f>
        <v>0</v>
      </c>
      <c r="BL342" s="24" t="s">
        <v>159</v>
      </c>
      <c r="BM342" s="24" t="s">
        <v>478</v>
      </c>
    </row>
    <row r="343" spans="2:51" s="11" customFormat="1" ht="13.5">
      <c r="B343" s="204"/>
      <c r="C343" s="205"/>
      <c r="D343" s="206" t="s">
        <v>168</v>
      </c>
      <c r="E343" s="207" t="s">
        <v>21</v>
      </c>
      <c r="F343" s="208" t="s">
        <v>169</v>
      </c>
      <c r="G343" s="205"/>
      <c r="H343" s="207" t="s">
        <v>21</v>
      </c>
      <c r="I343" s="209"/>
      <c r="J343" s="205"/>
      <c r="K343" s="205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168</v>
      </c>
      <c r="AU343" s="214" t="s">
        <v>81</v>
      </c>
      <c r="AV343" s="11" t="s">
        <v>79</v>
      </c>
      <c r="AW343" s="11" t="s">
        <v>35</v>
      </c>
      <c r="AX343" s="11" t="s">
        <v>71</v>
      </c>
      <c r="AY343" s="214" t="s">
        <v>152</v>
      </c>
    </row>
    <row r="344" spans="2:51" s="12" customFormat="1" ht="13.5">
      <c r="B344" s="215"/>
      <c r="C344" s="216"/>
      <c r="D344" s="206" t="s">
        <v>168</v>
      </c>
      <c r="E344" s="217" t="s">
        <v>21</v>
      </c>
      <c r="F344" s="218" t="s">
        <v>473</v>
      </c>
      <c r="G344" s="216"/>
      <c r="H344" s="219">
        <v>36.675</v>
      </c>
      <c r="I344" s="220"/>
      <c r="J344" s="216"/>
      <c r="K344" s="216"/>
      <c r="L344" s="221"/>
      <c r="M344" s="222"/>
      <c r="N344" s="223"/>
      <c r="O344" s="223"/>
      <c r="P344" s="223"/>
      <c r="Q344" s="223"/>
      <c r="R344" s="223"/>
      <c r="S344" s="223"/>
      <c r="T344" s="224"/>
      <c r="AT344" s="225" t="s">
        <v>168</v>
      </c>
      <c r="AU344" s="225" t="s">
        <v>81</v>
      </c>
      <c r="AV344" s="12" t="s">
        <v>81</v>
      </c>
      <c r="AW344" s="12" t="s">
        <v>35</v>
      </c>
      <c r="AX344" s="12" t="s">
        <v>71</v>
      </c>
      <c r="AY344" s="225" t="s">
        <v>152</v>
      </c>
    </row>
    <row r="345" spans="2:51" s="12" customFormat="1" ht="13.5">
      <c r="B345" s="215"/>
      <c r="C345" s="216"/>
      <c r="D345" s="206" t="s">
        <v>168</v>
      </c>
      <c r="E345" s="217" t="s">
        <v>21</v>
      </c>
      <c r="F345" s="218" t="s">
        <v>479</v>
      </c>
      <c r="G345" s="216"/>
      <c r="H345" s="219">
        <v>38.142</v>
      </c>
      <c r="I345" s="220"/>
      <c r="J345" s="216"/>
      <c r="K345" s="216"/>
      <c r="L345" s="221"/>
      <c r="M345" s="222"/>
      <c r="N345" s="223"/>
      <c r="O345" s="223"/>
      <c r="P345" s="223"/>
      <c r="Q345" s="223"/>
      <c r="R345" s="223"/>
      <c r="S345" s="223"/>
      <c r="T345" s="224"/>
      <c r="AT345" s="225" t="s">
        <v>168</v>
      </c>
      <c r="AU345" s="225" t="s">
        <v>81</v>
      </c>
      <c r="AV345" s="12" t="s">
        <v>81</v>
      </c>
      <c r="AW345" s="12" t="s">
        <v>35</v>
      </c>
      <c r="AX345" s="12" t="s">
        <v>71</v>
      </c>
      <c r="AY345" s="225" t="s">
        <v>152</v>
      </c>
    </row>
    <row r="346" spans="2:51" s="11" customFormat="1" ht="13.5">
      <c r="B346" s="204"/>
      <c r="C346" s="205"/>
      <c r="D346" s="206" t="s">
        <v>168</v>
      </c>
      <c r="E346" s="207" t="s">
        <v>21</v>
      </c>
      <c r="F346" s="208" t="s">
        <v>266</v>
      </c>
      <c r="G346" s="205"/>
      <c r="H346" s="207" t="s">
        <v>21</v>
      </c>
      <c r="I346" s="209"/>
      <c r="J346" s="205"/>
      <c r="K346" s="205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168</v>
      </c>
      <c r="AU346" s="214" t="s">
        <v>81</v>
      </c>
      <c r="AV346" s="11" t="s">
        <v>79</v>
      </c>
      <c r="AW346" s="11" t="s">
        <v>35</v>
      </c>
      <c r="AX346" s="11" t="s">
        <v>71</v>
      </c>
      <c r="AY346" s="214" t="s">
        <v>152</v>
      </c>
    </row>
    <row r="347" spans="2:51" s="12" customFormat="1" ht="13.5">
      <c r="B347" s="215"/>
      <c r="C347" s="216"/>
      <c r="D347" s="206" t="s">
        <v>168</v>
      </c>
      <c r="E347" s="217" t="s">
        <v>21</v>
      </c>
      <c r="F347" s="218" t="s">
        <v>474</v>
      </c>
      <c r="G347" s="216"/>
      <c r="H347" s="219">
        <v>25.1</v>
      </c>
      <c r="I347" s="220"/>
      <c r="J347" s="216"/>
      <c r="K347" s="216"/>
      <c r="L347" s="221"/>
      <c r="M347" s="222"/>
      <c r="N347" s="223"/>
      <c r="O347" s="223"/>
      <c r="P347" s="223"/>
      <c r="Q347" s="223"/>
      <c r="R347" s="223"/>
      <c r="S347" s="223"/>
      <c r="T347" s="224"/>
      <c r="AT347" s="225" t="s">
        <v>168</v>
      </c>
      <c r="AU347" s="225" t="s">
        <v>81</v>
      </c>
      <c r="AV347" s="12" t="s">
        <v>81</v>
      </c>
      <c r="AW347" s="12" t="s">
        <v>35</v>
      </c>
      <c r="AX347" s="12" t="s">
        <v>71</v>
      </c>
      <c r="AY347" s="225" t="s">
        <v>152</v>
      </c>
    </row>
    <row r="348" spans="2:51" s="12" customFormat="1" ht="13.5">
      <c r="B348" s="215"/>
      <c r="C348" s="216"/>
      <c r="D348" s="206" t="s">
        <v>168</v>
      </c>
      <c r="E348" s="217" t="s">
        <v>21</v>
      </c>
      <c r="F348" s="218" t="s">
        <v>480</v>
      </c>
      <c r="G348" s="216"/>
      <c r="H348" s="219">
        <v>26.104</v>
      </c>
      <c r="I348" s="220"/>
      <c r="J348" s="216"/>
      <c r="K348" s="216"/>
      <c r="L348" s="221"/>
      <c r="M348" s="222"/>
      <c r="N348" s="223"/>
      <c r="O348" s="223"/>
      <c r="P348" s="223"/>
      <c r="Q348" s="223"/>
      <c r="R348" s="223"/>
      <c r="S348" s="223"/>
      <c r="T348" s="224"/>
      <c r="AT348" s="225" t="s">
        <v>168</v>
      </c>
      <c r="AU348" s="225" t="s">
        <v>81</v>
      </c>
      <c r="AV348" s="12" t="s">
        <v>81</v>
      </c>
      <c r="AW348" s="12" t="s">
        <v>35</v>
      </c>
      <c r="AX348" s="12" t="s">
        <v>71</v>
      </c>
      <c r="AY348" s="225" t="s">
        <v>152</v>
      </c>
    </row>
    <row r="349" spans="2:51" s="13" customFormat="1" ht="13.5">
      <c r="B349" s="226"/>
      <c r="C349" s="227"/>
      <c r="D349" s="206" t="s">
        <v>168</v>
      </c>
      <c r="E349" s="228" t="s">
        <v>21</v>
      </c>
      <c r="F349" s="229" t="s">
        <v>172</v>
      </c>
      <c r="G349" s="227"/>
      <c r="H349" s="230">
        <v>126.021</v>
      </c>
      <c r="I349" s="231"/>
      <c r="J349" s="227"/>
      <c r="K349" s="227"/>
      <c r="L349" s="232"/>
      <c r="M349" s="233"/>
      <c r="N349" s="234"/>
      <c r="O349" s="234"/>
      <c r="P349" s="234"/>
      <c r="Q349" s="234"/>
      <c r="R349" s="234"/>
      <c r="S349" s="234"/>
      <c r="T349" s="235"/>
      <c r="AT349" s="236" t="s">
        <v>168</v>
      </c>
      <c r="AU349" s="236" t="s">
        <v>81</v>
      </c>
      <c r="AV349" s="13" t="s">
        <v>159</v>
      </c>
      <c r="AW349" s="13" t="s">
        <v>35</v>
      </c>
      <c r="AX349" s="13" t="s">
        <v>79</v>
      </c>
      <c r="AY349" s="236" t="s">
        <v>152</v>
      </c>
    </row>
    <row r="350" spans="2:65" s="1" customFormat="1" ht="38.25" customHeight="1">
      <c r="B350" s="41"/>
      <c r="C350" s="192" t="s">
        <v>481</v>
      </c>
      <c r="D350" s="192" t="s">
        <v>154</v>
      </c>
      <c r="E350" s="193" t="s">
        <v>482</v>
      </c>
      <c r="F350" s="194" t="s">
        <v>483</v>
      </c>
      <c r="G350" s="195" t="s">
        <v>157</v>
      </c>
      <c r="H350" s="196">
        <v>76.284</v>
      </c>
      <c r="I350" s="197"/>
      <c r="J350" s="198">
        <f>ROUND(I350*H350,2)</f>
        <v>0</v>
      </c>
      <c r="K350" s="194" t="s">
        <v>158</v>
      </c>
      <c r="L350" s="61"/>
      <c r="M350" s="199" t="s">
        <v>21</v>
      </c>
      <c r="N350" s="200" t="s">
        <v>42</v>
      </c>
      <c r="O350" s="42"/>
      <c r="P350" s="201">
        <f>O350*H350</f>
        <v>0</v>
      </c>
      <c r="Q350" s="201">
        <v>0</v>
      </c>
      <c r="R350" s="201">
        <f>Q350*H350</f>
        <v>0</v>
      </c>
      <c r="S350" s="201">
        <v>0</v>
      </c>
      <c r="T350" s="202">
        <f>S350*H350</f>
        <v>0</v>
      </c>
      <c r="AR350" s="24" t="s">
        <v>159</v>
      </c>
      <c r="AT350" s="24" t="s">
        <v>154</v>
      </c>
      <c r="AU350" s="24" t="s">
        <v>81</v>
      </c>
      <c r="AY350" s="24" t="s">
        <v>152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24" t="s">
        <v>79</v>
      </c>
      <c r="BK350" s="203">
        <f>ROUND(I350*H350,2)</f>
        <v>0</v>
      </c>
      <c r="BL350" s="24" t="s">
        <v>159</v>
      </c>
      <c r="BM350" s="24" t="s">
        <v>484</v>
      </c>
    </row>
    <row r="351" spans="2:51" s="11" customFormat="1" ht="13.5">
      <c r="B351" s="204"/>
      <c r="C351" s="205"/>
      <c r="D351" s="206" t="s">
        <v>168</v>
      </c>
      <c r="E351" s="207" t="s">
        <v>21</v>
      </c>
      <c r="F351" s="208" t="s">
        <v>169</v>
      </c>
      <c r="G351" s="205"/>
      <c r="H351" s="207" t="s">
        <v>21</v>
      </c>
      <c r="I351" s="209"/>
      <c r="J351" s="205"/>
      <c r="K351" s="205"/>
      <c r="L351" s="210"/>
      <c r="M351" s="211"/>
      <c r="N351" s="212"/>
      <c r="O351" s="212"/>
      <c r="P351" s="212"/>
      <c r="Q351" s="212"/>
      <c r="R351" s="212"/>
      <c r="S351" s="212"/>
      <c r="T351" s="213"/>
      <c r="AT351" s="214" t="s">
        <v>168</v>
      </c>
      <c r="AU351" s="214" t="s">
        <v>81</v>
      </c>
      <c r="AV351" s="11" t="s">
        <v>79</v>
      </c>
      <c r="AW351" s="11" t="s">
        <v>35</v>
      </c>
      <c r="AX351" s="11" t="s">
        <v>71</v>
      </c>
      <c r="AY351" s="214" t="s">
        <v>152</v>
      </c>
    </row>
    <row r="352" spans="2:51" s="12" customFormat="1" ht="13.5">
      <c r="B352" s="215"/>
      <c r="C352" s="216"/>
      <c r="D352" s="206" t="s">
        <v>168</v>
      </c>
      <c r="E352" s="217" t="s">
        <v>21</v>
      </c>
      <c r="F352" s="218" t="s">
        <v>479</v>
      </c>
      <c r="G352" s="216"/>
      <c r="H352" s="219">
        <v>38.142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168</v>
      </c>
      <c r="AU352" s="225" t="s">
        <v>81</v>
      </c>
      <c r="AV352" s="12" t="s">
        <v>81</v>
      </c>
      <c r="AW352" s="12" t="s">
        <v>35</v>
      </c>
      <c r="AX352" s="12" t="s">
        <v>71</v>
      </c>
      <c r="AY352" s="225" t="s">
        <v>152</v>
      </c>
    </row>
    <row r="353" spans="2:51" s="11" customFormat="1" ht="13.5">
      <c r="B353" s="204"/>
      <c r="C353" s="205"/>
      <c r="D353" s="206" t="s">
        <v>168</v>
      </c>
      <c r="E353" s="207" t="s">
        <v>21</v>
      </c>
      <c r="F353" s="208" t="s">
        <v>266</v>
      </c>
      <c r="G353" s="205"/>
      <c r="H353" s="207" t="s">
        <v>21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168</v>
      </c>
      <c r="AU353" s="214" t="s">
        <v>81</v>
      </c>
      <c r="AV353" s="11" t="s">
        <v>79</v>
      </c>
      <c r="AW353" s="11" t="s">
        <v>35</v>
      </c>
      <c r="AX353" s="11" t="s">
        <v>71</v>
      </c>
      <c r="AY353" s="214" t="s">
        <v>152</v>
      </c>
    </row>
    <row r="354" spans="2:51" s="12" customFormat="1" ht="13.5">
      <c r="B354" s="215"/>
      <c r="C354" s="216"/>
      <c r="D354" s="206" t="s">
        <v>168</v>
      </c>
      <c r="E354" s="217" t="s">
        <v>21</v>
      </c>
      <c r="F354" s="218" t="s">
        <v>479</v>
      </c>
      <c r="G354" s="216"/>
      <c r="H354" s="219">
        <v>38.142</v>
      </c>
      <c r="I354" s="220"/>
      <c r="J354" s="216"/>
      <c r="K354" s="216"/>
      <c r="L354" s="221"/>
      <c r="M354" s="222"/>
      <c r="N354" s="223"/>
      <c r="O354" s="223"/>
      <c r="P354" s="223"/>
      <c r="Q354" s="223"/>
      <c r="R354" s="223"/>
      <c r="S354" s="223"/>
      <c r="T354" s="224"/>
      <c r="AT354" s="225" t="s">
        <v>168</v>
      </c>
      <c r="AU354" s="225" t="s">
        <v>81</v>
      </c>
      <c r="AV354" s="12" t="s">
        <v>81</v>
      </c>
      <c r="AW354" s="12" t="s">
        <v>35</v>
      </c>
      <c r="AX354" s="12" t="s">
        <v>71</v>
      </c>
      <c r="AY354" s="225" t="s">
        <v>152</v>
      </c>
    </row>
    <row r="355" spans="2:51" s="13" customFormat="1" ht="13.5">
      <c r="B355" s="226"/>
      <c r="C355" s="227"/>
      <c r="D355" s="206" t="s">
        <v>168</v>
      </c>
      <c r="E355" s="228" t="s">
        <v>21</v>
      </c>
      <c r="F355" s="229" t="s">
        <v>172</v>
      </c>
      <c r="G355" s="227"/>
      <c r="H355" s="230">
        <v>76.284</v>
      </c>
      <c r="I355" s="231"/>
      <c r="J355" s="227"/>
      <c r="K355" s="227"/>
      <c r="L355" s="232"/>
      <c r="M355" s="233"/>
      <c r="N355" s="234"/>
      <c r="O355" s="234"/>
      <c r="P355" s="234"/>
      <c r="Q355" s="234"/>
      <c r="R355" s="234"/>
      <c r="S355" s="234"/>
      <c r="T355" s="235"/>
      <c r="AT355" s="236" t="s">
        <v>168</v>
      </c>
      <c r="AU355" s="236" t="s">
        <v>81</v>
      </c>
      <c r="AV355" s="13" t="s">
        <v>159</v>
      </c>
      <c r="AW355" s="13" t="s">
        <v>35</v>
      </c>
      <c r="AX355" s="13" t="s">
        <v>79</v>
      </c>
      <c r="AY355" s="236" t="s">
        <v>152</v>
      </c>
    </row>
    <row r="356" spans="2:65" s="1" customFormat="1" ht="16.5" customHeight="1">
      <c r="B356" s="41"/>
      <c r="C356" s="192" t="s">
        <v>485</v>
      </c>
      <c r="D356" s="192" t="s">
        <v>154</v>
      </c>
      <c r="E356" s="193" t="s">
        <v>486</v>
      </c>
      <c r="F356" s="194" t="s">
        <v>487</v>
      </c>
      <c r="G356" s="195" t="s">
        <v>182</v>
      </c>
      <c r="H356" s="196">
        <v>49.42</v>
      </c>
      <c r="I356" s="197"/>
      <c r="J356" s="198">
        <f>ROUND(I356*H356,2)</f>
        <v>0</v>
      </c>
      <c r="K356" s="194" t="s">
        <v>158</v>
      </c>
      <c r="L356" s="61"/>
      <c r="M356" s="199" t="s">
        <v>21</v>
      </c>
      <c r="N356" s="200" t="s">
        <v>42</v>
      </c>
      <c r="O356" s="42"/>
      <c r="P356" s="201">
        <f>O356*H356</f>
        <v>0</v>
      </c>
      <c r="Q356" s="201">
        <v>0.0036</v>
      </c>
      <c r="R356" s="201">
        <f>Q356*H356</f>
        <v>0.17791200000000001</v>
      </c>
      <c r="S356" s="201">
        <v>0</v>
      </c>
      <c r="T356" s="202">
        <f>S356*H356</f>
        <v>0</v>
      </c>
      <c r="AR356" s="24" t="s">
        <v>159</v>
      </c>
      <c r="AT356" s="24" t="s">
        <v>154</v>
      </c>
      <c r="AU356" s="24" t="s">
        <v>81</v>
      </c>
      <c r="AY356" s="24" t="s">
        <v>152</v>
      </c>
      <c r="BE356" s="203">
        <f>IF(N356="základní",J356,0)</f>
        <v>0</v>
      </c>
      <c r="BF356" s="203">
        <f>IF(N356="snížená",J356,0)</f>
        <v>0</v>
      </c>
      <c r="BG356" s="203">
        <f>IF(N356="zákl. přenesená",J356,0)</f>
        <v>0</v>
      </c>
      <c r="BH356" s="203">
        <f>IF(N356="sníž. přenesená",J356,0)</f>
        <v>0</v>
      </c>
      <c r="BI356" s="203">
        <f>IF(N356="nulová",J356,0)</f>
        <v>0</v>
      </c>
      <c r="BJ356" s="24" t="s">
        <v>79</v>
      </c>
      <c r="BK356" s="203">
        <f>ROUND(I356*H356,2)</f>
        <v>0</v>
      </c>
      <c r="BL356" s="24" t="s">
        <v>159</v>
      </c>
      <c r="BM356" s="24" t="s">
        <v>488</v>
      </c>
    </row>
    <row r="357" spans="2:51" s="11" customFormat="1" ht="13.5">
      <c r="B357" s="204"/>
      <c r="C357" s="205"/>
      <c r="D357" s="206" t="s">
        <v>168</v>
      </c>
      <c r="E357" s="207" t="s">
        <v>21</v>
      </c>
      <c r="F357" s="208" t="s">
        <v>489</v>
      </c>
      <c r="G357" s="205"/>
      <c r="H357" s="207" t="s">
        <v>21</v>
      </c>
      <c r="I357" s="209"/>
      <c r="J357" s="205"/>
      <c r="K357" s="205"/>
      <c r="L357" s="210"/>
      <c r="M357" s="211"/>
      <c r="N357" s="212"/>
      <c r="O357" s="212"/>
      <c r="P357" s="212"/>
      <c r="Q357" s="212"/>
      <c r="R357" s="212"/>
      <c r="S357" s="212"/>
      <c r="T357" s="213"/>
      <c r="AT357" s="214" t="s">
        <v>168</v>
      </c>
      <c r="AU357" s="214" t="s">
        <v>81</v>
      </c>
      <c r="AV357" s="11" t="s">
        <v>79</v>
      </c>
      <c r="AW357" s="11" t="s">
        <v>35</v>
      </c>
      <c r="AX357" s="11" t="s">
        <v>71</v>
      </c>
      <c r="AY357" s="214" t="s">
        <v>152</v>
      </c>
    </row>
    <row r="358" spans="2:51" s="12" customFormat="1" ht="13.5">
      <c r="B358" s="215"/>
      <c r="C358" s="216"/>
      <c r="D358" s="206" t="s">
        <v>168</v>
      </c>
      <c r="E358" s="217" t="s">
        <v>21</v>
      </c>
      <c r="F358" s="218" t="s">
        <v>490</v>
      </c>
      <c r="G358" s="216"/>
      <c r="H358" s="219">
        <v>49.42</v>
      </c>
      <c r="I358" s="220"/>
      <c r="J358" s="216"/>
      <c r="K358" s="216"/>
      <c r="L358" s="221"/>
      <c r="M358" s="222"/>
      <c r="N358" s="223"/>
      <c r="O358" s="223"/>
      <c r="P358" s="223"/>
      <c r="Q358" s="223"/>
      <c r="R358" s="223"/>
      <c r="S358" s="223"/>
      <c r="T358" s="224"/>
      <c r="AT358" s="225" t="s">
        <v>168</v>
      </c>
      <c r="AU358" s="225" t="s">
        <v>81</v>
      </c>
      <c r="AV358" s="12" t="s">
        <v>81</v>
      </c>
      <c r="AW358" s="12" t="s">
        <v>35</v>
      </c>
      <c r="AX358" s="12" t="s">
        <v>71</v>
      </c>
      <c r="AY358" s="225" t="s">
        <v>152</v>
      </c>
    </row>
    <row r="359" spans="2:51" s="13" customFormat="1" ht="13.5">
      <c r="B359" s="226"/>
      <c r="C359" s="227"/>
      <c r="D359" s="206" t="s">
        <v>168</v>
      </c>
      <c r="E359" s="228" t="s">
        <v>21</v>
      </c>
      <c r="F359" s="229" t="s">
        <v>172</v>
      </c>
      <c r="G359" s="227"/>
      <c r="H359" s="230">
        <v>49.42</v>
      </c>
      <c r="I359" s="231"/>
      <c r="J359" s="227"/>
      <c r="K359" s="227"/>
      <c r="L359" s="232"/>
      <c r="M359" s="233"/>
      <c r="N359" s="234"/>
      <c r="O359" s="234"/>
      <c r="P359" s="234"/>
      <c r="Q359" s="234"/>
      <c r="R359" s="234"/>
      <c r="S359" s="234"/>
      <c r="T359" s="235"/>
      <c r="AT359" s="236" t="s">
        <v>168</v>
      </c>
      <c r="AU359" s="236" t="s">
        <v>81</v>
      </c>
      <c r="AV359" s="13" t="s">
        <v>159</v>
      </c>
      <c r="AW359" s="13" t="s">
        <v>35</v>
      </c>
      <c r="AX359" s="13" t="s">
        <v>79</v>
      </c>
      <c r="AY359" s="236" t="s">
        <v>152</v>
      </c>
    </row>
    <row r="360" spans="2:63" s="10" customFormat="1" ht="29.85" customHeight="1">
      <c r="B360" s="176"/>
      <c r="C360" s="177"/>
      <c r="D360" s="178" t="s">
        <v>70</v>
      </c>
      <c r="E360" s="190" t="s">
        <v>187</v>
      </c>
      <c r="F360" s="190" t="s">
        <v>491</v>
      </c>
      <c r="G360" s="177"/>
      <c r="H360" s="177"/>
      <c r="I360" s="180"/>
      <c r="J360" s="191">
        <f>BK360</f>
        <v>0</v>
      </c>
      <c r="K360" s="177"/>
      <c r="L360" s="182"/>
      <c r="M360" s="183"/>
      <c r="N360" s="184"/>
      <c r="O360" s="184"/>
      <c r="P360" s="185">
        <f>SUM(P361:P384)</f>
        <v>0</v>
      </c>
      <c r="Q360" s="184"/>
      <c r="R360" s="185">
        <f>SUM(R361:R384)</f>
        <v>22.437867759999996</v>
      </c>
      <c r="S360" s="184"/>
      <c r="T360" s="186">
        <f>SUM(T361:T384)</f>
        <v>0</v>
      </c>
      <c r="AR360" s="187" t="s">
        <v>79</v>
      </c>
      <c r="AT360" s="188" t="s">
        <v>70</v>
      </c>
      <c r="AU360" s="188" t="s">
        <v>79</v>
      </c>
      <c r="AY360" s="187" t="s">
        <v>152</v>
      </c>
      <c r="BK360" s="189">
        <f>SUM(BK361:BK384)</f>
        <v>0</v>
      </c>
    </row>
    <row r="361" spans="2:65" s="1" customFormat="1" ht="16.5" customHeight="1">
      <c r="B361" s="41"/>
      <c r="C361" s="192" t="s">
        <v>492</v>
      </c>
      <c r="D361" s="192" t="s">
        <v>154</v>
      </c>
      <c r="E361" s="193" t="s">
        <v>493</v>
      </c>
      <c r="F361" s="194" t="s">
        <v>494</v>
      </c>
      <c r="G361" s="195" t="s">
        <v>175</v>
      </c>
      <c r="H361" s="196">
        <v>9.924</v>
      </c>
      <c r="I361" s="197"/>
      <c r="J361" s="198">
        <f>ROUND(I361*H361,2)</f>
        <v>0</v>
      </c>
      <c r="K361" s="194" t="s">
        <v>158</v>
      </c>
      <c r="L361" s="61"/>
      <c r="M361" s="199" t="s">
        <v>21</v>
      </c>
      <c r="N361" s="200" t="s">
        <v>42</v>
      </c>
      <c r="O361" s="42"/>
      <c r="P361" s="201">
        <f>O361*H361</f>
        <v>0</v>
      </c>
      <c r="Q361" s="201">
        <v>2.25634</v>
      </c>
      <c r="R361" s="201">
        <f>Q361*H361</f>
        <v>22.391918159999996</v>
      </c>
      <c r="S361" s="201">
        <v>0</v>
      </c>
      <c r="T361" s="202">
        <f>S361*H361</f>
        <v>0</v>
      </c>
      <c r="AR361" s="24" t="s">
        <v>159</v>
      </c>
      <c r="AT361" s="24" t="s">
        <v>154</v>
      </c>
      <c r="AU361" s="24" t="s">
        <v>81</v>
      </c>
      <c r="AY361" s="24" t="s">
        <v>152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24" t="s">
        <v>79</v>
      </c>
      <c r="BK361" s="203">
        <f>ROUND(I361*H361,2)</f>
        <v>0</v>
      </c>
      <c r="BL361" s="24" t="s">
        <v>159</v>
      </c>
      <c r="BM361" s="24" t="s">
        <v>495</v>
      </c>
    </row>
    <row r="362" spans="2:51" s="11" customFormat="1" ht="13.5">
      <c r="B362" s="204"/>
      <c r="C362" s="205"/>
      <c r="D362" s="206" t="s">
        <v>168</v>
      </c>
      <c r="E362" s="207" t="s">
        <v>21</v>
      </c>
      <c r="F362" s="208" t="s">
        <v>169</v>
      </c>
      <c r="G362" s="205"/>
      <c r="H362" s="207" t="s">
        <v>21</v>
      </c>
      <c r="I362" s="209"/>
      <c r="J362" s="205"/>
      <c r="K362" s="205"/>
      <c r="L362" s="210"/>
      <c r="M362" s="211"/>
      <c r="N362" s="212"/>
      <c r="O362" s="212"/>
      <c r="P362" s="212"/>
      <c r="Q362" s="212"/>
      <c r="R362" s="212"/>
      <c r="S362" s="212"/>
      <c r="T362" s="213"/>
      <c r="AT362" s="214" t="s">
        <v>168</v>
      </c>
      <c r="AU362" s="214" t="s">
        <v>81</v>
      </c>
      <c r="AV362" s="11" t="s">
        <v>79</v>
      </c>
      <c r="AW362" s="11" t="s">
        <v>35</v>
      </c>
      <c r="AX362" s="11" t="s">
        <v>71</v>
      </c>
      <c r="AY362" s="214" t="s">
        <v>152</v>
      </c>
    </row>
    <row r="363" spans="2:51" s="12" customFormat="1" ht="13.5">
      <c r="B363" s="215"/>
      <c r="C363" s="216"/>
      <c r="D363" s="206" t="s">
        <v>168</v>
      </c>
      <c r="E363" s="217" t="s">
        <v>21</v>
      </c>
      <c r="F363" s="218" t="s">
        <v>496</v>
      </c>
      <c r="G363" s="216"/>
      <c r="H363" s="219">
        <v>2.571</v>
      </c>
      <c r="I363" s="220"/>
      <c r="J363" s="216"/>
      <c r="K363" s="216"/>
      <c r="L363" s="221"/>
      <c r="M363" s="222"/>
      <c r="N363" s="223"/>
      <c r="O363" s="223"/>
      <c r="P363" s="223"/>
      <c r="Q363" s="223"/>
      <c r="R363" s="223"/>
      <c r="S363" s="223"/>
      <c r="T363" s="224"/>
      <c r="AT363" s="225" t="s">
        <v>168</v>
      </c>
      <c r="AU363" s="225" t="s">
        <v>81</v>
      </c>
      <c r="AV363" s="12" t="s">
        <v>81</v>
      </c>
      <c r="AW363" s="12" t="s">
        <v>35</v>
      </c>
      <c r="AX363" s="12" t="s">
        <v>71</v>
      </c>
      <c r="AY363" s="225" t="s">
        <v>152</v>
      </c>
    </row>
    <row r="364" spans="2:51" s="12" customFormat="1" ht="13.5">
      <c r="B364" s="215"/>
      <c r="C364" s="216"/>
      <c r="D364" s="206" t="s">
        <v>168</v>
      </c>
      <c r="E364" s="217" t="s">
        <v>21</v>
      </c>
      <c r="F364" s="218" t="s">
        <v>497</v>
      </c>
      <c r="G364" s="216"/>
      <c r="H364" s="219">
        <v>2.934</v>
      </c>
      <c r="I364" s="220"/>
      <c r="J364" s="216"/>
      <c r="K364" s="216"/>
      <c r="L364" s="221"/>
      <c r="M364" s="222"/>
      <c r="N364" s="223"/>
      <c r="O364" s="223"/>
      <c r="P364" s="223"/>
      <c r="Q364" s="223"/>
      <c r="R364" s="223"/>
      <c r="S364" s="223"/>
      <c r="T364" s="224"/>
      <c r="AT364" s="225" t="s">
        <v>168</v>
      </c>
      <c r="AU364" s="225" t="s">
        <v>81</v>
      </c>
      <c r="AV364" s="12" t="s">
        <v>81</v>
      </c>
      <c r="AW364" s="12" t="s">
        <v>35</v>
      </c>
      <c r="AX364" s="12" t="s">
        <v>71</v>
      </c>
      <c r="AY364" s="225" t="s">
        <v>152</v>
      </c>
    </row>
    <row r="365" spans="2:51" s="12" customFormat="1" ht="13.5">
      <c r="B365" s="215"/>
      <c r="C365" s="216"/>
      <c r="D365" s="206" t="s">
        <v>168</v>
      </c>
      <c r="E365" s="217" t="s">
        <v>21</v>
      </c>
      <c r="F365" s="218" t="s">
        <v>498</v>
      </c>
      <c r="G365" s="216"/>
      <c r="H365" s="219">
        <v>0.094</v>
      </c>
      <c r="I365" s="220"/>
      <c r="J365" s="216"/>
      <c r="K365" s="216"/>
      <c r="L365" s="221"/>
      <c r="M365" s="222"/>
      <c r="N365" s="223"/>
      <c r="O365" s="223"/>
      <c r="P365" s="223"/>
      <c r="Q365" s="223"/>
      <c r="R365" s="223"/>
      <c r="S365" s="223"/>
      <c r="T365" s="224"/>
      <c r="AT365" s="225" t="s">
        <v>168</v>
      </c>
      <c r="AU365" s="225" t="s">
        <v>81</v>
      </c>
      <c r="AV365" s="12" t="s">
        <v>81</v>
      </c>
      <c r="AW365" s="12" t="s">
        <v>35</v>
      </c>
      <c r="AX365" s="12" t="s">
        <v>71</v>
      </c>
      <c r="AY365" s="225" t="s">
        <v>152</v>
      </c>
    </row>
    <row r="366" spans="2:51" s="12" customFormat="1" ht="13.5">
      <c r="B366" s="215"/>
      <c r="C366" s="216"/>
      <c r="D366" s="206" t="s">
        <v>168</v>
      </c>
      <c r="E366" s="217" t="s">
        <v>21</v>
      </c>
      <c r="F366" s="218" t="s">
        <v>499</v>
      </c>
      <c r="G366" s="216"/>
      <c r="H366" s="219">
        <v>0.275</v>
      </c>
      <c r="I366" s="220"/>
      <c r="J366" s="216"/>
      <c r="K366" s="216"/>
      <c r="L366" s="221"/>
      <c r="M366" s="222"/>
      <c r="N366" s="223"/>
      <c r="O366" s="223"/>
      <c r="P366" s="223"/>
      <c r="Q366" s="223"/>
      <c r="R366" s="223"/>
      <c r="S366" s="223"/>
      <c r="T366" s="224"/>
      <c r="AT366" s="225" t="s">
        <v>168</v>
      </c>
      <c r="AU366" s="225" t="s">
        <v>81</v>
      </c>
      <c r="AV366" s="12" t="s">
        <v>81</v>
      </c>
      <c r="AW366" s="12" t="s">
        <v>35</v>
      </c>
      <c r="AX366" s="12" t="s">
        <v>71</v>
      </c>
      <c r="AY366" s="225" t="s">
        <v>152</v>
      </c>
    </row>
    <row r="367" spans="2:51" s="14" customFormat="1" ht="13.5">
      <c r="B367" s="237"/>
      <c r="C367" s="238"/>
      <c r="D367" s="206" t="s">
        <v>168</v>
      </c>
      <c r="E367" s="239" t="s">
        <v>21</v>
      </c>
      <c r="F367" s="240" t="s">
        <v>265</v>
      </c>
      <c r="G367" s="238"/>
      <c r="H367" s="241">
        <v>5.874</v>
      </c>
      <c r="I367" s="242"/>
      <c r="J367" s="238"/>
      <c r="K367" s="238"/>
      <c r="L367" s="243"/>
      <c r="M367" s="244"/>
      <c r="N367" s="245"/>
      <c r="O367" s="245"/>
      <c r="P367" s="245"/>
      <c r="Q367" s="245"/>
      <c r="R367" s="245"/>
      <c r="S367" s="245"/>
      <c r="T367" s="246"/>
      <c r="AT367" s="247" t="s">
        <v>168</v>
      </c>
      <c r="AU367" s="247" t="s">
        <v>81</v>
      </c>
      <c r="AV367" s="14" t="s">
        <v>164</v>
      </c>
      <c r="AW367" s="14" t="s">
        <v>35</v>
      </c>
      <c r="AX367" s="14" t="s">
        <v>71</v>
      </c>
      <c r="AY367" s="247" t="s">
        <v>152</v>
      </c>
    </row>
    <row r="368" spans="2:51" s="11" customFormat="1" ht="13.5">
      <c r="B368" s="204"/>
      <c r="C368" s="205"/>
      <c r="D368" s="206" t="s">
        <v>168</v>
      </c>
      <c r="E368" s="207" t="s">
        <v>21</v>
      </c>
      <c r="F368" s="208" t="s">
        <v>266</v>
      </c>
      <c r="G368" s="205"/>
      <c r="H368" s="207" t="s">
        <v>21</v>
      </c>
      <c r="I368" s="209"/>
      <c r="J368" s="205"/>
      <c r="K368" s="205"/>
      <c r="L368" s="210"/>
      <c r="M368" s="211"/>
      <c r="N368" s="212"/>
      <c r="O368" s="212"/>
      <c r="P368" s="212"/>
      <c r="Q368" s="212"/>
      <c r="R368" s="212"/>
      <c r="S368" s="212"/>
      <c r="T368" s="213"/>
      <c r="AT368" s="214" t="s">
        <v>168</v>
      </c>
      <c r="AU368" s="214" t="s">
        <v>81</v>
      </c>
      <c r="AV368" s="11" t="s">
        <v>79</v>
      </c>
      <c r="AW368" s="11" t="s">
        <v>35</v>
      </c>
      <c r="AX368" s="11" t="s">
        <v>71</v>
      </c>
      <c r="AY368" s="214" t="s">
        <v>152</v>
      </c>
    </row>
    <row r="369" spans="2:51" s="12" customFormat="1" ht="13.5">
      <c r="B369" s="215"/>
      <c r="C369" s="216"/>
      <c r="D369" s="206" t="s">
        <v>168</v>
      </c>
      <c r="E369" s="217" t="s">
        <v>21</v>
      </c>
      <c r="F369" s="218" t="s">
        <v>500</v>
      </c>
      <c r="G369" s="216"/>
      <c r="H369" s="219">
        <v>1.37</v>
      </c>
      <c r="I369" s="220"/>
      <c r="J369" s="216"/>
      <c r="K369" s="216"/>
      <c r="L369" s="221"/>
      <c r="M369" s="222"/>
      <c r="N369" s="223"/>
      <c r="O369" s="223"/>
      <c r="P369" s="223"/>
      <c r="Q369" s="223"/>
      <c r="R369" s="223"/>
      <c r="S369" s="223"/>
      <c r="T369" s="224"/>
      <c r="AT369" s="225" t="s">
        <v>168</v>
      </c>
      <c r="AU369" s="225" t="s">
        <v>81</v>
      </c>
      <c r="AV369" s="12" t="s">
        <v>81</v>
      </c>
      <c r="AW369" s="12" t="s">
        <v>35</v>
      </c>
      <c r="AX369" s="12" t="s">
        <v>71</v>
      </c>
      <c r="AY369" s="225" t="s">
        <v>152</v>
      </c>
    </row>
    <row r="370" spans="2:51" s="12" customFormat="1" ht="13.5">
      <c r="B370" s="215"/>
      <c r="C370" s="216"/>
      <c r="D370" s="206" t="s">
        <v>168</v>
      </c>
      <c r="E370" s="217" t="s">
        <v>21</v>
      </c>
      <c r="F370" s="218" t="s">
        <v>501</v>
      </c>
      <c r="G370" s="216"/>
      <c r="H370" s="219">
        <v>2.008</v>
      </c>
      <c r="I370" s="220"/>
      <c r="J370" s="216"/>
      <c r="K370" s="216"/>
      <c r="L370" s="221"/>
      <c r="M370" s="222"/>
      <c r="N370" s="223"/>
      <c r="O370" s="223"/>
      <c r="P370" s="223"/>
      <c r="Q370" s="223"/>
      <c r="R370" s="223"/>
      <c r="S370" s="223"/>
      <c r="T370" s="224"/>
      <c r="AT370" s="225" t="s">
        <v>168</v>
      </c>
      <c r="AU370" s="225" t="s">
        <v>81</v>
      </c>
      <c r="AV370" s="12" t="s">
        <v>81</v>
      </c>
      <c r="AW370" s="12" t="s">
        <v>35</v>
      </c>
      <c r="AX370" s="12" t="s">
        <v>71</v>
      </c>
      <c r="AY370" s="225" t="s">
        <v>152</v>
      </c>
    </row>
    <row r="371" spans="2:51" s="12" customFormat="1" ht="13.5">
      <c r="B371" s="215"/>
      <c r="C371" s="216"/>
      <c r="D371" s="206" t="s">
        <v>168</v>
      </c>
      <c r="E371" s="217" t="s">
        <v>21</v>
      </c>
      <c r="F371" s="218" t="s">
        <v>502</v>
      </c>
      <c r="G371" s="216"/>
      <c r="H371" s="219">
        <v>0.26</v>
      </c>
      <c r="I371" s="220"/>
      <c r="J371" s="216"/>
      <c r="K371" s="216"/>
      <c r="L371" s="221"/>
      <c r="M371" s="222"/>
      <c r="N371" s="223"/>
      <c r="O371" s="223"/>
      <c r="P371" s="223"/>
      <c r="Q371" s="223"/>
      <c r="R371" s="223"/>
      <c r="S371" s="223"/>
      <c r="T371" s="224"/>
      <c r="AT371" s="225" t="s">
        <v>168</v>
      </c>
      <c r="AU371" s="225" t="s">
        <v>81</v>
      </c>
      <c r="AV371" s="12" t="s">
        <v>81</v>
      </c>
      <c r="AW371" s="12" t="s">
        <v>35</v>
      </c>
      <c r="AX371" s="12" t="s">
        <v>71</v>
      </c>
      <c r="AY371" s="225" t="s">
        <v>152</v>
      </c>
    </row>
    <row r="372" spans="2:51" s="12" customFormat="1" ht="13.5">
      <c r="B372" s="215"/>
      <c r="C372" s="216"/>
      <c r="D372" s="206" t="s">
        <v>168</v>
      </c>
      <c r="E372" s="217" t="s">
        <v>21</v>
      </c>
      <c r="F372" s="218" t="s">
        <v>503</v>
      </c>
      <c r="G372" s="216"/>
      <c r="H372" s="219">
        <v>0.187</v>
      </c>
      <c r="I372" s="220"/>
      <c r="J372" s="216"/>
      <c r="K372" s="216"/>
      <c r="L372" s="221"/>
      <c r="M372" s="222"/>
      <c r="N372" s="223"/>
      <c r="O372" s="223"/>
      <c r="P372" s="223"/>
      <c r="Q372" s="223"/>
      <c r="R372" s="223"/>
      <c r="S372" s="223"/>
      <c r="T372" s="224"/>
      <c r="AT372" s="225" t="s">
        <v>168</v>
      </c>
      <c r="AU372" s="225" t="s">
        <v>81</v>
      </c>
      <c r="AV372" s="12" t="s">
        <v>81</v>
      </c>
      <c r="AW372" s="12" t="s">
        <v>35</v>
      </c>
      <c r="AX372" s="12" t="s">
        <v>71</v>
      </c>
      <c r="AY372" s="225" t="s">
        <v>152</v>
      </c>
    </row>
    <row r="373" spans="2:51" s="12" customFormat="1" ht="13.5">
      <c r="B373" s="215"/>
      <c r="C373" s="216"/>
      <c r="D373" s="206" t="s">
        <v>168</v>
      </c>
      <c r="E373" s="217" t="s">
        <v>21</v>
      </c>
      <c r="F373" s="218" t="s">
        <v>504</v>
      </c>
      <c r="G373" s="216"/>
      <c r="H373" s="219">
        <v>0.225</v>
      </c>
      <c r="I373" s="220"/>
      <c r="J373" s="216"/>
      <c r="K373" s="216"/>
      <c r="L373" s="221"/>
      <c r="M373" s="222"/>
      <c r="N373" s="223"/>
      <c r="O373" s="223"/>
      <c r="P373" s="223"/>
      <c r="Q373" s="223"/>
      <c r="R373" s="223"/>
      <c r="S373" s="223"/>
      <c r="T373" s="224"/>
      <c r="AT373" s="225" t="s">
        <v>168</v>
      </c>
      <c r="AU373" s="225" t="s">
        <v>81</v>
      </c>
      <c r="AV373" s="12" t="s">
        <v>81</v>
      </c>
      <c r="AW373" s="12" t="s">
        <v>35</v>
      </c>
      <c r="AX373" s="12" t="s">
        <v>71</v>
      </c>
      <c r="AY373" s="225" t="s">
        <v>152</v>
      </c>
    </row>
    <row r="374" spans="2:51" s="14" customFormat="1" ht="13.5">
      <c r="B374" s="237"/>
      <c r="C374" s="238"/>
      <c r="D374" s="206" t="s">
        <v>168</v>
      </c>
      <c r="E374" s="239" t="s">
        <v>21</v>
      </c>
      <c r="F374" s="240" t="s">
        <v>265</v>
      </c>
      <c r="G374" s="238"/>
      <c r="H374" s="241">
        <v>4.05</v>
      </c>
      <c r="I374" s="242"/>
      <c r="J374" s="238"/>
      <c r="K374" s="238"/>
      <c r="L374" s="243"/>
      <c r="M374" s="244"/>
      <c r="N374" s="245"/>
      <c r="O374" s="245"/>
      <c r="P374" s="245"/>
      <c r="Q374" s="245"/>
      <c r="R374" s="245"/>
      <c r="S374" s="245"/>
      <c r="T374" s="246"/>
      <c r="AT374" s="247" t="s">
        <v>168</v>
      </c>
      <c r="AU374" s="247" t="s">
        <v>81</v>
      </c>
      <c r="AV374" s="14" t="s">
        <v>164</v>
      </c>
      <c r="AW374" s="14" t="s">
        <v>35</v>
      </c>
      <c r="AX374" s="14" t="s">
        <v>71</v>
      </c>
      <c r="AY374" s="247" t="s">
        <v>152</v>
      </c>
    </row>
    <row r="375" spans="2:51" s="13" customFormat="1" ht="13.5">
      <c r="B375" s="226"/>
      <c r="C375" s="227"/>
      <c r="D375" s="206" t="s">
        <v>168</v>
      </c>
      <c r="E375" s="228" t="s">
        <v>21</v>
      </c>
      <c r="F375" s="229" t="s">
        <v>172</v>
      </c>
      <c r="G375" s="227"/>
      <c r="H375" s="230">
        <v>9.924</v>
      </c>
      <c r="I375" s="231"/>
      <c r="J375" s="227"/>
      <c r="K375" s="227"/>
      <c r="L375" s="232"/>
      <c r="M375" s="233"/>
      <c r="N375" s="234"/>
      <c r="O375" s="234"/>
      <c r="P375" s="234"/>
      <c r="Q375" s="234"/>
      <c r="R375" s="234"/>
      <c r="S375" s="234"/>
      <c r="T375" s="235"/>
      <c r="AT375" s="236" t="s">
        <v>168</v>
      </c>
      <c r="AU375" s="236" t="s">
        <v>81</v>
      </c>
      <c r="AV375" s="13" t="s">
        <v>159</v>
      </c>
      <c r="AW375" s="13" t="s">
        <v>35</v>
      </c>
      <c r="AX375" s="13" t="s">
        <v>79</v>
      </c>
      <c r="AY375" s="236" t="s">
        <v>152</v>
      </c>
    </row>
    <row r="376" spans="2:65" s="1" customFormat="1" ht="16.5" customHeight="1">
      <c r="B376" s="41"/>
      <c r="C376" s="192" t="s">
        <v>505</v>
      </c>
      <c r="D376" s="192" t="s">
        <v>154</v>
      </c>
      <c r="E376" s="193" t="s">
        <v>506</v>
      </c>
      <c r="F376" s="194" t="s">
        <v>507</v>
      </c>
      <c r="G376" s="195" t="s">
        <v>157</v>
      </c>
      <c r="H376" s="196">
        <v>57.437</v>
      </c>
      <c r="I376" s="197"/>
      <c r="J376" s="198">
        <f>ROUND(I376*H376,2)</f>
        <v>0</v>
      </c>
      <c r="K376" s="194" t="s">
        <v>21</v>
      </c>
      <c r="L376" s="61"/>
      <c r="M376" s="199" t="s">
        <v>21</v>
      </c>
      <c r="N376" s="200" t="s">
        <v>42</v>
      </c>
      <c r="O376" s="42"/>
      <c r="P376" s="201">
        <f>O376*H376</f>
        <v>0</v>
      </c>
      <c r="Q376" s="201">
        <v>0.0008</v>
      </c>
      <c r="R376" s="201">
        <f>Q376*H376</f>
        <v>0.0459496</v>
      </c>
      <c r="S376" s="201">
        <v>0</v>
      </c>
      <c r="T376" s="202">
        <f>S376*H376</f>
        <v>0</v>
      </c>
      <c r="AR376" s="24" t="s">
        <v>159</v>
      </c>
      <c r="AT376" s="24" t="s">
        <v>154</v>
      </c>
      <c r="AU376" s="24" t="s">
        <v>81</v>
      </c>
      <c r="AY376" s="24" t="s">
        <v>152</v>
      </c>
      <c r="BE376" s="203">
        <f>IF(N376="základní",J376,0)</f>
        <v>0</v>
      </c>
      <c r="BF376" s="203">
        <f>IF(N376="snížená",J376,0)</f>
        <v>0</v>
      </c>
      <c r="BG376" s="203">
        <f>IF(N376="zákl. přenesená",J376,0)</f>
        <v>0</v>
      </c>
      <c r="BH376" s="203">
        <f>IF(N376="sníž. přenesená",J376,0)</f>
        <v>0</v>
      </c>
      <c r="BI376" s="203">
        <f>IF(N376="nulová",J376,0)</f>
        <v>0</v>
      </c>
      <c r="BJ376" s="24" t="s">
        <v>79</v>
      </c>
      <c r="BK376" s="203">
        <f>ROUND(I376*H376,2)</f>
        <v>0</v>
      </c>
      <c r="BL376" s="24" t="s">
        <v>159</v>
      </c>
      <c r="BM376" s="24" t="s">
        <v>508</v>
      </c>
    </row>
    <row r="377" spans="2:51" s="11" customFormat="1" ht="13.5">
      <c r="B377" s="204"/>
      <c r="C377" s="205"/>
      <c r="D377" s="206" t="s">
        <v>168</v>
      </c>
      <c r="E377" s="207" t="s">
        <v>21</v>
      </c>
      <c r="F377" s="208" t="s">
        <v>509</v>
      </c>
      <c r="G377" s="205"/>
      <c r="H377" s="207" t="s">
        <v>21</v>
      </c>
      <c r="I377" s="209"/>
      <c r="J377" s="205"/>
      <c r="K377" s="205"/>
      <c r="L377" s="210"/>
      <c r="M377" s="211"/>
      <c r="N377" s="212"/>
      <c r="O377" s="212"/>
      <c r="P377" s="212"/>
      <c r="Q377" s="212"/>
      <c r="R377" s="212"/>
      <c r="S377" s="212"/>
      <c r="T377" s="213"/>
      <c r="AT377" s="214" t="s">
        <v>168</v>
      </c>
      <c r="AU377" s="214" t="s">
        <v>81</v>
      </c>
      <c r="AV377" s="11" t="s">
        <v>79</v>
      </c>
      <c r="AW377" s="11" t="s">
        <v>35</v>
      </c>
      <c r="AX377" s="11" t="s">
        <v>71</v>
      </c>
      <c r="AY377" s="214" t="s">
        <v>152</v>
      </c>
    </row>
    <row r="378" spans="2:51" s="11" customFormat="1" ht="13.5">
      <c r="B378" s="204"/>
      <c r="C378" s="205"/>
      <c r="D378" s="206" t="s">
        <v>168</v>
      </c>
      <c r="E378" s="207" t="s">
        <v>21</v>
      </c>
      <c r="F378" s="208" t="s">
        <v>334</v>
      </c>
      <c r="G378" s="205"/>
      <c r="H378" s="207" t="s">
        <v>21</v>
      </c>
      <c r="I378" s="209"/>
      <c r="J378" s="205"/>
      <c r="K378" s="205"/>
      <c r="L378" s="210"/>
      <c r="M378" s="211"/>
      <c r="N378" s="212"/>
      <c r="O378" s="212"/>
      <c r="P378" s="212"/>
      <c r="Q378" s="212"/>
      <c r="R378" s="212"/>
      <c r="S378" s="212"/>
      <c r="T378" s="213"/>
      <c r="AT378" s="214" t="s">
        <v>168</v>
      </c>
      <c r="AU378" s="214" t="s">
        <v>81</v>
      </c>
      <c r="AV378" s="11" t="s">
        <v>79</v>
      </c>
      <c r="AW378" s="11" t="s">
        <v>35</v>
      </c>
      <c r="AX378" s="11" t="s">
        <v>71</v>
      </c>
      <c r="AY378" s="214" t="s">
        <v>152</v>
      </c>
    </row>
    <row r="379" spans="2:51" s="12" customFormat="1" ht="13.5">
      <c r="B379" s="215"/>
      <c r="C379" s="216"/>
      <c r="D379" s="206" t="s">
        <v>168</v>
      </c>
      <c r="E379" s="217" t="s">
        <v>21</v>
      </c>
      <c r="F379" s="218" t="s">
        <v>335</v>
      </c>
      <c r="G379" s="216"/>
      <c r="H379" s="219">
        <v>17.897</v>
      </c>
      <c r="I379" s="220"/>
      <c r="J379" s="216"/>
      <c r="K379" s="216"/>
      <c r="L379" s="221"/>
      <c r="M379" s="222"/>
      <c r="N379" s="223"/>
      <c r="O379" s="223"/>
      <c r="P379" s="223"/>
      <c r="Q379" s="223"/>
      <c r="R379" s="223"/>
      <c r="S379" s="223"/>
      <c r="T379" s="224"/>
      <c r="AT379" s="225" t="s">
        <v>168</v>
      </c>
      <c r="AU379" s="225" t="s">
        <v>81</v>
      </c>
      <c r="AV379" s="12" t="s">
        <v>81</v>
      </c>
      <c r="AW379" s="12" t="s">
        <v>35</v>
      </c>
      <c r="AX379" s="12" t="s">
        <v>71</v>
      </c>
      <c r="AY379" s="225" t="s">
        <v>152</v>
      </c>
    </row>
    <row r="380" spans="2:51" s="12" customFormat="1" ht="13.5">
      <c r="B380" s="215"/>
      <c r="C380" s="216"/>
      <c r="D380" s="206" t="s">
        <v>168</v>
      </c>
      <c r="E380" s="217" t="s">
        <v>21</v>
      </c>
      <c r="F380" s="218" t="s">
        <v>336</v>
      </c>
      <c r="G380" s="216"/>
      <c r="H380" s="219">
        <v>15.683</v>
      </c>
      <c r="I380" s="220"/>
      <c r="J380" s="216"/>
      <c r="K380" s="216"/>
      <c r="L380" s="221"/>
      <c r="M380" s="222"/>
      <c r="N380" s="223"/>
      <c r="O380" s="223"/>
      <c r="P380" s="223"/>
      <c r="Q380" s="223"/>
      <c r="R380" s="223"/>
      <c r="S380" s="223"/>
      <c r="T380" s="224"/>
      <c r="AT380" s="225" t="s">
        <v>168</v>
      </c>
      <c r="AU380" s="225" t="s">
        <v>81</v>
      </c>
      <c r="AV380" s="12" t="s">
        <v>81</v>
      </c>
      <c r="AW380" s="12" t="s">
        <v>35</v>
      </c>
      <c r="AX380" s="12" t="s">
        <v>71</v>
      </c>
      <c r="AY380" s="225" t="s">
        <v>152</v>
      </c>
    </row>
    <row r="381" spans="2:51" s="11" customFormat="1" ht="13.5">
      <c r="B381" s="204"/>
      <c r="C381" s="205"/>
      <c r="D381" s="206" t="s">
        <v>168</v>
      </c>
      <c r="E381" s="207" t="s">
        <v>21</v>
      </c>
      <c r="F381" s="208" t="s">
        <v>337</v>
      </c>
      <c r="G381" s="205"/>
      <c r="H381" s="207" t="s">
        <v>21</v>
      </c>
      <c r="I381" s="209"/>
      <c r="J381" s="205"/>
      <c r="K381" s="205"/>
      <c r="L381" s="210"/>
      <c r="M381" s="211"/>
      <c r="N381" s="212"/>
      <c r="O381" s="212"/>
      <c r="P381" s="212"/>
      <c r="Q381" s="212"/>
      <c r="R381" s="212"/>
      <c r="S381" s="212"/>
      <c r="T381" s="213"/>
      <c r="AT381" s="214" t="s">
        <v>168</v>
      </c>
      <c r="AU381" s="214" t="s">
        <v>81</v>
      </c>
      <c r="AV381" s="11" t="s">
        <v>79</v>
      </c>
      <c r="AW381" s="11" t="s">
        <v>35</v>
      </c>
      <c r="AX381" s="11" t="s">
        <v>71</v>
      </c>
      <c r="AY381" s="214" t="s">
        <v>152</v>
      </c>
    </row>
    <row r="382" spans="2:51" s="12" customFormat="1" ht="13.5">
      <c r="B382" s="215"/>
      <c r="C382" s="216"/>
      <c r="D382" s="206" t="s">
        <v>168</v>
      </c>
      <c r="E382" s="217" t="s">
        <v>21</v>
      </c>
      <c r="F382" s="218" t="s">
        <v>338</v>
      </c>
      <c r="G382" s="216"/>
      <c r="H382" s="219">
        <v>11.608</v>
      </c>
      <c r="I382" s="220"/>
      <c r="J382" s="216"/>
      <c r="K382" s="216"/>
      <c r="L382" s="221"/>
      <c r="M382" s="222"/>
      <c r="N382" s="223"/>
      <c r="O382" s="223"/>
      <c r="P382" s="223"/>
      <c r="Q382" s="223"/>
      <c r="R382" s="223"/>
      <c r="S382" s="223"/>
      <c r="T382" s="224"/>
      <c r="AT382" s="225" t="s">
        <v>168</v>
      </c>
      <c r="AU382" s="225" t="s">
        <v>81</v>
      </c>
      <c r="AV382" s="12" t="s">
        <v>81</v>
      </c>
      <c r="AW382" s="12" t="s">
        <v>35</v>
      </c>
      <c r="AX382" s="12" t="s">
        <v>71</v>
      </c>
      <c r="AY382" s="225" t="s">
        <v>152</v>
      </c>
    </row>
    <row r="383" spans="2:51" s="12" customFormat="1" ht="13.5">
      <c r="B383" s="215"/>
      <c r="C383" s="216"/>
      <c r="D383" s="206" t="s">
        <v>168</v>
      </c>
      <c r="E383" s="217" t="s">
        <v>21</v>
      </c>
      <c r="F383" s="218" t="s">
        <v>339</v>
      </c>
      <c r="G383" s="216"/>
      <c r="H383" s="219">
        <v>12.249</v>
      </c>
      <c r="I383" s="220"/>
      <c r="J383" s="216"/>
      <c r="K383" s="216"/>
      <c r="L383" s="221"/>
      <c r="M383" s="222"/>
      <c r="N383" s="223"/>
      <c r="O383" s="223"/>
      <c r="P383" s="223"/>
      <c r="Q383" s="223"/>
      <c r="R383" s="223"/>
      <c r="S383" s="223"/>
      <c r="T383" s="224"/>
      <c r="AT383" s="225" t="s">
        <v>168</v>
      </c>
      <c r="AU383" s="225" t="s">
        <v>81</v>
      </c>
      <c r="AV383" s="12" t="s">
        <v>81</v>
      </c>
      <c r="AW383" s="12" t="s">
        <v>35</v>
      </c>
      <c r="AX383" s="12" t="s">
        <v>71</v>
      </c>
      <c r="AY383" s="225" t="s">
        <v>152</v>
      </c>
    </row>
    <row r="384" spans="2:51" s="13" customFormat="1" ht="13.5">
      <c r="B384" s="226"/>
      <c r="C384" s="227"/>
      <c r="D384" s="206" t="s">
        <v>168</v>
      </c>
      <c r="E384" s="228" t="s">
        <v>21</v>
      </c>
      <c r="F384" s="229" t="s">
        <v>172</v>
      </c>
      <c r="G384" s="227"/>
      <c r="H384" s="230">
        <v>57.437</v>
      </c>
      <c r="I384" s="231"/>
      <c r="J384" s="227"/>
      <c r="K384" s="227"/>
      <c r="L384" s="232"/>
      <c r="M384" s="233"/>
      <c r="N384" s="234"/>
      <c r="O384" s="234"/>
      <c r="P384" s="234"/>
      <c r="Q384" s="234"/>
      <c r="R384" s="234"/>
      <c r="S384" s="234"/>
      <c r="T384" s="235"/>
      <c r="AT384" s="236" t="s">
        <v>168</v>
      </c>
      <c r="AU384" s="236" t="s">
        <v>81</v>
      </c>
      <c r="AV384" s="13" t="s">
        <v>159</v>
      </c>
      <c r="AW384" s="13" t="s">
        <v>35</v>
      </c>
      <c r="AX384" s="13" t="s">
        <v>79</v>
      </c>
      <c r="AY384" s="236" t="s">
        <v>152</v>
      </c>
    </row>
    <row r="385" spans="2:63" s="10" customFormat="1" ht="29.85" customHeight="1">
      <c r="B385" s="176"/>
      <c r="C385" s="177"/>
      <c r="D385" s="178" t="s">
        <v>70</v>
      </c>
      <c r="E385" s="190" t="s">
        <v>199</v>
      </c>
      <c r="F385" s="190" t="s">
        <v>510</v>
      </c>
      <c r="G385" s="177"/>
      <c r="H385" s="177"/>
      <c r="I385" s="180"/>
      <c r="J385" s="191">
        <f>BK385</f>
        <v>0</v>
      </c>
      <c r="K385" s="177"/>
      <c r="L385" s="182"/>
      <c r="M385" s="183"/>
      <c r="N385" s="184"/>
      <c r="O385" s="184"/>
      <c r="P385" s="185">
        <f>SUM(P386:P406)</f>
        <v>0</v>
      </c>
      <c r="Q385" s="184"/>
      <c r="R385" s="185">
        <f>SUM(R386:R406)</f>
        <v>0.01835306</v>
      </c>
      <c r="S385" s="184"/>
      <c r="T385" s="186">
        <f>SUM(T386:T406)</f>
        <v>0</v>
      </c>
      <c r="AR385" s="187" t="s">
        <v>79</v>
      </c>
      <c r="AT385" s="188" t="s">
        <v>70</v>
      </c>
      <c r="AU385" s="188" t="s">
        <v>79</v>
      </c>
      <c r="AY385" s="187" t="s">
        <v>152</v>
      </c>
      <c r="BK385" s="189">
        <f>SUM(BK386:BK406)</f>
        <v>0</v>
      </c>
    </row>
    <row r="386" spans="2:65" s="1" customFormat="1" ht="25.5" customHeight="1">
      <c r="B386" s="41"/>
      <c r="C386" s="192" t="s">
        <v>511</v>
      </c>
      <c r="D386" s="192" t="s">
        <v>154</v>
      </c>
      <c r="E386" s="193" t="s">
        <v>512</v>
      </c>
      <c r="F386" s="194" t="s">
        <v>513</v>
      </c>
      <c r="G386" s="195" t="s">
        <v>324</v>
      </c>
      <c r="H386" s="196">
        <v>1</v>
      </c>
      <c r="I386" s="197"/>
      <c r="J386" s="198">
        <f aca="true" t="shared" si="0" ref="J386:J391">ROUND(I386*H386,2)</f>
        <v>0</v>
      </c>
      <c r="K386" s="194" t="s">
        <v>21</v>
      </c>
      <c r="L386" s="61"/>
      <c r="M386" s="199" t="s">
        <v>21</v>
      </c>
      <c r="N386" s="200" t="s">
        <v>42</v>
      </c>
      <c r="O386" s="42"/>
      <c r="P386" s="201">
        <f aca="true" t="shared" si="1" ref="P386:P391">O386*H386</f>
        <v>0</v>
      </c>
      <c r="Q386" s="201">
        <v>0</v>
      </c>
      <c r="R386" s="201">
        <f aca="true" t="shared" si="2" ref="R386:R391">Q386*H386</f>
        <v>0</v>
      </c>
      <c r="S386" s="201">
        <v>0</v>
      </c>
      <c r="T386" s="202">
        <f aca="true" t="shared" si="3" ref="T386:T391">S386*H386</f>
        <v>0</v>
      </c>
      <c r="AR386" s="24" t="s">
        <v>159</v>
      </c>
      <c r="AT386" s="24" t="s">
        <v>154</v>
      </c>
      <c r="AU386" s="24" t="s">
        <v>81</v>
      </c>
      <c r="AY386" s="24" t="s">
        <v>152</v>
      </c>
      <c r="BE386" s="203">
        <f aca="true" t="shared" si="4" ref="BE386:BE391">IF(N386="základní",J386,0)</f>
        <v>0</v>
      </c>
      <c r="BF386" s="203">
        <f aca="true" t="shared" si="5" ref="BF386:BF391">IF(N386="snížená",J386,0)</f>
        <v>0</v>
      </c>
      <c r="BG386" s="203">
        <f aca="true" t="shared" si="6" ref="BG386:BG391">IF(N386="zákl. přenesená",J386,0)</f>
        <v>0</v>
      </c>
      <c r="BH386" s="203">
        <f aca="true" t="shared" si="7" ref="BH386:BH391">IF(N386="sníž. přenesená",J386,0)</f>
        <v>0</v>
      </c>
      <c r="BI386" s="203">
        <f aca="true" t="shared" si="8" ref="BI386:BI391">IF(N386="nulová",J386,0)</f>
        <v>0</v>
      </c>
      <c r="BJ386" s="24" t="s">
        <v>79</v>
      </c>
      <c r="BK386" s="203">
        <f aca="true" t="shared" si="9" ref="BK386:BK391">ROUND(I386*H386,2)</f>
        <v>0</v>
      </c>
      <c r="BL386" s="24" t="s">
        <v>159</v>
      </c>
      <c r="BM386" s="24" t="s">
        <v>514</v>
      </c>
    </row>
    <row r="387" spans="2:65" s="1" customFormat="1" ht="25.5" customHeight="1">
      <c r="B387" s="41"/>
      <c r="C387" s="192" t="s">
        <v>515</v>
      </c>
      <c r="D387" s="192" t="s">
        <v>154</v>
      </c>
      <c r="E387" s="193" t="s">
        <v>516</v>
      </c>
      <c r="F387" s="194" t="s">
        <v>517</v>
      </c>
      <c r="G387" s="195" t="s">
        <v>324</v>
      </c>
      <c r="H387" s="196">
        <v>1</v>
      </c>
      <c r="I387" s="197"/>
      <c r="J387" s="198">
        <f t="shared" si="0"/>
        <v>0</v>
      </c>
      <c r="K387" s="194" t="s">
        <v>21</v>
      </c>
      <c r="L387" s="61"/>
      <c r="M387" s="199" t="s">
        <v>21</v>
      </c>
      <c r="N387" s="200" t="s">
        <v>42</v>
      </c>
      <c r="O387" s="42"/>
      <c r="P387" s="201">
        <f t="shared" si="1"/>
        <v>0</v>
      </c>
      <c r="Q387" s="201">
        <v>0</v>
      </c>
      <c r="R387" s="201">
        <f t="shared" si="2"/>
        <v>0</v>
      </c>
      <c r="S387" s="201">
        <v>0</v>
      </c>
      <c r="T387" s="202">
        <f t="shared" si="3"/>
        <v>0</v>
      </c>
      <c r="AR387" s="24" t="s">
        <v>159</v>
      </c>
      <c r="AT387" s="24" t="s">
        <v>154</v>
      </c>
      <c r="AU387" s="24" t="s">
        <v>81</v>
      </c>
      <c r="AY387" s="24" t="s">
        <v>152</v>
      </c>
      <c r="BE387" s="203">
        <f t="shared" si="4"/>
        <v>0</v>
      </c>
      <c r="BF387" s="203">
        <f t="shared" si="5"/>
        <v>0</v>
      </c>
      <c r="BG387" s="203">
        <f t="shared" si="6"/>
        <v>0</v>
      </c>
      <c r="BH387" s="203">
        <f t="shared" si="7"/>
        <v>0</v>
      </c>
      <c r="BI387" s="203">
        <f t="shared" si="8"/>
        <v>0</v>
      </c>
      <c r="BJ387" s="24" t="s">
        <v>79</v>
      </c>
      <c r="BK387" s="203">
        <f t="shared" si="9"/>
        <v>0</v>
      </c>
      <c r="BL387" s="24" t="s">
        <v>159</v>
      </c>
      <c r="BM387" s="24" t="s">
        <v>518</v>
      </c>
    </row>
    <row r="388" spans="2:65" s="1" customFormat="1" ht="25.5" customHeight="1">
      <c r="B388" s="41"/>
      <c r="C388" s="192" t="s">
        <v>519</v>
      </c>
      <c r="D388" s="192" t="s">
        <v>154</v>
      </c>
      <c r="E388" s="193" t="s">
        <v>520</v>
      </c>
      <c r="F388" s="194" t="s">
        <v>521</v>
      </c>
      <c r="G388" s="195" t="s">
        <v>324</v>
      </c>
      <c r="H388" s="196">
        <v>3</v>
      </c>
      <c r="I388" s="197"/>
      <c r="J388" s="198">
        <f t="shared" si="0"/>
        <v>0</v>
      </c>
      <c r="K388" s="194" t="s">
        <v>21</v>
      </c>
      <c r="L388" s="61"/>
      <c r="M388" s="199" t="s">
        <v>21</v>
      </c>
      <c r="N388" s="200" t="s">
        <v>42</v>
      </c>
      <c r="O388" s="42"/>
      <c r="P388" s="201">
        <f t="shared" si="1"/>
        <v>0</v>
      </c>
      <c r="Q388" s="201">
        <v>0</v>
      </c>
      <c r="R388" s="201">
        <f t="shared" si="2"/>
        <v>0</v>
      </c>
      <c r="S388" s="201">
        <v>0</v>
      </c>
      <c r="T388" s="202">
        <f t="shared" si="3"/>
        <v>0</v>
      </c>
      <c r="AR388" s="24" t="s">
        <v>159</v>
      </c>
      <c r="AT388" s="24" t="s">
        <v>154</v>
      </c>
      <c r="AU388" s="24" t="s">
        <v>81</v>
      </c>
      <c r="AY388" s="24" t="s">
        <v>152</v>
      </c>
      <c r="BE388" s="203">
        <f t="shared" si="4"/>
        <v>0</v>
      </c>
      <c r="BF388" s="203">
        <f t="shared" si="5"/>
        <v>0</v>
      </c>
      <c r="BG388" s="203">
        <f t="shared" si="6"/>
        <v>0</v>
      </c>
      <c r="BH388" s="203">
        <f t="shared" si="7"/>
        <v>0</v>
      </c>
      <c r="BI388" s="203">
        <f t="shared" si="8"/>
        <v>0</v>
      </c>
      <c r="BJ388" s="24" t="s">
        <v>79</v>
      </c>
      <c r="BK388" s="203">
        <f t="shared" si="9"/>
        <v>0</v>
      </c>
      <c r="BL388" s="24" t="s">
        <v>159</v>
      </c>
      <c r="BM388" s="24" t="s">
        <v>522</v>
      </c>
    </row>
    <row r="389" spans="2:65" s="1" customFormat="1" ht="25.5" customHeight="1">
      <c r="B389" s="41"/>
      <c r="C389" s="192" t="s">
        <v>523</v>
      </c>
      <c r="D389" s="192" t="s">
        <v>154</v>
      </c>
      <c r="E389" s="193" t="s">
        <v>524</v>
      </c>
      <c r="F389" s="194" t="s">
        <v>525</v>
      </c>
      <c r="G389" s="195" t="s">
        <v>182</v>
      </c>
      <c r="H389" s="196">
        <v>2</v>
      </c>
      <c r="I389" s="197"/>
      <c r="J389" s="198">
        <f t="shared" si="0"/>
        <v>0</v>
      </c>
      <c r="K389" s="194" t="s">
        <v>21</v>
      </c>
      <c r="L389" s="61"/>
      <c r="M389" s="199" t="s">
        <v>21</v>
      </c>
      <c r="N389" s="200" t="s">
        <v>42</v>
      </c>
      <c r="O389" s="42"/>
      <c r="P389" s="201">
        <f t="shared" si="1"/>
        <v>0</v>
      </c>
      <c r="Q389" s="201">
        <v>0</v>
      </c>
      <c r="R389" s="201">
        <f t="shared" si="2"/>
        <v>0</v>
      </c>
      <c r="S389" s="201">
        <v>0</v>
      </c>
      <c r="T389" s="202">
        <f t="shared" si="3"/>
        <v>0</v>
      </c>
      <c r="AR389" s="24" t="s">
        <v>159</v>
      </c>
      <c r="AT389" s="24" t="s">
        <v>154</v>
      </c>
      <c r="AU389" s="24" t="s">
        <v>81</v>
      </c>
      <c r="AY389" s="24" t="s">
        <v>152</v>
      </c>
      <c r="BE389" s="203">
        <f t="shared" si="4"/>
        <v>0</v>
      </c>
      <c r="BF389" s="203">
        <f t="shared" si="5"/>
        <v>0</v>
      </c>
      <c r="BG389" s="203">
        <f t="shared" si="6"/>
        <v>0</v>
      </c>
      <c r="BH389" s="203">
        <f t="shared" si="7"/>
        <v>0</v>
      </c>
      <c r="BI389" s="203">
        <f t="shared" si="8"/>
        <v>0</v>
      </c>
      <c r="BJ389" s="24" t="s">
        <v>79</v>
      </c>
      <c r="BK389" s="203">
        <f t="shared" si="9"/>
        <v>0</v>
      </c>
      <c r="BL389" s="24" t="s">
        <v>159</v>
      </c>
      <c r="BM389" s="24" t="s">
        <v>526</v>
      </c>
    </row>
    <row r="390" spans="2:65" s="1" customFormat="1" ht="25.5" customHeight="1">
      <c r="B390" s="41"/>
      <c r="C390" s="192" t="s">
        <v>527</v>
      </c>
      <c r="D390" s="192" t="s">
        <v>154</v>
      </c>
      <c r="E390" s="193" t="s">
        <v>528</v>
      </c>
      <c r="F390" s="194" t="s">
        <v>525</v>
      </c>
      <c r="G390" s="195" t="s">
        <v>182</v>
      </c>
      <c r="H390" s="196">
        <v>1</v>
      </c>
      <c r="I390" s="197"/>
      <c r="J390" s="198">
        <f t="shared" si="0"/>
        <v>0</v>
      </c>
      <c r="K390" s="194" t="s">
        <v>21</v>
      </c>
      <c r="L390" s="61"/>
      <c r="M390" s="199" t="s">
        <v>21</v>
      </c>
      <c r="N390" s="200" t="s">
        <v>42</v>
      </c>
      <c r="O390" s="42"/>
      <c r="P390" s="201">
        <f t="shared" si="1"/>
        <v>0</v>
      </c>
      <c r="Q390" s="201">
        <v>0</v>
      </c>
      <c r="R390" s="201">
        <f t="shared" si="2"/>
        <v>0</v>
      </c>
      <c r="S390" s="201">
        <v>0</v>
      </c>
      <c r="T390" s="202">
        <f t="shared" si="3"/>
        <v>0</v>
      </c>
      <c r="AR390" s="24" t="s">
        <v>159</v>
      </c>
      <c r="AT390" s="24" t="s">
        <v>154</v>
      </c>
      <c r="AU390" s="24" t="s">
        <v>81</v>
      </c>
      <c r="AY390" s="24" t="s">
        <v>152</v>
      </c>
      <c r="BE390" s="203">
        <f t="shared" si="4"/>
        <v>0</v>
      </c>
      <c r="BF390" s="203">
        <f t="shared" si="5"/>
        <v>0</v>
      </c>
      <c r="BG390" s="203">
        <f t="shared" si="6"/>
        <v>0</v>
      </c>
      <c r="BH390" s="203">
        <f t="shared" si="7"/>
        <v>0</v>
      </c>
      <c r="BI390" s="203">
        <f t="shared" si="8"/>
        <v>0</v>
      </c>
      <c r="BJ390" s="24" t="s">
        <v>79</v>
      </c>
      <c r="BK390" s="203">
        <f t="shared" si="9"/>
        <v>0</v>
      </c>
      <c r="BL390" s="24" t="s">
        <v>159</v>
      </c>
      <c r="BM390" s="24" t="s">
        <v>529</v>
      </c>
    </row>
    <row r="391" spans="2:65" s="1" customFormat="1" ht="25.5" customHeight="1">
      <c r="B391" s="41"/>
      <c r="C391" s="192" t="s">
        <v>530</v>
      </c>
      <c r="D391" s="192" t="s">
        <v>154</v>
      </c>
      <c r="E391" s="193" t="s">
        <v>531</v>
      </c>
      <c r="F391" s="194" t="s">
        <v>532</v>
      </c>
      <c r="G391" s="195" t="s">
        <v>182</v>
      </c>
      <c r="H391" s="196">
        <v>79.45</v>
      </c>
      <c r="I391" s="197"/>
      <c r="J391" s="198">
        <f t="shared" si="0"/>
        <v>0</v>
      </c>
      <c r="K391" s="194" t="s">
        <v>158</v>
      </c>
      <c r="L391" s="61"/>
      <c r="M391" s="199" t="s">
        <v>21</v>
      </c>
      <c r="N391" s="200" t="s">
        <v>42</v>
      </c>
      <c r="O391" s="42"/>
      <c r="P391" s="201">
        <f t="shared" si="1"/>
        <v>0</v>
      </c>
      <c r="Q391" s="201">
        <v>0</v>
      </c>
      <c r="R391" s="201">
        <f t="shared" si="2"/>
        <v>0</v>
      </c>
      <c r="S391" s="201">
        <v>0</v>
      </c>
      <c r="T391" s="202">
        <f t="shared" si="3"/>
        <v>0</v>
      </c>
      <c r="AR391" s="24" t="s">
        <v>159</v>
      </c>
      <c r="AT391" s="24" t="s">
        <v>154</v>
      </c>
      <c r="AU391" s="24" t="s">
        <v>81</v>
      </c>
      <c r="AY391" s="24" t="s">
        <v>152</v>
      </c>
      <c r="BE391" s="203">
        <f t="shared" si="4"/>
        <v>0</v>
      </c>
      <c r="BF391" s="203">
        <f t="shared" si="5"/>
        <v>0</v>
      </c>
      <c r="BG391" s="203">
        <f t="shared" si="6"/>
        <v>0</v>
      </c>
      <c r="BH391" s="203">
        <f t="shared" si="7"/>
        <v>0</v>
      </c>
      <c r="BI391" s="203">
        <f t="shared" si="8"/>
        <v>0</v>
      </c>
      <c r="BJ391" s="24" t="s">
        <v>79</v>
      </c>
      <c r="BK391" s="203">
        <f t="shared" si="9"/>
        <v>0</v>
      </c>
      <c r="BL391" s="24" t="s">
        <v>159</v>
      </c>
      <c r="BM391" s="24" t="s">
        <v>533</v>
      </c>
    </row>
    <row r="392" spans="2:51" s="11" customFormat="1" ht="13.5">
      <c r="B392" s="204"/>
      <c r="C392" s="205"/>
      <c r="D392" s="206" t="s">
        <v>168</v>
      </c>
      <c r="E392" s="207" t="s">
        <v>21</v>
      </c>
      <c r="F392" s="208" t="s">
        <v>169</v>
      </c>
      <c r="G392" s="205"/>
      <c r="H392" s="207" t="s">
        <v>21</v>
      </c>
      <c r="I392" s="209"/>
      <c r="J392" s="205"/>
      <c r="K392" s="205"/>
      <c r="L392" s="210"/>
      <c r="M392" s="211"/>
      <c r="N392" s="212"/>
      <c r="O392" s="212"/>
      <c r="P392" s="212"/>
      <c r="Q392" s="212"/>
      <c r="R392" s="212"/>
      <c r="S392" s="212"/>
      <c r="T392" s="213"/>
      <c r="AT392" s="214" t="s">
        <v>168</v>
      </c>
      <c r="AU392" s="214" t="s">
        <v>81</v>
      </c>
      <c r="AV392" s="11" t="s">
        <v>79</v>
      </c>
      <c r="AW392" s="11" t="s">
        <v>35</v>
      </c>
      <c r="AX392" s="11" t="s">
        <v>71</v>
      </c>
      <c r="AY392" s="214" t="s">
        <v>152</v>
      </c>
    </row>
    <row r="393" spans="2:51" s="11" customFormat="1" ht="13.5">
      <c r="B393" s="204"/>
      <c r="C393" s="205"/>
      <c r="D393" s="206" t="s">
        <v>168</v>
      </c>
      <c r="E393" s="207" t="s">
        <v>21</v>
      </c>
      <c r="F393" s="208" t="s">
        <v>534</v>
      </c>
      <c r="G393" s="205"/>
      <c r="H393" s="207" t="s">
        <v>21</v>
      </c>
      <c r="I393" s="209"/>
      <c r="J393" s="205"/>
      <c r="K393" s="205"/>
      <c r="L393" s="210"/>
      <c r="M393" s="211"/>
      <c r="N393" s="212"/>
      <c r="O393" s="212"/>
      <c r="P393" s="212"/>
      <c r="Q393" s="212"/>
      <c r="R393" s="212"/>
      <c r="S393" s="212"/>
      <c r="T393" s="213"/>
      <c r="AT393" s="214" t="s">
        <v>168</v>
      </c>
      <c r="AU393" s="214" t="s">
        <v>81</v>
      </c>
      <c r="AV393" s="11" t="s">
        <v>79</v>
      </c>
      <c r="AW393" s="11" t="s">
        <v>35</v>
      </c>
      <c r="AX393" s="11" t="s">
        <v>71</v>
      </c>
      <c r="AY393" s="214" t="s">
        <v>152</v>
      </c>
    </row>
    <row r="394" spans="2:51" s="12" customFormat="1" ht="13.5">
      <c r="B394" s="215"/>
      <c r="C394" s="216"/>
      <c r="D394" s="206" t="s">
        <v>168</v>
      </c>
      <c r="E394" s="217" t="s">
        <v>21</v>
      </c>
      <c r="F394" s="218" t="s">
        <v>535</v>
      </c>
      <c r="G394" s="216"/>
      <c r="H394" s="219">
        <v>34.34</v>
      </c>
      <c r="I394" s="220"/>
      <c r="J394" s="216"/>
      <c r="K394" s="216"/>
      <c r="L394" s="221"/>
      <c r="M394" s="222"/>
      <c r="N394" s="223"/>
      <c r="O394" s="223"/>
      <c r="P394" s="223"/>
      <c r="Q394" s="223"/>
      <c r="R394" s="223"/>
      <c r="S394" s="223"/>
      <c r="T394" s="224"/>
      <c r="AT394" s="225" t="s">
        <v>168</v>
      </c>
      <c r="AU394" s="225" t="s">
        <v>81</v>
      </c>
      <c r="AV394" s="12" t="s">
        <v>81</v>
      </c>
      <c r="AW394" s="12" t="s">
        <v>35</v>
      </c>
      <c r="AX394" s="12" t="s">
        <v>71</v>
      </c>
      <c r="AY394" s="225" t="s">
        <v>152</v>
      </c>
    </row>
    <row r="395" spans="2:51" s="14" customFormat="1" ht="13.5">
      <c r="B395" s="237"/>
      <c r="C395" s="238"/>
      <c r="D395" s="206" t="s">
        <v>168</v>
      </c>
      <c r="E395" s="239" t="s">
        <v>21</v>
      </c>
      <c r="F395" s="240" t="s">
        <v>265</v>
      </c>
      <c r="G395" s="238"/>
      <c r="H395" s="241">
        <v>34.34</v>
      </c>
      <c r="I395" s="242"/>
      <c r="J395" s="238"/>
      <c r="K395" s="238"/>
      <c r="L395" s="243"/>
      <c r="M395" s="244"/>
      <c r="N395" s="245"/>
      <c r="O395" s="245"/>
      <c r="P395" s="245"/>
      <c r="Q395" s="245"/>
      <c r="R395" s="245"/>
      <c r="S395" s="245"/>
      <c r="T395" s="246"/>
      <c r="AT395" s="247" t="s">
        <v>168</v>
      </c>
      <c r="AU395" s="247" t="s">
        <v>81</v>
      </c>
      <c r="AV395" s="14" t="s">
        <v>164</v>
      </c>
      <c r="AW395" s="14" t="s">
        <v>35</v>
      </c>
      <c r="AX395" s="14" t="s">
        <v>71</v>
      </c>
      <c r="AY395" s="247" t="s">
        <v>152</v>
      </c>
    </row>
    <row r="396" spans="2:51" s="11" customFormat="1" ht="13.5">
      <c r="B396" s="204"/>
      <c r="C396" s="205"/>
      <c r="D396" s="206" t="s">
        <v>168</v>
      </c>
      <c r="E396" s="207" t="s">
        <v>21</v>
      </c>
      <c r="F396" s="208" t="s">
        <v>266</v>
      </c>
      <c r="G396" s="205"/>
      <c r="H396" s="207" t="s">
        <v>21</v>
      </c>
      <c r="I396" s="209"/>
      <c r="J396" s="205"/>
      <c r="K396" s="205"/>
      <c r="L396" s="210"/>
      <c r="M396" s="211"/>
      <c r="N396" s="212"/>
      <c r="O396" s="212"/>
      <c r="P396" s="212"/>
      <c r="Q396" s="212"/>
      <c r="R396" s="212"/>
      <c r="S396" s="212"/>
      <c r="T396" s="213"/>
      <c r="AT396" s="214" t="s">
        <v>168</v>
      </c>
      <c r="AU396" s="214" t="s">
        <v>81</v>
      </c>
      <c r="AV396" s="11" t="s">
        <v>79</v>
      </c>
      <c r="AW396" s="11" t="s">
        <v>35</v>
      </c>
      <c r="AX396" s="11" t="s">
        <v>71</v>
      </c>
      <c r="AY396" s="214" t="s">
        <v>152</v>
      </c>
    </row>
    <row r="397" spans="2:51" s="11" customFormat="1" ht="13.5">
      <c r="B397" s="204"/>
      <c r="C397" s="205"/>
      <c r="D397" s="206" t="s">
        <v>168</v>
      </c>
      <c r="E397" s="207" t="s">
        <v>21</v>
      </c>
      <c r="F397" s="208" t="s">
        <v>536</v>
      </c>
      <c r="G397" s="205"/>
      <c r="H397" s="207" t="s">
        <v>21</v>
      </c>
      <c r="I397" s="209"/>
      <c r="J397" s="205"/>
      <c r="K397" s="205"/>
      <c r="L397" s="210"/>
      <c r="M397" s="211"/>
      <c r="N397" s="212"/>
      <c r="O397" s="212"/>
      <c r="P397" s="212"/>
      <c r="Q397" s="212"/>
      <c r="R397" s="212"/>
      <c r="S397" s="212"/>
      <c r="T397" s="213"/>
      <c r="AT397" s="214" t="s">
        <v>168</v>
      </c>
      <c r="AU397" s="214" t="s">
        <v>81</v>
      </c>
      <c r="AV397" s="11" t="s">
        <v>79</v>
      </c>
      <c r="AW397" s="11" t="s">
        <v>35</v>
      </c>
      <c r="AX397" s="11" t="s">
        <v>71</v>
      </c>
      <c r="AY397" s="214" t="s">
        <v>152</v>
      </c>
    </row>
    <row r="398" spans="2:51" s="12" customFormat="1" ht="13.5">
      <c r="B398" s="215"/>
      <c r="C398" s="216"/>
      <c r="D398" s="206" t="s">
        <v>168</v>
      </c>
      <c r="E398" s="217" t="s">
        <v>21</v>
      </c>
      <c r="F398" s="218" t="s">
        <v>537</v>
      </c>
      <c r="G398" s="216"/>
      <c r="H398" s="219">
        <v>23.08</v>
      </c>
      <c r="I398" s="220"/>
      <c r="J398" s="216"/>
      <c r="K398" s="216"/>
      <c r="L398" s="221"/>
      <c r="M398" s="222"/>
      <c r="N398" s="223"/>
      <c r="O398" s="223"/>
      <c r="P398" s="223"/>
      <c r="Q398" s="223"/>
      <c r="R398" s="223"/>
      <c r="S398" s="223"/>
      <c r="T398" s="224"/>
      <c r="AT398" s="225" t="s">
        <v>168</v>
      </c>
      <c r="AU398" s="225" t="s">
        <v>81</v>
      </c>
      <c r="AV398" s="12" t="s">
        <v>81</v>
      </c>
      <c r="AW398" s="12" t="s">
        <v>35</v>
      </c>
      <c r="AX398" s="12" t="s">
        <v>71</v>
      </c>
      <c r="AY398" s="225" t="s">
        <v>152</v>
      </c>
    </row>
    <row r="399" spans="2:51" s="11" customFormat="1" ht="13.5">
      <c r="B399" s="204"/>
      <c r="C399" s="205"/>
      <c r="D399" s="206" t="s">
        <v>168</v>
      </c>
      <c r="E399" s="207" t="s">
        <v>21</v>
      </c>
      <c r="F399" s="208" t="s">
        <v>538</v>
      </c>
      <c r="G399" s="205"/>
      <c r="H399" s="207" t="s">
        <v>21</v>
      </c>
      <c r="I399" s="209"/>
      <c r="J399" s="205"/>
      <c r="K399" s="205"/>
      <c r="L399" s="210"/>
      <c r="M399" s="211"/>
      <c r="N399" s="212"/>
      <c r="O399" s="212"/>
      <c r="P399" s="212"/>
      <c r="Q399" s="212"/>
      <c r="R399" s="212"/>
      <c r="S399" s="212"/>
      <c r="T399" s="213"/>
      <c r="AT399" s="214" t="s">
        <v>168</v>
      </c>
      <c r="AU399" s="214" t="s">
        <v>81</v>
      </c>
      <c r="AV399" s="11" t="s">
        <v>79</v>
      </c>
      <c r="AW399" s="11" t="s">
        <v>35</v>
      </c>
      <c r="AX399" s="11" t="s">
        <v>71</v>
      </c>
      <c r="AY399" s="214" t="s">
        <v>152</v>
      </c>
    </row>
    <row r="400" spans="2:51" s="12" customFormat="1" ht="13.5">
      <c r="B400" s="215"/>
      <c r="C400" s="216"/>
      <c r="D400" s="206" t="s">
        <v>168</v>
      </c>
      <c r="E400" s="217" t="s">
        <v>21</v>
      </c>
      <c r="F400" s="218" t="s">
        <v>539</v>
      </c>
      <c r="G400" s="216"/>
      <c r="H400" s="219">
        <v>22.03</v>
      </c>
      <c r="I400" s="220"/>
      <c r="J400" s="216"/>
      <c r="K400" s="216"/>
      <c r="L400" s="221"/>
      <c r="M400" s="222"/>
      <c r="N400" s="223"/>
      <c r="O400" s="223"/>
      <c r="P400" s="223"/>
      <c r="Q400" s="223"/>
      <c r="R400" s="223"/>
      <c r="S400" s="223"/>
      <c r="T400" s="224"/>
      <c r="AT400" s="225" t="s">
        <v>168</v>
      </c>
      <c r="AU400" s="225" t="s">
        <v>81</v>
      </c>
      <c r="AV400" s="12" t="s">
        <v>81</v>
      </c>
      <c r="AW400" s="12" t="s">
        <v>35</v>
      </c>
      <c r="AX400" s="12" t="s">
        <v>71</v>
      </c>
      <c r="AY400" s="225" t="s">
        <v>152</v>
      </c>
    </row>
    <row r="401" spans="2:51" s="14" customFormat="1" ht="13.5">
      <c r="B401" s="237"/>
      <c r="C401" s="238"/>
      <c r="D401" s="206" t="s">
        <v>168</v>
      </c>
      <c r="E401" s="239" t="s">
        <v>21</v>
      </c>
      <c r="F401" s="240" t="s">
        <v>265</v>
      </c>
      <c r="G401" s="238"/>
      <c r="H401" s="241">
        <v>45.11</v>
      </c>
      <c r="I401" s="242"/>
      <c r="J401" s="238"/>
      <c r="K401" s="238"/>
      <c r="L401" s="243"/>
      <c r="M401" s="244"/>
      <c r="N401" s="245"/>
      <c r="O401" s="245"/>
      <c r="P401" s="245"/>
      <c r="Q401" s="245"/>
      <c r="R401" s="245"/>
      <c r="S401" s="245"/>
      <c r="T401" s="246"/>
      <c r="AT401" s="247" t="s">
        <v>168</v>
      </c>
      <c r="AU401" s="247" t="s">
        <v>81</v>
      </c>
      <c r="AV401" s="14" t="s">
        <v>164</v>
      </c>
      <c r="AW401" s="14" t="s">
        <v>35</v>
      </c>
      <c r="AX401" s="14" t="s">
        <v>71</v>
      </c>
      <c r="AY401" s="247" t="s">
        <v>152</v>
      </c>
    </row>
    <row r="402" spans="2:51" s="13" customFormat="1" ht="13.5">
      <c r="B402" s="226"/>
      <c r="C402" s="227"/>
      <c r="D402" s="206" t="s">
        <v>168</v>
      </c>
      <c r="E402" s="228" t="s">
        <v>21</v>
      </c>
      <c r="F402" s="229" t="s">
        <v>172</v>
      </c>
      <c r="G402" s="227"/>
      <c r="H402" s="230">
        <v>79.45</v>
      </c>
      <c r="I402" s="231"/>
      <c r="J402" s="227"/>
      <c r="K402" s="227"/>
      <c r="L402" s="232"/>
      <c r="M402" s="233"/>
      <c r="N402" s="234"/>
      <c r="O402" s="234"/>
      <c r="P402" s="234"/>
      <c r="Q402" s="234"/>
      <c r="R402" s="234"/>
      <c r="S402" s="234"/>
      <c r="T402" s="235"/>
      <c r="AT402" s="236" t="s">
        <v>168</v>
      </c>
      <c r="AU402" s="236" t="s">
        <v>81</v>
      </c>
      <c r="AV402" s="13" t="s">
        <v>159</v>
      </c>
      <c r="AW402" s="13" t="s">
        <v>35</v>
      </c>
      <c r="AX402" s="13" t="s">
        <v>79</v>
      </c>
      <c r="AY402" s="236" t="s">
        <v>152</v>
      </c>
    </row>
    <row r="403" spans="2:65" s="1" customFormat="1" ht="25.5" customHeight="1">
      <c r="B403" s="41"/>
      <c r="C403" s="248" t="s">
        <v>540</v>
      </c>
      <c r="D403" s="248" t="s">
        <v>277</v>
      </c>
      <c r="E403" s="249" t="s">
        <v>541</v>
      </c>
      <c r="F403" s="250" t="s">
        <v>542</v>
      </c>
      <c r="G403" s="251" t="s">
        <v>182</v>
      </c>
      <c r="H403" s="252">
        <v>83.423</v>
      </c>
      <c r="I403" s="253"/>
      <c r="J403" s="254">
        <f>ROUND(I403*H403,2)</f>
        <v>0</v>
      </c>
      <c r="K403" s="250" t="s">
        <v>158</v>
      </c>
      <c r="L403" s="255"/>
      <c r="M403" s="256" t="s">
        <v>21</v>
      </c>
      <c r="N403" s="257" t="s">
        <v>42</v>
      </c>
      <c r="O403" s="42"/>
      <c r="P403" s="201">
        <f>O403*H403</f>
        <v>0</v>
      </c>
      <c r="Q403" s="201">
        <v>0.00022</v>
      </c>
      <c r="R403" s="201">
        <f>Q403*H403</f>
        <v>0.01835306</v>
      </c>
      <c r="S403" s="201">
        <v>0</v>
      </c>
      <c r="T403" s="202">
        <f>S403*H403</f>
        <v>0</v>
      </c>
      <c r="AR403" s="24" t="s">
        <v>199</v>
      </c>
      <c r="AT403" s="24" t="s">
        <v>277</v>
      </c>
      <c r="AU403" s="24" t="s">
        <v>81</v>
      </c>
      <c r="AY403" s="24" t="s">
        <v>152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4" t="s">
        <v>79</v>
      </c>
      <c r="BK403" s="203">
        <f>ROUND(I403*H403,2)</f>
        <v>0</v>
      </c>
      <c r="BL403" s="24" t="s">
        <v>159</v>
      </c>
      <c r="BM403" s="24" t="s">
        <v>543</v>
      </c>
    </row>
    <row r="404" spans="2:51" s="12" customFormat="1" ht="13.5">
      <c r="B404" s="215"/>
      <c r="C404" s="216"/>
      <c r="D404" s="206" t="s">
        <v>168</v>
      </c>
      <c r="E404" s="217" t="s">
        <v>21</v>
      </c>
      <c r="F404" s="218" t="s">
        <v>544</v>
      </c>
      <c r="G404" s="216"/>
      <c r="H404" s="219">
        <v>83.423</v>
      </c>
      <c r="I404" s="220"/>
      <c r="J404" s="216"/>
      <c r="K404" s="216"/>
      <c r="L404" s="221"/>
      <c r="M404" s="222"/>
      <c r="N404" s="223"/>
      <c r="O404" s="223"/>
      <c r="P404" s="223"/>
      <c r="Q404" s="223"/>
      <c r="R404" s="223"/>
      <c r="S404" s="223"/>
      <c r="T404" s="224"/>
      <c r="AT404" s="225" t="s">
        <v>168</v>
      </c>
      <c r="AU404" s="225" t="s">
        <v>81</v>
      </c>
      <c r="AV404" s="12" t="s">
        <v>81</v>
      </c>
      <c r="AW404" s="12" t="s">
        <v>35</v>
      </c>
      <c r="AX404" s="12" t="s">
        <v>71</v>
      </c>
      <c r="AY404" s="225" t="s">
        <v>152</v>
      </c>
    </row>
    <row r="405" spans="2:51" s="13" customFormat="1" ht="13.5">
      <c r="B405" s="226"/>
      <c r="C405" s="227"/>
      <c r="D405" s="206" t="s">
        <v>168</v>
      </c>
      <c r="E405" s="228" t="s">
        <v>21</v>
      </c>
      <c r="F405" s="229" t="s">
        <v>172</v>
      </c>
      <c r="G405" s="227"/>
      <c r="H405" s="230">
        <v>83.423</v>
      </c>
      <c r="I405" s="231"/>
      <c r="J405" s="227"/>
      <c r="K405" s="227"/>
      <c r="L405" s="232"/>
      <c r="M405" s="233"/>
      <c r="N405" s="234"/>
      <c r="O405" s="234"/>
      <c r="P405" s="234"/>
      <c r="Q405" s="234"/>
      <c r="R405" s="234"/>
      <c r="S405" s="234"/>
      <c r="T405" s="235"/>
      <c r="AT405" s="236" t="s">
        <v>168</v>
      </c>
      <c r="AU405" s="236" t="s">
        <v>81</v>
      </c>
      <c r="AV405" s="13" t="s">
        <v>159</v>
      </c>
      <c r="AW405" s="13" t="s">
        <v>35</v>
      </c>
      <c r="AX405" s="13" t="s">
        <v>79</v>
      </c>
      <c r="AY405" s="236" t="s">
        <v>152</v>
      </c>
    </row>
    <row r="406" spans="2:65" s="1" customFormat="1" ht="16.5" customHeight="1">
      <c r="B406" s="41"/>
      <c r="C406" s="248" t="s">
        <v>545</v>
      </c>
      <c r="D406" s="248" t="s">
        <v>277</v>
      </c>
      <c r="E406" s="249" t="s">
        <v>546</v>
      </c>
      <c r="F406" s="250" t="s">
        <v>547</v>
      </c>
      <c r="G406" s="251" t="s">
        <v>254</v>
      </c>
      <c r="H406" s="252">
        <v>11</v>
      </c>
      <c r="I406" s="253"/>
      <c r="J406" s="254">
        <f>ROUND(I406*H406,2)</f>
        <v>0</v>
      </c>
      <c r="K406" s="250" t="s">
        <v>21</v>
      </c>
      <c r="L406" s="255"/>
      <c r="M406" s="256" t="s">
        <v>21</v>
      </c>
      <c r="N406" s="257" t="s">
        <v>42</v>
      </c>
      <c r="O406" s="42"/>
      <c r="P406" s="201">
        <f>O406*H406</f>
        <v>0</v>
      </c>
      <c r="Q406" s="201">
        <v>0</v>
      </c>
      <c r="R406" s="201">
        <f>Q406*H406</f>
        <v>0</v>
      </c>
      <c r="S406" s="201">
        <v>0</v>
      </c>
      <c r="T406" s="202">
        <f>S406*H406</f>
        <v>0</v>
      </c>
      <c r="AR406" s="24" t="s">
        <v>199</v>
      </c>
      <c r="AT406" s="24" t="s">
        <v>277</v>
      </c>
      <c r="AU406" s="24" t="s">
        <v>81</v>
      </c>
      <c r="AY406" s="24" t="s">
        <v>152</v>
      </c>
      <c r="BE406" s="203">
        <f>IF(N406="základní",J406,0)</f>
        <v>0</v>
      </c>
      <c r="BF406" s="203">
        <f>IF(N406="snížená",J406,0)</f>
        <v>0</v>
      </c>
      <c r="BG406" s="203">
        <f>IF(N406="zákl. přenesená",J406,0)</f>
        <v>0</v>
      </c>
      <c r="BH406" s="203">
        <f>IF(N406="sníž. přenesená",J406,0)</f>
        <v>0</v>
      </c>
      <c r="BI406" s="203">
        <f>IF(N406="nulová",J406,0)</f>
        <v>0</v>
      </c>
      <c r="BJ406" s="24" t="s">
        <v>79</v>
      </c>
      <c r="BK406" s="203">
        <f>ROUND(I406*H406,2)</f>
        <v>0</v>
      </c>
      <c r="BL406" s="24" t="s">
        <v>159</v>
      </c>
      <c r="BM406" s="24" t="s">
        <v>548</v>
      </c>
    </row>
    <row r="407" spans="2:63" s="10" customFormat="1" ht="29.85" customHeight="1">
      <c r="B407" s="176"/>
      <c r="C407" s="177"/>
      <c r="D407" s="178" t="s">
        <v>70</v>
      </c>
      <c r="E407" s="190" t="s">
        <v>211</v>
      </c>
      <c r="F407" s="190" t="s">
        <v>549</v>
      </c>
      <c r="G407" s="177"/>
      <c r="H407" s="177"/>
      <c r="I407" s="180"/>
      <c r="J407" s="191">
        <f>BK407</f>
        <v>0</v>
      </c>
      <c r="K407" s="177"/>
      <c r="L407" s="182"/>
      <c r="M407" s="183"/>
      <c r="N407" s="184"/>
      <c r="O407" s="184"/>
      <c r="P407" s="185">
        <f>SUM(P408:P490)</f>
        <v>0</v>
      </c>
      <c r="Q407" s="184"/>
      <c r="R407" s="185">
        <f>SUM(R408:R490)</f>
        <v>11.806464120000001</v>
      </c>
      <c r="S407" s="184"/>
      <c r="T407" s="186">
        <f>SUM(T408:T490)</f>
        <v>71.3064</v>
      </c>
      <c r="AR407" s="187" t="s">
        <v>79</v>
      </c>
      <c r="AT407" s="188" t="s">
        <v>70</v>
      </c>
      <c r="AU407" s="188" t="s">
        <v>79</v>
      </c>
      <c r="AY407" s="187" t="s">
        <v>152</v>
      </c>
      <c r="BK407" s="189">
        <f>SUM(BK408:BK490)</f>
        <v>0</v>
      </c>
    </row>
    <row r="408" spans="2:65" s="1" customFormat="1" ht="16.5" customHeight="1">
      <c r="B408" s="41"/>
      <c r="C408" s="192" t="s">
        <v>550</v>
      </c>
      <c r="D408" s="192" t="s">
        <v>154</v>
      </c>
      <c r="E408" s="193" t="s">
        <v>551</v>
      </c>
      <c r="F408" s="194" t="s">
        <v>552</v>
      </c>
      <c r="G408" s="195" t="s">
        <v>553</v>
      </c>
      <c r="H408" s="196">
        <v>1</v>
      </c>
      <c r="I408" s="197"/>
      <c r="J408" s="198">
        <f>ROUND(I408*H408,2)</f>
        <v>0</v>
      </c>
      <c r="K408" s="194" t="s">
        <v>21</v>
      </c>
      <c r="L408" s="61"/>
      <c r="M408" s="199" t="s">
        <v>21</v>
      </c>
      <c r="N408" s="200" t="s">
        <v>42</v>
      </c>
      <c r="O408" s="42"/>
      <c r="P408" s="201">
        <f>O408*H408</f>
        <v>0</v>
      </c>
      <c r="Q408" s="201">
        <v>0</v>
      </c>
      <c r="R408" s="201">
        <f>Q408*H408</f>
        <v>0</v>
      </c>
      <c r="S408" s="201">
        <v>0</v>
      </c>
      <c r="T408" s="202">
        <f>S408*H408</f>
        <v>0</v>
      </c>
      <c r="AR408" s="24" t="s">
        <v>159</v>
      </c>
      <c r="AT408" s="24" t="s">
        <v>154</v>
      </c>
      <c r="AU408" s="24" t="s">
        <v>81</v>
      </c>
      <c r="AY408" s="24" t="s">
        <v>152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24" t="s">
        <v>79</v>
      </c>
      <c r="BK408" s="203">
        <f>ROUND(I408*H408,2)</f>
        <v>0</v>
      </c>
      <c r="BL408" s="24" t="s">
        <v>159</v>
      </c>
      <c r="BM408" s="24" t="s">
        <v>554</v>
      </c>
    </row>
    <row r="409" spans="2:65" s="1" customFormat="1" ht="16.5" customHeight="1">
      <c r="B409" s="41"/>
      <c r="C409" s="192" t="s">
        <v>555</v>
      </c>
      <c r="D409" s="192" t="s">
        <v>154</v>
      </c>
      <c r="E409" s="193" t="s">
        <v>556</v>
      </c>
      <c r="F409" s="194" t="s">
        <v>557</v>
      </c>
      <c r="G409" s="195" t="s">
        <v>182</v>
      </c>
      <c r="H409" s="196">
        <v>131.92</v>
      </c>
      <c r="I409" s="197"/>
      <c r="J409" s="198">
        <f>ROUND(I409*H409,2)</f>
        <v>0</v>
      </c>
      <c r="K409" s="194" t="s">
        <v>21</v>
      </c>
      <c r="L409" s="61"/>
      <c r="M409" s="199" t="s">
        <v>21</v>
      </c>
      <c r="N409" s="200" t="s">
        <v>42</v>
      </c>
      <c r="O409" s="42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AR409" s="24" t="s">
        <v>159</v>
      </c>
      <c r="AT409" s="24" t="s">
        <v>154</v>
      </c>
      <c r="AU409" s="24" t="s">
        <v>81</v>
      </c>
      <c r="AY409" s="24" t="s">
        <v>152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24" t="s">
        <v>79</v>
      </c>
      <c r="BK409" s="203">
        <f>ROUND(I409*H409,2)</f>
        <v>0</v>
      </c>
      <c r="BL409" s="24" t="s">
        <v>159</v>
      </c>
      <c r="BM409" s="24" t="s">
        <v>558</v>
      </c>
    </row>
    <row r="410" spans="2:51" s="11" customFormat="1" ht="13.5">
      <c r="B410" s="204"/>
      <c r="C410" s="205"/>
      <c r="D410" s="206" t="s">
        <v>168</v>
      </c>
      <c r="E410" s="207" t="s">
        <v>21</v>
      </c>
      <c r="F410" s="208" t="s">
        <v>559</v>
      </c>
      <c r="G410" s="205"/>
      <c r="H410" s="207" t="s">
        <v>21</v>
      </c>
      <c r="I410" s="209"/>
      <c r="J410" s="205"/>
      <c r="K410" s="205"/>
      <c r="L410" s="210"/>
      <c r="M410" s="211"/>
      <c r="N410" s="212"/>
      <c r="O410" s="212"/>
      <c r="P410" s="212"/>
      <c r="Q410" s="212"/>
      <c r="R410" s="212"/>
      <c r="S410" s="212"/>
      <c r="T410" s="213"/>
      <c r="AT410" s="214" t="s">
        <v>168</v>
      </c>
      <c r="AU410" s="214" t="s">
        <v>81</v>
      </c>
      <c r="AV410" s="11" t="s">
        <v>79</v>
      </c>
      <c r="AW410" s="11" t="s">
        <v>35</v>
      </c>
      <c r="AX410" s="11" t="s">
        <v>71</v>
      </c>
      <c r="AY410" s="214" t="s">
        <v>152</v>
      </c>
    </row>
    <row r="411" spans="2:51" s="12" customFormat="1" ht="13.5">
      <c r="B411" s="215"/>
      <c r="C411" s="216"/>
      <c r="D411" s="206" t="s">
        <v>168</v>
      </c>
      <c r="E411" s="217" t="s">
        <v>21</v>
      </c>
      <c r="F411" s="218" t="s">
        <v>560</v>
      </c>
      <c r="G411" s="216"/>
      <c r="H411" s="219">
        <v>22.2</v>
      </c>
      <c r="I411" s="220"/>
      <c r="J411" s="216"/>
      <c r="K411" s="216"/>
      <c r="L411" s="221"/>
      <c r="M411" s="222"/>
      <c r="N411" s="223"/>
      <c r="O411" s="223"/>
      <c r="P411" s="223"/>
      <c r="Q411" s="223"/>
      <c r="R411" s="223"/>
      <c r="S411" s="223"/>
      <c r="T411" s="224"/>
      <c r="AT411" s="225" t="s">
        <v>168</v>
      </c>
      <c r="AU411" s="225" t="s">
        <v>81</v>
      </c>
      <c r="AV411" s="12" t="s">
        <v>81</v>
      </c>
      <c r="AW411" s="12" t="s">
        <v>35</v>
      </c>
      <c r="AX411" s="12" t="s">
        <v>71</v>
      </c>
      <c r="AY411" s="225" t="s">
        <v>152</v>
      </c>
    </row>
    <row r="412" spans="2:51" s="11" customFormat="1" ht="13.5">
      <c r="B412" s="204"/>
      <c r="C412" s="205"/>
      <c r="D412" s="206" t="s">
        <v>168</v>
      </c>
      <c r="E412" s="207" t="s">
        <v>21</v>
      </c>
      <c r="F412" s="208" t="s">
        <v>561</v>
      </c>
      <c r="G412" s="205"/>
      <c r="H412" s="207" t="s">
        <v>21</v>
      </c>
      <c r="I412" s="209"/>
      <c r="J412" s="205"/>
      <c r="K412" s="205"/>
      <c r="L412" s="210"/>
      <c r="M412" s="211"/>
      <c r="N412" s="212"/>
      <c r="O412" s="212"/>
      <c r="P412" s="212"/>
      <c r="Q412" s="212"/>
      <c r="R412" s="212"/>
      <c r="S412" s="212"/>
      <c r="T412" s="213"/>
      <c r="AT412" s="214" t="s">
        <v>168</v>
      </c>
      <c r="AU412" s="214" t="s">
        <v>81</v>
      </c>
      <c r="AV412" s="11" t="s">
        <v>79</v>
      </c>
      <c r="AW412" s="11" t="s">
        <v>35</v>
      </c>
      <c r="AX412" s="11" t="s">
        <v>71</v>
      </c>
      <c r="AY412" s="214" t="s">
        <v>152</v>
      </c>
    </row>
    <row r="413" spans="2:51" s="11" customFormat="1" ht="13.5">
      <c r="B413" s="204"/>
      <c r="C413" s="205"/>
      <c r="D413" s="206" t="s">
        <v>168</v>
      </c>
      <c r="E413" s="207" t="s">
        <v>21</v>
      </c>
      <c r="F413" s="208" t="s">
        <v>562</v>
      </c>
      <c r="G413" s="205"/>
      <c r="H413" s="207" t="s">
        <v>21</v>
      </c>
      <c r="I413" s="209"/>
      <c r="J413" s="205"/>
      <c r="K413" s="205"/>
      <c r="L413" s="210"/>
      <c r="M413" s="211"/>
      <c r="N413" s="212"/>
      <c r="O413" s="212"/>
      <c r="P413" s="212"/>
      <c r="Q413" s="212"/>
      <c r="R413" s="212"/>
      <c r="S413" s="212"/>
      <c r="T413" s="213"/>
      <c r="AT413" s="214" t="s">
        <v>168</v>
      </c>
      <c r="AU413" s="214" t="s">
        <v>81</v>
      </c>
      <c r="AV413" s="11" t="s">
        <v>79</v>
      </c>
      <c r="AW413" s="11" t="s">
        <v>35</v>
      </c>
      <c r="AX413" s="11" t="s">
        <v>71</v>
      </c>
      <c r="AY413" s="214" t="s">
        <v>152</v>
      </c>
    </row>
    <row r="414" spans="2:51" s="12" customFormat="1" ht="13.5">
      <c r="B414" s="215"/>
      <c r="C414" s="216"/>
      <c r="D414" s="206" t="s">
        <v>168</v>
      </c>
      <c r="E414" s="217" t="s">
        <v>21</v>
      </c>
      <c r="F414" s="218" t="s">
        <v>563</v>
      </c>
      <c r="G414" s="216"/>
      <c r="H414" s="219">
        <v>70.3</v>
      </c>
      <c r="I414" s="220"/>
      <c r="J414" s="216"/>
      <c r="K414" s="216"/>
      <c r="L414" s="221"/>
      <c r="M414" s="222"/>
      <c r="N414" s="223"/>
      <c r="O414" s="223"/>
      <c r="P414" s="223"/>
      <c r="Q414" s="223"/>
      <c r="R414" s="223"/>
      <c r="S414" s="223"/>
      <c r="T414" s="224"/>
      <c r="AT414" s="225" t="s">
        <v>168</v>
      </c>
      <c r="AU414" s="225" t="s">
        <v>81</v>
      </c>
      <c r="AV414" s="12" t="s">
        <v>81</v>
      </c>
      <c r="AW414" s="12" t="s">
        <v>35</v>
      </c>
      <c r="AX414" s="12" t="s">
        <v>71</v>
      </c>
      <c r="AY414" s="225" t="s">
        <v>152</v>
      </c>
    </row>
    <row r="415" spans="2:51" s="14" customFormat="1" ht="13.5">
      <c r="B415" s="237"/>
      <c r="C415" s="238"/>
      <c r="D415" s="206" t="s">
        <v>168</v>
      </c>
      <c r="E415" s="239" t="s">
        <v>21</v>
      </c>
      <c r="F415" s="240" t="s">
        <v>265</v>
      </c>
      <c r="G415" s="238"/>
      <c r="H415" s="241">
        <v>92.5</v>
      </c>
      <c r="I415" s="242"/>
      <c r="J415" s="238"/>
      <c r="K415" s="238"/>
      <c r="L415" s="243"/>
      <c r="M415" s="244"/>
      <c r="N415" s="245"/>
      <c r="O415" s="245"/>
      <c r="P415" s="245"/>
      <c r="Q415" s="245"/>
      <c r="R415" s="245"/>
      <c r="S415" s="245"/>
      <c r="T415" s="246"/>
      <c r="AT415" s="247" t="s">
        <v>168</v>
      </c>
      <c r="AU415" s="247" t="s">
        <v>81</v>
      </c>
      <c r="AV415" s="14" t="s">
        <v>164</v>
      </c>
      <c r="AW415" s="14" t="s">
        <v>35</v>
      </c>
      <c r="AX415" s="14" t="s">
        <v>71</v>
      </c>
      <c r="AY415" s="247" t="s">
        <v>152</v>
      </c>
    </row>
    <row r="416" spans="2:51" s="11" customFormat="1" ht="13.5">
      <c r="B416" s="204"/>
      <c r="C416" s="205"/>
      <c r="D416" s="206" t="s">
        <v>168</v>
      </c>
      <c r="E416" s="207" t="s">
        <v>21</v>
      </c>
      <c r="F416" s="208" t="s">
        <v>266</v>
      </c>
      <c r="G416" s="205"/>
      <c r="H416" s="207" t="s">
        <v>21</v>
      </c>
      <c r="I416" s="209"/>
      <c r="J416" s="205"/>
      <c r="K416" s="205"/>
      <c r="L416" s="210"/>
      <c r="M416" s="211"/>
      <c r="N416" s="212"/>
      <c r="O416" s="212"/>
      <c r="P416" s="212"/>
      <c r="Q416" s="212"/>
      <c r="R416" s="212"/>
      <c r="S416" s="212"/>
      <c r="T416" s="213"/>
      <c r="AT416" s="214" t="s">
        <v>168</v>
      </c>
      <c r="AU416" s="214" t="s">
        <v>81</v>
      </c>
      <c r="AV416" s="11" t="s">
        <v>79</v>
      </c>
      <c r="AW416" s="11" t="s">
        <v>35</v>
      </c>
      <c r="AX416" s="11" t="s">
        <v>71</v>
      </c>
      <c r="AY416" s="214" t="s">
        <v>152</v>
      </c>
    </row>
    <row r="417" spans="2:51" s="12" customFormat="1" ht="13.5">
      <c r="B417" s="215"/>
      <c r="C417" s="216"/>
      <c r="D417" s="206" t="s">
        <v>168</v>
      </c>
      <c r="E417" s="217" t="s">
        <v>21</v>
      </c>
      <c r="F417" s="218" t="s">
        <v>564</v>
      </c>
      <c r="G417" s="216"/>
      <c r="H417" s="219">
        <v>21.09</v>
      </c>
      <c r="I417" s="220"/>
      <c r="J417" s="216"/>
      <c r="K417" s="216"/>
      <c r="L417" s="221"/>
      <c r="M417" s="222"/>
      <c r="N417" s="223"/>
      <c r="O417" s="223"/>
      <c r="P417" s="223"/>
      <c r="Q417" s="223"/>
      <c r="R417" s="223"/>
      <c r="S417" s="223"/>
      <c r="T417" s="224"/>
      <c r="AT417" s="225" t="s">
        <v>168</v>
      </c>
      <c r="AU417" s="225" t="s">
        <v>81</v>
      </c>
      <c r="AV417" s="12" t="s">
        <v>81</v>
      </c>
      <c r="AW417" s="12" t="s">
        <v>35</v>
      </c>
      <c r="AX417" s="12" t="s">
        <v>71</v>
      </c>
      <c r="AY417" s="225" t="s">
        <v>152</v>
      </c>
    </row>
    <row r="418" spans="2:51" s="12" customFormat="1" ht="13.5">
      <c r="B418" s="215"/>
      <c r="C418" s="216"/>
      <c r="D418" s="206" t="s">
        <v>168</v>
      </c>
      <c r="E418" s="217" t="s">
        <v>21</v>
      </c>
      <c r="F418" s="218" t="s">
        <v>565</v>
      </c>
      <c r="G418" s="216"/>
      <c r="H418" s="219">
        <v>18.33</v>
      </c>
      <c r="I418" s="220"/>
      <c r="J418" s="216"/>
      <c r="K418" s="216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168</v>
      </c>
      <c r="AU418" s="225" t="s">
        <v>81</v>
      </c>
      <c r="AV418" s="12" t="s">
        <v>81</v>
      </c>
      <c r="AW418" s="12" t="s">
        <v>35</v>
      </c>
      <c r="AX418" s="12" t="s">
        <v>71</v>
      </c>
      <c r="AY418" s="225" t="s">
        <v>152</v>
      </c>
    </row>
    <row r="419" spans="2:51" s="14" customFormat="1" ht="13.5">
      <c r="B419" s="237"/>
      <c r="C419" s="238"/>
      <c r="D419" s="206" t="s">
        <v>168</v>
      </c>
      <c r="E419" s="239" t="s">
        <v>21</v>
      </c>
      <c r="F419" s="240" t="s">
        <v>265</v>
      </c>
      <c r="G419" s="238"/>
      <c r="H419" s="241">
        <v>39.42</v>
      </c>
      <c r="I419" s="242"/>
      <c r="J419" s="238"/>
      <c r="K419" s="238"/>
      <c r="L419" s="243"/>
      <c r="M419" s="244"/>
      <c r="N419" s="245"/>
      <c r="O419" s="245"/>
      <c r="P419" s="245"/>
      <c r="Q419" s="245"/>
      <c r="R419" s="245"/>
      <c r="S419" s="245"/>
      <c r="T419" s="246"/>
      <c r="AT419" s="247" t="s">
        <v>168</v>
      </c>
      <c r="AU419" s="247" t="s">
        <v>81</v>
      </c>
      <c r="AV419" s="14" t="s">
        <v>164</v>
      </c>
      <c r="AW419" s="14" t="s">
        <v>35</v>
      </c>
      <c r="AX419" s="14" t="s">
        <v>71</v>
      </c>
      <c r="AY419" s="247" t="s">
        <v>152</v>
      </c>
    </row>
    <row r="420" spans="2:51" s="13" customFormat="1" ht="13.5">
      <c r="B420" s="226"/>
      <c r="C420" s="227"/>
      <c r="D420" s="206" t="s">
        <v>168</v>
      </c>
      <c r="E420" s="228" t="s">
        <v>21</v>
      </c>
      <c r="F420" s="229" t="s">
        <v>172</v>
      </c>
      <c r="G420" s="227"/>
      <c r="H420" s="230">
        <v>131.92</v>
      </c>
      <c r="I420" s="231"/>
      <c r="J420" s="227"/>
      <c r="K420" s="227"/>
      <c r="L420" s="232"/>
      <c r="M420" s="233"/>
      <c r="N420" s="234"/>
      <c r="O420" s="234"/>
      <c r="P420" s="234"/>
      <c r="Q420" s="234"/>
      <c r="R420" s="234"/>
      <c r="S420" s="234"/>
      <c r="T420" s="235"/>
      <c r="AT420" s="236" t="s">
        <v>168</v>
      </c>
      <c r="AU420" s="236" t="s">
        <v>81</v>
      </c>
      <c r="AV420" s="13" t="s">
        <v>159</v>
      </c>
      <c r="AW420" s="13" t="s">
        <v>35</v>
      </c>
      <c r="AX420" s="13" t="s">
        <v>79</v>
      </c>
      <c r="AY420" s="236" t="s">
        <v>152</v>
      </c>
    </row>
    <row r="421" spans="2:65" s="1" customFormat="1" ht="16.5" customHeight="1">
      <c r="B421" s="41"/>
      <c r="C421" s="192" t="s">
        <v>566</v>
      </c>
      <c r="D421" s="192" t="s">
        <v>154</v>
      </c>
      <c r="E421" s="193" t="s">
        <v>567</v>
      </c>
      <c r="F421" s="194" t="s">
        <v>568</v>
      </c>
      <c r="G421" s="195" t="s">
        <v>182</v>
      </c>
      <c r="H421" s="196">
        <v>1.1</v>
      </c>
      <c r="I421" s="197"/>
      <c r="J421" s="198">
        <f>ROUND(I421*H421,2)</f>
        <v>0</v>
      </c>
      <c r="K421" s="194" t="s">
        <v>21</v>
      </c>
      <c r="L421" s="61"/>
      <c r="M421" s="199" t="s">
        <v>21</v>
      </c>
      <c r="N421" s="200" t="s">
        <v>42</v>
      </c>
      <c r="O421" s="42"/>
      <c r="P421" s="201">
        <f>O421*H421</f>
        <v>0</v>
      </c>
      <c r="Q421" s="201">
        <v>0</v>
      </c>
      <c r="R421" s="201">
        <f>Q421*H421</f>
        <v>0</v>
      </c>
      <c r="S421" s="201">
        <v>0</v>
      </c>
      <c r="T421" s="202">
        <f>S421*H421</f>
        <v>0</v>
      </c>
      <c r="AR421" s="24" t="s">
        <v>159</v>
      </c>
      <c r="AT421" s="24" t="s">
        <v>154</v>
      </c>
      <c r="AU421" s="24" t="s">
        <v>81</v>
      </c>
      <c r="AY421" s="24" t="s">
        <v>152</v>
      </c>
      <c r="BE421" s="203">
        <f>IF(N421="základní",J421,0)</f>
        <v>0</v>
      </c>
      <c r="BF421" s="203">
        <f>IF(N421="snížená",J421,0)</f>
        <v>0</v>
      </c>
      <c r="BG421" s="203">
        <f>IF(N421="zákl. přenesená",J421,0)</f>
        <v>0</v>
      </c>
      <c r="BH421" s="203">
        <f>IF(N421="sníž. přenesená",J421,0)</f>
        <v>0</v>
      </c>
      <c r="BI421" s="203">
        <f>IF(N421="nulová",J421,0)</f>
        <v>0</v>
      </c>
      <c r="BJ421" s="24" t="s">
        <v>79</v>
      </c>
      <c r="BK421" s="203">
        <f>ROUND(I421*H421,2)</f>
        <v>0</v>
      </c>
      <c r="BL421" s="24" t="s">
        <v>159</v>
      </c>
      <c r="BM421" s="24" t="s">
        <v>569</v>
      </c>
    </row>
    <row r="422" spans="2:65" s="1" customFormat="1" ht="38.25" customHeight="1">
      <c r="B422" s="41"/>
      <c r="C422" s="192" t="s">
        <v>570</v>
      </c>
      <c r="D422" s="192" t="s">
        <v>154</v>
      </c>
      <c r="E422" s="193" t="s">
        <v>571</v>
      </c>
      <c r="F422" s="194" t="s">
        <v>572</v>
      </c>
      <c r="G422" s="195" t="s">
        <v>182</v>
      </c>
      <c r="H422" s="196">
        <v>49.42</v>
      </c>
      <c r="I422" s="197"/>
      <c r="J422" s="198">
        <f>ROUND(I422*H422,2)</f>
        <v>0</v>
      </c>
      <c r="K422" s="194" t="s">
        <v>158</v>
      </c>
      <c r="L422" s="61"/>
      <c r="M422" s="199" t="s">
        <v>21</v>
      </c>
      <c r="N422" s="200" t="s">
        <v>42</v>
      </c>
      <c r="O422" s="42"/>
      <c r="P422" s="201">
        <f>O422*H422</f>
        <v>0</v>
      </c>
      <c r="Q422" s="201">
        <v>0.1554</v>
      </c>
      <c r="R422" s="201">
        <f>Q422*H422</f>
        <v>7.679868000000001</v>
      </c>
      <c r="S422" s="201">
        <v>0</v>
      </c>
      <c r="T422" s="202">
        <f>S422*H422</f>
        <v>0</v>
      </c>
      <c r="AR422" s="24" t="s">
        <v>159</v>
      </c>
      <c r="AT422" s="24" t="s">
        <v>154</v>
      </c>
      <c r="AU422" s="24" t="s">
        <v>81</v>
      </c>
      <c r="AY422" s="24" t="s">
        <v>152</v>
      </c>
      <c r="BE422" s="203">
        <f>IF(N422="základní",J422,0)</f>
        <v>0</v>
      </c>
      <c r="BF422" s="203">
        <f>IF(N422="snížená",J422,0)</f>
        <v>0</v>
      </c>
      <c r="BG422" s="203">
        <f>IF(N422="zákl. přenesená",J422,0)</f>
        <v>0</v>
      </c>
      <c r="BH422" s="203">
        <f>IF(N422="sníž. přenesená",J422,0)</f>
        <v>0</v>
      </c>
      <c r="BI422" s="203">
        <f>IF(N422="nulová",J422,0)</f>
        <v>0</v>
      </c>
      <c r="BJ422" s="24" t="s">
        <v>79</v>
      </c>
      <c r="BK422" s="203">
        <f>ROUND(I422*H422,2)</f>
        <v>0</v>
      </c>
      <c r="BL422" s="24" t="s">
        <v>159</v>
      </c>
      <c r="BM422" s="24" t="s">
        <v>573</v>
      </c>
    </row>
    <row r="423" spans="2:51" s="11" customFormat="1" ht="13.5">
      <c r="B423" s="204"/>
      <c r="C423" s="205"/>
      <c r="D423" s="206" t="s">
        <v>168</v>
      </c>
      <c r="E423" s="207" t="s">
        <v>21</v>
      </c>
      <c r="F423" s="208" t="s">
        <v>169</v>
      </c>
      <c r="G423" s="205"/>
      <c r="H423" s="207" t="s">
        <v>21</v>
      </c>
      <c r="I423" s="209"/>
      <c r="J423" s="205"/>
      <c r="K423" s="205"/>
      <c r="L423" s="210"/>
      <c r="M423" s="211"/>
      <c r="N423" s="212"/>
      <c r="O423" s="212"/>
      <c r="P423" s="212"/>
      <c r="Q423" s="212"/>
      <c r="R423" s="212"/>
      <c r="S423" s="212"/>
      <c r="T423" s="213"/>
      <c r="AT423" s="214" t="s">
        <v>168</v>
      </c>
      <c r="AU423" s="214" t="s">
        <v>81</v>
      </c>
      <c r="AV423" s="11" t="s">
        <v>79</v>
      </c>
      <c r="AW423" s="11" t="s">
        <v>35</v>
      </c>
      <c r="AX423" s="11" t="s">
        <v>71</v>
      </c>
      <c r="AY423" s="214" t="s">
        <v>152</v>
      </c>
    </row>
    <row r="424" spans="2:51" s="12" customFormat="1" ht="13.5">
      <c r="B424" s="215"/>
      <c r="C424" s="216"/>
      <c r="D424" s="206" t="s">
        <v>168</v>
      </c>
      <c r="E424" s="217" t="s">
        <v>21</v>
      </c>
      <c r="F424" s="218" t="s">
        <v>312</v>
      </c>
      <c r="G424" s="216"/>
      <c r="H424" s="219">
        <v>29.34</v>
      </c>
      <c r="I424" s="220"/>
      <c r="J424" s="216"/>
      <c r="K424" s="216"/>
      <c r="L424" s="221"/>
      <c r="M424" s="222"/>
      <c r="N424" s="223"/>
      <c r="O424" s="223"/>
      <c r="P424" s="223"/>
      <c r="Q424" s="223"/>
      <c r="R424" s="223"/>
      <c r="S424" s="223"/>
      <c r="T424" s="224"/>
      <c r="AT424" s="225" t="s">
        <v>168</v>
      </c>
      <c r="AU424" s="225" t="s">
        <v>81</v>
      </c>
      <c r="AV424" s="12" t="s">
        <v>81</v>
      </c>
      <c r="AW424" s="12" t="s">
        <v>35</v>
      </c>
      <c r="AX424" s="12" t="s">
        <v>71</v>
      </c>
      <c r="AY424" s="225" t="s">
        <v>152</v>
      </c>
    </row>
    <row r="425" spans="2:51" s="11" customFormat="1" ht="13.5">
      <c r="B425" s="204"/>
      <c r="C425" s="205"/>
      <c r="D425" s="206" t="s">
        <v>168</v>
      </c>
      <c r="E425" s="207" t="s">
        <v>21</v>
      </c>
      <c r="F425" s="208" t="s">
        <v>266</v>
      </c>
      <c r="G425" s="205"/>
      <c r="H425" s="207" t="s">
        <v>21</v>
      </c>
      <c r="I425" s="209"/>
      <c r="J425" s="205"/>
      <c r="K425" s="205"/>
      <c r="L425" s="210"/>
      <c r="M425" s="211"/>
      <c r="N425" s="212"/>
      <c r="O425" s="212"/>
      <c r="P425" s="212"/>
      <c r="Q425" s="212"/>
      <c r="R425" s="212"/>
      <c r="S425" s="212"/>
      <c r="T425" s="213"/>
      <c r="AT425" s="214" t="s">
        <v>168</v>
      </c>
      <c r="AU425" s="214" t="s">
        <v>81</v>
      </c>
      <c r="AV425" s="11" t="s">
        <v>79</v>
      </c>
      <c r="AW425" s="11" t="s">
        <v>35</v>
      </c>
      <c r="AX425" s="11" t="s">
        <v>71</v>
      </c>
      <c r="AY425" s="214" t="s">
        <v>152</v>
      </c>
    </row>
    <row r="426" spans="2:51" s="12" customFormat="1" ht="13.5">
      <c r="B426" s="215"/>
      <c r="C426" s="216"/>
      <c r="D426" s="206" t="s">
        <v>168</v>
      </c>
      <c r="E426" s="217" t="s">
        <v>21</v>
      </c>
      <c r="F426" s="218" t="s">
        <v>313</v>
      </c>
      <c r="G426" s="216"/>
      <c r="H426" s="219">
        <v>20.08</v>
      </c>
      <c r="I426" s="220"/>
      <c r="J426" s="216"/>
      <c r="K426" s="216"/>
      <c r="L426" s="221"/>
      <c r="M426" s="222"/>
      <c r="N426" s="223"/>
      <c r="O426" s="223"/>
      <c r="P426" s="223"/>
      <c r="Q426" s="223"/>
      <c r="R426" s="223"/>
      <c r="S426" s="223"/>
      <c r="T426" s="224"/>
      <c r="AT426" s="225" t="s">
        <v>168</v>
      </c>
      <c r="AU426" s="225" t="s">
        <v>81</v>
      </c>
      <c r="AV426" s="12" t="s">
        <v>81</v>
      </c>
      <c r="AW426" s="12" t="s">
        <v>35</v>
      </c>
      <c r="AX426" s="12" t="s">
        <v>71</v>
      </c>
      <c r="AY426" s="225" t="s">
        <v>152</v>
      </c>
    </row>
    <row r="427" spans="2:51" s="13" customFormat="1" ht="13.5">
      <c r="B427" s="226"/>
      <c r="C427" s="227"/>
      <c r="D427" s="206" t="s">
        <v>168</v>
      </c>
      <c r="E427" s="228" t="s">
        <v>21</v>
      </c>
      <c r="F427" s="229" t="s">
        <v>172</v>
      </c>
      <c r="G427" s="227"/>
      <c r="H427" s="230">
        <v>49.42</v>
      </c>
      <c r="I427" s="231"/>
      <c r="J427" s="227"/>
      <c r="K427" s="227"/>
      <c r="L427" s="232"/>
      <c r="M427" s="233"/>
      <c r="N427" s="234"/>
      <c r="O427" s="234"/>
      <c r="P427" s="234"/>
      <c r="Q427" s="234"/>
      <c r="R427" s="234"/>
      <c r="S427" s="234"/>
      <c r="T427" s="235"/>
      <c r="AT427" s="236" t="s">
        <v>168</v>
      </c>
      <c r="AU427" s="236" t="s">
        <v>81</v>
      </c>
      <c r="AV427" s="13" t="s">
        <v>159</v>
      </c>
      <c r="AW427" s="13" t="s">
        <v>35</v>
      </c>
      <c r="AX427" s="13" t="s">
        <v>79</v>
      </c>
      <c r="AY427" s="236" t="s">
        <v>152</v>
      </c>
    </row>
    <row r="428" spans="2:65" s="1" customFormat="1" ht="25.5" customHeight="1">
      <c r="B428" s="41"/>
      <c r="C428" s="248" t="s">
        <v>574</v>
      </c>
      <c r="D428" s="248" t="s">
        <v>277</v>
      </c>
      <c r="E428" s="249" t="s">
        <v>575</v>
      </c>
      <c r="F428" s="250" t="s">
        <v>576</v>
      </c>
      <c r="G428" s="251" t="s">
        <v>324</v>
      </c>
      <c r="H428" s="252">
        <v>49.914</v>
      </c>
      <c r="I428" s="253"/>
      <c r="J428" s="254">
        <f>ROUND(I428*H428,2)</f>
        <v>0</v>
      </c>
      <c r="K428" s="250" t="s">
        <v>158</v>
      </c>
      <c r="L428" s="255"/>
      <c r="M428" s="256" t="s">
        <v>21</v>
      </c>
      <c r="N428" s="257" t="s">
        <v>42</v>
      </c>
      <c r="O428" s="42"/>
      <c r="P428" s="201">
        <f>O428*H428</f>
        <v>0</v>
      </c>
      <c r="Q428" s="201">
        <v>0.058</v>
      </c>
      <c r="R428" s="201">
        <f>Q428*H428</f>
        <v>2.8950120000000004</v>
      </c>
      <c r="S428" s="201">
        <v>0</v>
      </c>
      <c r="T428" s="202">
        <f>S428*H428</f>
        <v>0</v>
      </c>
      <c r="AR428" s="24" t="s">
        <v>199</v>
      </c>
      <c r="AT428" s="24" t="s">
        <v>277</v>
      </c>
      <c r="AU428" s="24" t="s">
        <v>81</v>
      </c>
      <c r="AY428" s="24" t="s">
        <v>152</v>
      </c>
      <c r="BE428" s="203">
        <f>IF(N428="základní",J428,0)</f>
        <v>0</v>
      </c>
      <c r="BF428" s="203">
        <f>IF(N428="snížená",J428,0)</f>
        <v>0</v>
      </c>
      <c r="BG428" s="203">
        <f>IF(N428="zákl. přenesená",J428,0)</f>
        <v>0</v>
      </c>
      <c r="BH428" s="203">
        <f>IF(N428="sníž. přenesená",J428,0)</f>
        <v>0</v>
      </c>
      <c r="BI428" s="203">
        <f>IF(N428="nulová",J428,0)</f>
        <v>0</v>
      </c>
      <c r="BJ428" s="24" t="s">
        <v>79</v>
      </c>
      <c r="BK428" s="203">
        <f>ROUND(I428*H428,2)</f>
        <v>0</v>
      </c>
      <c r="BL428" s="24" t="s">
        <v>159</v>
      </c>
      <c r="BM428" s="24" t="s">
        <v>577</v>
      </c>
    </row>
    <row r="429" spans="2:51" s="12" customFormat="1" ht="13.5">
      <c r="B429" s="215"/>
      <c r="C429" s="216"/>
      <c r="D429" s="206" t="s">
        <v>168</v>
      </c>
      <c r="E429" s="217" t="s">
        <v>21</v>
      </c>
      <c r="F429" s="218" t="s">
        <v>578</v>
      </c>
      <c r="G429" s="216"/>
      <c r="H429" s="219">
        <v>49.914</v>
      </c>
      <c r="I429" s="220"/>
      <c r="J429" s="216"/>
      <c r="K429" s="216"/>
      <c r="L429" s="221"/>
      <c r="M429" s="222"/>
      <c r="N429" s="223"/>
      <c r="O429" s="223"/>
      <c r="P429" s="223"/>
      <c r="Q429" s="223"/>
      <c r="R429" s="223"/>
      <c r="S429" s="223"/>
      <c r="T429" s="224"/>
      <c r="AT429" s="225" t="s">
        <v>168</v>
      </c>
      <c r="AU429" s="225" t="s">
        <v>81</v>
      </c>
      <c r="AV429" s="12" t="s">
        <v>81</v>
      </c>
      <c r="AW429" s="12" t="s">
        <v>35</v>
      </c>
      <c r="AX429" s="12" t="s">
        <v>79</v>
      </c>
      <c r="AY429" s="225" t="s">
        <v>152</v>
      </c>
    </row>
    <row r="430" spans="2:65" s="1" customFormat="1" ht="25.5" customHeight="1">
      <c r="B430" s="41"/>
      <c r="C430" s="192" t="s">
        <v>579</v>
      </c>
      <c r="D430" s="192" t="s">
        <v>154</v>
      </c>
      <c r="E430" s="193" t="s">
        <v>580</v>
      </c>
      <c r="F430" s="194" t="s">
        <v>581</v>
      </c>
      <c r="G430" s="195" t="s">
        <v>182</v>
      </c>
      <c r="H430" s="196">
        <v>49.42</v>
      </c>
      <c r="I430" s="197"/>
      <c r="J430" s="198">
        <f>ROUND(I430*H430,2)</f>
        <v>0</v>
      </c>
      <c r="K430" s="194" t="s">
        <v>158</v>
      </c>
      <c r="L430" s="61"/>
      <c r="M430" s="199" t="s">
        <v>21</v>
      </c>
      <c r="N430" s="200" t="s">
        <v>42</v>
      </c>
      <c r="O430" s="42"/>
      <c r="P430" s="201">
        <f>O430*H430</f>
        <v>0</v>
      </c>
      <c r="Q430" s="201">
        <v>0</v>
      </c>
      <c r="R430" s="201">
        <f>Q430*H430</f>
        <v>0</v>
      </c>
      <c r="S430" s="201">
        <v>0</v>
      </c>
      <c r="T430" s="202">
        <f>S430*H430</f>
        <v>0</v>
      </c>
      <c r="AR430" s="24" t="s">
        <v>159</v>
      </c>
      <c r="AT430" s="24" t="s">
        <v>154</v>
      </c>
      <c r="AU430" s="24" t="s">
        <v>81</v>
      </c>
      <c r="AY430" s="24" t="s">
        <v>152</v>
      </c>
      <c r="BE430" s="203">
        <f>IF(N430="základní",J430,0)</f>
        <v>0</v>
      </c>
      <c r="BF430" s="203">
        <f>IF(N430="snížená",J430,0)</f>
        <v>0</v>
      </c>
      <c r="BG430" s="203">
        <f>IF(N430="zákl. přenesená",J430,0)</f>
        <v>0</v>
      </c>
      <c r="BH430" s="203">
        <f>IF(N430="sníž. přenesená",J430,0)</f>
        <v>0</v>
      </c>
      <c r="BI430" s="203">
        <f>IF(N430="nulová",J430,0)</f>
        <v>0</v>
      </c>
      <c r="BJ430" s="24" t="s">
        <v>79</v>
      </c>
      <c r="BK430" s="203">
        <f>ROUND(I430*H430,2)</f>
        <v>0</v>
      </c>
      <c r="BL430" s="24" t="s">
        <v>159</v>
      </c>
      <c r="BM430" s="24" t="s">
        <v>582</v>
      </c>
    </row>
    <row r="431" spans="2:51" s="12" customFormat="1" ht="13.5">
      <c r="B431" s="215"/>
      <c r="C431" s="216"/>
      <c r="D431" s="206" t="s">
        <v>168</v>
      </c>
      <c r="E431" s="217" t="s">
        <v>21</v>
      </c>
      <c r="F431" s="218" t="s">
        <v>583</v>
      </c>
      <c r="G431" s="216"/>
      <c r="H431" s="219">
        <v>49.42</v>
      </c>
      <c r="I431" s="220"/>
      <c r="J431" s="216"/>
      <c r="K431" s="216"/>
      <c r="L431" s="221"/>
      <c r="M431" s="222"/>
      <c r="N431" s="223"/>
      <c r="O431" s="223"/>
      <c r="P431" s="223"/>
      <c r="Q431" s="223"/>
      <c r="R431" s="223"/>
      <c r="S431" s="223"/>
      <c r="T431" s="224"/>
      <c r="AT431" s="225" t="s">
        <v>168</v>
      </c>
      <c r="AU431" s="225" t="s">
        <v>81</v>
      </c>
      <c r="AV431" s="12" t="s">
        <v>81</v>
      </c>
      <c r="AW431" s="12" t="s">
        <v>35</v>
      </c>
      <c r="AX431" s="12" t="s">
        <v>71</v>
      </c>
      <c r="AY431" s="225" t="s">
        <v>152</v>
      </c>
    </row>
    <row r="432" spans="2:51" s="13" customFormat="1" ht="13.5">
      <c r="B432" s="226"/>
      <c r="C432" s="227"/>
      <c r="D432" s="206" t="s">
        <v>168</v>
      </c>
      <c r="E432" s="228" t="s">
        <v>21</v>
      </c>
      <c r="F432" s="229" t="s">
        <v>172</v>
      </c>
      <c r="G432" s="227"/>
      <c r="H432" s="230">
        <v>49.42</v>
      </c>
      <c r="I432" s="231"/>
      <c r="J432" s="227"/>
      <c r="K432" s="227"/>
      <c r="L432" s="232"/>
      <c r="M432" s="233"/>
      <c r="N432" s="234"/>
      <c r="O432" s="234"/>
      <c r="P432" s="234"/>
      <c r="Q432" s="234"/>
      <c r="R432" s="234"/>
      <c r="S432" s="234"/>
      <c r="T432" s="235"/>
      <c r="AT432" s="236" t="s">
        <v>168</v>
      </c>
      <c r="AU432" s="236" t="s">
        <v>81</v>
      </c>
      <c r="AV432" s="13" t="s">
        <v>159</v>
      </c>
      <c r="AW432" s="13" t="s">
        <v>35</v>
      </c>
      <c r="AX432" s="13" t="s">
        <v>79</v>
      </c>
      <c r="AY432" s="236" t="s">
        <v>152</v>
      </c>
    </row>
    <row r="433" spans="2:65" s="1" customFormat="1" ht="25.5" customHeight="1">
      <c r="B433" s="41"/>
      <c r="C433" s="192" t="s">
        <v>584</v>
      </c>
      <c r="D433" s="192" t="s">
        <v>154</v>
      </c>
      <c r="E433" s="193" t="s">
        <v>585</v>
      </c>
      <c r="F433" s="194" t="s">
        <v>586</v>
      </c>
      <c r="G433" s="195" t="s">
        <v>157</v>
      </c>
      <c r="H433" s="196">
        <v>53.383</v>
      </c>
      <c r="I433" s="197"/>
      <c r="J433" s="198">
        <f>ROUND(I433*H433,2)</f>
        <v>0</v>
      </c>
      <c r="K433" s="194" t="s">
        <v>21</v>
      </c>
      <c r="L433" s="61"/>
      <c r="M433" s="199" t="s">
        <v>21</v>
      </c>
      <c r="N433" s="200" t="s">
        <v>42</v>
      </c>
      <c r="O433" s="42"/>
      <c r="P433" s="201">
        <f>O433*H433</f>
        <v>0</v>
      </c>
      <c r="Q433" s="201">
        <v>0.00024</v>
      </c>
      <c r="R433" s="201">
        <f>Q433*H433</f>
        <v>0.012811920000000001</v>
      </c>
      <c r="S433" s="201">
        <v>0</v>
      </c>
      <c r="T433" s="202">
        <f>S433*H433</f>
        <v>0</v>
      </c>
      <c r="AR433" s="24" t="s">
        <v>159</v>
      </c>
      <c r="AT433" s="24" t="s">
        <v>154</v>
      </c>
      <c r="AU433" s="24" t="s">
        <v>81</v>
      </c>
      <c r="AY433" s="24" t="s">
        <v>152</v>
      </c>
      <c r="BE433" s="203">
        <f>IF(N433="základní",J433,0)</f>
        <v>0</v>
      </c>
      <c r="BF433" s="203">
        <f>IF(N433="snížená",J433,0)</f>
        <v>0</v>
      </c>
      <c r="BG433" s="203">
        <f>IF(N433="zákl. přenesená",J433,0)</f>
        <v>0</v>
      </c>
      <c r="BH433" s="203">
        <f>IF(N433="sníž. přenesená",J433,0)</f>
        <v>0</v>
      </c>
      <c r="BI433" s="203">
        <f>IF(N433="nulová",J433,0)</f>
        <v>0</v>
      </c>
      <c r="BJ433" s="24" t="s">
        <v>79</v>
      </c>
      <c r="BK433" s="203">
        <f>ROUND(I433*H433,2)</f>
        <v>0</v>
      </c>
      <c r="BL433" s="24" t="s">
        <v>159</v>
      </c>
      <c r="BM433" s="24" t="s">
        <v>587</v>
      </c>
    </row>
    <row r="434" spans="2:51" s="11" customFormat="1" ht="13.5">
      <c r="B434" s="204"/>
      <c r="C434" s="205"/>
      <c r="D434" s="206" t="s">
        <v>168</v>
      </c>
      <c r="E434" s="207" t="s">
        <v>21</v>
      </c>
      <c r="F434" s="208" t="s">
        <v>588</v>
      </c>
      <c r="G434" s="205"/>
      <c r="H434" s="207" t="s">
        <v>21</v>
      </c>
      <c r="I434" s="209"/>
      <c r="J434" s="205"/>
      <c r="K434" s="205"/>
      <c r="L434" s="210"/>
      <c r="M434" s="211"/>
      <c r="N434" s="212"/>
      <c r="O434" s="212"/>
      <c r="P434" s="212"/>
      <c r="Q434" s="212"/>
      <c r="R434" s="212"/>
      <c r="S434" s="212"/>
      <c r="T434" s="213"/>
      <c r="AT434" s="214" t="s">
        <v>168</v>
      </c>
      <c r="AU434" s="214" t="s">
        <v>81</v>
      </c>
      <c r="AV434" s="11" t="s">
        <v>79</v>
      </c>
      <c r="AW434" s="11" t="s">
        <v>35</v>
      </c>
      <c r="AX434" s="11" t="s">
        <v>71</v>
      </c>
      <c r="AY434" s="214" t="s">
        <v>152</v>
      </c>
    </row>
    <row r="435" spans="2:51" s="12" customFormat="1" ht="13.5">
      <c r="B435" s="215"/>
      <c r="C435" s="216"/>
      <c r="D435" s="206" t="s">
        <v>168</v>
      </c>
      <c r="E435" s="217" t="s">
        <v>21</v>
      </c>
      <c r="F435" s="218" t="s">
        <v>589</v>
      </c>
      <c r="G435" s="216"/>
      <c r="H435" s="219">
        <v>34.441</v>
      </c>
      <c r="I435" s="220"/>
      <c r="J435" s="216"/>
      <c r="K435" s="216"/>
      <c r="L435" s="221"/>
      <c r="M435" s="222"/>
      <c r="N435" s="223"/>
      <c r="O435" s="223"/>
      <c r="P435" s="223"/>
      <c r="Q435" s="223"/>
      <c r="R435" s="223"/>
      <c r="S435" s="223"/>
      <c r="T435" s="224"/>
      <c r="AT435" s="225" t="s">
        <v>168</v>
      </c>
      <c r="AU435" s="225" t="s">
        <v>81</v>
      </c>
      <c r="AV435" s="12" t="s">
        <v>81</v>
      </c>
      <c r="AW435" s="12" t="s">
        <v>35</v>
      </c>
      <c r="AX435" s="12" t="s">
        <v>71</v>
      </c>
      <c r="AY435" s="225" t="s">
        <v>152</v>
      </c>
    </row>
    <row r="436" spans="2:51" s="14" customFormat="1" ht="13.5">
      <c r="B436" s="237"/>
      <c r="C436" s="238"/>
      <c r="D436" s="206" t="s">
        <v>168</v>
      </c>
      <c r="E436" s="239" t="s">
        <v>21</v>
      </c>
      <c r="F436" s="240" t="s">
        <v>265</v>
      </c>
      <c r="G436" s="238"/>
      <c r="H436" s="241">
        <v>34.441</v>
      </c>
      <c r="I436" s="242"/>
      <c r="J436" s="238"/>
      <c r="K436" s="238"/>
      <c r="L436" s="243"/>
      <c r="M436" s="244"/>
      <c r="N436" s="245"/>
      <c r="O436" s="245"/>
      <c r="P436" s="245"/>
      <c r="Q436" s="245"/>
      <c r="R436" s="245"/>
      <c r="S436" s="245"/>
      <c r="T436" s="246"/>
      <c r="AT436" s="247" t="s">
        <v>168</v>
      </c>
      <c r="AU436" s="247" t="s">
        <v>81</v>
      </c>
      <c r="AV436" s="14" t="s">
        <v>164</v>
      </c>
      <c r="AW436" s="14" t="s">
        <v>35</v>
      </c>
      <c r="AX436" s="14" t="s">
        <v>71</v>
      </c>
      <c r="AY436" s="247" t="s">
        <v>152</v>
      </c>
    </row>
    <row r="437" spans="2:51" s="11" customFormat="1" ht="13.5">
      <c r="B437" s="204"/>
      <c r="C437" s="205"/>
      <c r="D437" s="206" t="s">
        <v>168</v>
      </c>
      <c r="E437" s="207" t="s">
        <v>21</v>
      </c>
      <c r="F437" s="208" t="s">
        <v>590</v>
      </c>
      <c r="G437" s="205"/>
      <c r="H437" s="207" t="s">
        <v>21</v>
      </c>
      <c r="I437" s="209"/>
      <c r="J437" s="205"/>
      <c r="K437" s="205"/>
      <c r="L437" s="210"/>
      <c r="M437" s="211"/>
      <c r="N437" s="212"/>
      <c r="O437" s="212"/>
      <c r="P437" s="212"/>
      <c r="Q437" s="212"/>
      <c r="R437" s="212"/>
      <c r="S437" s="212"/>
      <c r="T437" s="213"/>
      <c r="AT437" s="214" t="s">
        <v>168</v>
      </c>
      <c r="AU437" s="214" t="s">
        <v>81</v>
      </c>
      <c r="AV437" s="11" t="s">
        <v>79</v>
      </c>
      <c r="AW437" s="11" t="s">
        <v>35</v>
      </c>
      <c r="AX437" s="11" t="s">
        <v>71</v>
      </c>
      <c r="AY437" s="214" t="s">
        <v>152</v>
      </c>
    </row>
    <row r="438" spans="2:51" s="11" customFormat="1" ht="13.5">
      <c r="B438" s="204"/>
      <c r="C438" s="205"/>
      <c r="D438" s="206" t="s">
        <v>168</v>
      </c>
      <c r="E438" s="207" t="s">
        <v>21</v>
      </c>
      <c r="F438" s="208" t="s">
        <v>562</v>
      </c>
      <c r="G438" s="205"/>
      <c r="H438" s="207" t="s">
        <v>21</v>
      </c>
      <c r="I438" s="209"/>
      <c r="J438" s="205"/>
      <c r="K438" s="205"/>
      <c r="L438" s="210"/>
      <c r="M438" s="211"/>
      <c r="N438" s="212"/>
      <c r="O438" s="212"/>
      <c r="P438" s="212"/>
      <c r="Q438" s="212"/>
      <c r="R438" s="212"/>
      <c r="S438" s="212"/>
      <c r="T438" s="213"/>
      <c r="AT438" s="214" t="s">
        <v>168</v>
      </c>
      <c r="AU438" s="214" t="s">
        <v>81</v>
      </c>
      <c r="AV438" s="11" t="s">
        <v>79</v>
      </c>
      <c r="AW438" s="11" t="s">
        <v>35</v>
      </c>
      <c r="AX438" s="11" t="s">
        <v>71</v>
      </c>
      <c r="AY438" s="214" t="s">
        <v>152</v>
      </c>
    </row>
    <row r="439" spans="2:51" s="12" customFormat="1" ht="13.5">
      <c r="B439" s="215"/>
      <c r="C439" s="216"/>
      <c r="D439" s="206" t="s">
        <v>168</v>
      </c>
      <c r="E439" s="217" t="s">
        <v>21</v>
      </c>
      <c r="F439" s="218" t="s">
        <v>591</v>
      </c>
      <c r="G439" s="216"/>
      <c r="H439" s="219">
        <v>7</v>
      </c>
      <c r="I439" s="220"/>
      <c r="J439" s="216"/>
      <c r="K439" s="216"/>
      <c r="L439" s="221"/>
      <c r="M439" s="222"/>
      <c r="N439" s="223"/>
      <c r="O439" s="223"/>
      <c r="P439" s="223"/>
      <c r="Q439" s="223"/>
      <c r="R439" s="223"/>
      <c r="S439" s="223"/>
      <c r="T439" s="224"/>
      <c r="AT439" s="225" t="s">
        <v>168</v>
      </c>
      <c r="AU439" s="225" t="s">
        <v>81</v>
      </c>
      <c r="AV439" s="12" t="s">
        <v>81</v>
      </c>
      <c r="AW439" s="12" t="s">
        <v>35</v>
      </c>
      <c r="AX439" s="12" t="s">
        <v>71</v>
      </c>
      <c r="AY439" s="225" t="s">
        <v>152</v>
      </c>
    </row>
    <row r="440" spans="2:51" s="12" customFormat="1" ht="13.5">
      <c r="B440" s="215"/>
      <c r="C440" s="216"/>
      <c r="D440" s="206" t="s">
        <v>168</v>
      </c>
      <c r="E440" s="217" t="s">
        <v>21</v>
      </c>
      <c r="F440" s="218" t="s">
        <v>592</v>
      </c>
      <c r="G440" s="216"/>
      <c r="H440" s="219">
        <v>4.545</v>
      </c>
      <c r="I440" s="220"/>
      <c r="J440" s="216"/>
      <c r="K440" s="216"/>
      <c r="L440" s="221"/>
      <c r="M440" s="222"/>
      <c r="N440" s="223"/>
      <c r="O440" s="223"/>
      <c r="P440" s="223"/>
      <c r="Q440" s="223"/>
      <c r="R440" s="223"/>
      <c r="S440" s="223"/>
      <c r="T440" s="224"/>
      <c r="AT440" s="225" t="s">
        <v>168</v>
      </c>
      <c r="AU440" s="225" t="s">
        <v>81</v>
      </c>
      <c r="AV440" s="12" t="s">
        <v>81</v>
      </c>
      <c r="AW440" s="12" t="s">
        <v>35</v>
      </c>
      <c r="AX440" s="12" t="s">
        <v>71</v>
      </c>
      <c r="AY440" s="225" t="s">
        <v>152</v>
      </c>
    </row>
    <row r="441" spans="2:51" s="12" customFormat="1" ht="13.5">
      <c r="B441" s="215"/>
      <c r="C441" s="216"/>
      <c r="D441" s="206" t="s">
        <v>168</v>
      </c>
      <c r="E441" s="217" t="s">
        <v>21</v>
      </c>
      <c r="F441" s="218" t="s">
        <v>593</v>
      </c>
      <c r="G441" s="216"/>
      <c r="H441" s="219">
        <v>0.832</v>
      </c>
      <c r="I441" s="220"/>
      <c r="J441" s="216"/>
      <c r="K441" s="216"/>
      <c r="L441" s="221"/>
      <c r="M441" s="222"/>
      <c r="N441" s="223"/>
      <c r="O441" s="223"/>
      <c r="P441" s="223"/>
      <c r="Q441" s="223"/>
      <c r="R441" s="223"/>
      <c r="S441" s="223"/>
      <c r="T441" s="224"/>
      <c r="AT441" s="225" t="s">
        <v>168</v>
      </c>
      <c r="AU441" s="225" t="s">
        <v>81</v>
      </c>
      <c r="AV441" s="12" t="s">
        <v>81</v>
      </c>
      <c r="AW441" s="12" t="s">
        <v>35</v>
      </c>
      <c r="AX441" s="12" t="s">
        <v>71</v>
      </c>
      <c r="AY441" s="225" t="s">
        <v>152</v>
      </c>
    </row>
    <row r="442" spans="2:51" s="14" customFormat="1" ht="13.5">
      <c r="B442" s="237"/>
      <c r="C442" s="238"/>
      <c r="D442" s="206" t="s">
        <v>168</v>
      </c>
      <c r="E442" s="239" t="s">
        <v>21</v>
      </c>
      <c r="F442" s="240" t="s">
        <v>265</v>
      </c>
      <c r="G442" s="238"/>
      <c r="H442" s="241">
        <v>12.377</v>
      </c>
      <c r="I442" s="242"/>
      <c r="J442" s="238"/>
      <c r="K442" s="238"/>
      <c r="L442" s="243"/>
      <c r="M442" s="244"/>
      <c r="N442" s="245"/>
      <c r="O442" s="245"/>
      <c r="P442" s="245"/>
      <c r="Q442" s="245"/>
      <c r="R442" s="245"/>
      <c r="S442" s="245"/>
      <c r="T442" s="246"/>
      <c r="AT442" s="247" t="s">
        <v>168</v>
      </c>
      <c r="AU442" s="247" t="s">
        <v>81</v>
      </c>
      <c r="AV442" s="14" t="s">
        <v>164</v>
      </c>
      <c r="AW442" s="14" t="s">
        <v>35</v>
      </c>
      <c r="AX442" s="14" t="s">
        <v>71</v>
      </c>
      <c r="AY442" s="247" t="s">
        <v>152</v>
      </c>
    </row>
    <row r="443" spans="2:51" s="11" customFormat="1" ht="13.5">
      <c r="B443" s="204"/>
      <c r="C443" s="205"/>
      <c r="D443" s="206" t="s">
        <v>168</v>
      </c>
      <c r="E443" s="207" t="s">
        <v>21</v>
      </c>
      <c r="F443" s="208" t="s">
        <v>266</v>
      </c>
      <c r="G443" s="205"/>
      <c r="H443" s="207" t="s">
        <v>21</v>
      </c>
      <c r="I443" s="209"/>
      <c r="J443" s="205"/>
      <c r="K443" s="205"/>
      <c r="L443" s="210"/>
      <c r="M443" s="211"/>
      <c r="N443" s="212"/>
      <c r="O443" s="212"/>
      <c r="P443" s="212"/>
      <c r="Q443" s="212"/>
      <c r="R443" s="212"/>
      <c r="S443" s="212"/>
      <c r="T443" s="213"/>
      <c r="AT443" s="214" t="s">
        <v>168</v>
      </c>
      <c r="AU443" s="214" t="s">
        <v>81</v>
      </c>
      <c r="AV443" s="11" t="s">
        <v>79</v>
      </c>
      <c r="AW443" s="11" t="s">
        <v>35</v>
      </c>
      <c r="AX443" s="11" t="s">
        <v>71</v>
      </c>
      <c r="AY443" s="214" t="s">
        <v>152</v>
      </c>
    </row>
    <row r="444" spans="2:51" s="12" customFormat="1" ht="13.5">
      <c r="B444" s="215"/>
      <c r="C444" s="216"/>
      <c r="D444" s="206" t="s">
        <v>168</v>
      </c>
      <c r="E444" s="217" t="s">
        <v>21</v>
      </c>
      <c r="F444" s="218" t="s">
        <v>594</v>
      </c>
      <c r="G444" s="216"/>
      <c r="H444" s="219">
        <v>2.1</v>
      </c>
      <c r="I444" s="220"/>
      <c r="J444" s="216"/>
      <c r="K444" s="216"/>
      <c r="L444" s="221"/>
      <c r="M444" s="222"/>
      <c r="N444" s="223"/>
      <c r="O444" s="223"/>
      <c r="P444" s="223"/>
      <c r="Q444" s="223"/>
      <c r="R444" s="223"/>
      <c r="S444" s="223"/>
      <c r="T444" s="224"/>
      <c r="AT444" s="225" t="s">
        <v>168</v>
      </c>
      <c r="AU444" s="225" t="s">
        <v>81</v>
      </c>
      <c r="AV444" s="12" t="s">
        <v>81</v>
      </c>
      <c r="AW444" s="12" t="s">
        <v>35</v>
      </c>
      <c r="AX444" s="12" t="s">
        <v>71</v>
      </c>
      <c r="AY444" s="225" t="s">
        <v>152</v>
      </c>
    </row>
    <row r="445" spans="2:51" s="12" customFormat="1" ht="13.5">
      <c r="B445" s="215"/>
      <c r="C445" s="216"/>
      <c r="D445" s="206" t="s">
        <v>168</v>
      </c>
      <c r="E445" s="217" t="s">
        <v>21</v>
      </c>
      <c r="F445" s="218" t="s">
        <v>595</v>
      </c>
      <c r="G445" s="216"/>
      <c r="H445" s="219">
        <v>1.363</v>
      </c>
      <c r="I445" s="220"/>
      <c r="J445" s="216"/>
      <c r="K445" s="216"/>
      <c r="L445" s="221"/>
      <c r="M445" s="222"/>
      <c r="N445" s="223"/>
      <c r="O445" s="223"/>
      <c r="P445" s="223"/>
      <c r="Q445" s="223"/>
      <c r="R445" s="223"/>
      <c r="S445" s="223"/>
      <c r="T445" s="224"/>
      <c r="AT445" s="225" t="s">
        <v>168</v>
      </c>
      <c r="AU445" s="225" t="s">
        <v>81</v>
      </c>
      <c r="AV445" s="12" t="s">
        <v>81</v>
      </c>
      <c r="AW445" s="12" t="s">
        <v>35</v>
      </c>
      <c r="AX445" s="12" t="s">
        <v>71</v>
      </c>
      <c r="AY445" s="225" t="s">
        <v>152</v>
      </c>
    </row>
    <row r="446" spans="2:51" s="12" customFormat="1" ht="13.5">
      <c r="B446" s="215"/>
      <c r="C446" s="216"/>
      <c r="D446" s="206" t="s">
        <v>168</v>
      </c>
      <c r="E446" s="217" t="s">
        <v>21</v>
      </c>
      <c r="F446" s="218" t="s">
        <v>596</v>
      </c>
      <c r="G446" s="216"/>
      <c r="H446" s="219">
        <v>0.25</v>
      </c>
      <c r="I446" s="220"/>
      <c r="J446" s="216"/>
      <c r="K446" s="216"/>
      <c r="L446" s="221"/>
      <c r="M446" s="222"/>
      <c r="N446" s="223"/>
      <c r="O446" s="223"/>
      <c r="P446" s="223"/>
      <c r="Q446" s="223"/>
      <c r="R446" s="223"/>
      <c r="S446" s="223"/>
      <c r="T446" s="224"/>
      <c r="AT446" s="225" t="s">
        <v>168</v>
      </c>
      <c r="AU446" s="225" t="s">
        <v>81</v>
      </c>
      <c r="AV446" s="12" t="s">
        <v>81</v>
      </c>
      <c r="AW446" s="12" t="s">
        <v>35</v>
      </c>
      <c r="AX446" s="12" t="s">
        <v>71</v>
      </c>
      <c r="AY446" s="225" t="s">
        <v>152</v>
      </c>
    </row>
    <row r="447" spans="2:51" s="12" customFormat="1" ht="13.5">
      <c r="B447" s="215"/>
      <c r="C447" s="216"/>
      <c r="D447" s="206" t="s">
        <v>168</v>
      </c>
      <c r="E447" s="217" t="s">
        <v>21</v>
      </c>
      <c r="F447" s="218" t="s">
        <v>597</v>
      </c>
      <c r="G447" s="216"/>
      <c r="H447" s="219">
        <v>1.68</v>
      </c>
      <c r="I447" s="220"/>
      <c r="J447" s="216"/>
      <c r="K447" s="216"/>
      <c r="L447" s="221"/>
      <c r="M447" s="222"/>
      <c r="N447" s="223"/>
      <c r="O447" s="223"/>
      <c r="P447" s="223"/>
      <c r="Q447" s="223"/>
      <c r="R447" s="223"/>
      <c r="S447" s="223"/>
      <c r="T447" s="224"/>
      <c r="AT447" s="225" t="s">
        <v>168</v>
      </c>
      <c r="AU447" s="225" t="s">
        <v>81</v>
      </c>
      <c r="AV447" s="12" t="s">
        <v>81</v>
      </c>
      <c r="AW447" s="12" t="s">
        <v>35</v>
      </c>
      <c r="AX447" s="12" t="s">
        <v>71</v>
      </c>
      <c r="AY447" s="225" t="s">
        <v>152</v>
      </c>
    </row>
    <row r="448" spans="2:51" s="12" customFormat="1" ht="13.5">
      <c r="B448" s="215"/>
      <c r="C448" s="216"/>
      <c r="D448" s="206" t="s">
        <v>168</v>
      </c>
      <c r="E448" s="217" t="s">
        <v>21</v>
      </c>
      <c r="F448" s="218" t="s">
        <v>598</v>
      </c>
      <c r="G448" s="216"/>
      <c r="H448" s="219">
        <v>1.089</v>
      </c>
      <c r="I448" s="220"/>
      <c r="J448" s="216"/>
      <c r="K448" s="216"/>
      <c r="L448" s="221"/>
      <c r="M448" s="222"/>
      <c r="N448" s="223"/>
      <c r="O448" s="223"/>
      <c r="P448" s="223"/>
      <c r="Q448" s="223"/>
      <c r="R448" s="223"/>
      <c r="S448" s="223"/>
      <c r="T448" s="224"/>
      <c r="AT448" s="225" t="s">
        <v>168</v>
      </c>
      <c r="AU448" s="225" t="s">
        <v>81</v>
      </c>
      <c r="AV448" s="12" t="s">
        <v>81</v>
      </c>
      <c r="AW448" s="12" t="s">
        <v>35</v>
      </c>
      <c r="AX448" s="12" t="s">
        <v>71</v>
      </c>
      <c r="AY448" s="225" t="s">
        <v>152</v>
      </c>
    </row>
    <row r="449" spans="2:51" s="12" customFormat="1" ht="13.5">
      <c r="B449" s="215"/>
      <c r="C449" s="216"/>
      <c r="D449" s="206" t="s">
        <v>168</v>
      </c>
      <c r="E449" s="217" t="s">
        <v>21</v>
      </c>
      <c r="F449" s="218" t="s">
        <v>599</v>
      </c>
      <c r="G449" s="216"/>
      <c r="H449" s="219">
        <v>0.083</v>
      </c>
      <c r="I449" s="220"/>
      <c r="J449" s="216"/>
      <c r="K449" s="216"/>
      <c r="L449" s="221"/>
      <c r="M449" s="222"/>
      <c r="N449" s="223"/>
      <c r="O449" s="223"/>
      <c r="P449" s="223"/>
      <c r="Q449" s="223"/>
      <c r="R449" s="223"/>
      <c r="S449" s="223"/>
      <c r="T449" s="224"/>
      <c r="AT449" s="225" t="s">
        <v>168</v>
      </c>
      <c r="AU449" s="225" t="s">
        <v>81</v>
      </c>
      <c r="AV449" s="12" t="s">
        <v>81</v>
      </c>
      <c r="AW449" s="12" t="s">
        <v>35</v>
      </c>
      <c r="AX449" s="12" t="s">
        <v>71</v>
      </c>
      <c r="AY449" s="225" t="s">
        <v>152</v>
      </c>
    </row>
    <row r="450" spans="2:51" s="14" customFormat="1" ht="13.5">
      <c r="B450" s="237"/>
      <c r="C450" s="238"/>
      <c r="D450" s="206" t="s">
        <v>168</v>
      </c>
      <c r="E450" s="239" t="s">
        <v>21</v>
      </c>
      <c r="F450" s="240" t="s">
        <v>265</v>
      </c>
      <c r="G450" s="238"/>
      <c r="H450" s="241">
        <v>6.565</v>
      </c>
      <c r="I450" s="242"/>
      <c r="J450" s="238"/>
      <c r="K450" s="238"/>
      <c r="L450" s="243"/>
      <c r="M450" s="244"/>
      <c r="N450" s="245"/>
      <c r="O450" s="245"/>
      <c r="P450" s="245"/>
      <c r="Q450" s="245"/>
      <c r="R450" s="245"/>
      <c r="S450" s="245"/>
      <c r="T450" s="246"/>
      <c r="AT450" s="247" t="s">
        <v>168</v>
      </c>
      <c r="AU450" s="247" t="s">
        <v>81</v>
      </c>
      <c r="AV450" s="14" t="s">
        <v>164</v>
      </c>
      <c r="AW450" s="14" t="s">
        <v>35</v>
      </c>
      <c r="AX450" s="14" t="s">
        <v>71</v>
      </c>
      <c r="AY450" s="247" t="s">
        <v>152</v>
      </c>
    </row>
    <row r="451" spans="2:51" s="13" customFormat="1" ht="13.5">
      <c r="B451" s="226"/>
      <c r="C451" s="227"/>
      <c r="D451" s="206" t="s">
        <v>168</v>
      </c>
      <c r="E451" s="228" t="s">
        <v>21</v>
      </c>
      <c r="F451" s="229" t="s">
        <v>172</v>
      </c>
      <c r="G451" s="227"/>
      <c r="H451" s="230">
        <v>53.383</v>
      </c>
      <c r="I451" s="231"/>
      <c r="J451" s="227"/>
      <c r="K451" s="227"/>
      <c r="L451" s="232"/>
      <c r="M451" s="233"/>
      <c r="N451" s="234"/>
      <c r="O451" s="234"/>
      <c r="P451" s="234"/>
      <c r="Q451" s="234"/>
      <c r="R451" s="234"/>
      <c r="S451" s="234"/>
      <c r="T451" s="235"/>
      <c r="AT451" s="236" t="s">
        <v>168</v>
      </c>
      <c r="AU451" s="236" t="s">
        <v>81</v>
      </c>
      <c r="AV451" s="13" t="s">
        <v>159</v>
      </c>
      <c r="AW451" s="13" t="s">
        <v>35</v>
      </c>
      <c r="AX451" s="13" t="s">
        <v>79</v>
      </c>
      <c r="AY451" s="236" t="s">
        <v>152</v>
      </c>
    </row>
    <row r="452" spans="2:65" s="1" customFormat="1" ht="25.5" customHeight="1">
      <c r="B452" s="41"/>
      <c r="C452" s="192" t="s">
        <v>600</v>
      </c>
      <c r="D452" s="192" t="s">
        <v>154</v>
      </c>
      <c r="E452" s="193" t="s">
        <v>601</v>
      </c>
      <c r="F452" s="194" t="s">
        <v>602</v>
      </c>
      <c r="G452" s="195" t="s">
        <v>157</v>
      </c>
      <c r="H452" s="196">
        <v>7</v>
      </c>
      <c r="I452" s="197"/>
      <c r="J452" s="198">
        <f>ROUND(I452*H452,2)</f>
        <v>0</v>
      </c>
      <c r="K452" s="194" t="s">
        <v>158</v>
      </c>
      <c r="L452" s="61"/>
      <c r="M452" s="199" t="s">
        <v>21</v>
      </c>
      <c r="N452" s="200" t="s">
        <v>42</v>
      </c>
      <c r="O452" s="42"/>
      <c r="P452" s="201">
        <f>O452*H452</f>
        <v>0</v>
      </c>
      <c r="Q452" s="201">
        <v>0.00142</v>
      </c>
      <c r="R452" s="201">
        <f>Q452*H452</f>
        <v>0.009940000000000001</v>
      </c>
      <c r="S452" s="201">
        <v>0</v>
      </c>
      <c r="T452" s="202">
        <f>S452*H452</f>
        <v>0</v>
      </c>
      <c r="AR452" s="24" t="s">
        <v>159</v>
      </c>
      <c r="AT452" s="24" t="s">
        <v>154</v>
      </c>
      <c r="AU452" s="24" t="s">
        <v>81</v>
      </c>
      <c r="AY452" s="24" t="s">
        <v>152</v>
      </c>
      <c r="BE452" s="203">
        <f>IF(N452="základní",J452,0)</f>
        <v>0</v>
      </c>
      <c r="BF452" s="203">
        <f>IF(N452="snížená",J452,0)</f>
        <v>0</v>
      </c>
      <c r="BG452" s="203">
        <f>IF(N452="zákl. přenesená",J452,0)</f>
        <v>0</v>
      </c>
      <c r="BH452" s="203">
        <f>IF(N452="sníž. přenesená",J452,0)</f>
        <v>0</v>
      </c>
      <c r="BI452" s="203">
        <f>IF(N452="nulová",J452,0)</f>
        <v>0</v>
      </c>
      <c r="BJ452" s="24" t="s">
        <v>79</v>
      </c>
      <c r="BK452" s="203">
        <f>ROUND(I452*H452,2)</f>
        <v>0</v>
      </c>
      <c r="BL452" s="24" t="s">
        <v>159</v>
      </c>
      <c r="BM452" s="24" t="s">
        <v>603</v>
      </c>
    </row>
    <row r="453" spans="2:51" s="11" customFormat="1" ht="13.5">
      <c r="B453" s="204"/>
      <c r="C453" s="205"/>
      <c r="D453" s="206" t="s">
        <v>168</v>
      </c>
      <c r="E453" s="207" t="s">
        <v>21</v>
      </c>
      <c r="F453" s="208" t="s">
        <v>604</v>
      </c>
      <c r="G453" s="205"/>
      <c r="H453" s="207" t="s">
        <v>21</v>
      </c>
      <c r="I453" s="209"/>
      <c r="J453" s="205"/>
      <c r="K453" s="205"/>
      <c r="L453" s="210"/>
      <c r="M453" s="211"/>
      <c r="N453" s="212"/>
      <c r="O453" s="212"/>
      <c r="P453" s="212"/>
      <c r="Q453" s="212"/>
      <c r="R453" s="212"/>
      <c r="S453" s="212"/>
      <c r="T453" s="213"/>
      <c r="AT453" s="214" t="s">
        <v>168</v>
      </c>
      <c r="AU453" s="214" t="s">
        <v>81</v>
      </c>
      <c r="AV453" s="11" t="s">
        <v>79</v>
      </c>
      <c r="AW453" s="11" t="s">
        <v>35</v>
      </c>
      <c r="AX453" s="11" t="s">
        <v>71</v>
      </c>
      <c r="AY453" s="214" t="s">
        <v>152</v>
      </c>
    </row>
    <row r="454" spans="2:51" s="11" customFormat="1" ht="13.5">
      <c r="B454" s="204"/>
      <c r="C454" s="205"/>
      <c r="D454" s="206" t="s">
        <v>168</v>
      </c>
      <c r="E454" s="207" t="s">
        <v>21</v>
      </c>
      <c r="F454" s="208" t="s">
        <v>605</v>
      </c>
      <c r="G454" s="205"/>
      <c r="H454" s="207" t="s">
        <v>21</v>
      </c>
      <c r="I454" s="209"/>
      <c r="J454" s="205"/>
      <c r="K454" s="205"/>
      <c r="L454" s="210"/>
      <c r="M454" s="211"/>
      <c r="N454" s="212"/>
      <c r="O454" s="212"/>
      <c r="P454" s="212"/>
      <c r="Q454" s="212"/>
      <c r="R454" s="212"/>
      <c r="S454" s="212"/>
      <c r="T454" s="213"/>
      <c r="AT454" s="214" t="s">
        <v>168</v>
      </c>
      <c r="AU454" s="214" t="s">
        <v>81</v>
      </c>
      <c r="AV454" s="11" t="s">
        <v>79</v>
      </c>
      <c r="AW454" s="11" t="s">
        <v>35</v>
      </c>
      <c r="AX454" s="11" t="s">
        <v>71</v>
      </c>
      <c r="AY454" s="214" t="s">
        <v>152</v>
      </c>
    </row>
    <row r="455" spans="2:51" s="12" customFormat="1" ht="13.5">
      <c r="B455" s="215"/>
      <c r="C455" s="216"/>
      <c r="D455" s="206" t="s">
        <v>168</v>
      </c>
      <c r="E455" s="217" t="s">
        <v>21</v>
      </c>
      <c r="F455" s="218" t="s">
        <v>606</v>
      </c>
      <c r="G455" s="216"/>
      <c r="H455" s="219">
        <v>7</v>
      </c>
      <c r="I455" s="220"/>
      <c r="J455" s="216"/>
      <c r="K455" s="216"/>
      <c r="L455" s="221"/>
      <c r="M455" s="222"/>
      <c r="N455" s="223"/>
      <c r="O455" s="223"/>
      <c r="P455" s="223"/>
      <c r="Q455" s="223"/>
      <c r="R455" s="223"/>
      <c r="S455" s="223"/>
      <c r="T455" s="224"/>
      <c r="AT455" s="225" t="s">
        <v>168</v>
      </c>
      <c r="AU455" s="225" t="s">
        <v>81</v>
      </c>
      <c r="AV455" s="12" t="s">
        <v>81</v>
      </c>
      <c r="AW455" s="12" t="s">
        <v>35</v>
      </c>
      <c r="AX455" s="12" t="s">
        <v>71</v>
      </c>
      <c r="AY455" s="225" t="s">
        <v>152</v>
      </c>
    </row>
    <row r="456" spans="2:51" s="13" customFormat="1" ht="13.5">
      <c r="B456" s="226"/>
      <c r="C456" s="227"/>
      <c r="D456" s="206" t="s">
        <v>168</v>
      </c>
      <c r="E456" s="228" t="s">
        <v>21</v>
      </c>
      <c r="F456" s="229" t="s">
        <v>172</v>
      </c>
      <c r="G456" s="227"/>
      <c r="H456" s="230">
        <v>7</v>
      </c>
      <c r="I456" s="231"/>
      <c r="J456" s="227"/>
      <c r="K456" s="227"/>
      <c r="L456" s="232"/>
      <c r="M456" s="233"/>
      <c r="N456" s="234"/>
      <c r="O456" s="234"/>
      <c r="P456" s="234"/>
      <c r="Q456" s="234"/>
      <c r="R456" s="234"/>
      <c r="S456" s="234"/>
      <c r="T456" s="235"/>
      <c r="AT456" s="236" t="s">
        <v>168</v>
      </c>
      <c r="AU456" s="236" t="s">
        <v>81</v>
      </c>
      <c r="AV456" s="13" t="s">
        <v>159</v>
      </c>
      <c r="AW456" s="13" t="s">
        <v>35</v>
      </c>
      <c r="AX456" s="13" t="s">
        <v>79</v>
      </c>
      <c r="AY456" s="236" t="s">
        <v>152</v>
      </c>
    </row>
    <row r="457" spans="2:65" s="1" customFormat="1" ht="38.25" customHeight="1">
      <c r="B457" s="41"/>
      <c r="C457" s="192" t="s">
        <v>607</v>
      </c>
      <c r="D457" s="192" t="s">
        <v>154</v>
      </c>
      <c r="E457" s="193" t="s">
        <v>608</v>
      </c>
      <c r="F457" s="194" t="s">
        <v>609</v>
      </c>
      <c r="G457" s="195" t="s">
        <v>324</v>
      </c>
      <c r="H457" s="196">
        <v>282</v>
      </c>
      <c r="I457" s="197"/>
      <c r="J457" s="198">
        <f>ROUND(I457*H457,2)</f>
        <v>0</v>
      </c>
      <c r="K457" s="194" t="s">
        <v>158</v>
      </c>
      <c r="L457" s="61"/>
      <c r="M457" s="199" t="s">
        <v>21</v>
      </c>
      <c r="N457" s="200" t="s">
        <v>42</v>
      </c>
      <c r="O457" s="42"/>
      <c r="P457" s="201">
        <f>O457*H457</f>
        <v>0</v>
      </c>
      <c r="Q457" s="201">
        <v>8E-05</v>
      </c>
      <c r="R457" s="201">
        <f>Q457*H457</f>
        <v>0.02256</v>
      </c>
      <c r="S457" s="201">
        <v>0</v>
      </c>
      <c r="T457" s="202">
        <f>S457*H457</f>
        <v>0</v>
      </c>
      <c r="AR457" s="24" t="s">
        <v>159</v>
      </c>
      <c r="AT457" s="24" t="s">
        <v>154</v>
      </c>
      <c r="AU457" s="24" t="s">
        <v>81</v>
      </c>
      <c r="AY457" s="24" t="s">
        <v>152</v>
      </c>
      <c r="BE457" s="203">
        <f>IF(N457="základní",J457,0)</f>
        <v>0</v>
      </c>
      <c r="BF457" s="203">
        <f>IF(N457="snížená",J457,0)</f>
        <v>0</v>
      </c>
      <c r="BG457" s="203">
        <f>IF(N457="zákl. přenesená",J457,0)</f>
        <v>0</v>
      </c>
      <c r="BH457" s="203">
        <f>IF(N457="sníž. přenesená",J457,0)</f>
        <v>0</v>
      </c>
      <c r="BI457" s="203">
        <f>IF(N457="nulová",J457,0)</f>
        <v>0</v>
      </c>
      <c r="BJ457" s="24" t="s">
        <v>79</v>
      </c>
      <c r="BK457" s="203">
        <f>ROUND(I457*H457,2)</f>
        <v>0</v>
      </c>
      <c r="BL457" s="24" t="s">
        <v>159</v>
      </c>
      <c r="BM457" s="24" t="s">
        <v>610</v>
      </c>
    </row>
    <row r="458" spans="2:51" s="11" customFormat="1" ht="13.5">
      <c r="B458" s="204"/>
      <c r="C458" s="205"/>
      <c r="D458" s="206" t="s">
        <v>168</v>
      </c>
      <c r="E458" s="207" t="s">
        <v>21</v>
      </c>
      <c r="F458" s="208" t="s">
        <v>611</v>
      </c>
      <c r="G458" s="205"/>
      <c r="H458" s="207" t="s">
        <v>21</v>
      </c>
      <c r="I458" s="209"/>
      <c r="J458" s="205"/>
      <c r="K458" s="205"/>
      <c r="L458" s="210"/>
      <c r="M458" s="211"/>
      <c r="N458" s="212"/>
      <c r="O458" s="212"/>
      <c r="P458" s="212"/>
      <c r="Q458" s="212"/>
      <c r="R458" s="212"/>
      <c r="S458" s="212"/>
      <c r="T458" s="213"/>
      <c r="AT458" s="214" t="s">
        <v>168</v>
      </c>
      <c r="AU458" s="214" t="s">
        <v>81</v>
      </c>
      <c r="AV458" s="11" t="s">
        <v>79</v>
      </c>
      <c r="AW458" s="11" t="s">
        <v>35</v>
      </c>
      <c r="AX458" s="11" t="s">
        <v>71</v>
      </c>
      <c r="AY458" s="214" t="s">
        <v>152</v>
      </c>
    </row>
    <row r="459" spans="2:51" s="11" customFormat="1" ht="13.5">
      <c r="B459" s="204"/>
      <c r="C459" s="205"/>
      <c r="D459" s="206" t="s">
        <v>168</v>
      </c>
      <c r="E459" s="207" t="s">
        <v>21</v>
      </c>
      <c r="F459" s="208" t="s">
        <v>169</v>
      </c>
      <c r="G459" s="205"/>
      <c r="H459" s="207" t="s">
        <v>21</v>
      </c>
      <c r="I459" s="209"/>
      <c r="J459" s="205"/>
      <c r="K459" s="205"/>
      <c r="L459" s="210"/>
      <c r="M459" s="211"/>
      <c r="N459" s="212"/>
      <c r="O459" s="212"/>
      <c r="P459" s="212"/>
      <c r="Q459" s="212"/>
      <c r="R459" s="212"/>
      <c r="S459" s="212"/>
      <c r="T459" s="213"/>
      <c r="AT459" s="214" t="s">
        <v>168</v>
      </c>
      <c r="AU459" s="214" t="s">
        <v>81</v>
      </c>
      <c r="AV459" s="11" t="s">
        <v>79</v>
      </c>
      <c r="AW459" s="11" t="s">
        <v>35</v>
      </c>
      <c r="AX459" s="11" t="s">
        <v>71</v>
      </c>
      <c r="AY459" s="214" t="s">
        <v>152</v>
      </c>
    </row>
    <row r="460" spans="2:51" s="12" customFormat="1" ht="13.5">
      <c r="B460" s="215"/>
      <c r="C460" s="216"/>
      <c r="D460" s="206" t="s">
        <v>168</v>
      </c>
      <c r="E460" s="217" t="s">
        <v>21</v>
      </c>
      <c r="F460" s="218" t="s">
        <v>612</v>
      </c>
      <c r="G460" s="216"/>
      <c r="H460" s="219">
        <v>78</v>
      </c>
      <c r="I460" s="220"/>
      <c r="J460" s="216"/>
      <c r="K460" s="216"/>
      <c r="L460" s="221"/>
      <c r="M460" s="222"/>
      <c r="N460" s="223"/>
      <c r="O460" s="223"/>
      <c r="P460" s="223"/>
      <c r="Q460" s="223"/>
      <c r="R460" s="223"/>
      <c r="S460" s="223"/>
      <c r="T460" s="224"/>
      <c r="AT460" s="225" t="s">
        <v>168</v>
      </c>
      <c r="AU460" s="225" t="s">
        <v>81</v>
      </c>
      <c r="AV460" s="12" t="s">
        <v>81</v>
      </c>
      <c r="AW460" s="12" t="s">
        <v>35</v>
      </c>
      <c r="AX460" s="12" t="s">
        <v>71</v>
      </c>
      <c r="AY460" s="225" t="s">
        <v>152</v>
      </c>
    </row>
    <row r="461" spans="2:51" s="12" customFormat="1" ht="13.5">
      <c r="B461" s="215"/>
      <c r="C461" s="216"/>
      <c r="D461" s="206" t="s">
        <v>168</v>
      </c>
      <c r="E461" s="217" t="s">
        <v>21</v>
      </c>
      <c r="F461" s="218" t="s">
        <v>613</v>
      </c>
      <c r="G461" s="216"/>
      <c r="H461" s="219">
        <v>87</v>
      </c>
      <c r="I461" s="220"/>
      <c r="J461" s="216"/>
      <c r="K461" s="216"/>
      <c r="L461" s="221"/>
      <c r="M461" s="222"/>
      <c r="N461" s="223"/>
      <c r="O461" s="223"/>
      <c r="P461" s="223"/>
      <c r="Q461" s="223"/>
      <c r="R461" s="223"/>
      <c r="S461" s="223"/>
      <c r="T461" s="224"/>
      <c r="AT461" s="225" t="s">
        <v>168</v>
      </c>
      <c r="AU461" s="225" t="s">
        <v>81</v>
      </c>
      <c r="AV461" s="12" t="s">
        <v>81</v>
      </c>
      <c r="AW461" s="12" t="s">
        <v>35</v>
      </c>
      <c r="AX461" s="12" t="s">
        <v>71</v>
      </c>
      <c r="AY461" s="225" t="s">
        <v>152</v>
      </c>
    </row>
    <row r="462" spans="2:51" s="11" customFormat="1" ht="13.5">
      <c r="B462" s="204"/>
      <c r="C462" s="205"/>
      <c r="D462" s="206" t="s">
        <v>168</v>
      </c>
      <c r="E462" s="207" t="s">
        <v>21</v>
      </c>
      <c r="F462" s="208" t="s">
        <v>266</v>
      </c>
      <c r="G462" s="205"/>
      <c r="H462" s="207" t="s">
        <v>21</v>
      </c>
      <c r="I462" s="209"/>
      <c r="J462" s="205"/>
      <c r="K462" s="205"/>
      <c r="L462" s="210"/>
      <c r="M462" s="211"/>
      <c r="N462" s="212"/>
      <c r="O462" s="212"/>
      <c r="P462" s="212"/>
      <c r="Q462" s="212"/>
      <c r="R462" s="212"/>
      <c r="S462" s="212"/>
      <c r="T462" s="213"/>
      <c r="AT462" s="214" t="s">
        <v>168</v>
      </c>
      <c r="AU462" s="214" t="s">
        <v>81</v>
      </c>
      <c r="AV462" s="11" t="s">
        <v>79</v>
      </c>
      <c r="AW462" s="11" t="s">
        <v>35</v>
      </c>
      <c r="AX462" s="11" t="s">
        <v>71</v>
      </c>
      <c r="AY462" s="214" t="s">
        <v>152</v>
      </c>
    </row>
    <row r="463" spans="2:51" s="12" customFormat="1" ht="13.5">
      <c r="B463" s="215"/>
      <c r="C463" s="216"/>
      <c r="D463" s="206" t="s">
        <v>168</v>
      </c>
      <c r="E463" s="217" t="s">
        <v>21</v>
      </c>
      <c r="F463" s="218" t="s">
        <v>614</v>
      </c>
      <c r="G463" s="216"/>
      <c r="H463" s="219">
        <v>57</v>
      </c>
      <c r="I463" s="220"/>
      <c r="J463" s="216"/>
      <c r="K463" s="216"/>
      <c r="L463" s="221"/>
      <c r="M463" s="222"/>
      <c r="N463" s="223"/>
      <c r="O463" s="223"/>
      <c r="P463" s="223"/>
      <c r="Q463" s="223"/>
      <c r="R463" s="223"/>
      <c r="S463" s="223"/>
      <c r="T463" s="224"/>
      <c r="AT463" s="225" t="s">
        <v>168</v>
      </c>
      <c r="AU463" s="225" t="s">
        <v>81</v>
      </c>
      <c r="AV463" s="12" t="s">
        <v>81</v>
      </c>
      <c r="AW463" s="12" t="s">
        <v>35</v>
      </c>
      <c r="AX463" s="12" t="s">
        <v>71</v>
      </c>
      <c r="AY463" s="225" t="s">
        <v>152</v>
      </c>
    </row>
    <row r="464" spans="2:51" s="12" customFormat="1" ht="13.5">
      <c r="B464" s="215"/>
      <c r="C464" s="216"/>
      <c r="D464" s="206" t="s">
        <v>168</v>
      </c>
      <c r="E464" s="217" t="s">
        <v>21</v>
      </c>
      <c r="F464" s="218" t="s">
        <v>615</v>
      </c>
      <c r="G464" s="216"/>
      <c r="H464" s="219">
        <v>60</v>
      </c>
      <c r="I464" s="220"/>
      <c r="J464" s="216"/>
      <c r="K464" s="216"/>
      <c r="L464" s="221"/>
      <c r="M464" s="222"/>
      <c r="N464" s="223"/>
      <c r="O464" s="223"/>
      <c r="P464" s="223"/>
      <c r="Q464" s="223"/>
      <c r="R464" s="223"/>
      <c r="S464" s="223"/>
      <c r="T464" s="224"/>
      <c r="AT464" s="225" t="s">
        <v>168</v>
      </c>
      <c r="AU464" s="225" t="s">
        <v>81</v>
      </c>
      <c r="AV464" s="12" t="s">
        <v>81</v>
      </c>
      <c r="AW464" s="12" t="s">
        <v>35</v>
      </c>
      <c r="AX464" s="12" t="s">
        <v>71</v>
      </c>
      <c r="AY464" s="225" t="s">
        <v>152</v>
      </c>
    </row>
    <row r="465" spans="2:51" s="13" customFormat="1" ht="13.5">
      <c r="B465" s="226"/>
      <c r="C465" s="227"/>
      <c r="D465" s="206" t="s">
        <v>168</v>
      </c>
      <c r="E465" s="228" t="s">
        <v>21</v>
      </c>
      <c r="F465" s="229" t="s">
        <v>172</v>
      </c>
      <c r="G465" s="227"/>
      <c r="H465" s="230">
        <v>282</v>
      </c>
      <c r="I465" s="231"/>
      <c r="J465" s="227"/>
      <c r="K465" s="227"/>
      <c r="L465" s="232"/>
      <c r="M465" s="233"/>
      <c r="N465" s="234"/>
      <c r="O465" s="234"/>
      <c r="P465" s="234"/>
      <c r="Q465" s="234"/>
      <c r="R465" s="234"/>
      <c r="S465" s="234"/>
      <c r="T465" s="235"/>
      <c r="AT465" s="236" t="s">
        <v>168</v>
      </c>
      <c r="AU465" s="236" t="s">
        <v>81</v>
      </c>
      <c r="AV465" s="13" t="s">
        <v>159</v>
      </c>
      <c r="AW465" s="13" t="s">
        <v>35</v>
      </c>
      <c r="AX465" s="13" t="s">
        <v>79</v>
      </c>
      <c r="AY465" s="236" t="s">
        <v>152</v>
      </c>
    </row>
    <row r="466" spans="2:65" s="1" customFormat="1" ht="16.5" customHeight="1">
      <c r="B466" s="41"/>
      <c r="C466" s="248" t="s">
        <v>616</v>
      </c>
      <c r="D466" s="248" t="s">
        <v>277</v>
      </c>
      <c r="E466" s="249" t="s">
        <v>617</v>
      </c>
      <c r="F466" s="250" t="s">
        <v>618</v>
      </c>
      <c r="G466" s="251" t="s">
        <v>254</v>
      </c>
      <c r="H466" s="252">
        <v>282</v>
      </c>
      <c r="I466" s="253"/>
      <c r="J466" s="254">
        <f>ROUND(I466*H466,2)</f>
        <v>0</v>
      </c>
      <c r="K466" s="250" t="s">
        <v>21</v>
      </c>
      <c r="L466" s="255"/>
      <c r="M466" s="256" t="s">
        <v>21</v>
      </c>
      <c r="N466" s="257" t="s">
        <v>42</v>
      </c>
      <c r="O466" s="42"/>
      <c r="P466" s="201">
        <f>O466*H466</f>
        <v>0</v>
      </c>
      <c r="Q466" s="201">
        <v>0</v>
      </c>
      <c r="R466" s="201">
        <f>Q466*H466</f>
        <v>0</v>
      </c>
      <c r="S466" s="201">
        <v>0</v>
      </c>
      <c r="T466" s="202">
        <f>S466*H466</f>
        <v>0</v>
      </c>
      <c r="AR466" s="24" t="s">
        <v>199</v>
      </c>
      <c r="AT466" s="24" t="s">
        <v>277</v>
      </c>
      <c r="AU466" s="24" t="s">
        <v>81</v>
      </c>
      <c r="AY466" s="24" t="s">
        <v>152</v>
      </c>
      <c r="BE466" s="203">
        <f>IF(N466="základní",J466,0)</f>
        <v>0</v>
      </c>
      <c r="BF466" s="203">
        <f>IF(N466="snížená",J466,0)</f>
        <v>0</v>
      </c>
      <c r="BG466" s="203">
        <f>IF(N466="zákl. přenesená",J466,0)</f>
        <v>0</v>
      </c>
      <c r="BH466" s="203">
        <f>IF(N466="sníž. přenesená",J466,0)</f>
        <v>0</v>
      </c>
      <c r="BI466" s="203">
        <f>IF(N466="nulová",J466,0)</f>
        <v>0</v>
      </c>
      <c r="BJ466" s="24" t="s">
        <v>79</v>
      </c>
      <c r="BK466" s="203">
        <f>ROUND(I466*H466,2)</f>
        <v>0</v>
      </c>
      <c r="BL466" s="24" t="s">
        <v>159</v>
      </c>
      <c r="BM466" s="24" t="s">
        <v>619</v>
      </c>
    </row>
    <row r="467" spans="2:65" s="1" customFormat="1" ht="16.5" customHeight="1">
      <c r="B467" s="41"/>
      <c r="C467" s="192" t="s">
        <v>620</v>
      </c>
      <c r="D467" s="192" t="s">
        <v>154</v>
      </c>
      <c r="E467" s="193" t="s">
        <v>621</v>
      </c>
      <c r="F467" s="194" t="s">
        <v>622</v>
      </c>
      <c r="G467" s="195" t="s">
        <v>175</v>
      </c>
      <c r="H467" s="196">
        <v>19.253</v>
      </c>
      <c r="I467" s="197"/>
      <c r="J467" s="198">
        <f>ROUND(I467*H467,2)</f>
        <v>0</v>
      </c>
      <c r="K467" s="194" t="s">
        <v>158</v>
      </c>
      <c r="L467" s="61"/>
      <c r="M467" s="199" t="s">
        <v>21</v>
      </c>
      <c r="N467" s="200" t="s">
        <v>42</v>
      </c>
      <c r="O467" s="42"/>
      <c r="P467" s="201">
        <f>O467*H467</f>
        <v>0</v>
      </c>
      <c r="Q467" s="201">
        <v>0</v>
      </c>
      <c r="R467" s="201">
        <f>Q467*H467</f>
        <v>0</v>
      </c>
      <c r="S467" s="201">
        <v>2</v>
      </c>
      <c r="T467" s="202">
        <f>S467*H467</f>
        <v>38.506</v>
      </c>
      <c r="AR467" s="24" t="s">
        <v>159</v>
      </c>
      <c r="AT467" s="24" t="s">
        <v>154</v>
      </c>
      <c r="AU467" s="24" t="s">
        <v>81</v>
      </c>
      <c r="AY467" s="24" t="s">
        <v>152</v>
      </c>
      <c r="BE467" s="203">
        <f>IF(N467="základní",J467,0)</f>
        <v>0</v>
      </c>
      <c r="BF467" s="203">
        <f>IF(N467="snížená",J467,0)</f>
        <v>0</v>
      </c>
      <c r="BG467" s="203">
        <f>IF(N467="zákl. přenesená",J467,0)</f>
        <v>0</v>
      </c>
      <c r="BH467" s="203">
        <f>IF(N467="sníž. přenesená",J467,0)</f>
        <v>0</v>
      </c>
      <c r="BI467" s="203">
        <f>IF(N467="nulová",J467,0)</f>
        <v>0</v>
      </c>
      <c r="BJ467" s="24" t="s">
        <v>79</v>
      </c>
      <c r="BK467" s="203">
        <f>ROUND(I467*H467,2)</f>
        <v>0</v>
      </c>
      <c r="BL467" s="24" t="s">
        <v>159</v>
      </c>
      <c r="BM467" s="24" t="s">
        <v>623</v>
      </c>
    </row>
    <row r="468" spans="2:51" s="11" customFormat="1" ht="13.5">
      <c r="B468" s="204"/>
      <c r="C468" s="205"/>
      <c r="D468" s="206" t="s">
        <v>168</v>
      </c>
      <c r="E468" s="207" t="s">
        <v>21</v>
      </c>
      <c r="F468" s="208" t="s">
        <v>624</v>
      </c>
      <c r="G468" s="205"/>
      <c r="H468" s="207" t="s">
        <v>21</v>
      </c>
      <c r="I468" s="209"/>
      <c r="J468" s="205"/>
      <c r="K468" s="205"/>
      <c r="L468" s="210"/>
      <c r="M468" s="211"/>
      <c r="N468" s="212"/>
      <c r="O468" s="212"/>
      <c r="P468" s="212"/>
      <c r="Q468" s="212"/>
      <c r="R468" s="212"/>
      <c r="S468" s="212"/>
      <c r="T468" s="213"/>
      <c r="AT468" s="214" t="s">
        <v>168</v>
      </c>
      <c r="AU468" s="214" t="s">
        <v>81</v>
      </c>
      <c r="AV468" s="11" t="s">
        <v>79</v>
      </c>
      <c r="AW468" s="11" t="s">
        <v>35</v>
      </c>
      <c r="AX468" s="11" t="s">
        <v>71</v>
      </c>
      <c r="AY468" s="214" t="s">
        <v>152</v>
      </c>
    </row>
    <row r="469" spans="2:51" s="12" customFormat="1" ht="13.5">
      <c r="B469" s="215"/>
      <c r="C469" s="216"/>
      <c r="D469" s="206" t="s">
        <v>168</v>
      </c>
      <c r="E469" s="217" t="s">
        <v>21</v>
      </c>
      <c r="F469" s="218" t="s">
        <v>625</v>
      </c>
      <c r="G469" s="216"/>
      <c r="H469" s="219">
        <v>5.865</v>
      </c>
      <c r="I469" s="220"/>
      <c r="J469" s="216"/>
      <c r="K469" s="216"/>
      <c r="L469" s="221"/>
      <c r="M469" s="222"/>
      <c r="N469" s="223"/>
      <c r="O469" s="223"/>
      <c r="P469" s="223"/>
      <c r="Q469" s="223"/>
      <c r="R469" s="223"/>
      <c r="S469" s="223"/>
      <c r="T469" s="224"/>
      <c r="AT469" s="225" t="s">
        <v>168</v>
      </c>
      <c r="AU469" s="225" t="s">
        <v>81</v>
      </c>
      <c r="AV469" s="12" t="s">
        <v>81</v>
      </c>
      <c r="AW469" s="12" t="s">
        <v>35</v>
      </c>
      <c r="AX469" s="12" t="s">
        <v>71</v>
      </c>
      <c r="AY469" s="225" t="s">
        <v>152</v>
      </c>
    </row>
    <row r="470" spans="2:51" s="11" customFormat="1" ht="13.5">
      <c r="B470" s="204"/>
      <c r="C470" s="205"/>
      <c r="D470" s="206" t="s">
        <v>168</v>
      </c>
      <c r="E470" s="207" t="s">
        <v>21</v>
      </c>
      <c r="F470" s="208" t="s">
        <v>626</v>
      </c>
      <c r="G470" s="205"/>
      <c r="H470" s="207" t="s">
        <v>21</v>
      </c>
      <c r="I470" s="209"/>
      <c r="J470" s="205"/>
      <c r="K470" s="205"/>
      <c r="L470" s="210"/>
      <c r="M470" s="211"/>
      <c r="N470" s="212"/>
      <c r="O470" s="212"/>
      <c r="P470" s="212"/>
      <c r="Q470" s="212"/>
      <c r="R470" s="212"/>
      <c r="S470" s="212"/>
      <c r="T470" s="213"/>
      <c r="AT470" s="214" t="s">
        <v>168</v>
      </c>
      <c r="AU470" s="214" t="s">
        <v>81</v>
      </c>
      <c r="AV470" s="11" t="s">
        <v>79</v>
      </c>
      <c r="AW470" s="11" t="s">
        <v>35</v>
      </c>
      <c r="AX470" s="11" t="s">
        <v>71</v>
      </c>
      <c r="AY470" s="214" t="s">
        <v>152</v>
      </c>
    </row>
    <row r="471" spans="2:51" s="12" customFormat="1" ht="13.5">
      <c r="B471" s="215"/>
      <c r="C471" s="216"/>
      <c r="D471" s="206" t="s">
        <v>168</v>
      </c>
      <c r="E471" s="217" t="s">
        <v>21</v>
      </c>
      <c r="F471" s="218" t="s">
        <v>627</v>
      </c>
      <c r="G471" s="216"/>
      <c r="H471" s="219">
        <v>13.388</v>
      </c>
      <c r="I471" s="220"/>
      <c r="J471" s="216"/>
      <c r="K471" s="216"/>
      <c r="L471" s="221"/>
      <c r="M471" s="222"/>
      <c r="N471" s="223"/>
      <c r="O471" s="223"/>
      <c r="P471" s="223"/>
      <c r="Q471" s="223"/>
      <c r="R471" s="223"/>
      <c r="S471" s="223"/>
      <c r="T471" s="224"/>
      <c r="AT471" s="225" t="s">
        <v>168</v>
      </c>
      <c r="AU471" s="225" t="s">
        <v>81</v>
      </c>
      <c r="AV471" s="12" t="s">
        <v>81</v>
      </c>
      <c r="AW471" s="12" t="s">
        <v>35</v>
      </c>
      <c r="AX471" s="12" t="s">
        <v>71</v>
      </c>
      <c r="AY471" s="225" t="s">
        <v>152</v>
      </c>
    </row>
    <row r="472" spans="2:51" s="13" customFormat="1" ht="13.5">
      <c r="B472" s="226"/>
      <c r="C472" s="227"/>
      <c r="D472" s="206" t="s">
        <v>168</v>
      </c>
      <c r="E472" s="228" t="s">
        <v>21</v>
      </c>
      <c r="F472" s="229" t="s">
        <v>172</v>
      </c>
      <c r="G472" s="227"/>
      <c r="H472" s="230">
        <v>19.253</v>
      </c>
      <c r="I472" s="231"/>
      <c r="J472" s="227"/>
      <c r="K472" s="227"/>
      <c r="L472" s="232"/>
      <c r="M472" s="233"/>
      <c r="N472" s="234"/>
      <c r="O472" s="234"/>
      <c r="P472" s="234"/>
      <c r="Q472" s="234"/>
      <c r="R472" s="234"/>
      <c r="S472" s="234"/>
      <c r="T472" s="235"/>
      <c r="AT472" s="236" t="s">
        <v>168</v>
      </c>
      <c r="AU472" s="236" t="s">
        <v>81</v>
      </c>
      <c r="AV472" s="13" t="s">
        <v>159</v>
      </c>
      <c r="AW472" s="13" t="s">
        <v>35</v>
      </c>
      <c r="AX472" s="13" t="s">
        <v>79</v>
      </c>
      <c r="AY472" s="236" t="s">
        <v>152</v>
      </c>
    </row>
    <row r="473" spans="2:65" s="1" customFormat="1" ht="16.5" customHeight="1">
      <c r="B473" s="41"/>
      <c r="C473" s="192" t="s">
        <v>628</v>
      </c>
      <c r="D473" s="192" t="s">
        <v>154</v>
      </c>
      <c r="E473" s="193" t="s">
        <v>629</v>
      </c>
      <c r="F473" s="194" t="s">
        <v>630</v>
      </c>
      <c r="G473" s="195" t="s">
        <v>175</v>
      </c>
      <c r="H473" s="196">
        <v>5.003</v>
      </c>
      <c r="I473" s="197"/>
      <c r="J473" s="198">
        <f>ROUND(I473*H473,2)</f>
        <v>0</v>
      </c>
      <c r="K473" s="194" t="s">
        <v>158</v>
      </c>
      <c r="L473" s="61"/>
      <c r="M473" s="199" t="s">
        <v>21</v>
      </c>
      <c r="N473" s="200" t="s">
        <v>42</v>
      </c>
      <c r="O473" s="42"/>
      <c r="P473" s="201">
        <f>O473*H473</f>
        <v>0</v>
      </c>
      <c r="Q473" s="201">
        <v>0</v>
      </c>
      <c r="R473" s="201">
        <f>Q473*H473</f>
        <v>0</v>
      </c>
      <c r="S473" s="201">
        <v>2.4</v>
      </c>
      <c r="T473" s="202">
        <f>S473*H473</f>
        <v>12.0072</v>
      </c>
      <c r="AR473" s="24" t="s">
        <v>159</v>
      </c>
      <c r="AT473" s="24" t="s">
        <v>154</v>
      </c>
      <c r="AU473" s="24" t="s">
        <v>81</v>
      </c>
      <c r="AY473" s="24" t="s">
        <v>152</v>
      </c>
      <c r="BE473" s="203">
        <f>IF(N473="základní",J473,0)</f>
        <v>0</v>
      </c>
      <c r="BF473" s="203">
        <f>IF(N473="snížená",J473,0)</f>
        <v>0</v>
      </c>
      <c r="BG473" s="203">
        <f>IF(N473="zákl. přenesená",J473,0)</f>
        <v>0</v>
      </c>
      <c r="BH473" s="203">
        <f>IF(N473="sníž. přenesená",J473,0)</f>
        <v>0</v>
      </c>
      <c r="BI473" s="203">
        <f>IF(N473="nulová",J473,0)</f>
        <v>0</v>
      </c>
      <c r="BJ473" s="24" t="s">
        <v>79</v>
      </c>
      <c r="BK473" s="203">
        <f>ROUND(I473*H473,2)</f>
        <v>0</v>
      </c>
      <c r="BL473" s="24" t="s">
        <v>159</v>
      </c>
      <c r="BM473" s="24" t="s">
        <v>631</v>
      </c>
    </row>
    <row r="474" spans="2:51" s="11" customFormat="1" ht="13.5">
      <c r="B474" s="204"/>
      <c r="C474" s="205"/>
      <c r="D474" s="206" t="s">
        <v>168</v>
      </c>
      <c r="E474" s="207" t="s">
        <v>21</v>
      </c>
      <c r="F474" s="208" t="s">
        <v>632</v>
      </c>
      <c r="G474" s="205"/>
      <c r="H474" s="207" t="s">
        <v>21</v>
      </c>
      <c r="I474" s="209"/>
      <c r="J474" s="205"/>
      <c r="K474" s="205"/>
      <c r="L474" s="210"/>
      <c r="M474" s="211"/>
      <c r="N474" s="212"/>
      <c r="O474" s="212"/>
      <c r="P474" s="212"/>
      <c r="Q474" s="212"/>
      <c r="R474" s="212"/>
      <c r="S474" s="212"/>
      <c r="T474" s="213"/>
      <c r="AT474" s="214" t="s">
        <v>168</v>
      </c>
      <c r="AU474" s="214" t="s">
        <v>81</v>
      </c>
      <c r="AV474" s="11" t="s">
        <v>79</v>
      </c>
      <c r="AW474" s="11" t="s">
        <v>35</v>
      </c>
      <c r="AX474" s="11" t="s">
        <v>71</v>
      </c>
      <c r="AY474" s="214" t="s">
        <v>152</v>
      </c>
    </row>
    <row r="475" spans="2:51" s="11" customFormat="1" ht="13.5">
      <c r="B475" s="204"/>
      <c r="C475" s="205"/>
      <c r="D475" s="206" t="s">
        <v>168</v>
      </c>
      <c r="E475" s="207" t="s">
        <v>21</v>
      </c>
      <c r="F475" s="208" t="s">
        <v>633</v>
      </c>
      <c r="G475" s="205"/>
      <c r="H475" s="207" t="s">
        <v>21</v>
      </c>
      <c r="I475" s="209"/>
      <c r="J475" s="205"/>
      <c r="K475" s="205"/>
      <c r="L475" s="210"/>
      <c r="M475" s="211"/>
      <c r="N475" s="212"/>
      <c r="O475" s="212"/>
      <c r="P475" s="212"/>
      <c r="Q475" s="212"/>
      <c r="R475" s="212"/>
      <c r="S475" s="212"/>
      <c r="T475" s="213"/>
      <c r="AT475" s="214" t="s">
        <v>168</v>
      </c>
      <c r="AU475" s="214" t="s">
        <v>81</v>
      </c>
      <c r="AV475" s="11" t="s">
        <v>79</v>
      </c>
      <c r="AW475" s="11" t="s">
        <v>35</v>
      </c>
      <c r="AX475" s="11" t="s">
        <v>71</v>
      </c>
      <c r="AY475" s="214" t="s">
        <v>152</v>
      </c>
    </row>
    <row r="476" spans="2:51" s="12" customFormat="1" ht="13.5">
      <c r="B476" s="215"/>
      <c r="C476" s="216"/>
      <c r="D476" s="206" t="s">
        <v>168</v>
      </c>
      <c r="E476" s="217" t="s">
        <v>21</v>
      </c>
      <c r="F476" s="218" t="s">
        <v>634</v>
      </c>
      <c r="G476" s="216"/>
      <c r="H476" s="219">
        <v>5.003</v>
      </c>
      <c r="I476" s="220"/>
      <c r="J476" s="216"/>
      <c r="K476" s="216"/>
      <c r="L476" s="221"/>
      <c r="M476" s="222"/>
      <c r="N476" s="223"/>
      <c r="O476" s="223"/>
      <c r="P476" s="223"/>
      <c r="Q476" s="223"/>
      <c r="R476" s="223"/>
      <c r="S476" s="223"/>
      <c r="T476" s="224"/>
      <c r="AT476" s="225" t="s">
        <v>168</v>
      </c>
      <c r="AU476" s="225" t="s">
        <v>81</v>
      </c>
      <c r="AV476" s="12" t="s">
        <v>81</v>
      </c>
      <c r="AW476" s="12" t="s">
        <v>35</v>
      </c>
      <c r="AX476" s="12" t="s">
        <v>71</v>
      </c>
      <c r="AY476" s="225" t="s">
        <v>152</v>
      </c>
    </row>
    <row r="477" spans="2:51" s="13" customFormat="1" ht="13.5">
      <c r="B477" s="226"/>
      <c r="C477" s="227"/>
      <c r="D477" s="206" t="s">
        <v>168</v>
      </c>
      <c r="E477" s="228" t="s">
        <v>21</v>
      </c>
      <c r="F477" s="229" t="s">
        <v>172</v>
      </c>
      <c r="G477" s="227"/>
      <c r="H477" s="230">
        <v>5.003</v>
      </c>
      <c r="I477" s="231"/>
      <c r="J477" s="227"/>
      <c r="K477" s="227"/>
      <c r="L477" s="232"/>
      <c r="M477" s="233"/>
      <c r="N477" s="234"/>
      <c r="O477" s="234"/>
      <c r="P477" s="234"/>
      <c r="Q477" s="234"/>
      <c r="R477" s="234"/>
      <c r="S477" s="234"/>
      <c r="T477" s="235"/>
      <c r="AT477" s="236" t="s">
        <v>168</v>
      </c>
      <c r="AU477" s="236" t="s">
        <v>81</v>
      </c>
      <c r="AV477" s="13" t="s">
        <v>159</v>
      </c>
      <c r="AW477" s="13" t="s">
        <v>35</v>
      </c>
      <c r="AX477" s="13" t="s">
        <v>79</v>
      </c>
      <c r="AY477" s="236" t="s">
        <v>152</v>
      </c>
    </row>
    <row r="478" spans="2:65" s="1" customFormat="1" ht="25.5" customHeight="1">
      <c r="B478" s="41"/>
      <c r="C478" s="192" t="s">
        <v>635</v>
      </c>
      <c r="D478" s="192" t="s">
        <v>154</v>
      </c>
      <c r="E478" s="193" t="s">
        <v>636</v>
      </c>
      <c r="F478" s="194" t="s">
        <v>637</v>
      </c>
      <c r="G478" s="195" t="s">
        <v>175</v>
      </c>
      <c r="H478" s="196">
        <v>9.16</v>
      </c>
      <c r="I478" s="197"/>
      <c r="J478" s="198">
        <f>ROUND(I478*H478,2)</f>
        <v>0</v>
      </c>
      <c r="K478" s="194" t="s">
        <v>158</v>
      </c>
      <c r="L478" s="61"/>
      <c r="M478" s="199" t="s">
        <v>21</v>
      </c>
      <c r="N478" s="200" t="s">
        <v>42</v>
      </c>
      <c r="O478" s="42"/>
      <c r="P478" s="201">
        <f>O478*H478</f>
        <v>0</v>
      </c>
      <c r="Q478" s="201">
        <v>0</v>
      </c>
      <c r="R478" s="201">
        <f>Q478*H478</f>
        <v>0</v>
      </c>
      <c r="S478" s="201">
        <v>2.27</v>
      </c>
      <c r="T478" s="202">
        <f>S478*H478</f>
        <v>20.7932</v>
      </c>
      <c r="AR478" s="24" t="s">
        <v>159</v>
      </c>
      <c r="AT478" s="24" t="s">
        <v>154</v>
      </c>
      <c r="AU478" s="24" t="s">
        <v>81</v>
      </c>
      <c r="AY478" s="24" t="s">
        <v>152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24" t="s">
        <v>79</v>
      </c>
      <c r="BK478" s="203">
        <f>ROUND(I478*H478,2)</f>
        <v>0</v>
      </c>
      <c r="BL478" s="24" t="s">
        <v>159</v>
      </c>
      <c r="BM478" s="24" t="s">
        <v>638</v>
      </c>
    </row>
    <row r="479" spans="2:51" s="11" customFormat="1" ht="13.5">
      <c r="B479" s="204"/>
      <c r="C479" s="205"/>
      <c r="D479" s="206" t="s">
        <v>168</v>
      </c>
      <c r="E479" s="207" t="s">
        <v>21</v>
      </c>
      <c r="F479" s="208" t="s">
        <v>639</v>
      </c>
      <c r="G479" s="205"/>
      <c r="H479" s="207" t="s">
        <v>21</v>
      </c>
      <c r="I479" s="209"/>
      <c r="J479" s="205"/>
      <c r="K479" s="205"/>
      <c r="L479" s="210"/>
      <c r="M479" s="211"/>
      <c r="N479" s="212"/>
      <c r="O479" s="212"/>
      <c r="P479" s="212"/>
      <c r="Q479" s="212"/>
      <c r="R479" s="212"/>
      <c r="S479" s="212"/>
      <c r="T479" s="213"/>
      <c r="AT479" s="214" t="s">
        <v>168</v>
      </c>
      <c r="AU479" s="214" t="s">
        <v>81</v>
      </c>
      <c r="AV479" s="11" t="s">
        <v>79</v>
      </c>
      <c r="AW479" s="11" t="s">
        <v>35</v>
      </c>
      <c r="AX479" s="11" t="s">
        <v>71</v>
      </c>
      <c r="AY479" s="214" t="s">
        <v>152</v>
      </c>
    </row>
    <row r="480" spans="2:51" s="12" customFormat="1" ht="13.5">
      <c r="B480" s="215"/>
      <c r="C480" s="216"/>
      <c r="D480" s="206" t="s">
        <v>168</v>
      </c>
      <c r="E480" s="217" t="s">
        <v>21</v>
      </c>
      <c r="F480" s="218" t="s">
        <v>640</v>
      </c>
      <c r="G480" s="216"/>
      <c r="H480" s="219">
        <v>7.36</v>
      </c>
      <c r="I480" s="220"/>
      <c r="J480" s="216"/>
      <c r="K480" s="216"/>
      <c r="L480" s="221"/>
      <c r="M480" s="222"/>
      <c r="N480" s="223"/>
      <c r="O480" s="223"/>
      <c r="P480" s="223"/>
      <c r="Q480" s="223"/>
      <c r="R480" s="223"/>
      <c r="S480" s="223"/>
      <c r="T480" s="224"/>
      <c r="AT480" s="225" t="s">
        <v>168</v>
      </c>
      <c r="AU480" s="225" t="s">
        <v>81</v>
      </c>
      <c r="AV480" s="12" t="s">
        <v>81</v>
      </c>
      <c r="AW480" s="12" t="s">
        <v>35</v>
      </c>
      <c r="AX480" s="12" t="s">
        <v>71</v>
      </c>
      <c r="AY480" s="225" t="s">
        <v>152</v>
      </c>
    </row>
    <row r="481" spans="2:51" s="12" customFormat="1" ht="13.5">
      <c r="B481" s="215"/>
      <c r="C481" s="216"/>
      <c r="D481" s="206" t="s">
        <v>168</v>
      </c>
      <c r="E481" s="217" t="s">
        <v>21</v>
      </c>
      <c r="F481" s="218" t="s">
        <v>641</v>
      </c>
      <c r="G481" s="216"/>
      <c r="H481" s="219">
        <v>1.8</v>
      </c>
      <c r="I481" s="220"/>
      <c r="J481" s="216"/>
      <c r="K481" s="216"/>
      <c r="L481" s="221"/>
      <c r="M481" s="222"/>
      <c r="N481" s="223"/>
      <c r="O481" s="223"/>
      <c r="P481" s="223"/>
      <c r="Q481" s="223"/>
      <c r="R481" s="223"/>
      <c r="S481" s="223"/>
      <c r="T481" s="224"/>
      <c r="AT481" s="225" t="s">
        <v>168</v>
      </c>
      <c r="AU481" s="225" t="s">
        <v>81</v>
      </c>
      <c r="AV481" s="12" t="s">
        <v>81</v>
      </c>
      <c r="AW481" s="12" t="s">
        <v>35</v>
      </c>
      <c r="AX481" s="12" t="s">
        <v>71</v>
      </c>
      <c r="AY481" s="225" t="s">
        <v>152</v>
      </c>
    </row>
    <row r="482" spans="2:51" s="13" customFormat="1" ht="13.5">
      <c r="B482" s="226"/>
      <c r="C482" s="227"/>
      <c r="D482" s="206" t="s">
        <v>168</v>
      </c>
      <c r="E482" s="228" t="s">
        <v>21</v>
      </c>
      <c r="F482" s="229" t="s">
        <v>172</v>
      </c>
      <c r="G482" s="227"/>
      <c r="H482" s="230">
        <v>9.16</v>
      </c>
      <c r="I482" s="231"/>
      <c r="J482" s="227"/>
      <c r="K482" s="227"/>
      <c r="L482" s="232"/>
      <c r="M482" s="233"/>
      <c r="N482" s="234"/>
      <c r="O482" s="234"/>
      <c r="P482" s="234"/>
      <c r="Q482" s="234"/>
      <c r="R482" s="234"/>
      <c r="S482" s="234"/>
      <c r="T482" s="235"/>
      <c r="AT482" s="236" t="s">
        <v>168</v>
      </c>
      <c r="AU482" s="236" t="s">
        <v>81</v>
      </c>
      <c r="AV482" s="13" t="s">
        <v>159</v>
      </c>
      <c r="AW482" s="13" t="s">
        <v>35</v>
      </c>
      <c r="AX482" s="13" t="s">
        <v>79</v>
      </c>
      <c r="AY482" s="236" t="s">
        <v>152</v>
      </c>
    </row>
    <row r="483" spans="2:65" s="1" customFormat="1" ht="25.5" customHeight="1">
      <c r="B483" s="41"/>
      <c r="C483" s="192" t="s">
        <v>642</v>
      </c>
      <c r="D483" s="192" t="s">
        <v>154</v>
      </c>
      <c r="E483" s="193" t="s">
        <v>643</v>
      </c>
      <c r="F483" s="194" t="s">
        <v>644</v>
      </c>
      <c r="G483" s="195" t="s">
        <v>182</v>
      </c>
      <c r="H483" s="196">
        <v>22.22</v>
      </c>
      <c r="I483" s="197"/>
      <c r="J483" s="198">
        <f>ROUND(I483*H483,2)</f>
        <v>0</v>
      </c>
      <c r="K483" s="194" t="s">
        <v>158</v>
      </c>
      <c r="L483" s="61"/>
      <c r="M483" s="199" t="s">
        <v>21</v>
      </c>
      <c r="N483" s="200" t="s">
        <v>42</v>
      </c>
      <c r="O483" s="42"/>
      <c r="P483" s="201">
        <f>O483*H483</f>
        <v>0</v>
      </c>
      <c r="Q483" s="201">
        <v>0.05326</v>
      </c>
      <c r="R483" s="201">
        <f>Q483*H483</f>
        <v>1.1834372</v>
      </c>
      <c r="S483" s="201">
        <v>0</v>
      </c>
      <c r="T483" s="202">
        <f>S483*H483</f>
        <v>0</v>
      </c>
      <c r="AR483" s="24" t="s">
        <v>159</v>
      </c>
      <c r="AT483" s="24" t="s">
        <v>154</v>
      </c>
      <c r="AU483" s="24" t="s">
        <v>81</v>
      </c>
      <c r="AY483" s="24" t="s">
        <v>152</v>
      </c>
      <c r="BE483" s="203">
        <f>IF(N483="základní",J483,0)</f>
        <v>0</v>
      </c>
      <c r="BF483" s="203">
        <f>IF(N483="snížená",J483,0)</f>
        <v>0</v>
      </c>
      <c r="BG483" s="203">
        <f>IF(N483="zákl. přenesená",J483,0)</f>
        <v>0</v>
      </c>
      <c r="BH483" s="203">
        <f>IF(N483="sníž. přenesená",J483,0)</f>
        <v>0</v>
      </c>
      <c r="BI483" s="203">
        <f>IF(N483="nulová",J483,0)</f>
        <v>0</v>
      </c>
      <c r="BJ483" s="24" t="s">
        <v>79</v>
      </c>
      <c r="BK483" s="203">
        <f>ROUND(I483*H483,2)</f>
        <v>0</v>
      </c>
      <c r="BL483" s="24" t="s">
        <v>159</v>
      </c>
      <c r="BM483" s="24" t="s">
        <v>645</v>
      </c>
    </row>
    <row r="484" spans="2:51" s="11" customFormat="1" ht="13.5">
      <c r="B484" s="204"/>
      <c r="C484" s="205"/>
      <c r="D484" s="206" t="s">
        <v>168</v>
      </c>
      <c r="E484" s="207" t="s">
        <v>21</v>
      </c>
      <c r="F484" s="208" t="s">
        <v>646</v>
      </c>
      <c r="G484" s="205"/>
      <c r="H484" s="207" t="s">
        <v>21</v>
      </c>
      <c r="I484" s="209"/>
      <c r="J484" s="205"/>
      <c r="K484" s="205"/>
      <c r="L484" s="210"/>
      <c r="M484" s="211"/>
      <c r="N484" s="212"/>
      <c r="O484" s="212"/>
      <c r="P484" s="212"/>
      <c r="Q484" s="212"/>
      <c r="R484" s="212"/>
      <c r="S484" s="212"/>
      <c r="T484" s="213"/>
      <c r="AT484" s="214" t="s">
        <v>168</v>
      </c>
      <c r="AU484" s="214" t="s">
        <v>81</v>
      </c>
      <c r="AV484" s="11" t="s">
        <v>79</v>
      </c>
      <c r="AW484" s="11" t="s">
        <v>35</v>
      </c>
      <c r="AX484" s="11" t="s">
        <v>71</v>
      </c>
      <c r="AY484" s="214" t="s">
        <v>152</v>
      </c>
    </row>
    <row r="485" spans="2:51" s="12" customFormat="1" ht="13.5">
      <c r="B485" s="215"/>
      <c r="C485" s="216"/>
      <c r="D485" s="206" t="s">
        <v>168</v>
      </c>
      <c r="E485" s="217" t="s">
        <v>21</v>
      </c>
      <c r="F485" s="218" t="s">
        <v>647</v>
      </c>
      <c r="G485" s="216"/>
      <c r="H485" s="219">
        <v>22.22</v>
      </c>
      <c r="I485" s="220"/>
      <c r="J485" s="216"/>
      <c r="K485" s="216"/>
      <c r="L485" s="221"/>
      <c r="M485" s="222"/>
      <c r="N485" s="223"/>
      <c r="O485" s="223"/>
      <c r="P485" s="223"/>
      <c r="Q485" s="223"/>
      <c r="R485" s="223"/>
      <c r="S485" s="223"/>
      <c r="T485" s="224"/>
      <c r="AT485" s="225" t="s">
        <v>168</v>
      </c>
      <c r="AU485" s="225" t="s">
        <v>81</v>
      </c>
      <c r="AV485" s="12" t="s">
        <v>81</v>
      </c>
      <c r="AW485" s="12" t="s">
        <v>35</v>
      </c>
      <c r="AX485" s="12" t="s">
        <v>71</v>
      </c>
      <c r="AY485" s="225" t="s">
        <v>152</v>
      </c>
    </row>
    <row r="486" spans="2:51" s="13" customFormat="1" ht="13.5">
      <c r="B486" s="226"/>
      <c r="C486" s="227"/>
      <c r="D486" s="206" t="s">
        <v>168</v>
      </c>
      <c r="E486" s="228" t="s">
        <v>21</v>
      </c>
      <c r="F486" s="229" t="s">
        <v>172</v>
      </c>
      <c r="G486" s="227"/>
      <c r="H486" s="230">
        <v>22.22</v>
      </c>
      <c r="I486" s="231"/>
      <c r="J486" s="227"/>
      <c r="K486" s="227"/>
      <c r="L486" s="232"/>
      <c r="M486" s="233"/>
      <c r="N486" s="234"/>
      <c r="O486" s="234"/>
      <c r="P486" s="234"/>
      <c r="Q486" s="234"/>
      <c r="R486" s="234"/>
      <c r="S486" s="234"/>
      <c r="T486" s="235"/>
      <c r="AT486" s="236" t="s">
        <v>168</v>
      </c>
      <c r="AU486" s="236" t="s">
        <v>81</v>
      </c>
      <c r="AV486" s="13" t="s">
        <v>159</v>
      </c>
      <c r="AW486" s="13" t="s">
        <v>35</v>
      </c>
      <c r="AX486" s="13" t="s">
        <v>79</v>
      </c>
      <c r="AY486" s="236" t="s">
        <v>152</v>
      </c>
    </row>
    <row r="487" spans="2:65" s="1" customFormat="1" ht="25.5" customHeight="1">
      <c r="B487" s="41"/>
      <c r="C487" s="192" t="s">
        <v>648</v>
      </c>
      <c r="D487" s="192" t="s">
        <v>154</v>
      </c>
      <c r="E487" s="193" t="s">
        <v>649</v>
      </c>
      <c r="F487" s="194" t="s">
        <v>650</v>
      </c>
      <c r="G487" s="195" t="s">
        <v>324</v>
      </c>
      <c r="H487" s="196">
        <v>282</v>
      </c>
      <c r="I487" s="197"/>
      <c r="J487" s="198">
        <f>ROUND(I487*H487,2)</f>
        <v>0</v>
      </c>
      <c r="K487" s="194" t="s">
        <v>158</v>
      </c>
      <c r="L487" s="61"/>
      <c r="M487" s="199" t="s">
        <v>21</v>
      </c>
      <c r="N487" s="200" t="s">
        <v>42</v>
      </c>
      <c r="O487" s="42"/>
      <c r="P487" s="201">
        <f>O487*H487</f>
        <v>0</v>
      </c>
      <c r="Q487" s="201">
        <v>1E-05</v>
      </c>
      <c r="R487" s="201">
        <f>Q487*H487</f>
        <v>0.00282</v>
      </c>
      <c r="S487" s="201">
        <v>0</v>
      </c>
      <c r="T487" s="202">
        <f>S487*H487</f>
        <v>0</v>
      </c>
      <c r="AR487" s="24" t="s">
        <v>159</v>
      </c>
      <c r="AT487" s="24" t="s">
        <v>154</v>
      </c>
      <c r="AU487" s="24" t="s">
        <v>81</v>
      </c>
      <c r="AY487" s="24" t="s">
        <v>152</v>
      </c>
      <c r="BE487" s="203">
        <f>IF(N487="základní",J487,0)</f>
        <v>0</v>
      </c>
      <c r="BF487" s="203">
        <f>IF(N487="snížená",J487,0)</f>
        <v>0</v>
      </c>
      <c r="BG487" s="203">
        <f>IF(N487="zákl. přenesená",J487,0)</f>
        <v>0</v>
      </c>
      <c r="BH487" s="203">
        <f>IF(N487="sníž. přenesená",J487,0)</f>
        <v>0</v>
      </c>
      <c r="BI487" s="203">
        <f>IF(N487="nulová",J487,0)</f>
        <v>0</v>
      </c>
      <c r="BJ487" s="24" t="s">
        <v>79</v>
      </c>
      <c r="BK487" s="203">
        <f>ROUND(I487*H487,2)</f>
        <v>0</v>
      </c>
      <c r="BL487" s="24" t="s">
        <v>159</v>
      </c>
      <c r="BM487" s="24" t="s">
        <v>651</v>
      </c>
    </row>
    <row r="488" spans="2:65" s="1" customFormat="1" ht="25.5" customHeight="1">
      <c r="B488" s="41"/>
      <c r="C488" s="192" t="s">
        <v>652</v>
      </c>
      <c r="D488" s="192" t="s">
        <v>154</v>
      </c>
      <c r="E488" s="193" t="s">
        <v>653</v>
      </c>
      <c r="F488" s="194" t="s">
        <v>654</v>
      </c>
      <c r="G488" s="195" t="s">
        <v>182</v>
      </c>
      <c r="H488" s="196">
        <v>1.5</v>
      </c>
      <c r="I488" s="197"/>
      <c r="J488" s="198">
        <f>ROUND(I488*H488,2)</f>
        <v>0</v>
      </c>
      <c r="K488" s="194" t="s">
        <v>158</v>
      </c>
      <c r="L488" s="61"/>
      <c r="M488" s="199" t="s">
        <v>21</v>
      </c>
      <c r="N488" s="200" t="s">
        <v>42</v>
      </c>
      <c r="O488" s="42"/>
      <c r="P488" s="201">
        <f>O488*H488</f>
        <v>0</v>
      </c>
      <c r="Q488" s="201">
        <v>1E-05</v>
      </c>
      <c r="R488" s="201">
        <f>Q488*H488</f>
        <v>1.5000000000000002E-05</v>
      </c>
      <c r="S488" s="201">
        <v>0</v>
      </c>
      <c r="T488" s="202">
        <f>S488*H488</f>
        <v>0</v>
      </c>
      <c r="AR488" s="24" t="s">
        <v>159</v>
      </c>
      <c r="AT488" s="24" t="s">
        <v>154</v>
      </c>
      <c r="AU488" s="24" t="s">
        <v>81</v>
      </c>
      <c r="AY488" s="24" t="s">
        <v>152</v>
      </c>
      <c r="BE488" s="203">
        <f>IF(N488="základní",J488,0)</f>
        <v>0</v>
      </c>
      <c r="BF488" s="203">
        <f>IF(N488="snížená",J488,0)</f>
        <v>0</v>
      </c>
      <c r="BG488" s="203">
        <f>IF(N488="zákl. přenesená",J488,0)</f>
        <v>0</v>
      </c>
      <c r="BH488" s="203">
        <f>IF(N488="sníž. přenesená",J488,0)</f>
        <v>0</v>
      </c>
      <c r="BI488" s="203">
        <f>IF(N488="nulová",J488,0)</f>
        <v>0</v>
      </c>
      <c r="BJ488" s="24" t="s">
        <v>79</v>
      </c>
      <c r="BK488" s="203">
        <f>ROUND(I488*H488,2)</f>
        <v>0</v>
      </c>
      <c r="BL488" s="24" t="s">
        <v>159</v>
      </c>
      <c r="BM488" s="24" t="s">
        <v>655</v>
      </c>
    </row>
    <row r="489" spans="2:51" s="11" customFormat="1" ht="13.5">
      <c r="B489" s="204"/>
      <c r="C489" s="205"/>
      <c r="D489" s="206" t="s">
        <v>168</v>
      </c>
      <c r="E489" s="207" t="s">
        <v>21</v>
      </c>
      <c r="F489" s="208" t="s">
        <v>656</v>
      </c>
      <c r="G489" s="205"/>
      <c r="H489" s="207" t="s">
        <v>21</v>
      </c>
      <c r="I489" s="209"/>
      <c r="J489" s="205"/>
      <c r="K489" s="205"/>
      <c r="L489" s="210"/>
      <c r="M489" s="211"/>
      <c r="N489" s="212"/>
      <c r="O489" s="212"/>
      <c r="P489" s="212"/>
      <c r="Q489" s="212"/>
      <c r="R489" s="212"/>
      <c r="S489" s="212"/>
      <c r="T489" s="213"/>
      <c r="AT489" s="214" t="s">
        <v>168</v>
      </c>
      <c r="AU489" s="214" t="s">
        <v>81</v>
      </c>
      <c r="AV489" s="11" t="s">
        <v>79</v>
      </c>
      <c r="AW489" s="11" t="s">
        <v>35</v>
      </c>
      <c r="AX489" s="11" t="s">
        <v>71</v>
      </c>
      <c r="AY489" s="214" t="s">
        <v>152</v>
      </c>
    </row>
    <row r="490" spans="2:51" s="12" customFormat="1" ht="13.5">
      <c r="B490" s="215"/>
      <c r="C490" s="216"/>
      <c r="D490" s="206" t="s">
        <v>168</v>
      </c>
      <c r="E490" s="217" t="s">
        <v>21</v>
      </c>
      <c r="F490" s="218" t="s">
        <v>657</v>
      </c>
      <c r="G490" s="216"/>
      <c r="H490" s="219">
        <v>1.5</v>
      </c>
      <c r="I490" s="220"/>
      <c r="J490" s="216"/>
      <c r="K490" s="216"/>
      <c r="L490" s="221"/>
      <c r="M490" s="222"/>
      <c r="N490" s="223"/>
      <c r="O490" s="223"/>
      <c r="P490" s="223"/>
      <c r="Q490" s="223"/>
      <c r="R490" s="223"/>
      <c r="S490" s="223"/>
      <c r="T490" s="224"/>
      <c r="AT490" s="225" t="s">
        <v>168</v>
      </c>
      <c r="AU490" s="225" t="s">
        <v>81</v>
      </c>
      <c r="AV490" s="12" t="s">
        <v>81</v>
      </c>
      <c r="AW490" s="12" t="s">
        <v>35</v>
      </c>
      <c r="AX490" s="12" t="s">
        <v>79</v>
      </c>
      <c r="AY490" s="225" t="s">
        <v>152</v>
      </c>
    </row>
    <row r="491" spans="2:63" s="10" customFormat="1" ht="29.85" customHeight="1">
      <c r="B491" s="176"/>
      <c r="C491" s="177"/>
      <c r="D491" s="178" t="s">
        <v>70</v>
      </c>
      <c r="E491" s="190" t="s">
        <v>658</v>
      </c>
      <c r="F491" s="190" t="s">
        <v>659</v>
      </c>
      <c r="G491" s="177"/>
      <c r="H491" s="177"/>
      <c r="I491" s="180"/>
      <c r="J491" s="191">
        <f>BK491</f>
        <v>0</v>
      </c>
      <c r="K491" s="177"/>
      <c r="L491" s="182"/>
      <c r="M491" s="183"/>
      <c r="N491" s="184"/>
      <c r="O491" s="184"/>
      <c r="P491" s="185">
        <f>SUM(P492:P493)</f>
        <v>0</v>
      </c>
      <c r="Q491" s="184"/>
      <c r="R491" s="185">
        <f>SUM(R492:R493)</f>
        <v>0</v>
      </c>
      <c r="S491" s="184"/>
      <c r="T491" s="186">
        <f>SUM(T492:T493)</f>
        <v>0</v>
      </c>
      <c r="AR491" s="187" t="s">
        <v>79</v>
      </c>
      <c r="AT491" s="188" t="s">
        <v>70</v>
      </c>
      <c r="AU491" s="188" t="s">
        <v>79</v>
      </c>
      <c r="AY491" s="187" t="s">
        <v>152</v>
      </c>
      <c r="BK491" s="189">
        <f>SUM(BK492:BK493)</f>
        <v>0</v>
      </c>
    </row>
    <row r="492" spans="2:65" s="1" customFormat="1" ht="25.5" customHeight="1">
      <c r="B492" s="41"/>
      <c r="C492" s="192" t="s">
        <v>660</v>
      </c>
      <c r="D492" s="192" t="s">
        <v>154</v>
      </c>
      <c r="E492" s="193" t="s">
        <v>661</v>
      </c>
      <c r="F492" s="194" t="s">
        <v>662</v>
      </c>
      <c r="G492" s="195" t="s">
        <v>318</v>
      </c>
      <c r="H492" s="196">
        <v>94.538</v>
      </c>
      <c r="I492" s="197"/>
      <c r="J492" s="198">
        <f>ROUND(I492*H492,2)</f>
        <v>0</v>
      </c>
      <c r="K492" s="194" t="s">
        <v>21</v>
      </c>
      <c r="L492" s="61"/>
      <c r="M492" s="199" t="s">
        <v>21</v>
      </c>
      <c r="N492" s="200" t="s">
        <v>42</v>
      </c>
      <c r="O492" s="42"/>
      <c r="P492" s="201">
        <f>O492*H492</f>
        <v>0</v>
      </c>
      <c r="Q492" s="201">
        <v>0</v>
      </c>
      <c r="R492" s="201">
        <f>Q492*H492</f>
        <v>0</v>
      </c>
      <c r="S492" s="201">
        <v>0</v>
      </c>
      <c r="T492" s="202">
        <f>S492*H492</f>
        <v>0</v>
      </c>
      <c r="AR492" s="24" t="s">
        <v>159</v>
      </c>
      <c r="AT492" s="24" t="s">
        <v>154</v>
      </c>
      <c r="AU492" s="24" t="s">
        <v>81</v>
      </c>
      <c r="AY492" s="24" t="s">
        <v>152</v>
      </c>
      <c r="BE492" s="203">
        <f>IF(N492="základní",J492,0)</f>
        <v>0</v>
      </c>
      <c r="BF492" s="203">
        <f>IF(N492="snížená",J492,0)</f>
        <v>0</v>
      </c>
      <c r="BG492" s="203">
        <f>IF(N492="zákl. přenesená",J492,0)</f>
        <v>0</v>
      </c>
      <c r="BH492" s="203">
        <f>IF(N492="sníž. přenesená",J492,0)</f>
        <v>0</v>
      </c>
      <c r="BI492" s="203">
        <f>IF(N492="nulová",J492,0)</f>
        <v>0</v>
      </c>
      <c r="BJ492" s="24" t="s">
        <v>79</v>
      </c>
      <c r="BK492" s="203">
        <f>ROUND(I492*H492,2)</f>
        <v>0</v>
      </c>
      <c r="BL492" s="24" t="s">
        <v>159</v>
      </c>
      <c r="BM492" s="24" t="s">
        <v>663</v>
      </c>
    </row>
    <row r="493" spans="2:51" s="12" customFormat="1" ht="13.5">
      <c r="B493" s="215"/>
      <c r="C493" s="216"/>
      <c r="D493" s="206" t="s">
        <v>168</v>
      </c>
      <c r="E493" s="217" t="s">
        <v>21</v>
      </c>
      <c r="F493" s="218" t="s">
        <v>664</v>
      </c>
      <c r="G493" s="216"/>
      <c r="H493" s="219">
        <v>94.538</v>
      </c>
      <c r="I493" s="220"/>
      <c r="J493" s="216"/>
      <c r="K493" s="216"/>
      <c r="L493" s="221"/>
      <c r="M493" s="222"/>
      <c r="N493" s="223"/>
      <c r="O493" s="223"/>
      <c r="P493" s="223"/>
      <c r="Q493" s="223"/>
      <c r="R493" s="223"/>
      <c r="S493" s="223"/>
      <c r="T493" s="224"/>
      <c r="AT493" s="225" t="s">
        <v>168</v>
      </c>
      <c r="AU493" s="225" t="s">
        <v>81</v>
      </c>
      <c r="AV493" s="12" t="s">
        <v>81</v>
      </c>
      <c r="AW493" s="12" t="s">
        <v>35</v>
      </c>
      <c r="AX493" s="12" t="s">
        <v>79</v>
      </c>
      <c r="AY493" s="225" t="s">
        <v>152</v>
      </c>
    </row>
    <row r="494" spans="2:63" s="10" customFormat="1" ht="29.85" customHeight="1">
      <c r="B494" s="176"/>
      <c r="C494" s="177"/>
      <c r="D494" s="178" t="s">
        <v>70</v>
      </c>
      <c r="E494" s="190" t="s">
        <v>665</v>
      </c>
      <c r="F494" s="190" t="s">
        <v>666</v>
      </c>
      <c r="G494" s="177"/>
      <c r="H494" s="177"/>
      <c r="I494" s="180"/>
      <c r="J494" s="191">
        <f>BK494</f>
        <v>0</v>
      </c>
      <c r="K494" s="177"/>
      <c r="L494" s="182"/>
      <c r="M494" s="183"/>
      <c r="N494" s="184"/>
      <c r="O494" s="184"/>
      <c r="P494" s="185">
        <f>P495</f>
        <v>0</v>
      </c>
      <c r="Q494" s="184"/>
      <c r="R494" s="185">
        <f>R495</f>
        <v>0</v>
      </c>
      <c r="S494" s="184"/>
      <c r="T494" s="186">
        <f>T495</f>
        <v>0</v>
      </c>
      <c r="AR494" s="187" t="s">
        <v>79</v>
      </c>
      <c r="AT494" s="188" t="s">
        <v>70</v>
      </c>
      <c r="AU494" s="188" t="s">
        <v>79</v>
      </c>
      <c r="AY494" s="187" t="s">
        <v>152</v>
      </c>
      <c r="BK494" s="189">
        <f>BK495</f>
        <v>0</v>
      </c>
    </row>
    <row r="495" spans="2:65" s="1" customFormat="1" ht="25.5" customHeight="1">
      <c r="B495" s="41"/>
      <c r="C495" s="192" t="s">
        <v>667</v>
      </c>
      <c r="D495" s="192" t="s">
        <v>154</v>
      </c>
      <c r="E495" s="193" t="s">
        <v>668</v>
      </c>
      <c r="F495" s="194" t="s">
        <v>669</v>
      </c>
      <c r="G495" s="195" t="s">
        <v>318</v>
      </c>
      <c r="H495" s="196">
        <v>203.787</v>
      </c>
      <c r="I495" s="197"/>
      <c r="J495" s="198">
        <f>ROUND(I495*H495,2)</f>
        <v>0</v>
      </c>
      <c r="K495" s="194" t="s">
        <v>158</v>
      </c>
      <c r="L495" s="61"/>
      <c r="M495" s="199" t="s">
        <v>21</v>
      </c>
      <c r="N495" s="260" t="s">
        <v>42</v>
      </c>
      <c r="O495" s="261"/>
      <c r="P495" s="262">
        <f>O495*H495</f>
        <v>0</v>
      </c>
      <c r="Q495" s="262">
        <v>0</v>
      </c>
      <c r="R495" s="262">
        <f>Q495*H495</f>
        <v>0</v>
      </c>
      <c r="S495" s="262">
        <v>0</v>
      </c>
      <c r="T495" s="263">
        <f>S495*H495</f>
        <v>0</v>
      </c>
      <c r="AR495" s="24" t="s">
        <v>159</v>
      </c>
      <c r="AT495" s="24" t="s">
        <v>154</v>
      </c>
      <c r="AU495" s="24" t="s">
        <v>81</v>
      </c>
      <c r="AY495" s="24" t="s">
        <v>152</v>
      </c>
      <c r="BE495" s="203">
        <f>IF(N495="základní",J495,0)</f>
        <v>0</v>
      </c>
      <c r="BF495" s="203">
        <f>IF(N495="snížená",J495,0)</f>
        <v>0</v>
      </c>
      <c r="BG495" s="203">
        <f>IF(N495="zákl. přenesená",J495,0)</f>
        <v>0</v>
      </c>
      <c r="BH495" s="203">
        <f>IF(N495="sníž. přenesená",J495,0)</f>
        <v>0</v>
      </c>
      <c r="BI495" s="203">
        <f>IF(N495="nulová",J495,0)</f>
        <v>0</v>
      </c>
      <c r="BJ495" s="24" t="s">
        <v>79</v>
      </c>
      <c r="BK495" s="203">
        <f>ROUND(I495*H495,2)</f>
        <v>0</v>
      </c>
      <c r="BL495" s="24" t="s">
        <v>159</v>
      </c>
      <c r="BM495" s="24" t="s">
        <v>670</v>
      </c>
    </row>
    <row r="496" spans="2:12" s="1" customFormat="1" ht="6.95" customHeight="1">
      <c r="B496" s="56"/>
      <c r="C496" s="57"/>
      <c r="D496" s="57"/>
      <c r="E496" s="57"/>
      <c r="F496" s="57"/>
      <c r="G496" s="57"/>
      <c r="H496" s="57"/>
      <c r="I496" s="139"/>
      <c r="J496" s="57"/>
      <c r="K496" s="57"/>
      <c r="L496" s="61"/>
    </row>
  </sheetData>
  <sheetProtection algorithmName="SHA-512" hashValue="DNRrEW+970KLzrzpDe4O7QR2qJ016WPmRizC8V5Y8N+sxg0E6myHOTyd+E2Z4ESSQft+38LWotKuNobDr54sxw==" saltValue="xgRD7EosFsKUkYL+TI9NnXJ4Gy+JYd98PdIG5EVvZgGp3C6I2hygf5x/7GHHM5DIjCW+Es2LH4IJJAuOPzUN4Q==" spinCount="100000" sheet="1" objects="1" scenarios="1" formatColumns="0" formatRows="0" autoFilter="0"/>
  <autoFilter ref="C86:K495"/>
  <mergeCells count="10">
    <mergeCell ref="J51:J52"/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3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112</v>
      </c>
      <c r="G1" s="391" t="s">
        <v>113</v>
      </c>
      <c r="H1" s="391"/>
      <c r="I1" s="115"/>
      <c r="J1" s="114" t="s">
        <v>114</v>
      </c>
      <c r="K1" s="113" t="s">
        <v>115</v>
      </c>
      <c r="L1" s="114" t="s">
        <v>116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AT2" s="24" t="s">
        <v>84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5" customHeight="1">
      <c r="B4" s="28"/>
      <c r="C4" s="29"/>
      <c r="D4" s="30" t="s">
        <v>117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 xml:space="preserve"> Křepelka, Velké Poříčí, zkapacitnění koryta. -aktualizace 3/2018</v>
      </c>
      <c r="F7" s="384"/>
      <c r="G7" s="384"/>
      <c r="H7" s="384"/>
      <c r="I7" s="117"/>
      <c r="J7" s="29"/>
      <c r="K7" s="31"/>
    </row>
    <row r="8" spans="2:11" s="1" customFormat="1" ht="13.5">
      <c r="B8" s="41"/>
      <c r="C8" s="42"/>
      <c r="D8" s="37" t="s">
        <v>118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5" t="s">
        <v>671</v>
      </c>
      <c r="F9" s="386"/>
      <c r="G9" s="386"/>
      <c r="H9" s="38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29. 3. 2018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2" t="s">
        <v>21</v>
      </c>
      <c r="F24" s="352"/>
      <c r="G24" s="352"/>
      <c r="H24" s="352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ROUND(J89,2)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0">
        <f>ROUND(SUM(BE89:BE329),2)</f>
        <v>0</v>
      </c>
      <c r="G30" s="42"/>
      <c r="H30" s="42"/>
      <c r="I30" s="131">
        <v>0.21</v>
      </c>
      <c r="J30" s="130">
        <f>ROUND(ROUND((SUM(BE89:BE329)),2)*I30,2)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0">
        <f>ROUND(SUM(BF89:BF329),2)</f>
        <v>0</v>
      </c>
      <c r="G31" s="42"/>
      <c r="H31" s="42"/>
      <c r="I31" s="131">
        <v>0.15</v>
      </c>
      <c r="J31" s="130">
        <f>ROUND(ROUND((SUM(BF89:BF329)),2)*I31,2)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0">
        <f>ROUND(SUM(BG89:BG329),2)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0">
        <f>ROUND(SUM(BH89:BH329),2)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0">
        <f>ROUND(SUM(BI89:BI329),2)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120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 xml:space="preserve"> Křepelka, Velké Poříčí, zkapacitnění koryta. -aktualizace 3/2018</v>
      </c>
      <c r="F45" s="384"/>
      <c r="G45" s="384"/>
      <c r="H45" s="384"/>
      <c r="I45" s="118"/>
      <c r="J45" s="42"/>
      <c r="K45" s="45"/>
    </row>
    <row r="46" spans="2:11" s="1" customFormat="1" ht="14.45" customHeight="1">
      <c r="B46" s="41"/>
      <c r="C46" s="37" t="s">
        <v>118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02 - SO 1.2</v>
      </c>
      <c r="F47" s="386"/>
      <c r="G47" s="386"/>
      <c r="H47" s="38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Velké Poříčí</v>
      </c>
      <c r="G49" s="42"/>
      <c r="H49" s="42"/>
      <c r="I49" s="119" t="s">
        <v>25</v>
      </c>
      <c r="J49" s="120" t="str">
        <f>IF(J12="","",J12)</f>
        <v>29. 3. 2018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ČR - Povodí Labe s.p.</v>
      </c>
      <c r="G51" s="42"/>
      <c r="H51" s="42"/>
      <c r="I51" s="119" t="s">
        <v>33</v>
      </c>
      <c r="J51" s="352" t="str">
        <f>E21</f>
        <v>ing. Jaroslav Branda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121</v>
      </c>
      <c r="D54" s="132"/>
      <c r="E54" s="132"/>
      <c r="F54" s="132"/>
      <c r="G54" s="132"/>
      <c r="H54" s="132"/>
      <c r="I54" s="145"/>
      <c r="J54" s="146" t="s">
        <v>122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123</v>
      </c>
      <c r="D56" s="42"/>
      <c r="E56" s="42"/>
      <c r="F56" s="42"/>
      <c r="G56" s="42"/>
      <c r="H56" s="42"/>
      <c r="I56" s="118"/>
      <c r="J56" s="128">
        <f>J89</f>
        <v>0</v>
      </c>
      <c r="K56" s="45"/>
      <c r="AU56" s="24" t="s">
        <v>124</v>
      </c>
    </row>
    <row r="57" spans="2:11" s="7" customFormat="1" ht="24.95" customHeight="1">
      <c r="B57" s="149"/>
      <c r="C57" s="150"/>
      <c r="D57" s="151" t="s">
        <v>125</v>
      </c>
      <c r="E57" s="152"/>
      <c r="F57" s="152"/>
      <c r="G57" s="152"/>
      <c r="H57" s="152"/>
      <c r="I57" s="153"/>
      <c r="J57" s="154">
        <f>J90</f>
        <v>0</v>
      </c>
      <c r="K57" s="155"/>
    </row>
    <row r="58" spans="2:11" s="8" customFormat="1" ht="19.9" customHeight="1">
      <c r="B58" s="156"/>
      <c r="C58" s="157"/>
      <c r="D58" s="158" t="s">
        <v>126</v>
      </c>
      <c r="E58" s="159"/>
      <c r="F58" s="159"/>
      <c r="G58" s="159"/>
      <c r="H58" s="159"/>
      <c r="I58" s="160"/>
      <c r="J58" s="161">
        <f>J91</f>
        <v>0</v>
      </c>
      <c r="K58" s="162"/>
    </row>
    <row r="59" spans="2:11" s="8" customFormat="1" ht="19.9" customHeight="1">
      <c r="B59" s="156"/>
      <c r="C59" s="157"/>
      <c r="D59" s="158" t="s">
        <v>127</v>
      </c>
      <c r="E59" s="159"/>
      <c r="F59" s="159"/>
      <c r="G59" s="159"/>
      <c r="H59" s="159"/>
      <c r="I59" s="160"/>
      <c r="J59" s="161">
        <f>J179</f>
        <v>0</v>
      </c>
      <c r="K59" s="162"/>
    </row>
    <row r="60" spans="2:11" s="8" customFormat="1" ht="19.9" customHeight="1">
      <c r="B60" s="156"/>
      <c r="C60" s="157"/>
      <c r="D60" s="158" t="s">
        <v>128</v>
      </c>
      <c r="E60" s="159"/>
      <c r="F60" s="159"/>
      <c r="G60" s="159"/>
      <c r="H60" s="159"/>
      <c r="I60" s="160"/>
      <c r="J60" s="161">
        <f>J180</f>
        <v>0</v>
      </c>
      <c r="K60" s="162"/>
    </row>
    <row r="61" spans="2:11" s="8" customFormat="1" ht="19.9" customHeight="1">
      <c r="B61" s="156"/>
      <c r="C61" s="157"/>
      <c r="D61" s="158" t="s">
        <v>129</v>
      </c>
      <c r="E61" s="159"/>
      <c r="F61" s="159"/>
      <c r="G61" s="159"/>
      <c r="H61" s="159"/>
      <c r="I61" s="160"/>
      <c r="J61" s="161">
        <f>J190</f>
        <v>0</v>
      </c>
      <c r="K61" s="162"/>
    </row>
    <row r="62" spans="2:11" s="8" customFormat="1" ht="19.9" customHeight="1">
      <c r="B62" s="156"/>
      <c r="C62" s="157"/>
      <c r="D62" s="158" t="s">
        <v>130</v>
      </c>
      <c r="E62" s="159"/>
      <c r="F62" s="159"/>
      <c r="G62" s="159"/>
      <c r="H62" s="159"/>
      <c r="I62" s="160"/>
      <c r="J62" s="161">
        <f>J198</f>
        <v>0</v>
      </c>
      <c r="K62" s="162"/>
    </row>
    <row r="63" spans="2:11" s="8" customFormat="1" ht="19.9" customHeight="1">
      <c r="B63" s="156"/>
      <c r="C63" s="157"/>
      <c r="D63" s="158" t="s">
        <v>131</v>
      </c>
      <c r="E63" s="159"/>
      <c r="F63" s="159"/>
      <c r="G63" s="159"/>
      <c r="H63" s="159"/>
      <c r="I63" s="160"/>
      <c r="J63" s="161">
        <f>J243</f>
        <v>0</v>
      </c>
      <c r="K63" s="162"/>
    </row>
    <row r="64" spans="2:11" s="8" customFormat="1" ht="19.9" customHeight="1">
      <c r="B64" s="156"/>
      <c r="C64" s="157"/>
      <c r="D64" s="158" t="s">
        <v>132</v>
      </c>
      <c r="E64" s="159"/>
      <c r="F64" s="159"/>
      <c r="G64" s="159"/>
      <c r="H64" s="159"/>
      <c r="I64" s="160"/>
      <c r="J64" s="161">
        <f>J263</f>
        <v>0</v>
      </c>
      <c r="K64" s="162"/>
    </row>
    <row r="65" spans="2:11" s="8" customFormat="1" ht="19.9" customHeight="1">
      <c r="B65" s="156"/>
      <c r="C65" s="157"/>
      <c r="D65" s="158" t="s">
        <v>133</v>
      </c>
      <c r="E65" s="159"/>
      <c r="F65" s="159"/>
      <c r="G65" s="159"/>
      <c r="H65" s="159"/>
      <c r="I65" s="160"/>
      <c r="J65" s="161">
        <f>J273</f>
        <v>0</v>
      </c>
      <c r="K65" s="162"/>
    </row>
    <row r="66" spans="2:11" s="8" customFormat="1" ht="19.9" customHeight="1">
      <c r="B66" s="156"/>
      <c r="C66" s="157"/>
      <c r="D66" s="158" t="s">
        <v>134</v>
      </c>
      <c r="E66" s="159"/>
      <c r="F66" s="159"/>
      <c r="G66" s="159"/>
      <c r="H66" s="159"/>
      <c r="I66" s="160"/>
      <c r="J66" s="161">
        <f>J302</f>
        <v>0</v>
      </c>
      <c r="K66" s="162"/>
    </row>
    <row r="67" spans="2:11" s="8" customFormat="1" ht="19.9" customHeight="1">
      <c r="B67" s="156"/>
      <c r="C67" s="157"/>
      <c r="D67" s="158" t="s">
        <v>135</v>
      </c>
      <c r="E67" s="159"/>
      <c r="F67" s="159"/>
      <c r="G67" s="159"/>
      <c r="H67" s="159"/>
      <c r="I67" s="160"/>
      <c r="J67" s="161">
        <f>J307</f>
        <v>0</v>
      </c>
      <c r="K67" s="162"/>
    </row>
    <row r="68" spans="2:11" s="7" customFormat="1" ht="24.95" customHeight="1">
      <c r="B68" s="149"/>
      <c r="C68" s="150"/>
      <c r="D68" s="151" t="s">
        <v>672</v>
      </c>
      <c r="E68" s="152"/>
      <c r="F68" s="152"/>
      <c r="G68" s="152"/>
      <c r="H68" s="152"/>
      <c r="I68" s="153"/>
      <c r="J68" s="154">
        <f>J309</f>
        <v>0</v>
      </c>
      <c r="K68" s="155"/>
    </row>
    <row r="69" spans="2:11" s="8" customFormat="1" ht="19.9" customHeight="1">
      <c r="B69" s="156"/>
      <c r="C69" s="157"/>
      <c r="D69" s="158" t="s">
        <v>673</v>
      </c>
      <c r="E69" s="159"/>
      <c r="F69" s="159"/>
      <c r="G69" s="159"/>
      <c r="H69" s="159"/>
      <c r="I69" s="160"/>
      <c r="J69" s="161">
        <f>J310</f>
        <v>0</v>
      </c>
      <c r="K69" s="162"/>
    </row>
    <row r="70" spans="2:11" s="1" customFormat="1" ht="21.75" customHeight="1">
      <c r="B70" s="41"/>
      <c r="C70" s="42"/>
      <c r="D70" s="42"/>
      <c r="E70" s="42"/>
      <c r="F70" s="42"/>
      <c r="G70" s="42"/>
      <c r="H70" s="42"/>
      <c r="I70" s="118"/>
      <c r="J70" s="42"/>
      <c r="K70" s="45"/>
    </row>
    <row r="71" spans="2:11" s="1" customFormat="1" ht="6.95" customHeight="1">
      <c r="B71" s="56"/>
      <c r="C71" s="57"/>
      <c r="D71" s="57"/>
      <c r="E71" s="57"/>
      <c r="F71" s="57"/>
      <c r="G71" s="57"/>
      <c r="H71" s="57"/>
      <c r="I71" s="139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42"/>
      <c r="J75" s="60"/>
      <c r="K75" s="60"/>
      <c r="L75" s="61"/>
    </row>
    <row r="76" spans="2:12" s="1" customFormat="1" ht="36.95" customHeight="1">
      <c r="B76" s="41"/>
      <c r="C76" s="62" t="s">
        <v>136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4.45" customHeight="1">
      <c r="B78" s="41"/>
      <c r="C78" s="65" t="s">
        <v>18</v>
      </c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6.5" customHeight="1">
      <c r="B79" s="41"/>
      <c r="C79" s="63"/>
      <c r="D79" s="63"/>
      <c r="E79" s="388" t="str">
        <f>E7</f>
        <v xml:space="preserve"> Křepelka, Velké Poříčí, zkapacitnění koryta. -aktualizace 3/2018</v>
      </c>
      <c r="F79" s="389"/>
      <c r="G79" s="389"/>
      <c r="H79" s="389"/>
      <c r="I79" s="163"/>
      <c r="J79" s="63"/>
      <c r="K79" s="63"/>
      <c r="L79" s="61"/>
    </row>
    <row r="80" spans="2:12" s="1" customFormat="1" ht="14.45" customHeight="1">
      <c r="B80" s="41"/>
      <c r="C80" s="65" t="s">
        <v>118</v>
      </c>
      <c r="D80" s="63"/>
      <c r="E80" s="63"/>
      <c r="F80" s="63"/>
      <c r="G80" s="63"/>
      <c r="H80" s="63"/>
      <c r="I80" s="163"/>
      <c r="J80" s="63"/>
      <c r="K80" s="63"/>
      <c r="L80" s="61"/>
    </row>
    <row r="81" spans="2:12" s="1" customFormat="1" ht="17.25" customHeight="1">
      <c r="B81" s="41"/>
      <c r="C81" s="63"/>
      <c r="D81" s="63"/>
      <c r="E81" s="363" t="str">
        <f>E9</f>
        <v>02 - SO 1.2</v>
      </c>
      <c r="F81" s="390"/>
      <c r="G81" s="390"/>
      <c r="H81" s="390"/>
      <c r="I81" s="163"/>
      <c r="J81" s="63"/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12" s="1" customFormat="1" ht="18" customHeight="1">
      <c r="B83" s="41"/>
      <c r="C83" s="65" t="s">
        <v>23</v>
      </c>
      <c r="D83" s="63"/>
      <c r="E83" s="63"/>
      <c r="F83" s="164" t="str">
        <f>F12</f>
        <v>Velké Poříčí</v>
      </c>
      <c r="G83" s="63"/>
      <c r="H83" s="63"/>
      <c r="I83" s="165" t="s">
        <v>25</v>
      </c>
      <c r="J83" s="73" t="str">
        <f>IF(J12="","",J12)</f>
        <v>29. 3. 2018</v>
      </c>
      <c r="K83" s="63"/>
      <c r="L83" s="61"/>
    </row>
    <row r="84" spans="2:12" s="1" customFormat="1" ht="6.9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12" s="1" customFormat="1" ht="13.5">
      <c r="B85" s="41"/>
      <c r="C85" s="65" t="s">
        <v>27</v>
      </c>
      <c r="D85" s="63"/>
      <c r="E85" s="63"/>
      <c r="F85" s="164" t="str">
        <f>E15</f>
        <v>ČR - Povodí Labe s.p.</v>
      </c>
      <c r="G85" s="63"/>
      <c r="H85" s="63"/>
      <c r="I85" s="165" t="s">
        <v>33</v>
      </c>
      <c r="J85" s="164" t="str">
        <f>E21</f>
        <v>ing. Jaroslav Branda</v>
      </c>
      <c r="K85" s="63"/>
      <c r="L85" s="61"/>
    </row>
    <row r="86" spans="2:12" s="1" customFormat="1" ht="14.45" customHeight="1">
      <c r="B86" s="41"/>
      <c r="C86" s="65" t="s">
        <v>31</v>
      </c>
      <c r="D86" s="63"/>
      <c r="E86" s="63"/>
      <c r="F86" s="164" t="str">
        <f>IF(E18="","",E18)</f>
        <v/>
      </c>
      <c r="G86" s="63"/>
      <c r="H86" s="63"/>
      <c r="I86" s="163"/>
      <c r="J86" s="63"/>
      <c r="K86" s="63"/>
      <c r="L86" s="61"/>
    </row>
    <row r="87" spans="2:12" s="1" customFormat="1" ht="10.35" customHeight="1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20" s="9" customFormat="1" ht="29.25" customHeight="1">
      <c r="B88" s="166"/>
      <c r="C88" s="167" t="s">
        <v>137</v>
      </c>
      <c r="D88" s="168" t="s">
        <v>56</v>
      </c>
      <c r="E88" s="168" t="s">
        <v>52</v>
      </c>
      <c r="F88" s="168" t="s">
        <v>138</v>
      </c>
      <c r="G88" s="168" t="s">
        <v>139</v>
      </c>
      <c r="H88" s="168" t="s">
        <v>140</v>
      </c>
      <c r="I88" s="169" t="s">
        <v>141</v>
      </c>
      <c r="J88" s="168" t="s">
        <v>122</v>
      </c>
      <c r="K88" s="170" t="s">
        <v>142</v>
      </c>
      <c r="L88" s="171"/>
      <c r="M88" s="81" t="s">
        <v>143</v>
      </c>
      <c r="N88" s="82" t="s">
        <v>41</v>
      </c>
      <c r="O88" s="82" t="s">
        <v>144</v>
      </c>
      <c r="P88" s="82" t="s">
        <v>145</v>
      </c>
      <c r="Q88" s="82" t="s">
        <v>146</v>
      </c>
      <c r="R88" s="82" t="s">
        <v>147</v>
      </c>
      <c r="S88" s="82" t="s">
        <v>148</v>
      </c>
      <c r="T88" s="83" t="s">
        <v>149</v>
      </c>
    </row>
    <row r="89" spans="2:63" s="1" customFormat="1" ht="29.25" customHeight="1">
      <c r="B89" s="41"/>
      <c r="C89" s="87" t="s">
        <v>123</v>
      </c>
      <c r="D89" s="63"/>
      <c r="E89" s="63"/>
      <c r="F89" s="63"/>
      <c r="G89" s="63"/>
      <c r="H89" s="63"/>
      <c r="I89" s="163"/>
      <c r="J89" s="172">
        <f>BK89</f>
        <v>0</v>
      </c>
      <c r="K89" s="63"/>
      <c r="L89" s="61"/>
      <c r="M89" s="84"/>
      <c r="N89" s="85"/>
      <c r="O89" s="85"/>
      <c r="P89" s="173">
        <f>P90+P309</f>
        <v>0</v>
      </c>
      <c r="Q89" s="85"/>
      <c r="R89" s="173">
        <f>R90+R309</f>
        <v>214.86289356</v>
      </c>
      <c r="S89" s="85"/>
      <c r="T89" s="174">
        <f>T90+T309</f>
        <v>65.23624</v>
      </c>
      <c r="AT89" s="24" t="s">
        <v>70</v>
      </c>
      <c r="AU89" s="24" t="s">
        <v>124</v>
      </c>
      <c r="BK89" s="175">
        <f>BK90+BK309</f>
        <v>0</v>
      </c>
    </row>
    <row r="90" spans="2:63" s="10" customFormat="1" ht="37.35" customHeight="1">
      <c r="B90" s="176"/>
      <c r="C90" s="177"/>
      <c r="D90" s="178" t="s">
        <v>70</v>
      </c>
      <c r="E90" s="179" t="s">
        <v>150</v>
      </c>
      <c r="F90" s="179" t="s">
        <v>151</v>
      </c>
      <c r="G90" s="177"/>
      <c r="H90" s="177"/>
      <c r="I90" s="180"/>
      <c r="J90" s="181">
        <f>BK90</f>
        <v>0</v>
      </c>
      <c r="K90" s="177"/>
      <c r="L90" s="182"/>
      <c r="M90" s="183"/>
      <c r="N90" s="184"/>
      <c r="O90" s="184"/>
      <c r="P90" s="185">
        <f>P91+P179+P180+P190+P198+P243+P263+P273+P302+P307</f>
        <v>0</v>
      </c>
      <c r="Q90" s="184"/>
      <c r="R90" s="185">
        <f>R91+R179+R180+R190+R198+R243+R263+R273+R302+R307</f>
        <v>214.21308336</v>
      </c>
      <c r="S90" s="184"/>
      <c r="T90" s="186">
        <f>T91+T179+T180+T190+T198+T243+T263+T273+T302+T307</f>
        <v>65.23624</v>
      </c>
      <c r="AR90" s="187" t="s">
        <v>79</v>
      </c>
      <c r="AT90" s="188" t="s">
        <v>70</v>
      </c>
      <c r="AU90" s="188" t="s">
        <v>71</v>
      </c>
      <c r="AY90" s="187" t="s">
        <v>152</v>
      </c>
      <c r="BK90" s="189">
        <f>BK91+BK179+BK180+BK190+BK198+BK243+BK263+BK273+BK302+BK307</f>
        <v>0</v>
      </c>
    </row>
    <row r="91" spans="2:63" s="10" customFormat="1" ht="19.9" customHeight="1">
      <c r="B91" s="176"/>
      <c r="C91" s="177"/>
      <c r="D91" s="178" t="s">
        <v>70</v>
      </c>
      <c r="E91" s="190" t="s">
        <v>79</v>
      </c>
      <c r="F91" s="190" t="s">
        <v>153</v>
      </c>
      <c r="G91" s="177"/>
      <c r="H91" s="177"/>
      <c r="I91" s="180"/>
      <c r="J91" s="191">
        <f>BK91</f>
        <v>0</v>
      </c>
      <c r="K91" s="177"/>
      <c r="L91" s="182"/>
      <c r="M91" s="183"/>
      <c r="N91" s="184"/>
      <c r="O91" s="184"/>
      <c r="P91" s="185">
        <f>SUM(P92:P178)</f>
        <v>0</v>
      </c>
      <c r="Q91" s="184"/>
      <c r="R91" s="185">
        <f>SUM(R92:R178)</f>
        <v>32.1385266</v>
      </c>
      <c r="S91" s="184"/>
      <c r="T91" s="186">
        <f>SUM(T92:T178)</f>
        <v>55.15624</v>
      </c>
      <c r="AR91" s="187" t="s">
        <v>79</v>
      </c>
      <c r="AT91" s="188" t="s">
        <v>70</v>
      </c>
      <c r="AU91" s="188" t="s">
        <v>79</v>
      </c>
      <c r="AY91" s="187" t="s">
        <v>152</v>
      </c>
      <c r="BK91" s="189">
        <f>SUM(BK92:BK178)</f>
        <v>0</v>
      </c>
    </row>
    <row r="92" spans="2:65" s="1" customFormat="1" ht="51" customHeight="1">
      <c r="B92" s="41"/>
      <c r="C92" s="192" t="s">
        <v>79</v>
      </c>
      <c r="D92" s="192" t="s">
        <v>154</v>
      </c>
      <c r="E92" s="193" t="s">
        <v>674</v>
      </c>
      <c r="F92" s="194" t="s">
        <v>675</v>
      </c>
      <c r="G92" s="195" t="s">
        <v>157</v>
      </c>
      <c r="H92" s="196">
        <v>12</v>
      </c>
      <c r="I92" s="197"/>
      <c r="J92" s="198">
        <f>ROUND(I92*H92,2)</f>
        <v>0</v>
      </c>
      <c r="K92" s="194" t="s">
        <v>158</v>
      </c>
      <c r="L92" s="61"/>
      <c r="M92" s="199" t="s">
        <v>21</v>
      </c>
      <c r="N92" s="200" t="s">
        <v>42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0.295</v>
      </c>
      <c r="T92" s="202">
        <f>S92*H92</f>
        <v>3.54</v>
      </c>
      <c r="AR92" s="24" t="s">
        <v>159</v>
      </c>
      <c r="AT92" s="24" t="s">
        <v>154</v>
      </c>
      <c r="AU92" s="24" t="s">
        <v>81</v>
      </c>
      <c r="AY92" s="24" t="s">
        <v>152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79</v>
      </c>
      <c r="BK92" s="203">
        <f>ROUND(I92*H92,2)</f>
        <v>0</v>
      </c>
      <c r="BL92" s="24" t="s">
        <v>159</v>
      </c>
      <c r="BM92" s="24" t="s">
        <v>676</v>
      </c>
    </row>
    <row r="93" spans="2:51" s="12" customFormat="1" ht="13.5">
      <c r="B93" s="215"/>
      <c r="C93" s="216"/>
      <c r="D93" s="206" t="s">
        <v>168</v>
      </c>
      <c r="E93" s="217" t="s">
        <v>21</v>
      </c>
      <c r="F93" s="218" t="s">
        <v>677</v>
      </c>
      <c r="G93" s="216"/>
      <c r="H93" s="219">
        <v>12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168</v>
      </c>
      <c r="AU93" s="225" t="s">
        <v>81</v>
      </c>
      <c r="AV93" s="12" t="s">
        <v>81</v>
      </c>
      <c r="AW93" s="12" t="s">
        <v>35</v>
      </c>
      <c r="AX93" s="12" t="s">
        <v>71</v>
      </c>
      <c r="AY93" s="225" t="s">
        <v>152</v>
      </c>
    </row>
    <row r="94" spans="2:51" s="13" customFormat="1" ht="13.5">
      <c r="B94" s="226"/>
      <c r="C94" s="227"/>
      <c r="D94" s="206" t="s">
        <v>168</v>
      </c>
      <c r="E94" s="228" t="s">
        <v>21</v>
      </c>
      <c r="F94" s="229" t="s">
        <v>172</v>
      </c>
      <c r="G94" s="227"/>
      <c r="H94" s="230">
        <v>12</v>
      </c>
      <c r="I94" s="231"/>
      <c r="J94" s="227"/>
      <c r="K94" s="227"/>
      <c r="L94" s="232"/>
      <c r="M94" s="233"/>
      <c r="N94" s="234"/>
      <c r="O94" s="234"/>
      <c r="P94" s="234"/>
      <c r="Q94" s="234"/>
      <c r="R94" s="234"/>
      <c r="S94" s="234"/>
      <c r="T94" s="235"/>
      <c r="AT94" s="236" t="s">
        <v>168</v>
      </c>
      <c r="AU94" s="236" t="s">
        <v>81</v>
      </c>
      <c r="AV94" s="13" t="s">
        <v>159</v>
      </c>
      <c r="AW94" s="13" t="s">
        <v>35</v>
      </c>
      <c r="AX94" s="13" t="s">
        <v>79</v>
      </c>
      <c r="AY94" s="236" t="s">
        <v>152</v>
      </c>
    </row>
    <row r="95" spans="2:65" s="1" customFormat="1" ht="38.25" customHeight="1">
      <c r="B95" s="41"/>
      <c r="C95" s="192" t="s">
        <v>81</v>
      </c>
      <c r="D95" s="192" t="s">
        <v>154</v>
      </c>
      <c r="E95" s="193" t="s">
        <v>678</v>
      </c>
      <c r="F95" s="194" t="s">
        <v>679</v>
      </c>
      <c r="G95" s="195" t="s">
        <v>157</v>
      </c>
      <c r="H95" s="196">
        <v>12</v>
      </c>
      <c r="I95" s="197"/>
      <c r="J95" s="198">
        <f>ROUND(I95*H95,2)</f>
        <v>0</v>
      </c>
      <c r="K95" s="194" t="s">
        <v>158</v>
      </c>
      <c r="L95" s="61"/>
      <c r="M95" s="199" t="s">
        <v>21</v>
      </c>
      <c r="N95" s="200" t="s">
        <v>42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0.4</v>
      </c>
      <c r="T95" s="202">
        <f>S95*H95</f>
        <v>4.800000000000001</v>
      </c>
      <c r="AR95" s="24" t="s">
        <v>159</v>
      </c>
      <c r="AT95" s="24" t="s">
        <v>154</v>
      </c>
      <c r="AU95" s="24" t="s">
        <v>81</v>
      </c>
      <c r="AY95" s="24" t="s">
        <v>152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79</v>
      </c>
      <c r="BK95" s="203">
        <f>ROUND(I95*H95,2)</f>
        <v>0</v>
      </c>
      <c r="BL95" s="24" t="s">
        <v>159</v>
      </c>
      <c r="BM95" s="24" t="s">
        <v>680</v>
      </c>
    </row>
    <row r="96" spans="2:51" s="12" customFormat="1" ht="13.5">
      <c r="B96" s="215"/>
      <c r="C96" s="216"/>
      <c r="D96" s="206" t="s">
        <v>168</v>
      </c>
      <c r="E96" s="217" t="s">
        <v>21</v>
      </c>
      <c r="F96" s="218" t="s">
        <v>681</v>
      </c>
      <c r="G96" s="216"/>
      <c r="H96" s="219">
        <v>12</v>
      </c>
      <c r="I96" s="220"/>
      <c r="J96" s="216"/>
      <c r="K96" s="216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168</v>
      </c>
      <c r="AU96" s="225" t="s">
        <v>81</v>
      </c>
      <c r="AV96" s="12" t="s">
        <v>81</v>
      </c>
      <c r="AW96" s="12" t="s">
        <v>35</v>
      </c>
      <c r="AX96" s="12" t="s">
        <v>71</v>
      </c>
      <c r="AY96" s="225" t="s">
        <v>152</v>
      </c>
    </row>
    <row r="97" spans="2:51" s="13" customFormat="1" ht="13.5">
      <c r="B97" s="226"/>
      <c r="C97" s="227"/>
      <c r="D97" s="206" t="s">
        <v>168</v>
      </c>
      <c r="E97" s="228" t="s">
        <v>21</v>
      </c>
      <c r="F97" s="229" t="s">
        <v>172</v>
      </c>
      <c r="G97" s="227"/>
      <c r="H97" s="230">
        <v>12</v>
      </c>
      <c r="I97" s="231"/>
      <c r="J97" s="227"/>
      <c r="K97" s="227"/>
      <c r="L97" s="232"/>
      <c r="M97" s="233"/>
      <c r="N97" s="234"/>
      <c r="O97" s="234"/>
      <c r="P97" s="234"/>
      <c r="Q97" s="234"/>
      <c r="R97" s="234"/>
      <c r="S97" s="234"/>
      <c r="T97" s="235"/>
      <c r="AT97" s="236" t="s">
        <v>168</v>
      </c>
      <c r="AU97" s="236" t="s">
        <v>81</v>
      </c>
      <c r="AV97" s="13" t="s">
        <v>159</v>
      </c>
      <c r="AW97" s="13" t="s">
        <v>35</v>
      </c>
      <c r="AX97" s="13" t="s">
        <v>79</v>
      </c>
      <c r="AY97" s="236" t="s">
        <v>152</v>
      </c>
    </row>
    <row r="98" spans="2:65" s="1" customFormat="1" ht="51" customHeight="1">
      <c r="B98" s="41"/>
      <c r="C98" s="192" t="s">
        <v>164</v>
      </c>
      <c r="D98" s="192" t="s">
        <v>154</v>
      </c>
      <c r="E98" s="193" t="s">
        <v>155</v>
      </c>
      <c r="F98" s="194" t="s">
        <v>156</v>
      </c>
      <c r="G98" s="195" t="s">
        <v>157</v>
      </c>
      <c r="H98" s="196">
        <v>78.39</v>
      </c>
      <c r="I98" s="197"/>
      <c r="J98" s="198">
        <f>ROUND(I98*H98,2)</f>
        <v>0</v>
      </c>
      <c r="K98" s="194" t="s">
        <v>158</v>
      </c>
      <c r="L98" s="61"/>
      <c r="M98" s="199" t="s">
        <v>21</v>
      </c>
      <c r="N98" s="200" t="s">
        <v>42</v>
      </c>
      <c r="O98" s="42"/>
      <c r="P98" s="201">
        <f>O98*H98</f>
        <v>0</v>
      </c>
      <c r="Q98" s="201">
        <v>0</v>
      </c>
      <c r="R98" s="201">
        <f>Q98*H98</f>
        <v>0</v>
      </c>
      <c r="S98" s="201">
        <v>0.235</v>
      </c>
      <c r="T98" s="202">
        <f>S98*H98</f>
        <v>18.42165</v>
      </c>
      <c r="AR98" s="24" t="s">
        <v>159</v>
      </c>
      <c r="AT98" s="24" t="s">
        <v>154</v>
      </c>
      <c r="AU98" s="24" t="s">
        <v>81</v>
      </c>
      <c r="AY98" s="24" t="s">
        <v>152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79</v>
      </c>
      <c r="BK98" s="203">
        <f>ROUND(I98*H98,2)</f>
        <v>0</v>
      </c>
      <c r="BL98" s="24" t="s">
        <v>159</v>
      </c>
      <c r="BM98" s="24" t="s">
        <v>682</v>
      </c>
    </row>
    <row r="99" spans="2:65" s="1" customFormat="1" ht="51" customHeight="1">
      <c r="B99" s="41"/>
      <c r="C99" s="192" t="s">
        <v>159</v>
      </c>
      <c r="D99" s="192" t="s">
        <v>154</v>
      </c>
      <c r="E99" s="193" t="s">
        <v>161</v>
      </c>
      <c r="F99" s="194" t="s">
        <v>162</v>
      </c>
      <c r="G99" s="195" t="s">
        <v>157</v>
      </c>
      <c r="H99" s="196">
        <v>30.39</v>
      </c>
      <c r="I99" s="197"/>
      <c r="J99" s="198">
        <f>ROUND(I99*H99,2)</f>
        <v>0</v>
      </c>
      <c r="K99" s="194" t="s">
        <v>158</v>
      </c>
      <c r="L99" s="61"/>
      <c r="M99" s="199" t="s">
        <v>21</v>
      </c>
      <c r="N99" s="200" t="s">
        <v>42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0.4</v>
      </c>
      <c r="T99" s="202">
        <f>S99*H99</f>
        <v>12.156</v>
      </c>
      <c r="AR99" s="24" t="s">
        <v>159</v>
      </c>
      <c r="AT99" s="24" t="s">
        <v>154</v>
      </c>
      <c r="AU99" s="24" t="s">
        <v>81</v>
      </c>
      <c r="AY99" s="24" t="s">
        <v>152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79</v>
      </c>
      <c r="BK99" s="203">
        <f>ROUND(I99*H99,2)</f>
        <v>0</v>
      </c>
      <c r="BL99" s="24" t="s">
        <v>159</v>
      </c>
      <c r="BM99" s="24" t="s">
        <v>683</v>
      </c>
    </row>
    <row r="100" spans="2:51" s="12" customFormat="1" ht="13.5">
      <c r="B100" s="215"/>
      <c r="C100" s="216"/>
      <c r="D100" s="206" t="s">
        <v>168</v>
      </c>
      <c r="E100" s="217" t="s">
        <v>21</v>
      </c>
      <c r="F100" s="218" t="s">
        <v>684</v>
      </c>
      <c r="G100" s="216"/>
      <c r="H100" s="219">
        <v>30.39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168</v>
      </c>
      <c r="AU100" s="225" t="s">
        <v>81</v>
      </c>
      <c r="AV100" s="12" t="s">
        <v>81</v>
      </c>
      <c r="AW100" s="12" t="s">
        <v>35</v>
      </c>
      <c r="AX100" s="12" t="s">
        <v>71</v>
      </c>
      <c r="AY100" s="225" t="s">
        <v>152</v>
      </c>
    </row>
    <row r="101" spans="2:51" s="13" customFormat="1" ht="13.5">
      <c r="B101" s="226"/>
      <c r="C101" s="227"/>
      <c r="D101" s="206" t="s">
        <v>168</v>
      </c>
      <c r="E101" s="228" t="s">
        <v>21</v>
      </c>
      <c r="F101" s="229" t="s">
        <v>172</v>
      </c>
      <c r="G101" s="227"/>
      <c r="H101" s="230">
        <v>30.39</v>
      </c>
      <c r="I101" s="231"/>
      <c r="J101" s="227"/>
      <c r="K101" s="227"/>
      <c r="L101" s="232"/>
      <c r="M101" s="233"/>
      <c r="N101" s="234"/>
      <c r="O101" s="234"/>
      <c r="P101" s="234"/>
      <c r="Q101" s="234"/>
      <c r="R101" s="234"/>
      <c r="S101" s="234"/>
      <c r="T101" s="235"/>
      <c r="AT101" s="236" t="s">
        <v>168</v>
      </c>
      <c r="AU101" s="236" t="s">
        <v>81</v>
      </c>
      <c r="AV101" s="13" t="s">
        <v>159</v>
      </c>
      <c r="AW101" s="13" t="s">
        <v>35</v>
      </c>
      <c r="AX101" s="13" t="s">
        <v>79</v>
      </c>
      <c r="AY101" s="236" t="s">
        <v>152</v>
      </c>
    </row>
    <row r="102" spans="2:65" s="1" customFormat="1" ht="38.25" customHeight="1">
      <c r="B102" s="41"/>
      <c r="C102" s="192" t="s">
        <v>179</v>
      </c>
      <c r="D102" s="192" t="s">
        <v>154</v>
      </c>
      <c r="E102" s="193" t="s">
        <v>165</v>
      </c>
      <c r="F102" s="194" t="s">
        <v>166</v>
      </c>
      <c r="G102" s="195" t="s">
        <v>157</v>
      </c>
      <c r="H102" s="196">
        <v>78.39</v>
      </c>
      <c r="I102" s="197"/>
      <c r="J102" s="198">
        <f>ROUND(I102*H102,2)</f>
        <v>0</v>
      </c>
      <c r="K102" s="194" t="s">
        <v>158</v>
      </c>
      <c r="L102" s="61"/>
      <c r="M102" s="199" t="s">
        <v>21</v>
      </c>
      <c r="N102" s="200" t="s">
        <v>42</v>
      </c>
      <c r="O102" s="42"/>
      <c r="P102" s="201">
        <f>O102*H102</f>
        <v>0</v>
      </c>
      <c r="Q102" s="201">
        <v>0</v>
      </c>
      <c r="R102" s="201">
        <f>Q102*H102</f>
        <v>0</v>
      </c>
      <c r="S102" s="201">
        <v>0.181</v>
      </c>
      <c r="T102" s="202">
        <f>S102*H102</f>
        <v>14.18859</v>
      </c>
      <c r="AR102" s="24" t="s">
        <v>159</v>
      </c>
      <c r="AT102" s="24" t="s">
        <v>154</v>
      </c>
      <c r="AU102" s="24" t="s">
        <v>81</v>
      </c>
      <c r="AY102" s="24" t="s">
        <v>152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79</v>
      </c>
      <c r="BK102" s="203">
        <f>ROUND(I102*H102,2)</f>
        <v>0</v>
      </c>
      <c r="BL102" s="24" t="s">
        <v>159</v>
      </c>
      <c r="BM102" s="24" t="s">
        <v>685</v>
      </c>
    </row>
    <row r="103" spans="2:51" s="12" customFormat="1" ht="13.5">
      <c r="B103" s="215"/>
      <c r="C103" s="216"/>
      <c r="D103" s="206" t="s">
        <v>168</v>
      </c>
      <c r="E103" s="217" t="s">
        <v>21</v>
      </c>
      <c r="F103" s="218" t="s">
        <v>686</v>
      </c>
      <c r="G103" s="216"/>
      <c r="H103" s="219">
        <v>52.234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168</v>
      </c>
      <c r="AU103" s="225" t="s">
        <v>81</v>
      </c>
      <c r="AV103" s="12" t="s">
        <v>81</v>
      </c>
      <c r="AW103" s="12" t="s">
        <v>35</v>
      </c>
      <c r="AX103" s="12" t="s">
        <v>71</v>
      </c>
      <c r="AY103" s="225" t="s">
        <v>152</v>
      </c>
    </row>
    <row r="104" spans="2:51" s="12" customFormat="1" ht="13.5">
      <c r="B104" s="215"/>
      <c r="C104" s="216"/>
      <c r="D104" s="206" t="s">
        <v>168</v>
      </c>
      <c r="E104" s="217" t="s">
        <v>21</v>
      </c>
      <c r="F104" s="218" t="s">
        <v>687</v>
      </c>
      <c r="G104" s="216"/>
      <c r="H104" s="219">
        <v>26.156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168</v>
      </c>
      <c r="AU104" s="225" t="s">
        <v>81</v>
      </c>
      <c r="AV104" s="12" t="s">
        <v>81</v>
      </c>
      <c r="AW104" s="12" t="s">
        <v>35</v>
      </c>
      <c r="AX104" s="12" t="s">
        <v>71</v>
      </c>
      <c r="AY104" s="225" t="s">
        <v>152</v>
      </c>
    </row>
    <row r="105" spans="2:51" s="13" customFormat="1" ht="13.5">
      <c r="B105" s="226"/>
      <c r="C105" s="227"/>
      <c r="D105" s="206" t="s">
        <v>168</v>
      </c>
      <c r="E105" s="228" t="s">
        <v>21</v>
      </c>
      <c r="F105" s="229" t="s">
        <v>172</v>
      </c>
      <c r="G105" s="227"/>
      <c r="H105" s="230">
        <v>78.39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168</v>
      </c>
      <c r="AU105" s="236" t="s">
        <v>81</v>
      </c>
      <c r="AV105" s="13" t="s">
        <v>159</v>
      </c>
      <c r="AW105" s="13" t="s">
        <v>35</v>
      </c>
      <c r="AX105" s="13" t="s">
        <v>79</v>
      </c>
      <c r="AY105" s="236" t="s">
        <v>152</v>
      </c>
    </row>
    <row r="106" spans="2:65" s="1" customFormat="1" ht="38.25" customHeight="1">
      <c r="B106" s="41"/>
      <c r="C106" s="192" t="s">
        <v>187</v>
      </c>
      <c r="D106" s="192" t="s">
        <v>154</v>
      </c>
      <c r="E106" s="193" t="s">
        <v>688</v>
      </c>
      <c r="F106" s="194" t="s">
        <v>689</v>
      </c>
      <c r="G106" s="195" t="s">
        <v>182</v>
      </c>
      <c r="H106" s="196">
        <v>10</v>
      </c>
      <c r="I106" s="197"/>
      <c r="J106" s="198">
        <f>ROUND(I106*H106,2)</f>
        <v>0</v>
      </c>
      <c r="K106" s="194" t="s">
        <v>158</v>
      </c>
      <c r="L106" s="61"/>
      <c r="M106" s="199" t="s">
        <v>21</v>
      </c>
      <c r="N106" s="200" t="s">
        <v>42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0.205</v>
      </c>
      <c r="T106" s="202">
        <f>S106*H106</f>
        <v>2.05</v>
      </c>
      <c r="AR106" s="24" t="s">
        <v>159</v>
      </c>
      <c r="AT106" s="24" t="s">
        <v>154</v>
      </c>
      <c r="AU106" s="24" t="s">
        <v>81</v>
      </c>
      <c r="AY106" s="24" t="s">
        <v>152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79</v>
      </c>
      <c r="BK106" s="203">
        <f>ROUND(I106*H106,2)</f>
        <v>0</v>
      </c>
      <c r="BL106" s="24" t="s">
        <v>159</v>
      </c>
      <c r="BM106" s="24" t="s">
        <v>690</v>
      </c>
    </row>
    <row r="107" spans="2:65" s="1" customFormat="1" ht="16.5" customHeight="1">
      <c r="B107" s="41"/>
      <c r="C107" s="192" t="s">
        <v>194</v>
      </c>
      <c r="D107" s="192" t="s">
        <v>154</v>
      </c>
      <c r="E107" s="193" t="s">
        <v>180</v>
      </c>
      <c r="F107" s="194" t="s">
        <v>181</v>
      </c>
      <c r="G107" s="195" t="s">
        <v>182</v>
      </c>
      <c r="H107" s="196">
        <v>33.33</v>
      </c>
      <c r="I107" s="197"/>
      <c r="J107" s="198">
        <f>ROUND(I107*H107,2)</f>
        <v>0</v>
      </c>
      <c r="K107" s="194" t="s">
        <v>158</v>
      </c>
      <c r="L107" s="61"/>
      <c r="M107" s="199" t="s">
        <v>21</v>
      </c>
      <c r="N107" s="200" t="s">
        <v>42</v>
      </c>
      <c r="O107" s="42"/>
      <c r="P107" s="201">
        <f>O107*H107</f>
        <v>0</v>
      </c>
      <c r="Q107" s="201">
        <v>0.00952</v>
      </c>
      <c r="R107" s="201">
        <f>Q107*H107</f>
        <v>0.3173016</v>
      </c>
      <c r="S107" s="201">
        <v>0</v>
      </c>
      <c r="T107" s="202">
        <f>S107*H107</f>
        <v>0</v>
      </c>
      <c r="AR107" s="24" t="s">
        <v>159</v>
      </c>
      <c r="AT107" s="24" t="s">
        <v>154</v>
      </c>
      <c r="AU107" s="24" t="s">
        <v>81</v>
      </c>
      <c r="AY107" s="24" t="s">
        <v>152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79</v>
      </c>
      <c r="BK107" s="203">
        <f>ROUND(I107*H107,2)</f>
        <v>0</v>
      </c>
      <c r="BL107" s="24" t="s">
        <v>159</v>
      </c>
      <c r="BM107" s="24" t="s">
        <v>691</v>
      </c>
    </row>
    <row r="108" spans="2:51" s="11" customFormat="1" ht="13.5">
      <c r="B108" s="204"/>
      <c r="C108" s="205"/>
      <c r="D108" s="206" t="s">
        <v>168</v>
      </c>
      <c r="E108" s="207" t="s">
        <v>21</v>
      </c>
      <c r="F108" s="208" t="s">
        <v>184</v>
      </c>
      <c r="G108" s="205"/>
      <c r="H108" s="207" t="s">
        <v>21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168</v>
      </c>
      <c r="AU108" s="214" t="s">
        <v>81</v>
      </c>
      <c r="AV108" s="11" t="s">
        <v>79</v>
      </c>
      <c r="AW108" s="11" t="s">
        <v>35</v>
      </c>
      <c r="AX108" s="11" t="s">
        <v>71</v>
      </c>
      <c r="AY108" s="214" t="s">
        <v>152</v>
      </c>
    </row>
    <row r="109" spans="2:51" s="12" customFormat="1" ht="13.5">
      <c r="B109" s="215"/>
      <c r="C109" s="216"/>
      <c r="D109" s="206" t="s">
        <v>168</v>
      </c>
      <c r="E109" s="217" t="s">
        <v>21</v>
      </c>
      <c r="F109" s="218" t="s">
        <v>692</v>
      </c>
      <c r="G109" s="216"/>
      <c r="H109" s="219">
        <v>21.33</v>
      </c>
      <c r="I109" s="220"/>
      <c r="J109" s="216"/>
      <c r="K109" s="216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168</v>
      </c>
      <c r="AU109" s="225" t="s">
        <v>81</v>
      </c>
      <c r="AV109" s="12" t="s">
        <v>81</v>
      </c>
      <c r="AW109" s="12" t="s">
        <v>35</v>
      </c>
      <c r="AX109" s="12" t="s">
        <v>71</v>
      </c>
      <c r="AY109" s="225" t="s">
        <v>152</v>
      </c>
    </row>
    <row r="110" spans="2:51" s="12" customFormat="1" ht="13.5">
      <c r="B110" s="215"/>
      <c r="C110" s="216"/>
      <c r="D110" s="206" t="s">
        <v>168</v>
      </c>
      <c r="E110" s="217" t="s">
        <v>21</v>
      </c>
      <c r="F110" s="218" t="s">
        <v>186</v>
      </c>
      <c r="G110" s="216"/>
      <c r="H110" s="219">
        <v>12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168</v>
      </c>
      <c r="AU110" s="225" t="s">
        <v>81</v>
      </c>
      <c r="AV110" s="12" t="s">
        <v>81</v>
      </c>
      <c r="AW110" s="12" t="s">
        <v>35</v>
      </c>
      <c r="AX110" s="12" t="s">
        <v>71</v>
      </c>
      <c r="AY110" s="225" t="s">
        <v>152</v>
      </c>
    </row>
    <row r="111" spans="2:51" s="13" customFormat="1" ht="13.5">
      <c r="B111" s="226"/>
      <c r="C111" s="227"/>
      <c r="D111" s="206" t="s">
        <v>168</v>
      </c>
      <c r="E111" s="228" t="s">
        <v>21</v>
      </c>
      <c r="F111" s="229" t="s">
        <v>172</v>
      </c>
      <c r="G111" s="227"/>
      <c r="H111" s="230">
        <v>33.33</v>
      </c>
      <c r="I111" s="231"/>
      <c r="J111" s="227"/>
      <c r="K111" s="227"/>
      <c r="L111" s="232"/>
      <c r="M111" s="233"/>
      <c r="N111" s="234"/>
      <c r="O111" s="234"/>
      <c r="P111" s="234"/>
      <c r="Q111" s="234"/>
      <c r="R111" s="234"/>
      <c r="S111" s="234"/>
      <c r="T111" s="235"/>
      <c r="AT111" s="236" t="s">
        <v>168</v>
      </c>
      <c r="AU111" s="236" t="s">
        <v>81</v>
      </c>
      <c r="AV111" s="13" t="s">
        <v>159</v>
      </c>
      <c r="AW111" s="13" t="s">
        <v>35</v>
      </c>
      <c r="AX111" s="13" t="s">
        <v>79</v>
      </c>
      <c r="AY111" s="236" t="s">
        <v>152</v>
      </c>
    </row>
    <row r="112" spans="2:65" s="1" customFormat="1" ht="25.5" customHeight="1">
      <c r="B112" s="41"/>
      <c r="C112" s="192" t="s">
        <v>199</v>
      </c>
      <c r="D112" s="192" t="s">
        <v>154</v>
      </c>
      <c r="E112" s="193" t="s">
        <v>188</v>
      </c>
      <c r="F112" s="194" t="s">
        <v>189</v>
      </c>
      <c r="G112" s="195" t="s">
        <v>190</v>
      </c>
      <c r="H112" s="196">
        <v>134.4</v>
      </c>
      <c r="I112" s="197"/>
      <c r="J112" s="198">
        <f>ROUND(I112*H112,2)</f>
        <v>0</v>
      </c>
      <c r="K112" s="194" t="s">
        <v>158</v>
      </c>
      <c r="L112" s="61"/>
      <c r="M112" s="199" t="s">
        <v>21</v>
      </c>
      <c r="N112" s="200" t="s">
        <v>42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159</v>
      </c>
      <c r="AT112" s="24" t="s">
        <v>154</v>
      </c>
      <c r="AU112" s="24" t="s">
        <v>81</v>
      </c>
      <c r="AY112" s="24" t="s">
        <v>152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79</v>
      </c>
      <c r="BK112" s="203">
        <f>ROUND(I112*H112,2)</f>
        <v>0</v>
      </c>
      <c r="BL112" s="24" t="s">
        <v>159</v>
      </c>
      <c r="BM112" s="24" t="s">
        <v>693</v>
      </c>
    </row>
    <row r="113" spans="2:51" s="11" customFormat="1" ht="13.5">
      <c r="B113" s="204"/>
      <c r="C113" s="205"/>
      <c r="D113" s="206" t="s">
        <v>168</v>
      </c>
      <c r="E113" s="207" t="s">
        <v>21</v>
      </c>
      <c r="F113" s="208" t="s">
        <v>694</v>
      </c>
      <c r="G113" s="205"/>
      <c r="H113" s="207" t="s">
        <v>21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168</v>
      </c>
      <c r="AU113" s="214" t="s">
        <v>81</v>
      </c>
      <c r="AV113" s="11" t="s">
        <v>79</v>
      </c>
      <c r="AW113" s="11" t="s">
        <v>35</v>
      </c>
      <c r="AX113" s="11" t="s">
        <v>71</v>
      </c>
      <c r="AY113" s="214" t="s">
        <v>152</v>
      </c>
    </row>
    <row r="114" spans="2:51" s="12" customFormat="1" ht="13.5">
      <c r="B114" s="215"/>
      <c r="C114" s="216"/>
      <c r="D114" s="206" t="s">
        <v>168</v>
      </c>
      <c r="E114" s="217" t="s">
        <v>21</v>
      </c>
      <c r="F114" s="218" t="s">
        <v>695</v>
      </c>
      <c r="G114" s="216"/>
      <c r="H114" s="219">
        <v>134.4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168</v>
      </c>
      <c r="AU114" s="225" t="s">
        <v>81</v>
      </c>
      <c r="AV114" s="12" t="s">
        <v>81</v>
      </c>
      <c r="AW114" s="12" t="s">
        <v>35</v>
      </c>
      <c r="AX114" s="12" t="s">
        <v>71</v>
      </c>
      <c r="AY114" s="225" t="s">
        <v>152</v>
      </c>
    </row>
    <row r="115" spans="2:51" s="13" customFormat="1" ht="13.5">
      <c r="B115" s="226"/>
      <c r="C115" s="227"/>
      <c r="D115" s="206" t="s">
        <v>168</v>
      </c>
      <c r="E115" s="228" t="s">
        <v>21</v>
      </c>
      <c r="F115" s="229" t="s">
        <v>172</v>
      </c>
      <c r="G115" s="227"/>
      <c r="H115" s="230">
        <v>134.4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AT115" s="236" t="s">
        <v>168</v>
      </c>
      <c r="AU115" s="236" t="s">
        <v>81</v>
      </c>
      <c r="AV115" s="13" t="s">
        <v>159</v>
      </c>
      <c r="AW115" s="13" t="s">
        <v>35</v>
      </c>
      <c r="AX115" s="13" t="s">
        <v>79</v>
      </c>
      <c r="AY115" s="236" t="s">
        <v>152</v>
      </c>
    </row>
    <row r="116" spans="2:65" s="1" customFormat="1" ht="38.25" customHeight="1">
      <c r="B116" s="41"/>
      <c r="C116" s="192" t="s">
        <v>211</v>
      </c>
      <c r="D116" s="192" t="s">
        <v>154</v>
      </c>
      <c r="E116" s="193" t="s">
        <v>195</v>
      </c>
      <c r="F116" s="194" t="s">
        <v>196</v>
      </c>
      <c r="G116" s="195" t="s">
        <v>175</v>
      </c>
      <c r="H116" s="196">
        <v>3.005</v>
      </c>
      <c r="I116" s="197"/>
      <c r="J116" s="198">
        <f>ROUND(I116*H116,2)</f>
        <v>0</v>
      </c>
      <c r="K116" s="194" t="s">
        <v>158</v>
      </c>
      <c r="L116" s="61"/>
      <c r="M116" s="199" t="s">
        <v>21</v>
      </c>
      <c r="N116" s="200" t="s">
        <v>42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159</v>
      </c>
      <c r="AT116" s="24" t="s">
        <v>154</v>
      </c>
      <c r="AU116" s="24" t="s">
        <v>81</v>
      </c>
      <c r="AY116" s="24" t="s">
        <v>152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79</v>
      </c>
      <c r="BK116" s="203">
        <f>ROUND(I116*H116,2)</f>
        <v>0</v>
      </c>
      <c r="BL116" s="24" t="s">
        <v>159</v>
      </c>
      <c r="BM116" s="24" t="s">
        <v>696</v>
      </c>
    </row>
    <row r="117" spans="2:51" s="12" customFormat="1" ht="13.5">
      <c r="B117" s="215"/>
      <c r="C117" s="216"/>
      <c r="D117" s="206" t="s">
        <v>168</v>
      </c>
      <c r="E117" s="217" t="s">
        <v>21</v>
      </c>
      <c r="F117" s="218" t="s">
        <v>697</v>
      </c>
      <c r="G117" s="216"/>
      <c r="H117" s="219">
        <v>3.005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168</v>
      </c>
      <c r="AU117" s="225" t="s">
        <v>81</v>
      </c>
      <c r="AV117" s="12" t="s">
        <v>81</v>
      </c>
      <c r="AW117" s="12" t="s">
        <v>35</v>
      </c>
      <c r="AX117" s="12" t="s">
        <v>79</v>
      </c>
      <c r="AY117" s="225" t="s">
        <v>152</v>
      </c>
    </row>
    <row r="118" spans="2:51" s="13" customFormat="1" ht="13.5">
      <c r="B118" s="226"/>
      <c r="C118" s="227"/>
      <c r="D118" s="206" t="s">
        <v>168</v>
      </c>
      <c r="E118" s="228" t="s">
        <v>21</v>
      </c>
      <c r="F118" s="229" t="s">
        <v>172</v>
      </c>
      <c r="G118" s="227"/>
      <c r="H118" s="230">
        <v>3.005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168</v>
      </c>
      <c r="AU118" s="236" t="s">
        <v>81</v>
      </c>
      <c r="AV118" s="13" t="s">
        <v>159</v>
      </c>
      <c r="AW118" s="13" t="s">
        <v>35</v>
      </c>
      <c r="AX118" s="13" t="s">
        <v>71</v>
      </c>
      <c r="AY118" s="236" t="s">
        <v>152</v>
      </c>
    </row>
    <row r="119" spans="2:65" s="1" customFormat="1" ht="25.5" customHeight="1">
      <c r="B119" s="41"/>
      <c r="C119" s="192" t="s">
        <v>106</v>
      </c>
      <c r="D119" s="192" t="s">
        <v>154</v>
      </c>
      <c r="E119" s="193" t="s">
        <v>698</v>
      </c>
      <c r="F119" s="194" t="s">
        <v>699</v>
      </c>
      <c r="G119" s="195" t="s">
        <v>175</v>
      </c>
      <c r="H119" s="196">
        <v>19.26</v>
      </c>
      <c r="I119" s="197"/>
      <c r="J119" s="198">
        <f>ROUND(I119*H119,2)</f>
        <v>0</v>
      </c>
      <c r="K119" s="194" t="s">
        <v>158</v>
      </c>
      <c r="L119" s="61"/>
      <c r="M119" s="199" t="s">
        <v>21</v>
      </c>
      <c r="N119" s="200" t="s">
        <v>42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159</v>
      </c>
      <c r="AT119" s="24" t="s">
        <v>154</v>
      </c>
      <c r="AU119" s="24" t="s">
        <v>81</v>
      </c>
      <c r="AY119" s="24" t="s">
        <v>152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79</v>
      </c>
      <c r="BK119" s="203">
        <f>ROUND(I119*H119,2)</f>
        <v>0</v>
      </c>
      <c r="BL119" s="24" t="s">
        <v>159</v>
      </c>
      <c r="BM119" s="24" t="s">
        <v>700</v>
      </c>
    </row>
    <row r="120" spans="2:51" s="11" customFormat="1" ht="13.5">
      <c r="B120" s="204"/>
      <c r="C120" s="205"/>
      <c r="D120" s="206" t="s">
        <v>168</v>
      </c>
      <c r="E120" s="207" t="s">
        <v>21</v>
      </c>
      <c r="F120" s="208" t="s">
        <v>701</v>
      </c>
      <c r="G120" s="205"/>
      <c r="H120" s="207" t="s">
        <v>21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168</v>
      </c>
      <c r="AU120" s="214" t="s">
        <v>81</v>
      </c>
      <c r="AV120" s="11" t="s">
        <v>79</v>
      </c>
      <c r="AW120" s="11" t="s">
        <v>35</v>
      </c>
      <c r="AX120" s="11" t="s">
        <v>71</v>
      </c>
      <c r="AY120" s="214" t="s">
        <v>152</v>
      </c>
    </row>
    <row r="121" spans="2:51" s="12" customFormat="1" ht="13.5">
      <c r="B121" s="215"/>
      <c r="C121" s="216"/>
      <c r="D121" s="206" t="s">
        <v>168</v>
      </c>
      <c r="E121" s="217" t="s">
        <v>21</v>
      </c>
      <c r="F121" s="218" t="s">
        <v>702</v>
      </c>
      <c r="G121" s="216"/>
      <c r="H121" s="219">
        <v>19.26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168</v>
      </c>
      <c r="AU121" s="225" t="s">
        <v>81</v>
      </c>
      <c r="AV121" s="12" t="s">
        <v>81</v>
      </c>
      <c r="AW121" s="12" t="s">
        <v>35</v>
      </c>
      <c r="AX121" s="12" t="s">
        <v>71</v>
      </c>
      <c r="AY121" s="225" t="s">
        <v>152</v>
      </c>
    </row>
    <row r="122" spans="2:51" s="13" customFormat="1" ht="13.5">
      <c r="B122" s="226"/>
      <c r="C122" s="227"/>
      <c r="D122" s="206" t="s">
        <v>168</v>
      </c>
      <c r="E122" s="228" t="s">
        <v>21</v>
      </c>
      <c r="F122" s="229" t="s">
        <v>172</v>
      </c>
      <c r="G122" s="227"/>
      <c r="H122" s="230">
        <v>19.26</v>
      </c>
      <c r="I122" s="231"/>
      <c r="J122" s="227"/>
      <c r="K122" s="227"/>
      <c r="L122" s="232"/>
      <c r="M122" s="233"/>
      <c r="N122" s="234"/>
      <c r="O122" s="234"/>
      <c r="P122" s="234"/>
      <c r="Q122" s="234"/>
      <c r="R122" s="234"/>
      <c r="S122" s="234"/>
      <c r="T122" s="235"/>
      <c r="AT122" s="236" t="s">
        <v>168</v>
      </c>
      <c r="AU122" s="236" t="s">
        <v>81</v>
      </c>
      <c r="AV122" s="13" t="s">
        <v>159</v>
      </c>
      <c r="AW122" s="13" t="s">
        <v>35</v>
      </c>
      <c r="AX122" s="13" t="s">
        <v>79</v>
      </c>
      <c r="AY122" s="236" t="s">
        <v>152</v>
      </c>
    </row>
    <row r="123" spans="2:65" s="1" customFormat="1" ht="25.5" customHeight="1">
      <c r="B123" s="41"/>
      <c r="C123" s="192" t="s">
        <v>224</v>
      </c>
      <c r="D123" s="192" t="s">
        <v>154</v>
      </c>
      <c r="E123" s="193" t="s">
        <v>703</v>
      </c>
      <c r="F123" s="194" t="s">
        <v>704</v>
      </c>
      <c r="G123" s="195" t="s">
        <v>175</v>
      </c>
      <c r="H123" s="196">
        <v>167.81</v>
      </c>
      <c r="I123" s="197"/>
      <c r="J123" s="198">
        <f>ROUND(I123*H123,2)</f>
        <v>0</v>
      </c>
      <c r="K123" s="194" t="s">
        <v>158</v>
      </c>
      <c r="L123" s="61"/>
      <c r="M123" s="199" t="s">
        <v>21</v>
      </c>
      <c r="N123" s="200" t="s">
        <v>42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159</v>
      </c>
      <c r="AT123" s="24" t="s">
        <v>154</v>
      </c>
      <c r="AU123" s="24" t="s">
        <v>81</v>
      </c>
      <c r="AY123" s="24" t="s">
        <v>152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79</v>
      </c>
      <c r="BK123" s="203">
        <f>ROUND(I123*H123,2)</f>
        <v>0</v>
      </c>
      <c r="BL123" s="24" t="s">
        <v>159</v>
      </c>
      <c r="BM123" s="24" t="s">
        <v>705</v>
      </c>
    </row>
    <row r="124" spans="2:51" s="11" customFormat="1" ht="13.5">
      <c r="B124" s="204"/>
      <c r="C124" s="205"/>
      <c r="D124" s="206" t="s">
        <v>168</v>
      </c>
      <c r="E124" s="207" t="s">
        <v>21</v>
      </c>
      <c r="F124" s="208" t="s">
        <v>706</v>
      </c>
      <c r="G124" s="205"/>
      <c r="H124" s="207" t="s">
        <v>21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168</v>
      </c>
      <c r="AU124" s="214" t="s">
        <v>81</v>
      </c>
      <c r="AV124" s="11" t="s">
        <v>79</v>
      </c>
      <c r="AW124" s="11" t="s">
        <v>35</v>
      </c>
      <c r="AX124" s="11" t="s">
        <v>71</v>
      </c>
      <c r="AY124" s="214" t="s">
        <v>152</v>
      </c>
    </row>
    <row r="125" spans="2:51" s="12" customFormat="1" ht="13.5">
      <c r="B125" s="215"/>
      <c r="C125" s="216"/>
      <c r="D125" s="206" t="s">
        <v>168</v>
      </c>
      <c r="E125" s="217" t="s">
        <v>21</v>
      </c>
      <c r="F125" s="218" t="s">
        <v>707</v>
      </c>
      <c r="G125" s="216"/>
      <c r="H125" s="219">
        <v>205.525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168</v>
      </c>
      <c r="AU125" s="225" t="s">
        <v>81</v>
      </c>
      <c r="AV125" s="12" t="s">
        <v>81</v>
      </c>
      <c r="AW125" s="12" t="s">
        <v>35</v>
      </c>
      <c r="AX125" s="12" t="s">
        <v>71</v>
      </c>
      <c r="AY125" s="225" t="s">
        <v>152</v>
      </c>
    </row>
    <row r="126" spans="2:51" s="11" customFormat="1" ht="13.5">
      <c r="B126" s="204"/>
      <c r="C126" s="205"/>
      <c r="D126" s="206" t="s">
        <v>168</v>
      </c>
      <c r="E126" s="207" t="s">
        <v>21</v>
      </c>
      <c r="F126" s="208" t="s">
        <v>207</v>
      </c>
      <c r="G126" s="205"/>
      <c r="H126" s="207" t="s">
        <v>21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168</v>
      </c>
      <c r="AU126" s="214" t="s">
        <v>81</v>
      </c>
      <c r="AV126" s="11" t="s">
        <v>79</v>
      </c>
      <c r="AW126" s="11" t="s">
        <v>35</v>
      </c>
      <c r="AX126" s="11" t="s">
        <v>71</v>
      </c>
      <c r="AY126" s="214" t="s">
        <v>152</v>
      </c>
    </row>
    <row r="127" spans="2:51" s="12" customFormat="1" ht="13.5">
      <c r="B127" s="215"/>
      <c r="C127" s="216"/>
      <c r="D127" s="206" t="s">
        <v>168</v>
      </c>
      <c r="E127" s="217" t="s">
        <v>21</v>
      </c>
      <c r="F127" s="218" t="s">
        <v>708</v>
      </c>
      <c r="G127" s="216"/>
      <c r="H127" s="219">
        <v>-4.2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168</v>
      </c>
      <c r="AU127" s="225" t="s">
        <v>81</v>
      </c>
      <c r="AV127" s="12" t="s">
        <v>81</v>
      </c>
      <c r="AW127" s="12" t="s">
        <v>35</v>
      </c>
      <c r="AX127" s="12" t="s">
        <v>71</v>
      </c>
      <c r="AY127" s="225" t="s">
        <v>152</v>
      </c>
    </row>
    <row r="128" spans="2:51" s="12" customFormat="1" ht="13.5">
      <c r="B128" s="215"/>
      <c r="C128" s="216"/>
      <c r="D128" s="206" t="s">
        <v>168</v>
      </c>
      <c r="E128" s="217" t="s">
        <v>21</v>
      </c>
      <c r="F128" s="218" t="s">
        <v>709</v>
      </c>
      <c r="G128" s="216"/>
      <c r="H128" s="219">
        <v>-4.8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168</v>
      </c>
      <c r="AU128" s="225" t="s">
        <v>81</v>
      </c>
      <c r="AV128" s="12" t="s">
        <v>81</v>
      </c>
      <c r="AW128" s="12" t="s">
        <v>35</v>
      </c>
      <c r="AX128" s="12" t="s">
        <v>71</v>
      </c>
      <c r="AY128" s="225" t="s">
        <v>152</v>
      </c>
    </row>
    <row r="129" spans="2:51" s="12" customFormat="1" ht="13.5">
      <c r="B129" s="215"/>
      <c r="C129" s="216"/>
      <c r="D129" s="206" t="s">
        <v>168</v>
      </c>
      <c r="E129" s="217" t="s">
        <v>21</v>
      </c>
      <c r="F129" s="218" t="s">
        <v>710</v>
      </c>
      <c r="G129" s="216"/>
      <c r="H129" s="219">
        <v>-19.598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168</v>
      </c>
      <c r="AU129" s="225" t="s">
        <v>81</v>
      </c>
      <c r="AV129" s="12" t="s">
        <v>81</v>
      </c>
      <c r="AW129" s="12" t="s">
        <v>35</v>
      </c>
      <c r="AX129" s="12" t="s">
        <v>71</v>
      </c>
      <c r="AY129" s="225" t="s">
        <v>152</v>
      </c>
    </row>
    <row r="130" spans="2:51" s="12" customFormat="1" ht="13.5">
      <c r="B130" s="215"/>
      <c r="C130" s="216"/>
      <c r="D130" s="206" t="s">
        <v>168</v>
      </c>
      <c r="E130" s="217" t="s">
        <v>21</v>
      </c>
      <c r="F130" s="218" t="s">
        <v>711</v>
      </c>
      <c r="G130" s="216"/>
      <c r="H130" s="219">
        <v>-9.117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168</v>
      </c>
      <c r="AU130" s="225" t="s">
        <v>81</v>
      </c>
      <c r="AV130" s="12" t="s">
        <v>81</v>
      </c>
      <c r="AW130" s="12" t="s">
        <v>35</v>
      </c>
      <c r="AX130" s="12" t="s">
        <v>71</v>
      </c>
      <c r="AY130" s="225" t="s">
        <v>152</v>
      </c>
    </row>
    <row r="131" spans="2:51" s="13" customFormat="1" ht="13.5">
      <c r="B131" s="226"/>
      <c r="C131" s="227"/>
      <c r="D131" s="206" t="s">
        <v>168</v>
      </c>
      <c r="E131" s="228" t="s">
        <v>21</v>
      </c>
      <c r="F131" s="229" t="s">
        <v>172</v>
      </c>
      <c r="G131" s="227"/>
      <c r="H131" s="230">
        <v>167.81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168</v>
      </c>
      <c r="AU131" s="236" t="s">
        <v>81</v>
      </c>
      <c r="AV131" s="13" t="s">
        <v>159</v>
      </c>
      <c r="AW131" s="13" t="s">
        <v>35</v>
      </c>
      <c r="AX131" s="13" t="s">
        <v>79</v>
      </c>
      <c r="AY131" s="236" t="s">
        <v>152</v>
      </c>
    </row>
    <row r="132" spans="2:65" s="1" customFormat="1" ht="25.5" customHeight="1">
      <c r="B132" s="41"/>
      <c r="C132" s="192" t="s">
        <v>229</v>
      </c>
      <c r="D132" s="192" t="s">
        <v>154</v>
      </c>
      <c r="E132" s="193" t="s">
        <v>212</v>
      </c>
      <c r="F132" s="194" t="s">
        <v>213</v>
      </c>
      <c r="G132" s="195" t="s">
        <v>175</v>
      </c>
      <c r="H132" s="196">
        <v>83.905</v>
      </c>
      <c r="I132" s="197"/>
      <c r="J132" s="198">
        <f>ROUND(I132*H132,2)</f>
        <v>0</v>
      </c>
      <c r="K132" s="194" t="s">
        <v>158</v>
      </c>
      <c r="L132" s="61"/>
      <c r="M132" s="199" t="s">
        <v>21</v>
      </c>
      <c r="N132" s="200" t="s">
        <v>42</v>
      </c>
      <c r="O132" s="4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159</v>
      </c>
      <c r="AT132" s="24" t="s">
        <v>154</v>
      </c>
      <c r="AU132" s="24" t="s">
        <v>81</v>
      </c>
      <c r="AY132" s="24" t="s">
        <v>152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79</v>
      </c>
      <c r="BK132" s="203">
        <f>ROUND(I132*H132,2)</f>
        <v>0</v>
      </c>
      <c r="BL132" s="24" t="s">
        <v>159</v>
      </c>
      <c r="BM132" s="24" t="s">
        <v>712</v>
      </c>
    </row>
    <row r="133" spans="2:51" s="12" customFormat="1" ht="13.5">
      <c r="B133" s="215"/>
      <c r="C133" s="216"/>
      <c r="D133" s="206" t="s">
        <v>168</v>
      </c>
      <c r="E133" s="217" t="s">
        <v>21</v>
      </c>
      <c r="F133" s="218" t="s">
        <v>713</v>
      </c>
      <c r="G133" s="216"/>
      <c r="H133" s="219">
        <v>83.905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168</v>
      </c>
      <c r="AU133" s="225" t="s">
        <v>81</v>
      </c>
      <c r="AV133" s="12" t="s">
        <v>81</v>
      </c>
      <c r="AW133" s="12" t="s">
        <v>35</v>
      </c>
      <c r="AX133" s="12" t="s">
        <v>71</v>
      </c>
      <c r="AY133" s="225" t="s">
        <v>152</v>
      </c>
    </row>
    <row r="134" spans="2:51" s="13" customFormat="1" ht="13.5">
      <c r="B134" s="226"/>
      <c r="C134" s="227"/>
      <c r="D134" s="206" t="s">
        <v>168</v>
      </c>
      <c r="E134" s="228" t="s">
        <v>21</v>
      </c>
      <c r="F134" s="229" t="s">
        <v>172</v>
      </c>
      <c r="G134" s="227"/>
      <c r="H134" s="230">
        <v>83.905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AT134" s="236" t="s">
        <v>168</v>
      </c>
      <c r="AU134" s="236" t="s">
        <v>81</v>
      </c>
      <c r="AV134" s="13" t="s">
        <v>159</v>
      </c>
      <c r="AW134" s="13" t="s">
        <v>35</v>
      </c>
      <c r="AX134" s="13" t="s">
        <v>79</v>
      </c>
      <c r="AY134" s="236" t="s">
        <v>152</v>
      </c>
    </row>
    <row r="135" spans="2:65" s="1" customFormat="1" ht="38.25" customHeight="1">
      <c r="B135" s="41"/>
      <c r="C135" s="192" t="s">
        <v>234</v>
      </c>
      <c r="D135" s="192" t="s">
        <v>154</v>
      </c>
      <c r="E135" s="193" t="s">
        <v>240</v>
      </c>
      <c r="F135" s="194" t="s">
        <v>241</v>
      </c>
      <c r="G135" s="195" t="s">
        <v>175</v>
      </c>
      <c r="H135" s="196">
        <v>55.937</v>
      </c>
      <c r="I135" s="197"/>
      <c r="J135" s="198">
        <f>ROUND(I135*H135,2)</f>
        <v>0</v>
      </c>
      <c r="K135" s="194" t="s">
        <v>158</v>
      </c>
      <c r="L135" s="61"/>
      <c r="M135" s="199" t="s">
        <v>21</v>
      </c>
      <c r="N135" s="200" t="s">
        <v>42</v>
      </c>
      <c r="O135" s="4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159</v>
      </c>
      <c r="AT135" s="24" t="s">
        <v>154</v>
      </c>
      <c r="AU135" s="24" t="s">
        <v>81</v>
      </c>
      <c r="AY135" s="24" t="s">
        <v>152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79</v>
      </c>
      <c r="BK135" s="203">
        <f>ROUND(I135*H135,2)</f>
        <v>0</v>
      </c>
      <c r="BL135" s="24" t="s">
        <v>159</v>
      </c>
      <c r="BM135" s="24" t="s">
        <v>714</v>
      </c>
    </row>
    <row r="136" spans="2:51" s="12" customFormat="1" ht="13.5">
      <c r="B136" s="215"/>
      <c r="C136" s="216"/>
      <c r="D136" s="206" t="s">
        <v>168</v>
      </c>
      <c r="E136" s="217" t="s">
        <v>21</v>
      </c>
      <c r="F136" s="218" t="s">
        <v>715</v>
      </c>
      <c r="G136" s="216"/>
      <c r="H136" s="219">
        <v>55.937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168</v>
      </c>
      <c r="AU136" s="225" t="s">
        <v>81</v>
      </c>
      <c r="AV136" s="12" t="s">
        <v>81</v>
      </c>
      <c r="AW136" s="12" t="s">
        <v>35</v>
      </c>
      <c r="AX136" s="12" t="s">
        <v>71</v>
      </c>
      <c r="AY136" s="225" t="s">
        <v>152</v>
      </c>
    </row>
    <row r="137" spans="2:51" s="13" customFormat="1" ht="13.5">
      <c r="B137" s="226"/>
      <c r="C137" s="227"/>
      <c r="D137" s="206" t="s">
        <v>168</v>
      </c>
      <c r="E137" s="228" t="s">
        <v>21</v>
      </c>
      <c r="F137" s="229" t="s">
        <v>172</v>
      </c>
      <c r="G137" s="227"/>
      <c r="H137" s="230">
        <v>55.937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168</v>
      </c>
      <c r="AU137" s="236" t="s">
        <v>81</v>
      </c>
      <c r="AV137" s="13" t="s">
        <v>159</v>
      </c>
      <c r="AW137" s="13" t="s">
        <v>35</v>
      </c>
      <c r="AX137" s="13" t="s">
        <v>79</v>
      </c>
      <c r="AY137" s="236" t="s">
        <v>152</v>
      </c>
    </row>
    <row r="138" spans="2:65" s="1" customFormat="1" ht="25.5" customHeight="1">
      <c r="B138" s="41"/>
      <c r="C138" s="192" t="s">
        <v>239</v>
      </c>
      <c r="D138" s="192" t="s">
        <v>154</v>
      </c>
      <c r="E138" s="193" t="s">
        <v>246</v>
      </c>
      <c r="F138" s="194" t="s">
        <v>247</v>
      </c>
      <c r="G138" s="195" t="s">
        <v>175</v>
      </c>
      <c r="H138" s="196">
        <v>141.168</v>
      </c>
      <c r="I138" s="197"/>
      <c r="J138" s="198">
        <f>ROUND(I138*H138,2)</f>
        <v>0</v>
      </c>
      <c r="K138" s="194" t="s">
        <v>21</v>
      </c>
      <c r="L138" s="61"/>
      <c r="M138" s="199" t="s">
        <v>21</v>
      </c>
      <c r="N138" s="200" t="s">
        <v>42</v>
      </c>
      <c r="O138" s="4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159</v>
      </c>
      <c r="AT138" s="24" t="s">
        <v>154</v>
      </c>
      <c r="AU138" s="24" t="s">
        <v>81</v>
      </c>
      <c r="AY138" s="24" t="s">
        <v>152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79</v>
      </c>
      <c r="BK138" s="203">
        <f>ROUND(I138*H138,2)</f>
        <v>0</v>
      </c>
      <c r="BL138" s="24" t="s">
        <v>159</v>
      </c>
      <c r="BM138" s="24" t="s">
        <v>716</v>
      </c>
    </row>
    <row r="139" spans="2:51" s="12" customFormat="1" ht="13.5">
      <c r="B139" s="215"/>
      <c r="C139" s="216"/>
      <c r="D139" s="206" t="s">
        <v>168</v>
      </c>
      <c r="E139" s="217" t="s">
        <v>21</v>
      </c>
      <c r="F139" s="218" t="s">
        <v>717</v>
      </c>
      <c r="G139" s="216"/>
      <c r="H139" s="219">
        <v>167.81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168</v>
      </c>
      <c r="AU139" s="225" t="s">
        <v>81</v>
      </c>
      <c r="AV139" s="12" t="s">
        <v>81</v>
      </c>
      <c r="AW139" s="12" t="s">
        <v>35</v>
      </c>
      <c r="AX139" s="12" t="s">
        <v>71</v>
      </c>
      <c r="AY139" s="225" t="s">
        <v>152</v>
      </c>
    </row>
    <row r="140" spans="2:51" s="12" customFormat="1" ht="13.5">
      <c r="B140" s="215"/>
      <c r="C140" s="216"/>
      <c r="D140" s="206" t="s">
        <v>168</v>
      </c>
      <c r="E140" s="217" t="s">
        <v>21</v>
      </c>
      <c r="F140" s="218" t="s">
        <v>718</v>
      </c>
      <c r="G140" s="216"/>
      <c r="H140" s="219">
        <v>-26.642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168</v>
      </c>
      <c r="AU140" s="225" t="s">
        <v>81</v>
      </c>
      <c r="AV140" s="12" t="s">
        <v>81</v>
      </c>
      <c r="AW140" s="12" t="s">
        <v>35</v>
      </c>
      <c r="AX140" s="12" t="s">
        <v>71</v>
      </c>
      <c r="AY140" s="225" t="s">
        <v>152</v>
      </c>
    </row>
    <row r="141" spans="2:51" s="13" customFormat="1" ht="13.5">
      <c r="B141" s="226"/>
      <c r="C141" s="227"/>
      <c r="D141" s="206" t="s">
        <v>168</v>
      </c>
      <c r="E141" s="228" t="s">
        <v>21</v>
      </c>
      <c r="F141" s="229" t="s">
        <v>172</v>
      </c>
      <c r="G141" s="227"/>
      <c r="H141" s="230">
        <v>141.168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168</v>
      </c>
      <c r="AU141" s="236" t="s">
        <v>81</v>
      </c>
      <c r="AV141" s="13" t="s">
        <v>159</v>
      </c>
      <c r="AW141" s="13" t="s">
        <v>35</v>
      </c>
      <c r="AX141" s="13" t="s">
        <v>79</v>
      </c>
      <c r="AY141" s="236" t="s">
        <v>152</v>
      </c>
    </row>
    <row r="142" spans="2:65" s="1" customFormat="1" ht="38.25" customHeight="1">
      <c r="B142" s="41"/>
      <c r="C142" s="192" t="s">
        <v>10</v>
      </c>
      <c r="D142" s="192" t="s">
        <v>154</v>
      </c>
      <c r="E142" s="193" t="s">
        <v>719</v>
      </c>
      <c r="F142" s="194" t="s">
        <v>253</v>
      </c>
      <c r="G142" s="195" t="s">
        <v>254</v>
      </c>
      <c r="H142" s="196">
        <v>4</v>
      </c>
      <c r="I142" s="197"/>
      <c r="J142" s="198">
        <f>ROUND(I142*H142,2)</f>
        <v>0</v>
      </c>
      <c r="K142" s="194" t="s">
        <v>21</v>
      </c>
      <c r="L142" s="61"/>
      <c r="M142" s="199" t="s">
        <v>21</v>
      </c>
      <c r="N142" s="200" t="s">
        <v>42</v>
      </c>
      <c r="O142" s="4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159</v>
      </c>
      <c r="AT142" s="24" t="s">
        <v>154</v>
      </c>
      <c r="AU142" s="24" t="s">
        <v>81</v>
      </c>
      <c r="AY142" s="24" t="s">
        <v>152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79</v>
      </c>
      <c r="BK142" s="203">
        <f>ROUND(I142*H142,2)</f>
        <v>0</v>
      </c>
      <c r="BL142" s="24" t="s">
        <v>159</v>
      </c>
      <c r="BM142" s="24" t="s">
        <v>720</v>
      </c>
    </row>
    <row r="143" spans="2:65" s="1" customFormat="1" ht="25.5" customHeight="1">
      <c r="B143" s="41"/>
      <c r="C143" s="192" t="s">
        <v>251</v>
      </c>
      <c r="D143" s="192" t="s">
        <v>154</v>
      </c>
      <c r="E143" s="193" t="s">
        <v>259</v>
      </c>
      <c r="F143" s="194" t="s">
        <v>260</v>
      </c>
      <c r="G143" s="195" t="s">
        <v>175</v>
      </c>
      <c r="H143" s="196">
        <v>14.196</v>
      </c>
      <c r="I143" s="197"/>
      <c r="J143" s="198">
        <f>ROUND(I143*H143,2)</f>
        <v>0</v>
      </c>
      <c r="K143" s="194" t="s">
        <v>158</v>
      </c>
      <c r="L143" s="61"/>
      <c r="M143" s="199" t="s">
        <v>21</v>
      </c>
      <c r="N143" s="200" t="s">
        <v>42</v>
      </c>
      <c r="O143" s="4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159</v>
      </c>
      <c r="AT143" s="24" t="s">
        <v>154</v>
      </c>
      <c r="AU143" s="24" t="s">
        <v>81</v>
      </c>
      <c r="AY143" s="24" t="s">
        <v>152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79</v>
      </c>
      <c r="BK143" s="203">
        <f>ROUND(I143*H143,2)</f>
        <v>0</v>
      </c>
      <c r="BL143" s="24" t="s">
        <v>159</v>
      </c>
      <c r="BM143" s="24" t="s">
        <v>721</v>
      </c>
    </row>
    <row r="144" spans="2:65" s="1" customFormat="1" ht="16.5" customHeight="1">
      <c r="B144" s="41"/>
      <c r="C144" s="248" t="s">
        <v>258</v>
      </c>
      <c r="D144" s="248" t="s">
        <v>277</v>
      </c>
      <c r="E144" s="249" t="s">
        <v>278</v>
      </c>
      <c r="F144" s="250" t="s">
        <v>279</v>
      </c>
      <c r="G144" s="251" t="s">
        <v>175</v>
      </c>
      <c r="H144" s="252">
        <v>14.197</v>
      </c>
      <c r="I144" s="253"/>
      <c r="J144" s="254">
        <f>ROUND(I144*H144,2)</f>
        <v>0</v>
      </c>
      <c r="K144" s="250" t="s">
        <v>21</v>
      </c>
      <c r="L144" s="255"/>
      <c r="M144" s="256" t="s">
        <v>21</v>
      </c>
      <c r="N144" s="257" t="s">
        <v>42</v>
      </c>
      <c r="O144" s="42"/>
      <c r="P144" s="201">
        <f>O144*H144</f>
        <v>0</v>
      </c>
      <c r="Q144" s="201">
        <v>2</v>
      </c>
      <c r="R144" s="201">
        <f>Q144*H144</f>
        <v>28.394</v>
      </c>
      <c r="S144" s="201">
        <v>0</v>
      </c>
      <c r="T144" s="202">
        <f>S144*H144</f>
        <v>0</v>
      </c>
      <c r="AR144" s="24" t="s">
        <v>199</v>
      </c>
      <c r="AT144" s="24" t="s">
        <v>277</v>
      </c>
      <c r="AU144" s="24" t="s">
        <v>81</v>
      </c>
      <c r="AY144" s="24" t="s">
        <v>152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79</v>
      </c>
      <c r="BK144" s="203">
        <f>ROUND(I144*H144,2)</f>
        <v>0</v>
      </c>
      <c r="BL144" s="24" t="s">
        <v>159</v>
      </c>
      <c r="BM144" s="24" t="s">
        <v>722</v>
      </c>
    </row>
    <row r="145" spans="2:65" s="1" customFormat="1" ht="25.5" customHeight="1">
      <c r="B145" s="41"/>
      <c r="C145" s="192" t="s">
        <v>270</v>
      </c>
      <c r="D145" s="192" t="s">
        <v>154</v>
      </c>
      <c r="E145" s="193" t="s">
        <v>259</v>
      </c>
      <c r="F145" s="194" t="s">
        <v>260</v>
      </c>
      <c r="G145" s="195" t="s">
        <v>175</v>
      </c>
      <c r="H145" s="196">
        <v>26.642</v>
      </c>
      <c r="I145" s="197"/>
      <c r="J145" s="198">
        <f>ROUND(I145*H145,2)</f>
        <v>0</v>
      </c>
      <c r="K145" s="194" t="s">
        <v>158</v>
      </c>
      <c r="L145" s="61"/>
      <c r="M145" s="199" t="s">
        <v>21</v>
      </c>
      <c r="N145" s="200" t="s">
        <v>42</v>
      </c>
      <c r="O145" s="4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159</v>
      </c>
      <c r="AT145" s="24" t="s">
        <v>154</v>
      </c>
      <c r="AU145" s="24" t="s">
        <v>81</v>
      </c>
      <c r="AY145" s="24" t="s">
        <v>152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79</v>
      </c>
      <c r="BK145" s="203">
        <f>ROUND(I145*H145,2)</f>
        <v>0</v>
      </c>
      <c r="BL145" s="24" t="s">
        <v>159</v>
      </c>
      <c r="BM145" s="24" t="s">
        <v>723</v>
      </c>
    </row>
    <row r="146" spans="2:51" s="11" customFormat="1" ht="13.5">
      <c r="B146" s="204"/>
      <c r="C146" s="205"/>
      <c r="D146" s="206" t="s">
        <v>168</v>
      </c>
      <c r="E146" s="207" t="s">
        <v>21</v>
      </c>
      <c r="F146" s="208" t="s">
        <v>262</v>
      </c>
      <c r="G146" s="205"/>
      <c r="H146" s="207" t="s">
        <v>21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168</v>
      </c>
      <c r="AU146" s="214" t="s">
        <v>81</v>
      </c>
      <c r="AV146" s="11" t="s">
        <v>79</v>
      </c>
      <c r="AW146" s="11" t="s">
        <v>35</v>
      </c>
      <c r="AX146" s="11" t="s">
        <v>71</v>
      </c>
      <c r="AY146" s="214" t="s">
        <v>152</v>
      </c>
    </row>
    <row r="147" spans="2:51" s="11" customFormat="1" ht="13.5">
      <c r="B147" s="204"/>
      <c r="C147" s="205"/>
      <c r="D147" s="206" t="s">
        <v>168</v>
      </c>
      <c r="E147" s="207" t="s">
        <v>21</v>
      </c>
      <c r="F147" s="208" t="s">
        <v>724</v>
      </c>
      <c r="G147" s="205"/>
      <c r="H147" s="207" t="s">
        <v>21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168</v>
      </c>
      <c r="AU147" s="214" t="s">
        <v>81</v>
      </c>
      <c r="AV147" s="11" t="s">
        <v>79</v>
      </c>
      <c r="AW147" s="11" t="s">
        <v>35</v>
      </c>
      <c r="AX147" s="11" t="s">
        <v>71</v>
      </c>
      <c r="AY147" s="214" t="s">
        <v>152</v>
      </c>
    </row>
    <row r="148" spans="2:51" s="11" customFormat="1" ht="13.5">
      <c r="B148" s="204"/>
      <c r="C148" s="205"/>
      <c r="D148" s="206" t="s">
        <v>168</v>
      </c>
      <c r="E148" s="207" t="s">
        <v>21</v>
      </c>
      <c r="F148" s="208" t="s">
        <v>263</v>
      </c>
      <c r="G148" s="205"/>
      <c r="H148" s="207" t="s">
        <v>21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168</v>
      </c>
      <c r="AU148" s="214" t="s">
        <v>81</v>
      </c>
      <c r="AV148" s="11" t="s">
        <v>79</v>
      </c>
      <c r="AW148" s="11" t="s">
        <v>35</v>
      </c>
      <c r="AX148" s="11" t="s">
        <v>71</v>
      </c>
      <c r="AY148" s="214" t="s">
        <v>152</v>
      </c>
    </row>
    <row r="149" spans="2:51" s="12" customFormat="1" ht="13.5">
      <c r="B149" s="215"/>
      <c r="C149" s="216"/>
      <c r="D149" s="206" t="s">
        <v>168</v>
      </c>
      <c r="E149" s="217" t="s">
        <v>21</v>
      </c>
      <c r="F149" s="218" t="s">
        <v>725</v>
      </c>
      <c r="G149" s="216"/>
      <c r="H149" s="219">
        <v>4.278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168</v>
      </c>
      <c r="AU149" s="225" t="s">
        <v>81</v>
      </c>
      <c r="AV149" s="12" t="s">
        <v>81</v>
      </c>
      <c r="AW149" s="12" t="s">
        <v>35</v>
      </c>
      <c r="AX149" s="12" t="s">
        <v>71</v>
      </c>
      <c r="AY149" s="225" t="s">
        <v>152</v>
      </c>
    </row>
    <row r="150" spans="2:51" s="12" customFormat="1" ht="13.5">
      <c r="B150" s="215"/>
      <c r="C150" s="216"/>
      <c r="D150" s="206" t="s">
        <v>168</v>
      </c>
      <c r="E150" s="217" t="s">
        <v>21</v>
      </c>
      <c r="F150" s="218" t="s">
        <v>726</v>
      </c>
      <c r="G150" s="216"/>
      <c r="H150" s="219">
        <v>7.73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168</v>
      </c>
      <c r="AU150" s="225" t="s">
        <v>81</v>
      </c>
      <c r="AV150" s="12" t="s">
        <v>81</v>
      </c>
      <c r="AW150" s="12" t="s">
        <v>35</v>
      </c>
      <c r="AX150" s="12" t="s">
        <v>71</v>
      </c>
      <c r="AY150" s="225" t="s">
        <v>152</v>
      </c>
    </row>
    <row r="151" spans="2:51" s="11" customFormat="1" ht="13.5">
      <c r="B151" s="204"/>
      <c r="C151" s="205"/>
      <c r="D151" s="206" t="s">
        <v>168</v>
      </c>
      <c r="E151" s="207" t="s">
        <v>21</v>
      </c>
      <c r="F151" s="208" t="s">
        <v>727</v>
      </c>
      <c r="G151" s="205"/>
      <c r="H151" s="207" t="s">
        <v>21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168</v>
      </c>
      <c r="AU151" s="214" t="s">
        <v>81</v>
      </c>
      <c r="AV151" s="11" t="s">
        <v>79</v>
      </c>
      <c r="AW151" s="11" t="s">
        <v>35</v>
      </c>
      <c r="AX151" s="11" t="s">
        <v>71</v>
      </c>
      <c r="AY151" s="214" t="s">
        <v>152</v>
      </c>
    </row>
    <row r="152" spans="2:51" s="12" customFormat="1" ht="13.5">
      <c r="B152" s="215"/>
      <c r="C152" s="216"/>
      <c r="D152" s="206" t="s">
        <v>168</v>
      </c>
      <c r="E152" s="217" t="s">
        <v>21</v>
      </c>
      <c r="F152" s="218" t="s">
        <v>728</v>
      </c>
      <c r="G152" s="216"/>
      <c r="H152" s="219">
        <v>4.788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168</v>
      </c>
      <c r="AU152" s="225" t="s">
        <v>81</v>
      </c>
      <c r="AV152" s="12" t="s">
        <v>81</v>
      </c>
      <c r="AW152" s="12" t="s">
        <v>35</v>
      </c>
      <c r="AX152" s="12" t="s">
        <v>71</v>
      </c>
      <c r="AY152" s="225" t="s">
        <v>152</v>
      </c>
    </row>
    <row r="153" spans="2:51" s="12" customFormat="1" ht="13.5">
      <c r="B153" s="215"/>
      <c r="C153" s="216"/>
      <c r="D153" s="206" t="s">
        <v>168</v>
      </c>
      <c r="E153" s="217" t="s">
        <v>21</v>
      </c>
      <c r="F153" s="218" t="s">
        <v>729</v>
      </c>
      <c r="G153" s="216"/>
      <c r="H153" s="219">
        <v>9.846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168</v>
      </c>
      <c r="AU153" s="225" t="s">
        <v>81</v>
      </c>
      <c r="AV153" s="12" t="s">
        <v>81</v>
      </c>
      <c r="AW153" s="12" t="s">
        <v>35</v>
      </c>
      <c r="AX153" s="12" t="s">
        <v>71</v>
      </c>
      <c r="AY153" s="225" t="s">
        <v>152</v>
      </c>
    </row>
    <row r="154" spans="2:51" s="13" customFormat="1" ht="13.5">
      <c r="B154" s="226"/>
      <c r="C154" s="227"/>
      <c r="D154" s="206" t="s">
        <v>168</v>
      </c>
      <c r="E154" s="228" t="s">
        <v>21</v>
      </c>
      <c r="F154" s="229" t="s">
        <v>172</v>
      </c>
      <c r="G154" s="227"/>
      <c r="H154" s="230">
        <v>26.642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168</v>
      </c>
      <c r="AU154" s="236" t="s">
        <v>81</v>
      </c>
      <c r="AV154" s="13" t="s">
        <v>159</v>
      </c>
      <c r="AW154" s="13" t="s">
        <v>35</v>
      </c>
      <c r="AX154" s="13" t="s">
        <v>79</v>
      </c>
      <c r="AY154" s="236" t="s">
        <v>152</v>
      </c>
    </row>
    <row r="155" spans="2:65" s="1" customFormat="1" ht="25.5" customHeight="1">
      <c r="B155" s="41"/>
      <c r="C155" s="192" t="s">
        <v>276</v>
      </c>
      <c r="D155" s="192" t="s">
        <v>154</v>
      </c>
      <c r="E155" s="193" t="s">
        <v>282</v>
      </c>
      <c r="F155" s="194" t="s">
        <v>283</v>
      </c>
      <c r="G155" s="195" t="s">
        <v>157</v>
      </c>
      <c r="H155" s="196">
        <v>15.024</v>
      </c>
      <c r="I155" s="197"/>
      <c r="J155" s="198">
        <f>ROUND(I155*H155,2)</f>
        <v>0</v>
      </c>
      <c r="K155" s="194" t="s">
        <v>158</v>
      </c>
      <c r="L155" s="61"/>
      <c r="M155" s="199" t="s">
        <v>21</v>
      </c>
      <c r="N155" s="200" t="s">
        <v>42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159</v>
      </c>
      <c r="AT155" s="24" t="s">
        <v>154</v>
      </c>
      <c r="AU155" s="24" t="s">
        <v>81</v>
      </c>
      <c r="AY155" s="24" t="s">
        <v>152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79</v>
      </c>
      <c r="BK155" s="203">
        <f>ROUND(I155*H155,2)</f>
        <v>0</v>
      </c>
      <c r="BL155" s="24" t="s">
        <v>159</v>
      </c>
      <c r="BM155" s="24" t="s">
        <v>730</v>
      </c>
    </row>
    <row r="156" spans="2:51" s="11" customFormat="1" ht="13.5">
      <c r="B156" s="204"/>
      <c r="C156" s="205"/>
      <c r="D156" s="206" t="s">
        <v>168</v>
      </c>
      <c r="E156" s="207" t="s">
        <v>21</v>
      </c>
      <c r="F156" s="208" t="s">
        <v>724</v>
      </c>
      <c r="G156" s="205"/>
      <c r="H156" s="207" t="s">
        <v>21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168</v>
      </c>
      <c r="AU156" s="214" t="s">
        <v>81</v>
      </c>
      <c r="AV156" s="11" t="s">
        <v>79</v>
      </c>
      <c r="AW156" s="11" t="s">
        <v>35</v>
      </c>
      <c r="AX156" s="11" t="s">
        <v>71</v>
      </c>
      <c r="AY156" s="214" t="s">
        <v>152</v>
      </c>
    </row>
    <row r="157" spans="2:51" s="11" customFormat="1" ht="13.5">
      <c r="B157" s="204"/>
      <c r="C157" s="205"/>
      <c r="D157" s="206" t="s">
        <v>168</v>
      </c>
      <c r="E157" s="207" t="s">
        <v>21</v>
      </c>
      <c r="F157" s="208" t="s">
        <v>727</v>
      </c>
      <c r="G157" s="205"/>
      <c r="H157" s="207" t="s">
        <v>21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168</v>
      </c>
      <c r="AU157" s="214" t="s">
        <v>81</v>
      </c>
      <c r="AV157" s="11" t="s">
        <v>79</v>
      </c>
      <c r="AW157" s="11" t="s">
        <v>35</v>
      </c>
      <c r="AX157" s="11" t="s">
        <v>71</v>
      </c>
      <c r="AY157" s="214" t="s">
        <v>152</v>
      </c>
    </row>
    <row r="158" spans="2:51" s="12" customFormat="1" ht="13.5">
      <c r="B158" s="215"/>
      <c r="C158" s="216"/>
      <c r="D158" s="206" t="s">
        <v>168</v>
      </c>
      <c r="E158" s="217" t="s">
        <v>21</v>
      </c>
      <c r="F158" s="218" t="s">
        <v>731</v>
      </c>
      <c r="G158" s="216"/>
      <c r="H158" s="219">
        <v>15.024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168</v>
      </c>
      <c r="AU158" s="225" t="s">
        <v>81</v>
      </c>
      <c r="AV158" s="12" t="s">
        <v>81</v>
      </c>
      <c r="AW158" s="12" t="s">
        <v>35</v>
      </c>
      <c r="AX158" s="12" t="s">
        <v>71</v>
      </c>
      <c r="AY158" s="225" t="s">
        <v>152</v>
      </c>
    </row>
    <row r="159" spans="2:51" s="13" customFormat="1" ht="13.5">
      <c r="B159" s="226"/>
      <c r="C159" s="227"/>
      <c r="D159" s="206" t="s">
        <v>168</v>
      </c>
      <c r="E159" s="228" t="s">
        <v>21</v>
      </c>
      <c r="F159" s="229" t="s">
        <v>172</v>
      </c>
      <c r="G159" s="227"/>
      <c r="H159" s="230">
        <v>15.024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168</v>
      </c>
      <c r="AU159" s="236" t="s">
        <v>81</v>
      </c>
      <c r="AV159" s="13" t="s">
        <v>159</v>
      </c>
      <c r="AW159" s="13" t="s">
        <v>35</v>
      </c>
      <c r="AX159" s="13" t="s">
        <v>79</v>
      </c>
      <c r="AY159" s="236" t="s">
        <v>152</v>
      </c>
    </row>
    <row r="160" spans="2:65" s="1" customFormat="1" ht="25.5" customHeight="1">
      <c r="B160" s="41"/>
      <c r="C160" s="192" t="s">
        <v>281</v>
      </c>
      <c r="D160" s="192" t="s">
        <v>154</v>
      </c>
      <c r="E160" s="193" t="s">
        <v>286</v>
      </c>
      <c r="F160" s="194" t="s">
        <v>287</v>
      </c>
      <c r="G160" s="195" t="s">
        <v>157</v>
      </c>
      <c r="H160" s="196">
        <v>15.024</v>
      </c>
      <c r="I160" s="197"/>
      <c r="J160" s="198">
        <f>ROUND(I160*H160,2)</f>
        <v>0</v>
      </c>
      <c r="K160" s="194" t="s">
        <v>158</v>
      </c>
      <c r="L160" s="61"/>
      <c r="M160" s="199" t="s">
        <v>21</v>
      </c>
      <c r="N160" s="200" t="s">
        <v>42</v>
      </c>
      <c r="O160" s="4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159</v>
      </c>
      <c r="AT160" s="24" t="s">
        <v>154</v>
      </c>
      <c r="AU160" s="24" t="s">
        <v>81</v>
      </c>
      <c r="AY160" s="24" t="s">
        <v>152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79</v>
      </c>
      <c r="BK160" s="203">
        <f>ROUND(I160*H160,2)</f>
        <v>0</v>
      </c>
      <c r="BL160" s="24" t="s">
        <v>159</v>
      </c>
      <c r="BM160" s="24" t="s">
        <v>732</v>
      </c>
    </row>
    <row r="161" spans="2:51" s="12" customFormat="1" ht="13.5">
      <c r="B161" s="215"/>
      <c r="C161" s="216"/>
      <c r="D161" s="206" t="s">
        <v>168</v>
      </c>
      <c r="E161" s="217" t="s">
        <v>21</v>
      </c>
      <c r="F161" s="218" t="s">
        <v>731</v>
      </c>
      <c r="G161" s="216"/>
      <c r="H161" s="219">
        <v>15.024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168</v>
      </c>
      <c r="AU161" s="225" t="s">
        <v>81</v>
      </c>
      <c r="AV161" s="12" t="s">
        <v>81</v>
      </c>
      <c r="AW161" s="12" t="s">
        <v>35</v>
      </c>
      <c r="AX161" s="12" t="s">
        <v>71</v>
      </c>
      <c r="AY161" s="225" t="s">
        <v>152</v>
      </c>
    </row>
    <row r="162" spans="2:51" s="13" customFormat="1" ht="13.5">
      <c r="B162" s="226"/>
      <c r="C162" s="227"/>
      <c r="D162" s="206" t="s">
        <v>168</v>
      </c>
      <c r="E162" s="228" t="s">
        <v>21</v>
      </c>
      <c r="F162" s="229" t="s">
        <v>172</v>
      </c>
      <c r="G162" s="227"/>
      <c r="H162" s="230">
        <v>15.024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168</v>
      </c>
      <c r="AU162" s="236" t="s">
        <v>81</v>
      </c>
      <c r="AV162" s="13" t="s">
        <v>159</v>
      </c>
      <c r="AW162" s="13" t="s">
        <v>35</v>
      </c>
      <c r="AX162" s="13" t="s">
        <v>79</v>
      </c>
      <c r="AY162" s="236" t="s">
        <v>152</v>
      </c>
    </row>
    <row r="163" spans="2:65" s="1" customFormat="1" ht="16.5" customHeight="1">
      <c r="B163" s="41"/>
      <c r="C163" s="248" t="s">
        <v>9</v>
      </c>
      <c r="D163" s="248" t="s">
        <v>277</v>
      </c>
      <c r="E163" s="249" t="s">
        <v>290</v>
      </c>
      <c r="F163" s="250" t="s">
        <v>291</v>
      </c>
      <c r="G163" s="251" t="s">
        <v>292</v>
      </c>
      <c r="H163" s="252">
        <v>0.225</v>
      </c>
      <c r="I163" s="253"/>
      <c r="J163" s="254">
        <f>ROUND(I163*H163,2)</f>
        <v>0</v>
      </c>
      <c r="K163" s="250" t="s">
        <v>158</v>
      </c>
      <c r="L163" s="255"/>
      <c r="M163" s="256" t="s">
        <v>21</v>
      </c>
      <c r="N163" s="257" t="s">
        <v>42</v>
      </c>
      <c r="O163" s="42"/>
      <c r="P163" s="201">
        <f>O163*H163</f>
        <v>0</v>
      </c>
      <c r="Q163" s="201">
        <v>0.001</v>
      </c>
      <c r="R163" s="201">
        <f>Q163*H163</f>
        <v>0.00022500000000000002</v>
      </c>
      <c r="S163" s="201">
        <v>0</v>
      </c>
      <c r="T163" s="202">
        <f>S163*H163</f>
        <v>0</v>
      </c>
      <c r="AR163" s="24" t="s">
        <v>199</v>
      </c>
      <c r="AT163" s="24" t="s">
        <v>277</v>
      </c>
      <c r="AU163" s="24" t="s">
        <v>81</v>
      </c>
      <c r="AY163" s="24" t="s">
        <v>152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79</v>
      </c>
      <c r="BK163" s="203">
        <f>ROUND(I163*H163,2)</f>
        <v>0</v>
      </c>
      <c r="BL163" s="24" t="s">
        <v>159</v>
      </c>
      <c r="BM163" s="24" t="s">
        <v>733</v>
      </c>
    </row>
    <row r="164" spans="2:51" s="12" customFormat="1" ht="13.5">
      <c r="B164" s="215"/>
      <c r="C164" s="216"/>
      <c r="D164" s="206" t="s">
        <v>168</v>
      </c>
      <c r="E164" s="216"/>
      <c r="F164" s="218" t="s">
        <v>734</v>
      </c>
      <c r="G164" s="216"/>
      <c r="H164" s="219">
        <v>0.225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168</v>
      </c>
      <c r="AU164" s="225" t="s">
        <v>81</v>
      </c>
      <c r="AV164" s="12" t="s">
        <v>81</v>
      </c>
      <c r="AW164" s="12" t="s">
        <v>6</v>
      </c>
      <c r="AX164" s="12" t="s">
        <v>79</v>
      </c>
      <c r="AY164" s="225" t="s">
        <v>152</v>
      </c>
    </row>
    <row r="165" spans="2:65" s="1" customFormat="1" ht="25.5" customHeight="1">
      <c r="B165" s="41"/>
      <c r="C165" s="192" t="s">
        <v>289</v>
      </c>
      <c r="D165" s="192" t="s">
        <v>154</v>
      </c>
      <c r="E165" s="193" t="s">
        <v>296</v>
      </c>
      <c r="F165" s="194" t="s">
        <v>297</v>
      </c>
      <c r="G165" s="195" t="s">
        <v>157</v>
      </c>
      <c r="H165" s="196">
        <v>15.024</v>
      </c>
      <c r="I165" s="197"/>
      <c r="J165" s="198">
        <f>ROUND(I165*H165,2)</f>
        <v>0</v>
      </c>
      <c r="K165" s="194" t="s">
        <v>158</v>
      </c>
      <c r="L165" s="61"/>
      <c r="M165" s="199" t="s">
        <v>21</v>
      </c>
      <c r="N165" s="200" t="s">
        <v>42</v>
      </c>
      <c r="O165" s="4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4" t="s">
        <v>159</v>
      </c>
      <c r="AT165" s="24" t="s">
        <v>154</v>
      </c>
      <c r="AU165" s="24" t="s">
        <v>81</v>
      </c>
      <c r="AY165" s="24" t="s">
        <v>152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79</v>
      </c>
      <c r="BK165" s="203">
        <f>ROUND(I165*H165,2)</f>
        <v>0</v>
      </c>
      <c r="BL165" s="24" t="s">
        <v>159</v>
      </c>
      <c r="BM165" s="24" t="s">
        <v>735</v>
      </c>
    </row>
    <row r="166" spans="2:65" s="1" customFormat="1" ht="16.5" customHeight="1">
      <c r="B166" s="41"/>
      <c r="C166" s="192" t="s">
        <v>295</v>
      </c>
      <c r="D166" s="192" t="s">
        <v>154</v>
      </c>
      <c r="E166" s="193" t="s">
        <v>300</v>
      </c>
      <c r="F166" s="194" t="s">
        <v>301</v>
      </c>
      <c r="G166" s="195" t="s">
        <v>157</v>
      </c>
      <c r="H166" s="196">
        <v>15.024</v>
      </c>
      <c r="I166" s="197"/>
      <c r="J166" s="198">
        <f>ROUND(I166*H166,2)</f>
        <v>0</v>
      </c>
      <c r="K166" s="194" t="s">
        <v>158</v>
      </c>
      <c r="L166" s="61"/>
      <c r="M166" s="199" t="s">
        <v>21</v>
      </c>
      <c r="N166" s="200" t="s">
        <v>42</v>
      </c>
      <c r="O166" s="42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4" t="s">
        <v>159</v>
      </c>
      <c r="AT166" s="24" t="s">
        <v>154</v>
      </c>
      <c r="AU166" s="24" t="s">
        <v>81</v>
      </c>
      <c r="AY166" s="24" t="s">
        <v>152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79</v>
      </c>
      <c r="BK166" s="203">
        <f>ROUND(I166*H166,2)</f>
        <v>0</v>
      </c>
      <c r="BL166" s="24" t="s">
        <v>159</v>
      </c>
      <c r="BM166" s="24" t="s">
        <v>736</v>
      </c>
    </row>
    <row r="167" spans="2:65" s="1" customFormat="1" ht="16.5" customHeight="1">
      <c r="B167" s="41"/>
      <c r="C167" s="192" t="s">
        <v>299</v>
      </c>
      <c r="D167" s="192" t="s">
        <v>154</v>
      </c>
      <c r="E167" s="193" t="s">
        <v>304</v>
      </c>
      <c r="F167" s="194" t="s">
        <v>305</v>
      </c>
      <c r="G167" s="195" t="s">
        <v>157</v>
      </c>
      <c r="H167" s="196">
        <v>15.024</v>
      </c>
      <c r="I167" s="197"/>
      <c r="J167" s="198">
        <f>ROUND(I167*H167,2)</f>
        <v>0</v>
      </c>
      <c r="K167" s="194" t="s">
        <v>158</v>
      </c>
      <c r="L167" s="61"/>
      <c r="M167" s="199" t="s">
        <v>21</v>
      </c>
      <c r="N167" s="200" t="s">
        <v>42</v>
      </c>
      <c r="O167" s="4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4" t="s">
        <v>159</v>
      </c>
      <c r="AT167" s="24" t="s">
        <v>154</v>
      </c>
      <c r="AU167" s="24" t="s">
        <v>81</v>
      </c>
      <c r="AY167" s="24" t="s">
        <v>152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79</v>
      </c>
      <c r="BK167" s="203">
        <f>ROUND(I167*H167,2)</f>
        <v>0</v>
      </c>
      <c r="BL167" s="24" t="s">
        <v>159</v>
      </c>
      <c r="BM167" s="24" t="s">
        <v>737</v>
      </c>
    </row>
    <row r="168" spans="2:65" s="1" customFormat="1" ht="25.5" customHeight="1">
      <c r="B168" s="41"/>
      <c r="C168" s="192" t="s">
        <v>303</v>
      </c>
      <c r="D168" s="192" t="s">
        <v>154</v>
      </c>
      <c r="E168" s="193" t="s">
        <v>309</v>
      </c>
      <c r="F168" s="194" t="s">
        <v>310</v>
      </c>
      <c r="G168" s="195" t="s">
        <v>182</v>
      </c>
      <c r="H168" s="196">
        <v>42.66</v>
      </c>
      <c r="I168" s="197"/>
      <c r="J168" s="198">
        <f>ROUND(I168*H168,2)</f>
        <v>0</v>
      </c>
      <c r="K168" s="194" t="s">
        <v>158</v>
      </c>
      <c r="L168" s="61"/>
      <c r="M168" s="199" t="s">
        <v>21</v>
      </c>
      <c r="N168" s="200" t="s">
        <v>42</v>
      </c>
      <c r="O168" s="42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159</v>
      </c>
      <c r="AT168" s="24" t="s">
        <v>154</v>
      </c>
      <c r="AU168" s="24" t="s">
        <v>81</v>
      </c>
      <c r="AY168" s="24" t="s">
        <v>152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79</v>
      </c>
      <c r="BK168" s="203">
        <f>ROUND(I168*H168,2)</f>
        <v>0</v>
      </c>
      <c r="BL168" s="24" t="s">
        <v>159</v>
      </c>
      <c r="BM168" s="24" t="s">
        <v>738</v>
      </c>
    </row>
    <row r="169" spans="2:51" s="11" customFormat="1" ht="13.5">
      <c r="B169" s="204"/>
      <c r="C169" s="205"/>
      <c r="D169" s="206" t="s">
        <v>168</v>
      </c>
      <c r="E169" s="207" t="s">
        <v>21</v>
      </c>
      <c r="F169" s="208" t="s">
        <v>724</v>
      </c>
      <c r="G169" s="205"/>
      <c r="H169" s="207" t="s">
        <v>21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168</v>
      </c>
      <c r="AU169" s="214" t="s">
        <v>81</v>
      </c>
      <c r="AV169" s="11" t="s">
        <v>79</v>
      </c>
      <c r="AW169" s="11" t="s">
        <v>35</v>
      </c>
      <c r="AX169" s="11" t="s">
        <v>71</v>
      </c>
      <c r="AY169" s="214" t="s">
        <v>152</v>
      </c>
    </row>
    <row r="170" spans="2:51" s="11" customFormat="1" ht="13.5">
      <c r="B170" s="204"/>
      <c r="C170" s="205"/>
      <c r="D170" s="206" t="s">
        <v>168</v>
      </c>
      <c r="E170" s="207" t="s">
        <v>21</v>
      </c>
      <c r="F170" s="208" t="s">
        <v>739</v>
      </c>
      <c r="G170" s="205"/>
      <c r="H170" s="207" t="s">
        <v>21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168</v>
      </c>
      <c r="AU170" s="214" t="s">
        <v>81</v>
      </c>
      <c r="AV170" s="11" t="s">
        <v>79</v>
      </c>
      <c r="AW170" s="11" t="s">
        <v>35</v>
      </c>
      <c r="AX170" s="11" t="s">
        <v>71</v>
      </c>
      <c r="AY170" s="214" t="s">
        <v>152</v>
      </c>
    </row>
    <row r="171" spans="2:51" s="12" customFormat="1" ht="13.5">
      <c r="B171" s="215"/>
      <c r="C171" s="216"/>
      <c r="D171" s="206" t="s">
        <v>168</v>
      </c>
      <c r="E171" s="217" t="s">
        <v>21</v>
      </c>
      <c r="F171" s="218" t="s">
        <v>740</v>
      </c>
      <c r="G171" s="216"/>
      <c r="H171" s="219">
        <v>20.13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168</v>
      </c>
      <c r="AU171" s="225" t="s">
        <v>81</v>
      </c>
      <c r="AV171" s="12" t="s">
        <v>81</v>
      </c>
      <c r="AW171" s="12" t="s">
        <v>35</v>
      </c>
      <c r="AX171" s="12" t="s">
        <v>71</v>
      </c>
      <c r="AY171" s="225" t="s">
        <v>152</v>
      </c>
    </row>
    <row r="172" spans="2:51" s="11" customFormat="1" ht="13.5">
      <c r="B172" s="204"/>
      <c r="C172" s="205"/>
      <c r="D172" s="206" t="s">
        <v>168</v>
      </c>
      <c r="E172" s="207" t="s">
        <v>21</v>
      </c>
      <c r="F172" s="208" t="s">
        <v>267</v>
      </c>
      <c r="G172" s="205"/>
      <c r="H172" s="207" t="s">
        <v>21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168</v>
      </c>
      <c r="AU172" s="214" t="s">
        <v>81</v>
      </c>
      <c r="AV172" s="11" t="s">
        <v>79</v>
      </c>
      <c r="AW172" s="11" t="s">
        <v>35</v>
      </c>
      <c r="AX172" s="11" t="s">
        <v>71</v>
      </c>
      <c r="AY172" s="214" t="s">
        <v>152</v>
      </c>
    </row>
    <row r="173" spans="2:51" s="12" customFormat="1" ht="13.5">
      <c r="B173" s="215"/>
      <c r="C173" s="216"/>
      <c r="D173" s="206" t="s">
        <v>168</v>
      </c>
      <c r="E173" s="217" t="s">
        <v>21</v>
      </c>
      <c r="F173" s="218" t="s">
        <v>741</v>
      </c>
      <c r="G173" s="216"/>
      <c r="H173" s="219">
        <v>22.53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168</v>
      </c>
      <c r="AU173" s="225" t="s">
        <v>81</v>
      </c>
      <c r="AV173" s="12" t="s">
        <v>81</v>
      </c>
      <c r="AW173" s="12" t="s">
        <v>35</v>
      </c>
      <c r="AX173" s="12" t="s">
        <v>71</v>
      </c>
      <c r="AY173" s="225" t="s">
        <v>152</v>
      </c>
    </row>
    <row r="174" spans="2:51" s="14" customFormat="1" ht="13.5">
      <c r="B174" s="237"/>
      <c r="C174" s="238"/>
      <c r="D174" s="206" t="s">
        <v>168</v>
      </c>
      <c r="E174" s="239" t="s">
        <v>21</v>
      </c>
      <c r="F174" s="240" t="s">
        <v>265</v>
      </c>
      <c r="G174" s="238"/>
      <c r="H174" s="241">
        <v>42.66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AT174" s="247" t="s">
        <v>168</v>
      </c>
      <c r="AU174" s="247" t="s">
        <v>81</v>
      </c>
      <c r="AV174" s="14" t="s">
        <v>164</v>
      </c>
      <c r="AW174" s="14" t="s">
        <v>35</v>
      </c>
      <c r="AX174" s="14" t="s">
        <v>71</v>
      </c>
      <c r="AY174" s="247" t="s">
        <v>152</v>
      </c>
    </row>
    <row r="175" spans="2:51" s="13" customFormat="1" ht="13.5">
      <c r="B175" s="226"/>
      <c r="C175" s="227"/>
      <c r="D175" s="206" t="s">
        <v>168</v>
      </c>
      <c r="E175" s="228" t="s">
        <v>21</v>
      </c>
      <c r="F175" s="229" t="s">
        <v>172</v>
      </c>
      <c r="G175" s="227"/>
      <c r="H175" s="230">
        <v>42.66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AT175" s="236" t="s">
        <v>168</v>
      </c>
      <c r="AU175" s="236" t="s">
        <v>81</v>
      </c>
      <c r="AV175" s="13" t="s">
        <v>159</v>
      </c>
      <c r="AW175" s="13" t="s">
        <v>35</v>
      </c>
      <c r="AX175" s="13" t="s">
        <v>79</v>
      </c>
      <c r="AY175" s="236" t="s">
        <v>152</v>
      </c>
    </row>
    <row r="176" spans="2:65" s="1" customFormat="1" ht="51" customHeight="1">
      <c r="B176" s="41"/>
      <c r="C176" s="248" t="s">
        <v>308</v>
      </c>
      <c r="D176" s="248" t="s">
        <v>277</v>
      </c>
      <c r="E176" s="249" t="s">
        <v>742</v>
      </c>
      <c r="F176" s="250" t="s">
        <v>317</v>
      </c>
      <c r="G176" s="251" t="s">
        <v>318</v>
      </c>
      <c r="H176" s="252">
        <v>3.427</v>
      </c>
      <c r="I176" s="253"/>
      <c r="J176" s="254">
        <f>ROUND(I176*H176,2)</f>
        <v>0</v>
      </c>
      <c r="K176" s="250" t="s">
        <v>21</v>
      </c>
      <c r="L176" s="255"/>
      <c r="M176" s="256" t="s">
        <v>21</v>
      </c>
      <c r="N176" s="257" t="s">
        <v>42</v>
      </c>
      <c r="O176" s="42"/>
      <c r="P176" s="201">
        <f>O176*H176</f>
        <v>0</v>
      </c>
      <c r="Q176" s="201">
        <v>1</v>
      </c>
      <c r="R176" s="201">
        <f>Q176*H176</f>
        <v>3.427</v>
      </c>
      <c r="S176" s="201">
        <v>0</v>
      </c>
      <c r="T176" s="202">
        <f>S176*H176</f>
        <v>0</v>
      </c>
      <c r="AR176" s="24" t="s">
        <v>199</v>
      </c>
      <c r="AT176" s="24" t="s">
        <v>277</v>
      </c>
      <c r="AU176" s="24" t="s">
        <v>81</v>
      </c>
      <c r="AY176" s="24" t="s">
        <v>152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79</v>
      </c>
      <c r="BK176" s="203">
        <f>ROUND(I176*H176,2)</f>
        <v>0</v>
      </c>
      <c r="BL176" s="24" t="s">
        <v>159</v>
      </c>
      <c r="BM176" s="24" t="s">
        <v>743</v>
      </c>
    </row>
    <row r="177" spans="2:51" s="12" customFormat="1" ht="13.5">
      <c r="B177" s="215"/>
      <c r="C177" s="216"/>
      <c r="D177" s="206" t="s">
        <v>168</v>
      </c>
      <c r="E177" s="217" t="s">
        <v>21</v>
      </c>
      <c r="F177" s="218" t="s">
        <v>744</v>
      </c>
      <c r="G177" s="216"/>
      <c r="H177" s="219">
        <v>3.427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168</v>
      </c>
      <c r="AU177" s="225" t="s">
        <v>81</v>
      </c>
      <c r="AV177" s="12" t="s">
        <v>81</v>
      </c>
      <c r="AW177" s="12" t="s">
        <v>35</v>
      </c>
      <c r="AX177" s="12" t="s">
        <v>71</v>
      </c>
      <c r="AY177" s="225" t="s">
        <v>152</v>
      </c>
    </row>
    <row r="178" spans="2:51" s="13" customFormat="1" ht="13.5">
      <c r="B178" s="226"/>
      <c r="C178" s="227"/>
      <c r="D178" s="206" t="s">
        <v>168</v>
      </c>
      <c r="E178" s="228" t="s">
        <v>21</v>
      </c>
      <c r="F178" s="229" t="s">
        <v>172</v>
      </c>
      <c r="G178" s="227"/>
      <c r="H178" s="230">
        <v>3.427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AT178" s="236" t="s">
        <v>168</v>
      </c>
      <c r="AU178" s="236" t="s">
        <v>81</v>
      </c>
      <c r="AV178" s="13" t="s">
        <v>159</v>
      </c>
      <c r="AW178" s="13" t="s">
        <v>35</v>
      </c>
      <c r="AX178" s="13" t="s">
        <v>79</v>
      </c>
      <c r="AY178" s="236" t="s">
        <v>152</v>
      </c>
    </row>
    <row r="179" spans="2:63" s="10" customFormat="1" ht="29.85" customHeight="1">
      <c r="B179" s="176"/>
      <c r="C179" s="177"/>
      <c r="D179" s="178" t="s">
        <v>70</v>
      </c>
      <c r="E179" s="190" t="s">
        <v>81</v>
      </c>
      <c r="F179" s="190" t="s">
        <v>307</v>
      </c>
      <c r="G179" s="177"/>
      <c r="H179" s="177"/>
      <c r="I179" s="180"/>
      <c r="J179" s="191">
        <f>BK179</f>
        <v>0</v>
      </c>
      <c r="K179" s="177"/>
      <c r="L179" s="182"/>
      <c r="M179" s="183"/>
      <c r="N179" s="184"/>
      <c r="O179" s="184"/>
      <c r="P179" s="185">
        <v>0</v>
      </c>
      <c r="Q179" s="184"/>
      <c r="R179" s="185">
        <v>0</v>
      </c>
      <c r="S179" s="184"/>
      <c r="T179" s="186">
        <v>0</v>
      </c>
      <c r="AR179" s="187" t="s">
        <v>79</v>
      </c>
      <c r="AT179" s="188" t="s">
        <v>70</v>
      </c>
      <c r="AU179" s="188" t="s">
        <v>79</v>
      </c>
      <c r="AY179" s="187" t="s">
        <v>152</v>
      </c>
      <c r="BK179" s="189">
        <v>0</v>
      </c>
    </row>
    <row r="180" spans="2:63" s="10" customFormat="1" ht="19.9" customHeight="1">
      <c r="B180" s="176"/>
      <c r="C180" s="177"/>
      <c r="D180" s="178" t="s">
        <v>70</v>
      </c>
      <c r="E180" s="190" t="s">
        <v>164</v>
      </c>
      <c r="F180" s="190" t="s">
        <v>329</v>
      </c>
      <c r="G180" s="177"/>
      <c r="H180" s="177"/>
      <c r="I180" s="180"/>
      <c r="J180" s="191">
        <f>BK180</f>
        <v>0</v>
      </c>
      <c r="K180" s="177"/>
      <c r="L180" s="182"/>
      <c r="M180" s="183"/>
      <c r="N180" s="184"/>
      <c r="O180" s="184"/>
      <c r="P180" s="185">
        <f>SUM(P181:P189)</f>
        <v>0</v>
      </c>
      <c r="Q180" s="184"/>
      <c r="R180" s="185">
        <f>SUM(R181:R189)</f>
        <v>117.68883000000001</v>
      </c>
      <c r="S180" s="184"/>
      <c r="T180" s="186">
        <f>SUM(T181:T189)</f>
        <v>0</v>
      </c>
      <c r="AR180" s="187" t="s">
        <v>79</v>
      </c>
      <c r="AT180" s="188" t="s">
        <v>70</v>
      </c>
      <c r="AU180" s="188" t="s">
        <v>79</v>
      </c>
      <c r="AY180" s="187" t="s">
        <v>152</v>
      </c>
      <c r="BK180" s="189">
        <f>SUM(BK181:BK189)</f>
        <v>0</v>
      </c>
    </row>
    <row r="181" spans="2:65" s="1" customFormat="1" ht="38.25" customHeight="1">
      <c r="B181" s="41"/>
      <c r="C181" s="192" t="s">
        <v>315</v>
      </c>
      <c r="D181" s="192" t="s">
        <v>154</v>
      </c>
      <c r="E181" s="193" t="s">
        <v>745</v>
      </c>
      <c r="F181" s="194" t="s">
        <v>746</v>
      </c>
      <c r="G181" s="195" t="s">
        <v>324</v>
      </c>
      <c r="H181" s="196">
        <v>21</v>
      </c>
      <c r="I181" s="197"/>
      <c r="J181" s="198">
        <f>ROUND(I181*H181,2)</f>
        <v>0</v>
      </c>
      <c r="K181" s="194" t="s">
        <v>158</v>
      </c>
      <c r="L181" s="61"/>
      <c r="M181" s="199" t="s">
        <v>21</v>
      </c>
      <c r="N181" s="200" t="s">
        <v>42</v>
      </c>
      <c r="O181" s="42"/>
      <c r="P181" s="201">
        <f>O181*H181</f>
        <v>0</v>
      </c>
      <c r="Q181" s="201">
        <v>0.45423</v>
      </c>
      <c r="R181" s="201">
        <f>Q181*H181</f>
        <v>9.53883</v>
      </c>
      <c r="S181" s="201">
        <v>0</v>
      </c>
      <c r="T181" s="202">
        <f>S181*H181</f>
        <v>0</v>
      </c>
      <c r="AR181" s="24" t="s">
        <v>159</v>
      </c>
      <c r="AT181" s="24" t="s">
        <v>154</v>
      </c>
      <c r="AU181" s="24" t="s">
        <v>81</v>
      </c>
      <c r="AY181" s="24" t="s">
        <v>152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79</v>
      </c>
      <c r="BK181" s="203">
        <f>ROUND(I181*H181,2)</f>
        <v>0</v>
      </c>
      <c r="BL181" s="24" t="s">
        <v>159</v>
      </c>
      <c r="BM181" s="24" t="s">
        <v>747</v>
      </c>
    </row>
    <row r="182" spans="2:51" s="12" customFormat="1" ht="13.5">
      <c r="B182" s="215"/>
      <c r="C182" s="216"/>
      <c r="D182" s="206" t="s">
        <v>168</v>
      </c>
      <c r="E182" s="217" t="s">
        <v>21</v>
      </c>
      <c r="F182" s="218" t="s">
        <v>748</v>
      </c>
      <c r="G182" s="216"/>
      <c r="H182" s="219">
        <v>20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168</v>
      </c>
      <c r="AU182" s="225" t="s">
        <v>81</v>
      </c>
      <c r="AV182" s="12" t="s">
        <v>81</v>
      </c>
      <c r="AW182" s="12" t="s">
        <v>35</v>
      </c>
      <c r="AX182" s="12" t="s">
        <v>71</v>
      </c>
      <c r="AY182" s="225" t="s">
        <v>152</v>
      </c>
    </row>
    <row r="183" spans="2:51" s="12" customFormat="1" ht="13.5">
      <c r="B183" s="215"/>
      <c r="C183" s="216"/>
      <c r="D183" s="206" t="s">
        <v>168</v>
      </c>
      <c r="E183" s="217" t="s">
        <v>21</v>
      </c>
      <c r="F183" s="218" t="s">
        <v>749</v>
      </c>
      <c r="G183" s="216"/>
      <c r="H183" s="219">
        <v>1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168</v>
      </c>
      <c r="AU183" s="225" t="s">
        <v>81</v>
      </c>
      <c r="AV183" s="12" t="s">
        <v>81</v>
      </c>
      <c r="AW183" s="12" t="s">
        <v>35</v>
      </c>
      <c r="AX183" s="12" t="s">
        <v>71</v>
      </c>
      <c r="AY183" s="225" t="s">
        <v>152</v>
      </c>
    </row>
    <row r="184" spans="2:51" s="13" customFormat="1" ht="13.5">
      <c r="B184" s="226"/>
      <c r="C184" s="227"/>
      <c r="D184" s="206" t="s">
        <v>168</v>
      </c>
      <c r="E184" s="228" t="s">
        <v>21</v>
      </c>
      <c r="F184" s="229" t="s">
        <v>172</v>
      </c>
      <c r="G184" s="227"/>
      <c r="H184" s="230">
        <v>21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168</v>
      </c>
      <c r="AU184" s="236" t="s">
        <v>81</v>
      </c>
      <c r="AV184" s="13" t="s">
        <v>159</v>
      </c>
      <c r="AW184" s="13" t="s">
        <v>35</v>
      </c>
      <c r="AX184" s="13" t="s">
        <v>79</v>
      </c>
      <c r="AY184" s="236" t="s">
        <v>152</v>
      </c>
    </row>
    <row r="185" spans="2:65" s="1" customFormat="1" ht="25.5" customHeight="1">
      <c r="B185" s="41"/>
      <c r="C185" s="248" t="s">
        <v>321</v>
      </c>
      <c r="D185" s="248" t="s">
        <v>277</v>
      </c>
      <c r="E185" s="249" t="s">
        <v>750</v>
      </c>
      <c r="F185" s="250" t="s">
        <v>751</v>
      </c>
      <c r="G185" s="251" t="s">
        <v>324</v>
      </c>
      <c r="H185" s="252">
        <v>21</v>
      </c>
      <c r="I185" s="253"/>
      <c r="J185" s="254">
        <f>ROUND(I185*H185,2)</f>
        <v>0</v>
      </c>
      <c r="K185" s="250" t="s">
        <v>21</v>
      </c>
      <c r="L185" s="255"/>
      <c r="M185" s="256" t="s">
        <v>21</v>
      </c>
      <c r="N185" s="257" t="s">
        <v>42</v>
      </c>
      <c r="O185" s="42"/>
      <c r="P185" s="201">
        <f>O185*H185</f>
        <v>0</v>
      </c>
      <c r="Q185" s="201">
        <v>5.15</v>
      </c>
      <c r="R185" s="201">
        <f>Q185*H185</f>
        <v>108.15</v>
      </c>
      <c r="S185" s="201">
        <v>0</v>
      </c>
      <c r="T185" s="202">
        <f>S185*H185</f>
        <v>0</v>
      </c>
      <c r="AR185" s="24" t="s">
        <v>199</v>
      </c>
      <c r="AT185" s="24" t="s">
        <v>277</v>
      </c>
      <c r="AU185" s="24" t="s">
        <v>81</v>
      </c>
      <c r="AY185" s="24" t="s">
        <v>152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79</v>
      </c>
      <c r="BK185" s="203">
        <f>ROUND(I185*H185,2)</f>
        <v>0</v>
      </c>
      <c r="BL185" s="24" t="s">
        <v>159</v>
      </c>
      <c r="BM185" s="24" t="s">
        <v>752</v>
      </c>
    </row>
    <row r="186" spans="2:47" s="1" customFormat="1" ht="27">
      <c r="B186" s="41"/>
      <c r="C186" s="63"/>
      <c r="D186" s="206" t="s">
        <v>445</v>
      </c>
      <c r="E186" s="63"/>
      <c r="F186" s="258" t="s">
        <v>753</v>
      </c>
      <c r="G186" s="63"/>
      <c r="H186" s="63"/>
      <c r="I186" s="163"/>
      <c r="J186" s="63"/>
      <c r="K186" s="63"/>
      <c r="L186" s="61"/>
      <c r="M186" s="259"/>
      <c r="N186" s="42"/>
      <c r="O186" s="42"/>
      <c r="P186" s="42"/>
      <c r="Q186" s="42"/>
      <c r="R186" s="42"/>
      <c r="S186" s="42"/>
      <c r="T186" s="78"/>
      <c r="AT186" s="24" t="s">
        <v>445</v>
      </c>
      <c r="AU186" s="24" t="s">
        <v>81</v>
      </c>
    </row>
    <row r="187" spans="2:51" s="12" customFormat="1" ht="13.5">
      <c r="B187" s="215"/>
      <c r="C187" s="216"/>
      <c r="D187" s="206" t="s">
        <v>168</v>
      </c>
      <c r="E187" s="217" t="s">
        <v>21</v>
      </c>
      <c r="F187" s="218" t="s">
        <v>748</v>
      </c>
      <c r="G187" s="216"/>
      <c r="H187" s="219">
        <v>20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168</v>
      </c>
      <c r="AU187" s="225" t="s">
        <v>81</v>
      </c>
      <c r="AV187" s="12" t="s">
        <v>81</v>
      </c>
      <c r="AW187" s="12" t="s">
        <v>35</v>
      </c>
      <c r="AX187" s="12" t="s">
        <v>71</v>
      </c>
      <c r="AY187" s="225" t="s">
        <v>152</v>
      </c>
    </row>
    <row r="188" spans="2:51" s="12" customFormat="1" ht="13.5">
      <c r="B188" s="215"/>
      <c r="C188" s="216"/>
      <c r="D188" s="206" t="s">
        <v>168</v>
      </c>
      <c r="E188" s="217" t="s">
        <v>21</v>
      </c>
      <c r="F188" s="218" t="s">
        <v>749</v>
      </c>
      <c r="G188" s="216"/>
      <c r="H188" s="219">
        <v>1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168</v>
      </c>
      <c r="AU188" s="225" t="s">
        <v>81</v>
      </c>
      <c r="AV188" s="12" t="s">
        <v>81</v>
      </c>
      <c r="AW188" s="12" t="s">
        <v>35</v>
      </c>
      <c r="AX188" s="12" t="s">
        <v>71</v>
      </c>
      <c r="AY188" s="225" t="s">
        <v>152</v>
      </c>
    </row>
    <row r="189" spans="2:51" s="13" customFormat="1" ht="13.5">
      <c r="B189" s="226"/>
      <c r="C189" s="227"/>
      <c r="D189" s="206" t="s">
        <v>168</v>
      </c>
      <c r="E189" s="228" t="s">
        <v>21</v>
      </c>
      <c r="F189" s="229" t="s">
        <v>172</v>
      </c>
      <c r="G189" s="227"/>
      <c r="H189" s="230">
        <v>21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168</v>
      </c>
      <c r="AU189" s="236" t="s">
        <v>81</v>
      </c>
      <c r="AV189" s="13" t="s">
        <v>159</v>
      </c>
      <c r="AW189" s="13" t="s">
        <v>35</v>
      </c>
      <c r="AX189" s="13" t="s">
        <v>79</v>
      </c>
      <c r="AY189" s="236" t="s">
        <v>152</v>
      </c>
    </row>
    <row r="190" spans="2:63" s="10" customFormat="1" ht="29.85" customHeight="1">
      <c r="B190" s="176"/>
      <c r="C190" s="177"/>
      <c r="D190" s="178" t="s">
        <v>70</v>
      </c>
      <c r="E190" s="190" t="s">
        <v>159</v>
      </c>
      <c r="F190" s="190" t="s">
        <v>429</v>
      </c>
      <c r="G190" s="177"/>
      <c r="H190" s="177"/>
      <c r="I190" s="180"/>
      <c r="J190" s="191">
        <f>BK190</f>
        <v>0</v>
      </c>
      <c r="K190" s="177"/>
      <c r="L190" s="182"/>
      <c r="M190" s="183"/>
      <c r="N190" s="184"/>
      <c r="O190" s="184"/>
      <c r="P190" s="185">
        <f>SUM(P191:P197)</f>
        <v>0</v>
      </c>
      <c r="Q190" s="184"/>
      <c r="R190" s="185">
        <f>SUM(R191:R197)</f>
        <v>0.12147722999999999</v>
      </c>
      <c r="S190" s="184"/>
      <c r="T190" s="186">
        <f>SUM(T191:T197)</f>
        <v>0</v>
      </c>
      <c r="AR190" s="187" t="s">
        <v>79</v>
      </c>
      <c r="AT190" s="188" t="s">
        <v>70</v>
      </c>
      <c r="AU190" s="188" t="s">
        <v>79</v>
      </c>
      <c r="AY190" s="187" t="s">
        <v>152</v>
      </c>
      <c r="BK190" s="189">
        <f>SUM(BK191:BK197)</f>
        <v>0</v>
      </c>
    </row>
    <row r="191" spans="2:65" s="1" customFormat="1" ht="38.25" customHeight="1">
      <c r="B191" s="41"/>
      <c r="C191" s="192" t="s">
        <v>330</v>
      </c>
      <c r="D191" s="192" t="s">
        <v>154</v>
      </c>
      <c r="E191" s="193" t="s">
        <v>754</v>
      </c>
      <c r="F191" s="194" t="s">
        <v>755</v>
      </c>
      <c r="G191" s="195" t="s">
        <v>157</v>
      </c>
      <c r="H191" s="196">
        <v>107.503</v>
      </c>
      <c r="I191" s="197"/>
      <c r="J191" s="198">
        <f>ROUND(I191*H191,2)</f>
        <v>0</v>
      </c>
      <c r="K191" s="194" t="s">
        <v>21</v>
      </c>
      <c r="L191" s="61"/>
      <c r="M191" s="199" t="s">
        <v>21</v>
      </c>
      <c r="N191" s="200" t="s">
        <v>42</v>
      </c>
      <c r="O191" s="42"/>
      <c r="P191" s="201">
        <f>O191*H191</f>
        <v>0</v>
      </c>
      <c r="Q191" s="201">
        <v>0.00021</v>
      </c>
      <c r="R191" s="201">
        <f>Q191*H191</f>
        <v>0.02257563</v>
      </c>
      <c r="S191" s="201">
        <v>0</v>
      </c>
      <c r="T191" s="202">
        <f>S191*H191</f>
        <v>0</v>
      </c>
      <c r="AR191" s="24" t="s">
        <v>159</v>
      </c>
      <c r="AT191" s="24" t="s">
        <v>154</v>
      </c>
      <c r="AU191" s="24" t="s">
        <v>81</v>
      </c>
      <c r="AY191" s="24" t="s">
        <v>152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79</v>
      </c>
      <c r="BK191" s="203">
        <f>ROUND(I191*H191,2)</f>
        <v>0</v>
      </c>
      <c r="BL191" s="24" t="s">
        <v>159</v>
      </c>
      <c r="BM191" s="24" t="s">
        <v>756</v>
      </c>
    </row>
    <row r="192" spans="2:51" s="11" customFormat="1" ht="13.5">
      <c r="B192" s="204"/>
      <c r="C192" s="205"/>
      <c r="D192" s="206" t="s">
        <v>168</v>
      </c>
      <c r="E192" s="207" t="s">
        <v>21</v>
      </c>
      <c r="F192" s="208" t="s">
        <v>757</v>
      </c>
      <c r="G192" s="205"/>
      <c r="H192" s="207" t="s">
        <v>21</v>
      </c>
      <c r="I192" s="209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168</v>
      </c>
      <c r="AU192" s="214" t="s">
        <v>81</v>
      </c>
      <c r="AV192" s="11" t="s">
        <v>79</v>
      </c>
      <c r="AW192" s="11" t="s">
        <v>35</v>
      </c>
      <c r="AX192" s="11" t="s">
        <v>71</v>
      </c>
      <c r="AY192" s="214" t="s">
        <v>152</v>
      </c>
    </row>
    <row r="193" spans="2:51" s="12" customFormat="1" ht="13.5">
      <c r="B193" s="215"/>
      <c r="C193" s="216"/>
      <c r="D193" s="206" t="s">
        <v>168</v>
      </c>
      <c r="E193" s="217" t="s">
        <v>21</v>
      </c>
      <c r="F193" s="218" t="s">
        <v>758</v>
      </c>
      <c r="G193" s="216"/>
      <c r="H193" s="219">
        <v>107.503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168</v>
      </c>
      <c r="AU193" s="225" t="s">
        <v>81</v>
      </c>
      <c r="AV193" s="12" t="s">
        <v>81</v>
      </c>
      <c r="AW193" s="12" t="s">
        <v>35</v>
      </c>
      <c r="AX193" s="12" t="s">
        <v>71</v>
      </c>
      <c r="AY193" s="225" t="s">
        <v>152</v>
      </c>
    </row>
    <row r="194" spans="2:51" s="13" customFormat="1" ht="13.5">
      <c r="B194" s="226"/>
      <c r="C194" s="227"/>
      <c r="D194" s="206" t="s">
        <v>168</v>
      </c>
      <c r="E194" s="228" t="s">
        <v>21</v>
      </c>
      <c r="F194" s="229" t="s">
        <v>172</v>
      </c>
      <c r="G194" s="227"/>
      <c r="H194" s="230">
        <v>107.503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AT194" s="236" t="s">
        <v>168</v>
      </c>
      <c r="AU194" s="236" t="s">
        <v>81</v>
      </c>
      <c r="AV194" s="13" t="s">
        <v>159</v>
      </c>
      <c r="AW194" s="13" t="s">
        <v>35</v>
      </c>
      <c r="AX194" s="13" t="s">
        <v>79</v>
      </c>
      <c r="AY194" s="236" t="s">
        <v>152</v>
      </c>
    </row>
    <row r="195" spans="2:65" s="1" customFormat="1" ht="25.5" customHeight="1">
      <c r="B195" s="41"/>
      <c r="C195" s="248" t="s">
        <v>340</v>
      </c>
      <c r="D195" s="248" t="s">
        <v>277</v>
      </c>
      <c r="E195" s="249" t="s">
        <v>759</v>
      </c>
      <c r="F195" s="250" t="s">
        <v>760</v>
      </c>
      <c r="G195" s="251" t="s">
        <v>182</v>
      </c>
      <c r="H195" s="252">
        <v>41.209</v>
      </c>
      <c r="I195" s="253"/>
      <c r="J195" s="254">
        <f>ROUND(I195*H195,2)</f>
        <v>0</v>
      </c>
      <c r="K195" s="250" t="s">
        <v>21</v>
      </c>
      <c r="L195" s="255"/>
      <c r="M195" s="256" t="s">
        <v>21</v>
      </c>
      <c r="N195" s="257" t="s">
        <v>42</v>
      </c>
      <c r="O195" s="42"/>
      <c r="P195" s="201">
        <f>O195*H195</f>
        <v>0</v>
      </c>
      <c r="Q195" s="201">
        <v>0.0024</v>
      </c>
      <c r="R195" s="201">
        <f>Q195*H195</f>
        <v>0.09890159999999999</v>
      </c>
      <c r="S195" s="201">
        <v>0</v>
      </c>
      <c r="T195" s="202">
        <f>S195*H195</f>
        <v>0</v>
      </c>
      <c r="AR195" s="24" t="s">
        <v>199</v>
      </c>
      <c r="AT195" s="24" t="s">
        <v>277</v>
      </c>
      <c r="AU195" s="24" t="s">
        <v>81</v>
      </c>
      <c r="AY195" s="24" t="s">
        <v>152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79</v>
      </c>
      <c r="BK195" s="203">
        <f>ROUND(I195*H195,2)</f>
        <v>0</v>
      </c>
      <c r="BL195" s="24" t="s">
        <v>159</v>
      </c>
      <c r="BM195" s="24" t="s">
        <v>761</v>
      </c>
    </row>
    <row r="196" spans="2:51" s="12" customFormat="1" ht="13.5">
      <c r="B196" s="215"/>
      <c r="C196" s="216"/>
      <c r="D196" s="206" t="s">
        <v>168</v>
      </c>
      <c r="E196" s="217" t="s">
        <v>21</v>
      </c>
      <c r="F196" s="218" t="s">
        <v>762</v>
      </c>
      <c r="G196" s="216"/>
      <c r="H196" s="219">
        <v>41.209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168</v>
      </c>
      <c r="AU196" s="225" t="s">
        <v>81</v>
      </c>
      <c r="AV196" s="12" t="s">
        <v>81</v>
      </c>
      <c r="AW196" s="12" t="s">
        <v>35</v>
      </c>
      <c r="AX196" s="12" t="s">
        <v>71</v>
      </c>
      <c r="AY196" s="225" t="s">
        <v>152</v>
      </c>
    </row>
    <row r="197" spans="2:51" s="13" customFormat="1" ht="13.5">
      <c r="B197" s="226"/>
      <c r="C197" s="227"/>
      <c r="D197" s="206" t="s">
        <v>168</v>
      </c>
      <c r="E197" s="228" t="s">
        <v>21</v>
      </c>
      <c r="F197" s="229" t="s">
        <v>172</v>
      </c>
      <c r="G197" s="227"/>
      <c r="H197" s="230">
        <v>41.209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 t="s">
        <v>168</v>
      </c>
      <c r="AU197" s="236" t="s">
        <v>81</v>
      </c>
      <c r="AV197" s="13" t="s">
        <v>159</v>
      </c>
      <c r="AW197" s="13" t="s">
        <v>35</v>
      </c>
      <c r="AX197" s="13" t="s">
        <v>79</v>
      </c>
      <c r="AY197" s="236" t="s">
        <v>152</v>
      </c>
    </row>
    <row r="198" spans="2:63" s="10" customFormat="1" ht="29.85" customHeight="1">
      <c r="B198" s="176"/>
      <c r="C198" s="177"/>
      <c r="D198" s="178" t="s">
        <v>70</v>
      </c>
      <c r="E198" s="190" t="s">
        <v>179</v>
      </c>
      <c r="F198" s="190" t="s">
        <v>459</v>
      </c>
      <c r="G198" s="177"/>
      <c r="H198" s="177"/>
      <c r="I198" s="180"/>
      <c r="J198" s="191">
        <f>BK198</f>
        <v>0</v>
      </c>
      <c r="K198" s="177"/>
      <c r="L198" s="182"/>
      <c r="M198" s="183"/>
      <c r="N198" s="184"/>
      <c r="O198" s="184"/>
      <c r="P198" s="185">
        <f>SUM(P199:P242)</f>
        <v>0</v>
      </c>
      <c r="Q198" s="184"/>
      <c r="R198" s="185">
        <f>SUM(R199:R242)</f>
        <v>15.138721570000001</v>
      </c>
      <c r="S198" s="184"/>
      <c r="T198" s="186">
        <f>SUM(T199:T242)</f>
        <v>0</v>
      </c>
      <c r="AR198" s="187" t="s">
        <v>79</v>
      </c>
      <c r="AT198" s="188" t="s">
        <v>70</v>
      </c>
      <c r="AU198" s="188" t="s">
        <v>79</v>
      </c>
      <c r="AY198" s="187" t="s">
        <v>152</v>
      </c>
      <c r="BK198" s="189">
        <f>SUM(BK199:BK242)</f>
        <v>0</v>
      </c>
    </row>
    <row r="199" spans="2:65" s="1" customFormat="1" ht="25.5" customHeight="1">
      <c r="B199" s="41"/>
      <c r="C199" s="192" t="s">
        <v>350</v>
      </c>
      <c r="D199" s="192" t="s">
        <v>154</v>
      </c>
      <c r="E199" s="193" t="s">
        <v>461</v>
      </c>
      <c r="F199" s="194" t="s">
        <v>462</v>
      </c>
      <c r="G199" s="195" t="s">
        <v>157</v>
      </c>
      <c r="H199" s="196">
        <v>67.436</v>
      </c>
      <c r="I199" s="197"/>
      <c r="J199" s="198">
        <f>ROUND(I199*H199,2)</f>
        <v>0</v>
      </c>
      <c r="K199" s="194" t="s">
        <v>158</v>
      </c>
      <c r="L199" s="61"/>
      <c r="M199" s="199" t="s">
        <v>21</v>
      </c>
      <c r="N199" s="200" t="s">
        <v>42</v>
      </c>
      <c r="O199" s="42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159</v>
      </c>
      <c r="AT199" s="24" t="s">
        <v>154</v>
      </c>
      <c r="AU199" s="24" t="s">
        <v>81</v>
      </c>
      <c r="AY199" s="24" t="s">
        <v>152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79</v>
      </c>
      <c r="BK199" s="203">
        <f>ROUND(I199*H199,2)</f>
        <v>0</v>
      </c>
      <c r="BL199" s="24" t="s">
        <v>159</v>
      </c>
      <c r="BM199" s="24" t="s">
        <v>763</v>
      </c>
    </row>
    <row r="200" spans="2:51" s="11" customFormat="1" ht="13.5">
      <c r="B200" s="204"/>
      <c r="C200" s="205"/>
      <c r="D200" s="206" t="s">
        <v>168</v>
      </c>
      <c r="E200" s="207" t="s">
        <v>21</v>
      </c>
      <c r="F200" s="208" t="s">
        <v>724</v>
      </c>
      <c r="G200" s="205"/>
      <c r="H200" s="207" t="s">
        <v>21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168</v>
      </c>
      <c r="AU200" s="214" t="s">
        <v>81</v>
      </c>
      <c r="AV200" s="11" t="s">
        <v>79</v>
      </c>
      <c r="AW200" s="11" t="s">
        <v>35</v>
      </c>
      <c r="AX200" s="11" t="s">
        <v>71</v>
      </c>
      <c r="AY200" s="214" t="s">
        <v>152</v>
      </c>
    </row>
    <row r="201" spans="2:51" s="11" customFormat="1" ht="13.5">
      <c r="B201" s="204"/>
      <c r="C201" s="205"/>
      <c r="D201" s="206" t="s">
        <v>168</v>
      </c>
      <c r="E201" s="207" t="s">
        <v>21</v>
      </c>
      <c r="F201" s="208" t="s">
        <v>464</v>
      </c>
      <c r="G201" s="205"/>
      <c r="H201" s="207" t="s">
        <v>21</v>
      </c>
      <c r="I201" s="209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168</v>
      </c>
      <c r="AU201" s="214" t="s">
        <v>81</v>
      </c>
      <c r="AV201" s="11" t="s">
        <v>79</v>
      </c>
      <c r="AW201" s="11" t="s">
        <v>35</v>
      </c>
      <c r="AX201" s="11" t="s">
        <v>71</v>
      </c>
      <c r="AY201" s="214" t="s">
        <v>152</v>
      </c>
    </row>
    <row r="202" spans="2:51" s="12" customFormat="1" ht="13.5">
      <c r="B202" s="215"/>
      <c r="C202" s="216"/>
      <c r="D202" s="206" t="s">
        <v>168</v>
      </c>
      <c r="E202" s="217" t="s">
        <v>21</v>
      </c>
      <c r="F202" s="218" t="s">
        <v>764</v>
      </c>
      <c r="G202" s="216"/>
      <c r="H202" s="219">
        <v>44.286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168</v>
      </c>
      <c r="AU202" s="225" t="s">
        <v>81</v>
      </c>
      <c r="AV202" s="12" t="s">
        <v>81</v>
      </c>
      <c r="AW202" s="12" t="s">
        <v>35</v>
      </c>
      <c r="AX202" s="12" t="s">
        <v>71</v>
      </c>
      <c r="AY202" s="225" t="s">
        <v>152</v>
      </c>
    </row>
    <row r="203" spans="2:51" s="12" customFormat="1" ht="13.5">
      <c r="B203" s="215"/>
      <c r="C203" s="216"/>
      <c r="D203" s="206" t="s">
        <v>168</v>
      </c>
      <c r="E203" s="217" t="s">
        <v>21</v>
      </c>
      <c r="F203" s="218" t="s">
        <v>765</v>
      </c>
      <c r="G203" s="216"/>
      <c r="H203" s="219">
        <v>23.15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168</v>
      </c>
      <c r="AU203" s="225" t="s">
        <v>81</v>
      </c>
      <c r="AV203" s="12" t="s">
        <v>81</v>
      </c>
      <c r="AW203" s="12" t="s">
        <v>35</v>
      </c>
      <c r="AX203" s="12" t="s">
        <v>71</v>
      </c>
      <c r="AY203" s="225" t="s">
        <v>152</v>
      </c>
    </row>
    <row r="204" spans="2:51" s="13" customFormat="1" ht="13.5">
      <c r="B204" s="226"/>
      <c r="C204" s="227"/>
      <c r="D204" s="206" t="s">
        <v>168</v>
      </c>
      <c r="E204" s="228" t="s">
        <v>21</v>
      </c>
      <c r="F204" s="229" t="s">
        <v>172</v>
      </c>
      <c r="G204" s="227"/>
      <c r="H204" s="230">
        <v>67.436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168</v>
      </c>
      <c r="AU204" s="236" t="s">
        <v>81</v>
      </c>
      <c r="AV204" s="13" t="s">
        <v>159</v>
      </c>
      <c r="AW204" s="13" t="s">
        <v>35</v>
      </c>
      <c r="AX204" s="13" t="s">
        <v>79</v>
      </c>
      <c r="AY204" s="236" t="s">
        <v>152</v>
      </c>
    </row>
    <row r="205" spans="2:65" s="1" customFormat="1" ht="25.5" customHeight="1">
      <c r="B205" s="41"/>
      <c r="C205" s="192" t="s">
        <v>379</v>
      </c>
      <c r="D205" s="192" t="s">
        <v>154</v>
      </c>
      <c r="E205" s="193" t="s">
        <v>766</v>
      </c>
      <c r="F205" s="194" t="s">
        <v>767</v>
      </c>
      <c r="G205" s="195" t="s">
        <v>157</v>
      </c>
      <c r="H205" s="196">
        <v>13</v>
      </c>
      <c r="I205" s="197"/>
      <c r="J205" s="198">
        <f>ROUND(I205*H205,2)</f>
        <v>0</v>
      </c>
      <c r="K205" s="194" t="s">
        <v>158</v>
      </c>
      <c r="L205" s="61"/>
      <c r="M205" s="199" t="s">
        <v>21</v>
      </c>
      <c r="N205" s="200" t="s">
        <v>42</v>
      </c>
      <c r="O205" s="42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159</v>
      </c>
      <c r="AT205" s="24" t="s">
        <v>154</v>
      </c>
      <c r="AU205" s="24" t="s">
        <v>81</v>
      </c>
      <c r="AY205" s="24" t="s">
        <v>152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79</v>
      </c>
      <c r="BK205" s="203">
        <f>ROUND(I205*H205,2)</f>
        <v>0</v>
      </c>
      <c r="BL205" s="24" t="s">
        <v>159</v>
      </c>
      <c r="BM205" s="24" t="s">
        <v>768</v>
      </c>
    </row>
    <row r="206" spans="2:51" s="11" customFormat="1" ht="13.5">
      <c r="B206" s="204"/>
      <c r="C206" s="205"/>
      <c r="D206" s="206" t="s">
        <v>168</v>
      </c>
      <c r="E206" s="207" t="s">
        <v>21</v>
      </c>
      <c r="F206" s="208" t="s">
        <v>724</v>
      </c>
      <c r="G206" s="205"/>
      <c r="H206" s="207" t="s">
        <v>21</v>
      </c>
      <c r="I206" s="209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168</v>
      </c>
      <c r="AU206" s="214" t="s">
        <v>81</v>
      </c>
      <c r="AV206" s="11" t="s">
        <v>79</v>
      </c>
      <c r="AW206" s="11" t="s">
        <v>35</v>
      </c>
      <c r="AX206" s="11" t="s">
        <v>71</v>
      </c>
      <c r="AY206" s="214" t="s">
        <v>152</v>
      </c>
    </row>
    <row r="207" spans="2:51" s="12" customFormat="1" ht="13.5">
      <c r="B207" s="215"/>
      <c r="C207" s="216"/>
      <c r="D207" s="206" t="s">
        <v>168</v>
      </c>
      <c r="E207" s="217" t="s">
        <v>21</v>
      </c>
      <c r="F207" s="218" t="s">
        <v>769</v>
      </c>
      <c r="G207" s="216"/>
      <c r="H207" s="219">
        <v>13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168</v>
      </c>
      <c r="AU207" s="225" t="s">
        <v>81</v>
      </c>
      <c r="AV207" s="12" t="s">
        <v>81</v>
      </c>
      <c r="AW207" s="12" t="s">
        <v>35</v>
      </c>
      <c r="AX207" s="12" t="s">
        <v>71</v>
      </c>
      <c r="AY207" s="225" t="s">
        <v>152</v>
      </c>
    </row>
    <row r="208" spans="2:51" s="13" customFormat="1" ht="13.5">
      <c r="B208" s="226"/>
      <c r="C208" s="227"/>
      <c r="D208" s="206" t="s">
        <v>168</v>
      </c>
      <c r="E208" s="228" t="s">
        <v>21</v>
      </c>
      <c r="F208" s="229" t="s">
        <v>172</v>
      </c>
      <c r="G208" s="227"/>
      <c r="H208" s="230">
        <v>13</v>
      </c>
      <c r="I208" s="231"/>
      <c r="J208" s="227"/>
      <c r="K208" s="227"/>
      <c r="L208" s="232"/>
      <c r="M208" s="233"/>
      <c r="N208" s="234"/>
      <c r="O208" s="234"/>
      <c r="P208" s="234"/>
      <c r="Q208" s="234"/>
      <c r="R208" s="234"/>
      <c r="S208" s="234"/>
      <c r="T208" s="235"/>
      <c r="AT208" s="236" t="s">
        <v>168</v>
      </c>
      <c r="AU208" s="236" t="s">
        <v>81</v>
      </c>
      <c r="AV208" s="13" t="s">
        <v>159</v>
      </c>
      <c r="AW208" s="13" t="s">
        <v>35</v>
      </c>
      <c r="AX208" s="13" t="s">
        <v>79</v>
      </c>
      <c r="AY208" s="236" t="s">
        <v>152</v>
      </c>
    </row>
    <row r="209" spans="2:65" s="1" customFormat="1" ht="25.5" customHeight="1">
      <c r="B209" s="41"/>
      <c r="C209" s="192" t="s">
        <v>404</v>
      </c>
      <c r="D209" s="192" t="s">
        <v>154</v>
      </c>
      <c r="E209" s="193" t="s">
        <v>770</v>
      </c>
      <c r="F209" s="194" t="s">
        <v>771</v>
      </c>
      <c r="G209" s="195" t="s">
        <v>157</v>
      </c>
      <c r="H209" s="196">
        <v>52.045</v>
      </c>
      <c r="I209" s="197"/>
      <c r="J209" s="198">
        <f>ROUND(I209*H209,2)</f>
        <v>0</v>
      </c>
      <c r="K209" s="194" t="s">
        <v>158</v>
      </c>
      <c r="L209" s="61"/>
      <c r="M209" s="199" t="s">
        <v>21</v>
      </c>
      <c r="N209" s="200" t="s">
        <v>42</v>
      </c>
      <c r="O209" s="4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159</v>
      </c>
      <c r="AT209" s="24" t="s">
        <v>154</v>
      </c>
      <c r="AU209" s="24" t="s">
        <v>81</v>
      </c>
      <c r="AY209" s="24" t="s">
        <v>152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79</v>
      </c>
      <c r="BK209" s="203">
        <f>ROUND(I209*H209,2)</f>
        <v>0</v>
      </c>
      <c r="BL209" s="24" t="s">
        <v>159</v>
      </c>
      <c r="BM209" s="24" t="s">
        <v>772</v>
      </c>
    </row>
    <row r="210" spans="2:51" s="11" customFormat="1" ht="13.5">
      <c r="B210" s="204"/>
      <c r="C210" s="205"/>
      <c r="D210" s="206" t="s">
        <v>168</v>
      </c>
      <c r="E210" s="207" t="s">
        <v>21</v>
      </c>
      <c r="F210" s="208" t="s">
        <v>773</v>
      </c>
      <c r="G210" s="205"/>
      <c r="H210" s="207" t="s">
        <v>21</v>
      </c>
      <c r="I210" s="209"/>
      <c r="J210" s="205"/>
      <c r="K210" s="205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168</v>
      </c>
      <c r="AU210" s="214" t="s">
        <v>81</v>
      </c>
      <c r="AV210" s="11" t="s">
        <v>79</v>
      </c>
      <c r="AW210" s="11" t="s">
        <v>35</v>
      </c>
      <c r="AX210" s="11" t="s">
        <v>71</v>
      </c>
      <c r="AY210" s="214" t="s">
        <v>152</v>
      </c>
    </row>
    <row r="211" spans="2:51" s="12" customFormat="1" ht="13.5">
      <c r="B211" s="215"/>
      <c r="C211" s="216"/>
      <c r="D211" s="206" t="s">
        <v>168</v>
      </c>
      <c r="E211" s="217" t="s">
        <v>21</v>
      </c>
      <c r="F211" s="218" t="s">
        <v>774</v>
      </c>
      <c r="G211" s="216"/>
      <c r="H211" s="219">
        <v>52.045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168</v>
      </c>
      <c r="AU211" s="225" t="s">
        <v>81</v>
      </c>
      <c r="AV211" s="12" t="s">
        <v>81</v>
      </c>
      <c r="AW211" s="12" t="s">
        <v>35</v>
      </c>
      <c r="AX211" s="12" t="s">
        <v>71</v>
      </c>
      <c r="AY211" s="225" t="s">
        <v>152</v>
      </c>
    </row>
    <row r="212" spans="2:51" s="13" customFormat="1" ht="13.5">
      <c r="B212" s="226"/>
      <c r="C212" s="227"/>
      <c r="D212" s="206" t="s">
        <v>168</v>
      </c>
      <c r="E212" s="228" t="s">
        <v>21</v>
      </c>
      <c r="F212" s="229" t="s">
        <v>172</v>
      </c>
      <c r="G212" s="227"/>
      <c r="H212" s="230">
        <v>52.045</v>
      </c>
      <c r="I212" s="231"/>
      <c r="J212" s="227"/>
      <c r="K212" s="227"/>
      <c r="L212" s="232"/>
      <c r="M212" s="233"/>
      <c r="N212" s="234"/>
      <c r="O212" s="234"/>
      <c r="P212" s="234"/>
      <c r="Q212" s="234"/>
      <c r="R212" s="234"/>
      <c r="S212" s="234"/>
      <c r="T212" s="235"/>
      <c r="AT212" s="236" t="s">
        <v>168</v>
      </c>
      <c r="AU212" s="236" t="s">
        <v>81</v>
      </c>
      <c r="AV212" s="13" t="s">
        <v>159</v>
      </c>
      <c r="AW212" s="13" t="s">
        <v>35</v>
      </c>
      <c r="AX212" s="13" t="s">
        <v>79</v>
      </c>
      <c r="AY212" s="236" t="s">
        <v>152</v>
      </c>
    </row>
    <row r="213" spans="2:65" s="1" customFormat="1" ht="25.5" customHeight="1">
      <c r="B213" s="41"/>
      <c r="C213" s="192" t="s">
        <v>408</v>
      </c>
      <c r="D213" s="192" t="s">
        <v>154</v>
      </c>
      <c r="E213" s="193" t="s">
        <v>775</v>
      </c>
      <c r="F213" s="194" t="s">
        <v>776</v>
      </c>
      <c r="G213" s="195" t="s">
        <v>157</v>
      </c>
      <c r="H213" s="196">
        <v>13</v>
      </c>
      <c r="I213" s="197"/>
      <c r="J213" s="198">
        <f>ROUND(I213*H213,2)</f>
        <v>0</v>
      </c>
      <c r="K213" s="194" t="s">
        <v>158</v>
      </c>
      <c r="L213" s="61"/>
      <c r="M213" s="199" t="s">
        <v>21</v>
      </c>
      <c r="N213" s="200" t="s">
        <v>42</v>
      </c>
      <c r="O213" s="4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159</v>
      </c>
      <c r="AT213" s="24" t="s">
        <v>154</v>
      </c>
      <c r="AU213" s="24" t="s">
        <v>81</v>
      </c>
      <c r="AY213" s="24" t="s">
        <v>152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79</v>
      </c>
      <c r="BK213" s="203">
        <f>ROUND(I213*H213,2)</f>
        <v>0</v>
      </c>
      <c r="BL213" s="24" t="s">
        <v>159</v>
      </c>
      <c r="BM213" s="24" t="s">
        <v>777</v>
      </c>
    </row>
    <row r="214" spans="2:51" s="11" customFormat="1" ht="13.5">
      <c r="B214" s="204"/>
      <c r="C214" s="205"/>
      <c r="D214" s="206" t="s">
        <v>168</v>
      </c>
      <c r="E214" s="207" t="s">
        <v>21</v>
      </c>
      <c r="F214" s="208" t="s">
        <v>724</v>
      </c>
      <c r="G214" s="205"/>
      <c r="H214" s="207" t="s">
        <v>21</v>
      </c>
      <c r="I214" s="209"/>
      <c r="J214" s="205"/>
      <c r="K214" s="205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168</v>
      </c>
      <c r="AU214" s="214" t="s">
        <v>81</v>
      </c>
      <c r="AV214" s="11" t="s">
        <v>79</v>
      </c>
      <c r="AW214" s="11" t="s">
        <v>35</v>
      </c>
      <c r="AX214" s="11" t="s">
        <v>71</v>
      </c>
      <c r="AY214" s="214" t="s">
        <v>152</v>
      </c>
    </row>
    <row r="215" spans="2:51" s="12" customFormat="1" ht="13.5">
      <c r="B215" s="215"/>
      <c r="C215" s="216"/>
      <c r="D215" s="206" t="s">
        <v>168</v>
      </c>
      <c r="E215" s="217" t="s">
        <v>21</v>
      </c>
      <c r="F215" s="218" t="s">
        <v>769</v>
      </c>
      <c r="G215" s="216"/>
      <c r="H215" s="219">
        <v>13</v>
      </c>
      <c r="I215" s="220"/>
      <c r="J215" s="216"/>
      <c r="K215" s="216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168</v>
      </c>
      <c r="AU215" s="225" t="s">
        <v>81</v>
      </c>
      <c r="AV215" s="12" t="s">
        <v>81</v>
      </c>
      <c r="AW215" s="12" t="s">
        <v>35</v>
      </c>
      <c r="AX215" s="12" t="s">
        <v>71</v>
      </c>
      <c r="AY215" s="225" t="s">
        <v>152</v>
      </c>
    </row>
    <row r="216" spans="2:51" s="13" customFormat="1" ht="13.5">
      <c r="B216" s="226"/>
      <c r="C216" s="227"/>
      <c r="D216" s="206" t="s">
        <v>168</v>
      </c>
      <c r="E216" s="228" t="s">
        <v>21</v>
      </c>
      <c r="F216" s="229" t="s">
        <v>172</v>
      </c>
      <c r="G216" s="227"/>
      <c r="H216" s="230">
        <v>13</v>
      </c>
      <c r="I216" s="231"/>
      <c r="J216" s="227"/>
      <c r="K216" s="227"/>
      <c r="L216" s="232"/>
      <c r="M216" s="233"/>
      <c r="N216" s="234"/>
      <c r="O216" s="234"/>
      <c r="P216" s="234"/>
      <c r="Q216" s="234"/>
      <c r="R216" s="234"/>
      <c r="S216" s="234"/>
      <c r="T216" s="235"/>
      <c r="AT216" s="236" t="s">
        <v>168</v>
      </c>
      <c r="AU216" s="236" t="s">
        <v>81</v>
      </c>
      <c r="AV216" s="13" t="s">
        <v>159</v>
      </c>
      <c r="AW216" s="13" t="s">
        <v>35</v>
      </c>
      <c r="AX216" s="13" t="s">
        <v>79</v>
      </c>
      <c r="AY216" s="236" t="s">
        <v>152</v>
      </c>
    </row>
    <row r="217" spans="2:65" s="1" customFormat="1" ht="38.25" customHeight="1">
      <c r="B217" s="41"/>
      <c r="C217" s="192" t="s">
        <v>414</v>
      </c>
      <c r="D217" s="192" t="s">
        <v>154</v>
      </c>
      <c r="E217" s="193" t="s">
        <v>470</v>
      </c>
      <c r="F217" s="194" t="s">
        <v>471</v>
      </c>
      <c r="G217" s="195" t="s">
        <v>157</v>
      </c>
      <c r="H217" s="196">
        <v>24.156</v>
      </c>
      <c r="I217" s="197"/>
      <c r="J217" s="198">
        <f>ROUND(I217*H217,2)</f>
        <v>0</v>
      </c>
      <c r="K217" s="194" t="s">
        <v>158</v>
      </c>
      <c r="L217" s="61"/>
      <c r="M217" s="199" t="s">
        <v>21</v>
      </c>
      <c r="N217" s="200" t="s">
        <v>42</v>
      </c>
      <c r="O217" s="42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159</v>
      </c>
      <c r="AT217" s="24" t="s">
        <v>154</v>
      </c>
      <c r="AU217" s="24" t="s">
        <v>81</v>
      </c>
      <c r="AY217" s="24" t="s">
        <v>152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79</v>
      </c>
      <c r="BK217" s="203">
        <f>ROUND(I217*H217,2)</f>
        <v>0</v>
      </c>
      <c r="BL217" s="24" t="s">
        <v>159</v>
      </c>
      <c r="BM217" s="24" t="s">
        <v>778</v>
      </c>
    </row>
    <row r="218" spans="2:51" s="11" customFormat="1" ht="13.5">
      <c r="B218" s="204"/>
      <c r="C218" s="205"/>
      <c r="D218" s="206" t="s">
        <v>168</v>
      </c>
      <c r="E218" s="207" t="s">
        <v>21</v>
      </c>
      <c r="F218" s="208" t="s">
        <v>724</v>
      </c>
      <c r="G218" s="205"/>
      <c r="H218" s="207" t="s">
        <v>21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168</v>
      </c>
      <c r="AU218" s="214" t="s">
        <v>81</v>
      </c>
      <c r="AV218" s="11" t="s">
        <v>79</v>
      </c>
      <c r="AW218" s="11" t="s">
        <v>35</v>
      </c>
      <c r="AX218" s="11" t="s">
        <v>71</v>
      </c>
      <c r="AY218" s="214" t="s">
        <v>152</v>
      </c>
    </row>
    <row r="219" spans="2:51" s="12" customFormat="1" ht="13.5">
      <c r="B219" s="215"/>
      <c r="C219" s="216"/>
      <c r="D219" s="206" t="s">
        <v>168</v>
      </c>
      <c r="E219" s="217" t="s">
        <v>21</v>
      </c>
      <c r="F219" s="218" t="s">
        <v>779</v>
      </c>
      <c r="G219" s="216"/>
      <c r="H219" s="219">
        <v>24.156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168</v>
      </c>
      <c r="AU219" s="225" t="s">
        <v>81</v>
      </c>
      <c r="AV219" s="12" t="s">
        <v>81</v>
      </c>
      <c r="AW219" s="12" t="s">
        <v>35</v>
      </c>
      <c r="AX219" s="12" t="s">
        <v>71</v>
      </c>
      <c r="AY219" s="225" t="s">
        <v>152</v>
      </c>
    </row>
    <row r="220" spans="2:51" s="13" customFormat="1" ht="13.5">
      <c r="B220" s="226"/>
      <c r="C220" s="227"/>
      <c r="D220" s="206" t="s">
        <v>168</v>
      </c>
      <c r="E220" s="228" t="s">
        <v>21</v>
      </c>
      <c r="F220" s="229" t="s">
        <v>172</v>
      </c>
      <c r="G220" s="227"/>
      <c r="H220" s="230">
        <v>24.156</v>
      </c>
      <c r="I220" s="231"/>
      <c r="J220" s="227"/>
      <c r="K220" s="227"/>
      <c r="L220" s="232"/>
      <c r="M220" s="233"/>
      <c r="N220" s="234"/>
      <c r="O220" s="234"/>
      <c r="P220" s="234"/>
      <c r="Q220" s="234"/>
      <c r="R220" s="234"/>
      <c r="S220" s="234"/>
      <c r="T220" s="235"/>
      <c r="AT220" s="236" t="s">
        <v>168</v>
      </c>
      <c r="AU220" s="236" t="s">
        <v>81</v>
      </c>
      <c r="AV220" s="13" t="s">
        <v>159</v>
      </c>
      <c r="AW220" s="13" t="s">
        <v>35</v>
      </c>
      <c r="AX220" s="13" t="s">
        <v>79</v>
      </c>
      <c r="AY220" s="236" t="s">
        <v>152</v>
      </c>
    </row>
    <row r="221" spans="2:65" s="1" customFormat="1" ht="25.5" customHeight="1">
      <c r="B221" s="41"/>
      <c r="C221" s="192" t="s">
        <v>421</v>
      </c>
      <c r="D221" s="192" t="s">
        <v>154</v>
      </c>
      <c r="E221" s="193" t="s">
        <v>476</v>
      </c>
      <c r="F221" s="194" t="s">
        <v>477</v>
      </c>
      <c r="G221" s="195" t="s">
        <v>157</v>
      </c>
      <c r="H221" s="196">
        <v>48.312</v>
      </c>
      <c r="I221" s="197"/>
      <c r="J221" s="198">
        <f>ROUND(I221*H221,2)</f>
        <v>0</v>
      </c>
      <c r="K221" s="194" t="s">
        <v>158</v>
      </c>
      <c r="L221" s="61"/>
      <c r="M221" s="199" t="s">
        <v>21</v>
      </c>
      <c r="N221" s="200" t="s">
        <v>42</v>
      </c>
      <c r="O221" s="42"/>
      <c r="P221" s="201">
        <f>O221*H221</f>
        <v>0</v>
      </c>
      <c r="Q221" s="201">
        <v>0.00061</v>
      </c>
      <c r="R221" s="201">
        <f>Q221*H221</f>
        <v>0.029470319999999998</v>
      </c>
      <c r="S221" s="201">
        <v>0</v>
      </c>
      <c r="T221" s="202">
        <f>S221*H221</f>
        <v>0</v>
      </c>
      <c r="AR221" s="24" t="s">
        <v>159</v>
      </c>
      <c r="AT221" s="24" t="s">
        <v>154</v>
      </c>
      <c r="AU221" s="24" t="s">
        <v>81</v>
      </c>
      <c r="AY221" s="24" t="s">
        <v>152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79</v>
      </c>
      <c r="BK221" s="203">
        <f>ROUND(I221*H221,2)</f>
        <v>0</v>
      </c>
      <c r="BL221" s="24" t="s">
        <v>159</v>
      </c>
      <c r="BM221" s="24" t="s">
        <v>780</v>
      </c>
    </row>
    <row r="222" spans="2:51" s="11" customFormat="1" ht="13.5">
      <c r="B222" s="204"/>
      <c r="C222" s="205"/>
      <c r="D222" s="206" t="s">
        <v>168</v>
      </c>
      <c r="E222" s="207" t="s">
        <v>21</v>
      </c>
      <c r="F222" s="208" t="s">
        <v>724</v>
      </c>
      <c r="G222" s="205"/>
      <c r="H222" s="207" t="s">
        <v>21</v>
      </c>
      <c r="I222" s="209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168</v>
      </c>
      <c r="AU222" s="214" t="s">
        <v>81</v>
      </c>
      <c r="AV222" s="11" t="s">
        <v>79</v>
      </c>
      <c r="AW222" s="11" t="s">
        <v>35</v>
      </c>
      <c r="AX222" s="11" t="s">
        <v>71</v>
      </c>
      <c r="AY222" s="214" t="s">
        <v>152</v>
      </c>
    </row>
    <row r="223" spans="2:51" s="12" customFormat="1" ht="13.5">
      <c r="B223" s="215"/>
      <c r="C223" s="216"/>
      <c r="D223" s="206" t="s">
        <v>168</v>
      </c>
      <c r="E223" s="217" t="s">
        <v>21</v>
      </c>
      <c r="F223" s="218" t="s">
        <v>781</v>
      </c>
      <c r="G223" s="216"/>
      <c r="H223" s="219">
        <v>48.312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168</v>
      </c>
      <c r="AU223" s="225" t="s">
        <v>81</v>
      </c>
      <c r="AV223" s="12" t="s">
        <v>81</v>
      </c>
      <c r="AW223" s="12" t="s">
        <v>35</v>
      </c>
      <c r="AX223" s="12" t="s">
        <v>71</v>
      </c>
      <c r="AY223" s="225" t="s">
        <v>152</v>
      </c>
    </row>
    <row r="224" spans="2:51" s="13" customFormat="1" ht="13.5">
      <c r="B224" s="226"/>
      <c r="C224" s="227"/>
      <c r="D224" s="206" t="s">
        <v>168</v>
      </c>
      <c r="E224" s="228" t="s">
        <v>21</v>
      </c>
      <c r="F224" s="229" t="s">
        <v>172</v>
      </c>
      <c r="G224" s="227"/>
      <c r="H224" s="230">
        <v>48.312</v>
      </c>
      <c r="I224" s="231"/>
      <c r="J224" s="227"/>
      <c r="K224" s="227"/>
      <c r="L224" s="232"/>
      <c r="M224" s="233"/>
      <c r="N224" s="234"/>
      <c r="O224" s="234"/>
      <c r="P224" s="234"/>
      <c r="Q224" s="234"/>
      <c r="R224" s="234"/>
      <c r="S224" s="234"/>
      <c r="T224" s="235"/>
      <c r="AT224" s="236" t="s">
        <v>168</v>
      </c>
      <c r="AU224" s="236" t="s">
        <v>81</v>
      </c>
      <c r="AV224" s="13" t="s">
        <v>159</v>
      </c>
      <c r="AW224" s="13" t="s">
        <v>35</v>
      </c>
      <c r="AX224" s="13" t="s">
        <v>79</v>
      </c>
      <c r="AY224" s="236" t="s">
        <v>152</v>
      </c>
    </row>
    <row r="225" spans="2:65" s="1" customFormat="1" ht="38.25" customHeight="1">
      <c r="B225" s="41"/>
      <c r="C225" s="192" t="s">
        <v>425</v>
      </c>
      <c r="D225" s="192" t="s">
        <v>154</v>
      </c>
      <c r="E225" s="193" t="s">
        <v>482</v>
      </c>
      <c r="F225" s="194" t="s">
        <v>483</v>
      </c>
      <c r="G225" s="195" t="s">
        <v>157</v>
      </c>
      <c r="H225" s="196">
        <v>24.156</v>
      </c>
      <c r="I225" s="197"/>
      <c r="J225" s="198">
        <f>ROUND(I225*H225,2)</f>
        <v>0</v>
      </c>
      <c r="K225" s="194" t="s">
        <v>158</v>
      </c>
      <c r="L225" s="61"/>
      <c r="M225" s="199" t="s">
        <v>21</v>
      </c>
      <c r="N225" s="200" t="s">
        <v>42</v>
      </c>
      <c r="O225" s="42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159</v>
      </c>
      <c r="AT225" s="24" t="s">
        <v>154</v>
      </c>
      <c r="AU225" s="24" t="s">
        <v>81</v>
      </c>
      <c r="AY225" s="24" t="s">
        <v>152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79</v>
      </c>
      <c r="BK225" s="203">
        <f>ROUND(I225*H225,2)</f>
        <v>0</v>
      </c>
      <c r="BL225" s="24" t="s">
        <v>159</v>
      </c>
      <c r="BM225" s="24" t="s">
        <v>782</v>
      </c>
    </row>
    <row r="226" spans="2:51" s="11" customFormat="1" ht="13.5">
      <c r="B226" s="204"/>
      <c r="C226" s="205"/>
      <c r="D226" s="206" t="s">
        <v>168</v>
      </c>
      <c r="E226" s="207" t="s">
        <v>21</v>
      </c>
      <c r="F226" s="208" t="s">
        <v>724</v>
      </c>
      <c r="G226" s="205"/>
      <c r="H226" s="207" t="s">
        <v>21</v>
      </c>
      <c r="I226" s="209"/>
      <c r="J226" s="205"/>
      <c r="K226" s="205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168</v>
      </c>
      <c r="AU226" s="214" t="s">
        <v>81</v>
      </c>
      <c r="AV226" s="11" t="s">
        <v>79</v>
      </c>
      <c r="AW226" s="11" t="s">
        <v>35</v>
      </c>
      <c r="AX226" s="11" t="s">
        <v>71</v>
      </c>
      <c r="AY226" s="214" t="s">
        <v>152</v>
      </c>
    </row>
    <row r="227" spans="2:51" s="12" customFormat="1" ht="13.5">
      <c r="B227" s="215"/>
      <c r="C227" s="216"/>
      <c r="D227" s="206" t="s">
        <v>168</v>
      </c>
      <c r="E227" s="217" t="s">
        <v>21</v>
      </c>
      <c r="F227" s="218" t="s">
        <v>779</v>
      </c>
      <c r="G227" s="216"/>
      <c r="H227" s="219">
        <v>24.156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168</v>
      </c>
      <c r="AU227" s="225" t="s">
        <v>81</v>
      </c>
      <c r="AV227" s="12" t="s">
        <v>81</v>
      </c>
      <c r="AW227" s="12" t="s">
        <v>35</v>
      </c>
      <c r="AX227" s="12" t="s">
        <v>71</v>
      </c>
      <c r="AY227" s="225" t="s">
        <v>152</v>
      </c>
    </row>
    <row r="228" spans="2:51" s="13" customFormat="1" ht="13.5">
      <c r="B228" s="226"/>
      <c r="C228" s="227"/>
      <c r="D228" s="206" t="s">
        <v>168</v>
      </c>
      <c r="E228" s="228" t="s">
        <v>21</v>
      </c>
      <c r="F228" s="229" t="s">
        <v>172</v>
      </c>
      <c r="G228" s="227"/>
      <c r="H228" s="230">
        <v>24.156</v>
      </c>
      <c r="I228" s="231"/>
      <c r="J228" s="227"/>
      <c r="K228" s="227"/>
      <c r="L228" s="232"/>
      <c r="M228" s="233"/>
      <c r="N228" s="234"/>
      <c r="O228" s="234"/>
      <c r="P228" s="234"/>
      <c r="Q228" s="234"/>
      <c r="R228" s="234"/>
      <c r="S228" s="234"/>
      <c r="T228" s="235"/>
      <c r="AT228" s="236" t="s">
        <v>168</v>
      </c>
      <c r="AU228" s="236" t="s">
        <v>81</v>
      </c>
      <c r="AV228" s="13" t="s">
        <v>159</v>
      </c>
      <c r="AW228" s="13" t="s">
        <v>35</v>
      </c>
      <c r="AX228" s="13" t="s">
        <v>79</v>
      </c>
      <c r="AY228" s="236" t="s">
        <v>152</v>
      </c>
    </row>
    <row r="229" spans="2:65" s="1" customFormat="1" ht="51" customHeight="1">
      <c r="B229" s="41"/>
      <c r="C229" s="192" t="s">
        <v>430</v>
      </c>
      <c r="D229" s="192" t="s">
        <v>154</v>
      </c>
      <c r="E229" s="193" t="s">
        <v>783</v>
      </c>
      <c r="F229" s="194" t="s">
        <v>784</v>
      </c>
      <c r="G229" s="195" t="s">
        <v>157</v>
      </c>
      <c r="H229" s="196">
        <v>65.021</v>
      </c>
      <c r="I229" s="197"/>
      <c r="J229" s="198">
        <f>ROUND(I229*H229,2)</f>
        <v>0</v>
      </c>
      <c r="K229" s="194" t="s">
        <v>158</v>
      </c>
      <c r="L229" s="61"/>
      <c r="M229" s="199" t="s">
        <v>21</v>
      </c>
      <c r="N229" s="200" t="s">
        <v>42</v>
      </c>
      <c r="O229" s="42"/>
      <c r="P229" s="201">
        <f>O229*H229</f>
        <v>0</v>
      </c>
      <c r="Q229" s="201">
        <v>0.08425</v>
      </c>
      <c r="R229" s="201">
        <f>Q229*H229</f>
        <v>5.47801925</v>
      </c>
      <c r="S229" s="201">
        <v>0</v>
      </c>
      <c r="T229" s="202">
        <f>S229*H229</f>
        <v>0</v>
      </c>
      <c r="AR229" s="24" t="s">
        <v>159</v>
      </c>
      <c r="AT229" s="24" t="s">
        <v>154</v>
      </c>
      <c r="AU229" s="24" t="s">
        <v>81</v>
      </c>
      <c r="AY229" s="24" t="s">
        <v>152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79</v>
      </c>
      <c r="BK229" s="203">
        <f>ROUND(I229*H229,2)</f>
        <v>0</v>
      </c>
      <c r="BL229" s="24" t="s">
        <v>159</v>
      </c>
      <c r="BM229" s="24" t="s">
        <v>785</v>
      </c>
    </row>
    <row r="230" spans="2:51" s="11" customFormat="1" ht="13.5">
      <c r="B230" s="204"/>
      <c r="C230" s="205"/>
      <c r="D230" s="206" t="s">
        <v>168</v>
      </c>
      <c r="E230" s="207" t="s">
        <v>21</v>
      </c>
      <c r="F230" s="208" t="s">
        <v>724</v>
      </c>
      <c r="G230" s="205"/>
      <c r="H230" s="207" t="s">
        <v>21</v>
      </c>
      <c r="I230" s="209"/>
      <c r="J230" s="205"/>
      <c r="K230" s="205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168</v>
      </c>
      <c r="AU230" s="214" t="s">
        <v>81</v>
      </c>
      <c r="AV230" s="11" t="s">
        <v>79</v>
      </c>
      <c r="AW230" s="11" t="s">
        <v>35</v>
      </c>
      <c r="AX230" s="11" t="s">
        <v>71</v>
      </c>
      <c r="AY230" s="214" t="s">
        <v>152</v>
      </c>
    </row>
    <row r="231" spans="2:51" s="11" customFormat="1" ht="13.5">
      <c r="B231" s="204"/>
      <c r="C231" s="205"/>
      <c r="D231" s="206" t="s">
        <v>168</v>
      </c>
      <c r="E231" s="207" t="s">
        <v>21</v>
      </c>
      <c r="F231" s="208" t="s">
        <v>773</v>
      </c>
      <c r="G231" s="205"/>
      <c r="H231" s="207" t="s">
        <v>21</v>
      </c>
      <c r="I231" s="209"/>
      <c r="J231" s="205"/>
      <c r="K231" s="205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168</v>
      </c>
      <c r="AU231" s="214" t="s">
        <v>81</v>
      </c>
      <c r="AV231" s="11" t="s">
        <v>79</v>
      </c>
      <c r="AW231" s="11" t="s">
        <v>35</v>
      </c>
      <c r="AX231" s="11" t="s">
        <v>71</v>
      </c>
      <c r="AY231" s="214" t="s">
        <v>152</v>
      </c>
    </row>
    <row r="232" spans="2:51" s="12" customFormat="1" ht="13.5">
      <c r="B232" s="215"/>
      <c r="C232" s="216"/>
      <c r="D232" s="206" t="s">
        <v>168</v>
      </c>
      <c r="E232" s="217" t="s">
        <v>21</v>
      </c>
      <c r="F232" s="218" t="s">
        <v>786</v>
      </c>
      <c r="G232" s="216"/>
      <c r="H232" s="219">
        <v>52.021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168</v>
      </c>
      <c r="AU232" s="225" t="s">
        <v>81</v>
      </c>
      <c r="AV232" s="12" t="s">
        <v>81</v>
      </c>
      <c r="AW232" s="12" t="s">
        <v>35</v>
      </c>
      <c r="AX232" s="12" t="s">
        <v>71</v>
      </c>
      <c r="AY232" s="225" t="s">
        <v>152</v>
      </c>
    </row>
    <row r="233" spans="2:51" s="11" customFormat="1" ht="13.5">
      <c r="B233" s="204"/>
      <c r="C233" s="205"/>
      <c r="D233" s="206" t="s">
        <v>168</v>
      </c>
      <c r="E233" s="207" t="s">
        <v>21</v>
      </c>
      <c r="F233" s="208" t="s">
        <v>267</v>
      </c>
      <c r="G233" s="205"/>
      <c r="H233" s="207" t="s">
        <v>21</v>
      </c>
      <c r="I233" s="209"/>
      <c r="J233" s="205"/>
      <c r="K233" s="205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168</v>
      </c>
      <c r="AU233" s="214" t="s">
        <v>81</v>
      </c>
      <c r="AV233" s="11" t="s">
        <v>79</v>
      </c>
      <c r="AW233" s="11" t="s">
        <v>35</v>
      </c>
      <c r="AX233" s="11" t="s">
        <v>71</v>
      </c>
      <c r="AY233" s="214" t="s">
        <v>152</v>
      </c>
    </row>
    <row r="234" spans="2:51" s="12" customFormat="1" ht="13.5">
      <c r="B234" s="215"/>
      <c r="C234" s="216"/>
      <c r="D234" s="206" t="s">
        <v>168</v>
      </c>
      <c r="E234" s="217" t="s">
        <v>21</v>
      </c>
      <c r="F234" s="218" t="s">
        <v>769</v>
      </c>
      <c r="G234" s="216"/>
      <c r="H234" s="219">
        <v>13</v>
      </c>
      <c r="I234" s="220"/>
      <c r="J234" s="216"/>
      <c r="K234" s="216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168</v>
      </c>
      <c r="AU234" s="225" t="s">
        <v>81</v>
      </c>
      <c r="AV234" s="12" t="s">
        <v>81</v>
      </c>
      <c r="AW234" s="12" t="s">
        <v>35</v>
      </c>
      <c r="AX234" s="12" t="s">
        <v>71</v>
      </c>
      <c r="AY234" s="225" t="s">
        <v>152</v>
      </c>
    </row>
    <row r="235" spans="2:51" s="13" customFormat="1" ht="13.5">
      <c r="B235" s="226"/>
      <c r="C235" s="227"/>
      <c r="D235" s="206" t="s">
        <v>168</v>
      </c>
      <c r="E235" s="228" t="s">
        <v>21</v>
      </c>
      <c r="F235" s="229" t="s">
        <v>172</v>
      </c>
      <c r="G235" s="227"/>
      <c r="H235" s="230">
        <v>65.021</v>
      </c>
      <c r="I235" s="231"/>
      <c r="J235" s="227"/>
      <c r="K235" s="227"/>
      <c r="L235" s="232"/>
      <c r="M235" s="233"/>
      <c r="N235" s="234"/>
      <c r="O235" s="234"/>
      <c r="P235" s="234"/>
      <c r="Q235" s="234"/>
      <c r="R235" s="234"/>
      <c r="S235" s="234"/>
      <c r="T235" s="235"/>
      <c r="AT235" s="236" t="s">
        <v>168</v>
      </c>
      <c r="AU235" s="236" t="s">
        <v>81</v>
      </c>
      <c r="AV235" s="13" t="s">
        <v>159</v>
      </c>
      <c r="AW235" s="13" t="s">
        <v>35</v>
      </c>
      <c r="AX235" s="13" t="s">
        <v>79</v>
      </c>
      <c r="AY235" s="236" t="s">
        <v>152</v>
      </c>
    </row>
    <row r="236" spans="2:65" s="1" customFormat="1" ht="25.5" customHeight="1">
      <c r="B236" s="41"/>
      <c r="C236" s="248" t="s">
        <v>435</v>
      </c>
      <c r="D236" s="248" t="s">
        <v>277</v>
      </c>
      <c r="E236" s="249" t="s">
        <v>787</v>
      </c>
      <c r="F236" s="250" t="s">
        <v>788</v>
      </c>
      <c r="G236" s="251" t="s">
        <v>157</v>
      </c>
      <c r="H236" s="252">
        <v>68.272</v>
      </c>
      <c r="I236" s="253"/>
      <c r="J236" s="254">
        <f>ROUND(I236*H236,2)</f>
        <v>0</v>
      </c>
      <c r="K236" s="250" t="s">
        <v>21</v>
      </c>
      <c r="L236" s="255"/>
      <c r="M236" s="256" t="s">
        <v>21</v>
      </c>
      <c r="N236" s="257" t="s">
        <v>42</v>
      </c>
      <c r="O236" s="42"/>
      <c r="P236" s="201">
        <f>O236*H236</f>
        <v>0</v>
      </c>
      <c r="Q236" s="201">
        <v>0.14</v>
      </c>
      <c r="R236" s="201">
        <f>Q236*H236</f>
        <v>9.558080000000002</v>
      </c>
      <c r="S236" s="201">
        <v>0</v>
      </c>
      <c r="T236" s="202">
        <f>S236*H236</f>
        <v>0</v>
      </c>
      <c r="AR236" s="24" t="s">
        <v>199</v>
      </c>
      <c r="AT236" s="24" t="s">
        <v>277</v>
      </c>
      <c r="AU236" s="24" t="s">
        <v>81</v>
      </c>
      <c r="AY236" s="24" t="s">
        <v>152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79</v>
      </c>
      <c r="BK236" s="203">
        <f>ROUND(I236*H236,2)</f>
        <v>0</v>
      </c>
      <c r="BL236" s="24" t="s">
        <v>159</v>
      </c>
      <c r="BM236" s="24" t="s">
        <v>789</v>
      </c>
    </row>
    <row r="237" spans="2:51" s="12" customFormat="1" ht="13.5">
      <c r="B237" s="215"/>
      <c r="C237" s="216"/>
      <c r="D237" s="206" t="s">
        <v>168</v>
      </c>
      <c r="E237" s="217" t="s">
        <v>21</v>
      </c>
      <c r="F237" s="218" t="s">
        <v>790</v>
      </c>
      <c r="G237" s="216"/>
      <c r="H237" s="219">
        <v>68.272</v>
      </c>
      <c r="I237" s="220"/>
      <c r="J237" s="216"/>
      <c r="K237" s="216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168</v>
      </c>
      <c r="AU237" s="225" t="s">
        <v>81</v>
      </c>
      <c r="AV237" s="12" t="s">
        <v>81</v>
      </c>
      <c r="AW237" s="12" t="s">
        <v>35</v>
      </c>
      <c r="AX237" s="12" t="s">
        <v>71</v>
      </c>
      <c r="AY237" s="225" t="s">
        <v>152</v>
      </c>
    </row>
    <row r="238" spans="2:51" s="13" customFormat="1" ht="13.5">
      <c r="B238" s="226"/>
      <c r="C238" s="227"/>
      <c r="D238" s="206" t="s">
        <v>168</v>
      </c>
      <c r="E238" s="228" t="s">
        <v>21</v>
      </c>
      <c r="F238" s="229" t="s">
        <v>172</v>
      </c>
      <c r="G238" s="227"/>
      <c r="H238" s="230">
        <v>68.272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AT238" s="236" t="s">
        <v>168</v>
      </c>
      <c r="AU238" s="236" t="s">
        <v>81</v>
      </c>
      <c r="AV238" s="13" t="s">
        <v>159</v>
      </c>
      <c r="AW238" s="13" t="s">
        <v>35</v>
      </c>
      <c r="AX238" s="13" t="s">
        <v>79</v>
      </c>
      <c r="AY238" s="236" t="s">
        <v>152</v>
      </c>
    </row>
    <row r="239" spans="2:65" s="1" customFormat="1" ht="16.5" customHeight="1">
      <c r="B239" s="41"/>
      <c r="C239" s="192" t="s">
        <v>441</v>
      </c>
      <c r="D239" s="192" t="s">
        <v>154</v>
      </c>
      <c r="E239" s="193" t="s">
        <v>486</v>
      </c>
      <c r="F239" s="194" t="s">
        <v>487</v>
      </c>
      <c r="G239" s="195" t="s">
        <v>182</v>
      </c>
      <c r="H239" s="196">
        <v>20.32</v>
      </c>
      <c r="I239" s="197"/>
      <c r="J239" s="198">
        <f>ROUND(I239*H239,2)</f>
        <v>0</v>
      </c>
      <c r="K239" s="194" t="s">
        <v>158</v>
      </c>
      <c r="L239" s="61"/>
      <c r="M239" s="199" t="s">
        <v>21</v>
      </c>
      <c r="N239" s="200" t="s">
        <v>42</v>
      </c>
      <c r="O239" s="42"/>
      <c r="P239" s="201">
        <f>O239*H239</f>
        <v>0</v>
      </c>
      <c r="Q239" s="201">
        <v>0.0036</v>
      </c>
      <c r="R239" s="201">
        <f>Q239*H239</f>
        <v>0.073152</v>
      </c>
      <c r="S239" s="201">
        <v>0</v>
      </c>
      <c r="T239" s="202">
        <f>S239*H239</f>
        <v>0</v>
      </c>
      <c r="AR239" s="24" t="s">
        <v>159</v>
      </c>
      <c r="AT239" s="24" t="s">
        <v>154</v>
      </c>
      <c r="AU239" s="24" t="s">
        <v>81</v>
      </c>
      <c r="AY239" s="24" t="s">
        <v>152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79</v>
      </c>
      <c r="BK239" s="203">
        <f>ROUND(I239*H239,2)</f>
        <v>0</v>
      </c>
      <c r="BL239" s="24" t="s">
        <v>159</v>
      </c>
      <c r="BM239" s="24" t="s">
        <v>791</v>
      </c>
    </row>
    <row r="240" spans="2:51" s="11" customFormat="1" ht="13.5">
      <c r="B240" s="204"/>
      <c r="C240" s="205"/>
      <c r="D240" s="206" t="s">
        <v>168</v>
      </c>
      <c r="E240" s="207" t="s">
        <v>21</v>
      </c>
      <c r="F240" s="208" t="s">
        <v>489</v>
      </c>
      <c r="G240" s="205"/>
      <c r="H240" s="207" t="s">
        <v>21</v>
      </c>
      <c r="I240" s="209"/>
      <c r="J240" s="205"/>
      <c r="K240" s="205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168</v>
      </c>
      <c r="AU240" s="214" t="s">
        <v>81</v>
      </c>
      <c r="AV240" s="11" t="s">
        <v>79</v>
      </c>
      <c r="AW240" s="11" t="s">
        <v>35</v>
      </c>
      <c r="AX240" s="11" t="s">
        <v>71</v>
      </c>
      <c r="AY240" s="214" t="s">
        <v>152</v>
      </c>
    </row>
    <row r="241" spans="2:51" s="12" customFormat="1" ht="13.5">
      <c r="B241" s="215"/>
      <c r="C241" s="216"/>
      <c r="D241" s="206" t="s">
        <v>168</v>
      </c>
      <c r="E241" s="217" t="s">
        <v>21</v>
      </c>
      <c r="F241" s="218" t="s">
        <v>792</v>
      </c>
      <c r="G241" s="216"/>
      <c r="H241" s="219">
        <v>20.32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168</v>
      </c>
      <c r="AU241" s="225" t="s">
        <v>81</v>
      </c>
      <c r="AV241" s="12" t="s">
        <v>81</v>
      </c>
      <c r="AW241" s="12" t="s">
        <v>35</v>
      </c>
      <c r="AX241" s="12" t="s">
        <v>71</v>
      </c>
      <c r="AY241" s="225" t="s">
        <v>152</v>
      </c>
    </row>
    <row r="242" spans="2:51" s="13" customFormat="1" ht="13.5">
      <c r="B242" s="226"/>
      <c r="C242" s="227"/>
      <c r="D242" s="206" t="s">
        <v>168</v>
      </c>
      <c r="E242" s="228" t="s">
        <v>21</v>
      </c>
      <c r="F242" s="229" t="s">
        <v>172</v>
      </c>
      <c r="G242" s="227"/>
      <c r="H242" s="230">
        <v>20.32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AT242" s="236" t="s">
        <v>168</v>
      </c>
      <c r="AU242" s="236" t="s">
        <v>81</v>
      </c>
      <c r="AV242" s="13" t="s">
        <v>159</v>
      </c>
      <c r="AW242" s="13" t="s">
        <v>35</v>
      </c>
      <c r="AX242" s="13" t="s">
        <v>79</v>
      </c>
      <c r="AY242" s="236" t="s">
        <v>152</v>
      </c>
    </row>
    <row r="243" spans="2:63" s="10" customFormat="1" ht="29.85" customHeight="1">
      <c r="B243" s="176"/>
      <c r="C243" s="177"/>
      <c r="D243" s="178" t="s">
        <v>70</v>
      </c>
      <c r="E243" s="190" t="s">
        <v>187</v>
      </c>
      <c r="F243" s="190" t="s">
        <v>491</v>
      </c>
      <c r="G243" s="177"/>
      <c r="H243" s="177"/>
      <c r="I243" s="180"/>
      <c r="J243" s="191">
        <f>BK243</f>
        <v>0</v>
      </c>
      <c r="K243" s="177"/>
      <c r="L243" s="182"/>
      <c r="M243" s="183"/>
      <c r="N243" s="184"/>
      <c r="O243" s="184"/>
      <c r="P243" s="185">
        <f>SUM(P244:P262)</f>
        <v>0</v>
      </c>
      <c r="Q243" s="184"/>
      <c r="R243" s="185">
        <f>SUM(R244:R262)</f>
        <v>41.45557003999999</v>
      </c>
      <c r="S243" s="184"/>
      <c r="T243" s="186">
        <f>SUM(T244:T262)</f>
        <v>0</v>
      </c>
      <c r="AR243" s="187" t="s">
        <v>79</v>
      </c>
      <c r="AT243" s="188" t="s">
        <v>70</v>
      </c>
      <c r="AU243" s="188" t="s">
        <v>79</v>
      </c>
      <c r="AY243" s="187" t="s">
        <v>152</v>
      </c>
      <c r="BK243" s="189">
        <f>SUM(BK244:BK262)</f>
        <v>0</v>
      </c>
    </row>
    <row r="244" spans="2:65" s="1" customFormat="1" ht="16.5" customHeight="1">
      <c r="B244" s="41"/>
      <c r="C244" s="192" t="s">
        <v>448</v>
      </c>
      <c r="D244" s="192" t="s">
        <v>154</v>
      </c>
      <c r="E244" s="193" t="s">
        <v>793</v>
      </c>
      <c r="F244" s="194" t="s">
        <v>794</v>
      </c>
      <c r="G244" s="195" t="s">
        <v>175</v>
      </c>
      <c r="H244" s="196">
        <v>3.916</v>
      </c>
      <c r="I244" s="197"/>
      <c r="J244" s="198">
        <f>ROUND(I244*H244,2)</f>
        <v>0</v>
      </c>
      <c r="K244" s="194" t="s">
        <v>158</v>
      </c>
      <c r="L244" s="61"/>
      <c r="M244" s="199" t="s">
        <v>21</v>
      </c>
      <c r="N244" s="200" t="s">
        <v>42</v>
      </c>
      <c r="O244" s="42"/>
      <c r="P244" s="201">
        <f>O244*H244</f>
        <v>0</v>
      </c>
      <c r="Q244" s="201">
        <v>2.25634</v>
      </c>
      <c r="R244" s="201">
        <f>Q244*H244</f>
        <v>8.83582744</v>
      </c>
      <c r="S244" s="201">
        <v>0</v>
      </c>
      <c r="T244" s="202">
        <f>S244*H244</f>
        <v>0</v>
      </c>
      <c r="AR244" s="24" t="s">
        <v>159</v>
      </c>
      <c r="AT244" s="24" t="s">
        <v>154</v>
      </c>
      <c r="AU244" s="24" t="s">
        <v>81</v>
      </c>
      <c r="AY244" s="24" t="s">
        <v>152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79</v>
      </c>
      <c r="BK244" s="203">
        <f>ROUND(I244*H244,2)</f>
        <v>0</v>
      </c>
      <c r="BL244" s="24" t="s">
        <v>159</v>
      </c>
      <c r="BM244" s="24" t="s">
        <v>795</v>
      </c>
    </row>
    <row r="245" spans="2:51" s="11" customFormat="1" ht="13.5">
      <c r="B245" s="204"/>
      <c r="C245" s="205"/>
      <c r="D245" s="206" t="s">
        <v>168</v>
      </c>
      <c r="E245" s="207" t="s">
        <v>21</v>
      </c>
      <c r="F245" s="208" t="s">
        <v>724</v>
      </c>
      <c r="G245" s="205"/>
      <c r="H245" s="207" t="s">
        <v>21</v>
      </c>
      <c r="I245" s="209"/>
      <c r="J245" s="205"/>
      <c r="K245" s="205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168</v>
      </c>
      <c r="AU245" s="214" t="s">
        <v>81</v>
      </c>
      <c r="AV245" s="11" t="s">
        <v>79</v>
      </c>
      <c r="AW245" s="11" t="s">
        <v>35</v>
      </c>
      <c r="AX245" s="11" t="s">
        <v>71</v>
      </c>
      <c r="AY245" s="214" t="s">
        <v>152</v>
      </c>
    </row>
    <row r="246" spans="2:51" s="12" customFormat="1" ht="13.5">
      <c r="B246" s="215"/>
      <c r="C246" s="216"/>
      <c r="D246" s="206" t="s">
        <v>168</v>
      </c>
      <c r="E246" s="217" t="s">
        <v>21</v>
      </c>
      <c r="F246" s="218" t="s">
        <v>796</v>
      </c>
      <c r="G246" s="216"/>
      <c r="H246" s="219">
        <v>3.916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168</v>
      </c>
      <c r="AU246" s="225" t="s">
        <v>81</v>
      </c>
      <c r="AV246" s="12" t="s">
        <v>81</v>
      </c>
      <c r="AW246" s="12" t="s">
        <v>35</v>
      </c>
      <c r="AX246" s="12" t="s">
        <v>71</v>
      </c>
      <c r="AY246" s="225" t="s">
        <v>152</v>
      </c>
    </row>
    <row r="247" spans="2:51" s="13" customFormat="1" ht="13.5">
      <c r="B247" s="226"/>
      <c r="C247" s="227"/>
      <c r="D247" s="206" t="s">
        <v>168</v>
      </c>
      <c r="E247" s="228" t="s">
        <v>21</v>
      </c>
      <c r="F247" s="229" t="s">
        <v>172</v>
      </c>
      <c r="G247" s="227"/>
      <c r="H247" s="230">
        <v>3.916</v>
      </c>
      <c r="I247" s="231"/>
      <c r="J247" s="227"/>
      <c r="K247" s="227"/>
      <c r="L247" s="232"/>
      <c r="M247" s="233"/>
      <c r="N247" s="234"/>
      <c r="O247" s="234"/>
      <c r="P247" s="234"/>
      <c r="Q247" s="234"/>
      <c r="R247" s="234"/>
      <c r="S247" s="234"/>
      <c r="T247" s="235"/>
      <c r="AT247" s="236" t="s">
        <v>168</v>
      </c>
      <c r="AU247" s="236" t="s">
        <v>81</v>
      </c>
      <c r="AV247" s="13" t="s">
        <v>159</v>
      </c>
      <c r="AW247" s="13" t="s">
        <v>35</v>
      </c>
      <c r="AX247" s="13" t="s">
        <v>79</v>
      </c>
      <c r="AY247" s="236" t="s">
        <v>152</v>
      </c>
    </row>
    <row r="248" spans="2:65" s="1" customFormat="1" ht="16.5" customHeight="1">
      <c r="B248" s="41"/>
      <c r="C248" s="192" t="s">
        <v>455</v>
      </c>
      <c r="D248" s="192" t="s">
        <v>154</v>
      </c>
      <c r="E248" s="193" t="s">
        <v>797</v>
      </c>
      <c r="F248" s="194" t="s">
        <v>798</v>
      </c>
      <c r="G248" s="195" t="s">
        <v>175</v>
      </c>
      <c r="H248" s="196">
        <v>13.054</v>
      </c>
      <c r="I248" s="197"/>
      <c r="J248" s="198">
        <f>ROUND(I248*H248,2)</f>
        <v>0</v>
      </c>
      <c r="K248" s="194" t="s">
        <v>158</v>
      </c>
      <c r="L248" s="61"/>
      <c r="M248" s="199" t="s">
        <v>21</v>
      </c>
      <c r="N248" s="200" t="s">
        <v>42</v>
      </c>
      <c r="O248" s="42"/>
      <c r="P248" s="201">
        <f>O248*H248</f>
        <v>0</v>
      </c>
      <c r="Q248" s="201">
        <v>2.45329</v>
      </c>
      <c r="R248" s="201">
        <f>Q248*H248</f>
        <v>32.02524766</v>
      </c>
      <c r="S248" s="201">
        <v>0</v>
      </c>
      <c r="T248" s="202">
        <f>S248*H248</f>
        <v>0</v>
      </c>
      <c r="AR248" s="24" t="s">
        <v>159</v>
      </c>
      <c r="AT248" s="24" t="s">
        <v>154</v>
      </c>
      <c r="AU248" s="24" t="s">
        <v>81</v>
      </c>
      <c r="AY248" s="24" t="s">
        <v>152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79</v>
      </c>
      <c r="BK248" s="203">
        <f>ROUND(I248*H248,2)</f>
        <v>0</v>
      </c>
      <c r="BL248" s="24" t="s">
        <v>159</v>
      </c>
      <c r="BM248" s="24" t="s">
        <v>799</v>
      </c>
    </row>
    <row r="249" spans="2:51" s="11" customFormat="1" ht="13.5">
      <c r="B249" s="204"/>
      <c r="C249" s="205"/>
      <c r="D249" s="206" t="s">
        <v>168</v>
      </c>
      <c r="E249" s="207" t="s">
        <v>21</v>
      </c>
      <c r="F249" s="208" t="s">
        <v>800</v>
      </c>
      <c r="G249" s="205"/>
      <c r="H249" s="207" t="s">
        <v>21</v>
      </c>
      <c r="I249" s="209"/>
      <c r="J249" s="205"/>
      <c r="K249" s="205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168</v>
      </c>
      <c r="AU249" s="214" t="s">
        <v>81</v>
      </c>
      <c r="AV249" s="11" t="s">
        <v>79</v>
      </c>
      <c r="AW249" s="11" t="s">
        <v>35</v>
      </c>
      <c r="AX249" s="11" t="s">
        <v>71</v>
      </c>
      <c r="AY249" s="214" t="s">
        <v>152</v>
      </c>
    </row>
    <row r="250" spans="2:51" s="12" customFormat="1" ht="13.5">
      <c r="B250" s="215"/>
      <c r="C250" s="216"/>
      <c r="D250" s="206" t="s">
        <v>168</v>
      </c>
      <c r="E250" s="217" t="s">
        <v>21</v>
      </c>
      <c r="F250" s="218" t="s">
        <v>801</v>
      </c>
      <c r="G250" s="216"/>
      <c r="H250" s="219">
        <v>13.054</v>
      </c>
      <c r="I250" s="220"/>
      <c r="J250" s="216"/>
      <c r="K250" s="216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168</v>
      </c>
      <c r="AU250" s="225" t="s">
        <v>81</v>
      </c>
      <c r="AV250" s="12" t="s">
        <v>81</v>
      </c>
      <c r="AW250" s="12" t="s">
        <v>35</v>
      </c>
      <c r="AX250" s="12" t="s">
        <v>71</v>
      </c>
      <c r="AY250" s="225" t="s">
        <v>152</v>
      </c>
    </row>
    <row r="251" spans="2:51" s="13" customFormat="1" ht="13.5">
      <c r="B251" s="226"/>
      <c r="C251" s="227"/>
      <c r="D251" s="206" t="s">
        <v>168</v>
      </c>
      <c r="E251" s="228" t="s">
        <v>21</v>
      </c>
      <c r="F251" s="229" t="s">
        <v>172</v>
      </c>
      <c r="G251" s="227"/>
      <c r="H251" s="230">
        <v>13.054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AT251" s="236" t="s">
        <v>168</v>
      </c>
      <c r="AU251" s="236" t="s">
        <v>81</v>
      </c>
      <c r="AV251" s="13" t="s">
        <v>159</v>
      </c>
      <c r="AW251" s="13" t="s">
        <v>35</v>
      </c>
      <c r="AX251" s="13" t="s">
        <v>79</v>
      </c>
      <c r="AY251" s="236" t="s">
        <v>152</v>
      </c>
    </row>
    <row r="252" spans="2:65" s="1" customFormat="1" ht="38.25" customHeight="1">
      <c r="B252" s="41"/>
      <c r="C252" s="192" t="s">
        <v>460</v>
      </c>
      <c r="D252" s="192" t="s">
        <v>154</v>
      </c>
      <c r="E252" s="193" t="s">
        <v>802</v>
      </c>
      <c r="F252" s="194" t="s">
        <v>803</v>
      </c>
      <c r="G252" s="195" t="s">
        <v>175</v>
      </c>
      <c r="H252" s="196">
        <v>26.108</v>
      </c>
      <c r="I252" s="197"/>
      <c r="J252" s="198">
        <f>ROUND(I252*H252,2)</f>
        <v>0</v>
      </c>
      <c r="K252" s="194" t="s">
        <v>158</v>
      </c>
      <c r="L252" s="61"/>
      <c r="M252" s="199" t="s">
        <v>21</v>
      </c>
      <c r="N252" s="200" t="s">
        <v>42</v>
      </c>
      <c r="O252" s="42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4" t="s">
        <v>159</v>
      </c>
      <c r="AT252" s="24" t="s">
        <v>154</v>
      </c>
      <c r="AU252" s="24" t="s">
        <v>81</v>
      </c>
      <c r="AY252" s="24" t="s">
        <v>152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79</v>
      </c>
      <c r="BK252" s="203">
        <f>ROUND(I252*H252,2)</f>
        <v>0</v>
      </c>
      <c r="BL252" s="24" t="s">
        <v>159</v>
      </c>
      <c r="BM252" s="24" t="s">
        <v>804</v>
      </c>
    </row>
    <row r="253" spans="2:51" s="12" customFormat="1" ht="13.5">
      <c r="B253" s="215"/>
      <c r="C253" s="216"/>
      <c r="D253" s="206" t="s">
        <v>168</v>
      </c>
      <c r="E253" s="217" t="s">
        <v>21</v>
      </c>
      <c r="F253" s="218" t="s">
        <v>805</v>
      </c>
      <c r="G253" s="216"/>
      <c r="H253" s="219">
        <v>26.108</v>
      </c>
      <c r="I253" s="220"/>
      <c r="J253" s="216"/>
      <c r="K253" s="216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168</v>
      </c>
      <c r="AU253" s="225" t="s">
        <v>81</v>
      </c>
      <c r="AV253" s="12" t="s">
        <v>81</v>
      </c>
      <c r="AW253" s="12" t="s">
        <v>35</v>
      </c>
      <c r="AX253" s="12" t="s">
        <v>79</v>
      </c>
      <c r="AY253" s="225" t="s">
        <v>152</v>
      </c>
    </row>
    <row r="254" spans="2:65" s="1" customFormat="1" ht="16.5" customHeight="1">
      <c r="B254" s="41"/>
      <c r="C254" s="192" t="s">
        <v>469</v>
      </c>
      <c r="D254" s="192" t="s">
        <v>154</v>
      </c>
      <c r="E254" s="193" t="s">
        <v>806</v>
      </c>
      <c r="F254" s="194" t="s">
        <v>807</v>
      </c>
      <c r="G254" s="195" t="s">
        <v>157</v>
      </c>
      <c r="H254" s="196">
        <v>8.532</v>
      </c>
      <c r="I254" s="197"/>
      <c r="J254" s="198">
        <f>ROUND(I254*H254,2)</f>
        <v>0</v>
      </c>
      <c r="K254" s="194" t="s">
        <v>158</v>
      </c>
      <c r="L254" s="61"/>
      <c r="M254" s="199" t="s">
        <v>21</v>
      </c>
      <c r="N254" s="200" t="s">
        <v>42</v>
      </c>
      <c r="O254" s="42"/>
      <c r="P254" s="201">
        <f>O254*H254</f>
        <v>0</v>
      </c>
      <c r="Q254" s="201">
        <v>0.01352</v>
      </c>
      <c r="R254" s="201">
        <f>Q254*H254</f>
        <v>0.11535264</v>
      </c>
      <c r="S254" s="201">
        <v>0</v>
      </c>
      <c r="T254" s="202">
        <f>S254*H254</f>
        <v>0</v>
      </c>
      <c r="AR254" s="24" t="s">
        <v>159</v>
      </c>
      <c r="AT254" s="24" t="s">
        <v>154</v>
      </c>
      <c r="AU254" s="24" t="s">
        <v>81</v>
      </c>
      <c r="AY254" s="24" t="s">
        <v>152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79</v>
      </c>
      <c r="BK254" s="203">
        <f>ROUND(I254*H254,2)</f>
        <v>0</v>
      </c>
      <c r="BL254" s="24" t="s">
        <v>159</v>
      </c>
      <c r="BM254" s="24" t="s">
        <v>808</v>
      </c>
    </row>
    <row r="255" spans="2:51" s="11" customFormat="1" ht="13.5">
      <c r="B255" s="204"/>
      <c r="C255" s="205"/>
      <c r="D255" s="206" t="s">
        <v>168</v>
      </c>
      <c r="E255" s="207" t="s">
        <v>21</v>
      </c>
      <c r="F255" s="208" t="s">
        <v>800</v>
      </c>
      <c r="G255" s="205"/>
      <c r="H255" s="207" t="s">
        <v>21</v>
      </c>
      <c r="I255" s="209"/>
      <c r="J255" s="205"/>
      <c r="K255" s="205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168</v>
      </c>
      <c r="AU255" s="214" t="s">
        <v>81</v>
      </c>
      <c r="AV255" s="11" t="s">
        <v>79</v>
      </c>
      <c r="AW255" s="11" t="s">
        <v>35</v>
      </c>
      <c r="AX255" s="11" t="s">
        <v>71</v>
      </c>
      <c r="AY255" s="214" t="s">
        <v>152</v>
      </c>
    </row>
    <row r="256" spans="2:51" s="12" customFormat="1" ht="13.5">
      <c r="B256" s="215"/>
      <c r="C256" s="216"/>
      <c r="D256" s="206" t="s">
        <v>168</v>
      </c>
      <c r="E256" s="217" t="s">
        <v>21</v>
      </c>
      <c r="F256" s="218" t="s">
        <v>809</v>
      </c>
      <c r="G256" s="216"/>
      <c r="H256" s="219">
        <v>8.532</v>
      </c>
      <c r="I256" s="220"/>
      <c r="J256" s="216"/>
      <c r="K256" s="216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168</v>
      </c>
      <c r="AU256" s="225" t="s">
        <v>81</v>
      </c>
      <c r="AV256" s="12" t="s">
        <v>81</v>
      </c>
      <c r="AW256" s="12" t="s">
        <v>35</v>
      </c>
      <c r="AX256" s="12" t="s">
        <v>71</v>
      </c>
      <c r="AY256" s="225" t="s">
        <v>152</v>
      </c>
    </row>
    <row r="257" spans="2:51" s="13" customFormat="1" ht="13.5">
      <c r="B257" s="226"/>
      <c r="C257" s="227"/>
      <c r="D257" s="206" t="s">
        <v>168</v>
      </c>
      <c r="E257" s="228" t="s">
        <v>21</v>
      </c>
      <c r="F257" s="229" t="s">
        <v>172</v>
      </c>
      <c r="G257" s="227"/>
      <c r="H257" s="230">
        <v>8.532</v>
      </c>
      <c r="I257" s="231"/>
      <c r="J257" s="227"/>
      <c r="K257" s="227"/>
      <c r="L257" s="232"/>
      <c r="M257" s="233"/>
      <c r="N257" s="234"/>
      <c r="O257" s="234"/>
      <c r="P257" s="234"/>
      <c r="Q257" s="234"/>
      <c r="R257" s="234"/>
      <c r="S257" s="234"/>
      <c r="T257" s="235"/>
      <c r="AT257" s="236" t="s">
        <v>168</v>
      </c>
      <c r="AU257" s="236" t="s">
        <v>81</v>
      </c>
      <c r="AV257" s="13" t="s">
        <v>159</v>
      </c>
      <c r="AW257" s="13" t="s">
        <v>35</v>
      </c>
      <c r="AX257" s="13" t="s">
        <v>79</v>
      </c>
      <c r="AY257" s="236" t="s">
        <v>152</v>
      </c>
    </row>
    <row r="258" spans="2:65" s="1" customFormat="1" ht="16.5" customHeight="1">
      <c r="B258" s="41"/>
      <c r="C258" s="192" t="s">
        <v>475</v>
      </c>
      <c r="D258" s="192" t="s">
        <v>154</v>
      </c>
      <c r="E258" s="193" t="s">
        <v>810</v>
      </c>
      <c r="F258" s="194" t="s">
        <v>811</v>
      </c>
      <c r="G258" s="195" t="s">
        <v>157</v>
      </c>
      <c r="H258" s="196">
        <v>8.532</v>
      </c>
      <c r="I258" s="197"/>
      <c r="J258" s="198">
        <f>ROUND(I258*H258,2)</f>
        <v>0</v>
      </c>
      <c r="K258" s="194" t="s">
        <v>158</v>
      </c>
      <c r="L258" s="61"/>
      <c r="M258" s="199" t="s">
        <v>21</v>
      </c>
      <c r="N258" s="200" t="s">
        <v>42</v>
      </c>
      <c r="O258" s="42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159</v>
      </c>
      <c r="AT258" s="24" t="s">
        <v>154</v>
      </c>
      <c r="AU258" s="24" t="s">
        <v>81</v>
      </c>
      <c r="AY258" s="24" t="s">
        <v>152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79</v>
      </c>
      <c r="BK258" s="203">
        <f>ROUND(I258*H258,2)</f>
        <v>0</v>
      </c>
      <c r="BL258" s="24" t="s">
        <v>159</v>
      </c>
      <c r="BM258" s="24" t="s">
        <v>812</v>
      </c>
    </row>
    <row r="259" spans="2:65" s="1" customFormat="1" ht="16.5" customHeight="1">
      <c r="B259" s="41"/>
      <c r="C259" s="192" t="s">
        <v>481</v>
      </c>
      <c r="D259" s="192" t="s">
        <v>154</v>
      </c>
      <c r="E259" s="193" t="s">
        <v>813</v>
      </c>
      <c r="F259" s="194" t="s">
        <v>814</v>
      </c>
      <c r="G259" s="195" t="s">
        <v>318</v>
      </c>
      <c r="H259" s="196">
        <v>0.455</v>
      </c>
      <c r="I259" s="197"/>
      <c r="J259" s="198">
        <f>ROUND(I259*H259,2)</f>
        <v>0</v>
      </c>
      <c r="K259" s="194" t="s">
        <v>158</v>
      </c>
      <c r="L259" s="61"/>
      <c r="M259" s="199" t="s">
        <v>21</v>
      </c>
      <c r="N259" s="200" t="s">
        <v>42</v>
      </c>
      <c r="O259" s="42"/>
      <c r="P259" s="201">
        <f>O259*H259</f>
        <v>0</v>
      </c>
      <c r="Q259" s="201">
        <v>1.05306</v>
      </c>
      <c r="R259" s="201">
        <f>Q259*H259</f>
        <v>0.4791423000000001</v>
      </c>
      <c r="S259" s="201">
        <v>0</v>
      </c>
      <c r="T259" s="202">
        <f>S259*H259</f>
        <v>0</v>
      </c>
      <c r="AR259" s="24" t="s">
        <v>159</v>
      </c>
      <c r="AT259" s="24" t="s">
        <v>154</v>
      </c>
      <c r="AU259" s="24" t="s">
        <v>81</v>
      </c>
      <c r="AY259" s="24" t="s">
        <v>152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4" t="s">
        <v>79</v>
      </c>
      <c r="BK259" s="203">
        <f>ROUND(I259*H259,2)</f>
        <v>0</v>
      </c>
      <c r="BL259" s="24" t="s">
        <v>159</v>
      </c>
      <c r="BM259" s="24" t="s">
        <v>815</v>
      </c>
    </row>
    <row r="260" spans="2:51" s="11" customFormat="1" ht="13.5">
      <c r="B260" s="204"/>
      <c r="C260" s="205"/>
      <c r="D260" s="206" t="s">
        <v>168</v>
      </c>
      <c r="E260" s="207" t="s">
        <v>21</v>
      </c>
      <c r="F260" s="208" t="s">
        <v>816</v>
      </c>
      <c r="G260" s="205"/>
      <c r="H260" s="207" t="s">
        <v>21</v>
      </c>
      <c r="I260" s="209"/>
      <c r="J260" s="205"/>
      <c r="K260" s="205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168</v>
      </c>
      <c r="AU260" s="214" t="s">
        <v>81</v>
      </c>
      <c r="AV260" s="11" t="s">
        <v>79</v>
      </c>
      <c r="AW260" s="11" t="s">
        <v>35</v>
      </c>
      <c r="AX260" s="11" t="s">
        <v>71</v>
      </c>
      <c r="AY260" s="214" t="s">
        <v>152</v>
      </c>
    </row>
    <row r="261" spans="2:51" s="12" customFormat="1" ht="13.5">
      <c r="B261" s="215"/>
      <c r="C261" s="216"/>
      <c r="D261" s="206" t="s">
        <v>168</v>
      </c>
      <c r="E261" s="217" t="s">
        <v>21</v>
      </c>
      <c r="F261" s="218" t="s">
        <v>817</v>
      </c>
      <c r="G261" s="216"/>
      <c r="H261" s="219">
        <v>0.455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168</v>
      </c>
      <c r="AU261" s="225" t="s">
        <v>81</v>
      </c>
      <c r="AV261" s="12" t="s">
        <v>81</v>
      </c>
      <c r="AW261" s="12" t="s">
        <v>35</v>
      </c>
      <c r="AX261" s="12" t="s">
        <v>71</v>
      </c>
      <c r="AY261" s="225" t="s">
        <v>152</v>
      </c>
    </row>
    <row r="262" spans="2:51" s="13" customFormat="1" ht="13.5">
      <c r="B262" s="226"/>
      <c r="C262" s="227"/>
      <c r="D262" s="206" t="s">
        <v>168</v>
      </c>
      <c r="E262" s="228" t="s">
        <v>21</v>
      </c>
      <c r="F262" s="229" t="s">
        <v>172</v>
      </c>
      <c r="G262" s="227"/>
      <c r="H262" s="230">
        <v>0.455</v>
      </c>
      <c r="I262" s="231"/>
      <c r="J262" s="227"/>
      <c r="K262" s="227"/>
      <c r="L262" s="232"/>
      <c r="M262" s="233"/>
      <c r="N262" s="234"/>
      <c r="O262" s="234"/>
      <c r="P262" s="234"/>
      <c r="Q262" s="234"/>
      <c r="R262" s="234"/>
      <c r="S262" s="234"/>
      <c r="T262" s="235"/>
      <c r="AT262" s="236" t="s">
        <v>168</v>
      </c>
      <c r="AU262" s="236" t="s">
        <v>81</v>
      </c>
      <c r="AV262" s="13" t="s">
        <v>159</v>
      </c>
      <c r="AW262" s="13" t="s">
        <v>35</v>
      </c>
      <c r="AX262" s="13" t="s">
        <v>79</v>
      </c>
      <c r="AY262" s="236" t="s">
        <v>152</v>
      </c>
    </row>
    <row r="263" spans="2:63" s="10" customFormat="1" ht="29.85" customHeight="1">
      <c r="B263" s="176"/>
      <c r="C263" s="177"/>
      <c r="D263" s="178" t="s">
        <v>70</v>
      </c>
      <c r="E263" s="190" t="s">
        <v>199</v>
      </c>
      <c r="F263" s="190" t="s">
        <v>510</v>
      </c>
      <c r="G263" s="177"/>
      <c r="H263" s="177"/>
      <c r="I263" s="180"/>
      <c r="J263" s="191">
        <f>BK263</f>
        <v>0</v>
      </c>
      <c r="K263" s="177"/>
      <c r="L263" s="182"/>
      <c r="M263" s="183"/>
      <c r="N263" s="184"/>
      <c r="O263" s="184"/>
      <c r="P263" s="185">
        <f>SUM(P264:P272)</f>
        <v>0</v>
      </c>
      <c r="Q263" s="184"/>
      <c r="R263" s="185">
        <f>SUM(R264:R272)</f>
        <v>0.023516640000000002</v>
      </c>
      <c r="S263" s="184"/>
      <c r="T263" s="186">
        <f>SUM(T264:T272)</f>
        <v>0</v>
      </c>
      <c r="AR263" s="187" t="s">
        <v>79</v>
      </c>
      <c r="AT263" s="188" t="s">
        <v>70</v>
      </c>
      <c r="AU263" s="188" t="s">
        <v>79</v>
      </c>
      <c r="AY263" s="187" t="s">
        <v>152</v>
      </c>
      <c r="BK263" s="189">
        <f>SUM(BK264:BK272)</f>
        <v>0</v>
      </c>
    </row>
    <row r="264" spans="2:65" s="1" customFormat="1" ht="25.5" customHeight="1">
      <c r="B264" s="41"/>
      <c r="C264" s="192" t="s">
        <v>485</v>
      </c>
      <c r="D264" s="192" t="s">
        <v>154</v>
      </c>
      <c r="E264" s="193" t="s">
        <v>818</v>
      </c>
      <c r="F264" s="194" t="s">
        <v>532</v>
      </c>
      <c r="G264" s="195" t="s">
        <v>182</v>
      </c>
      <c r="H264" s="196">
        <v>46.66</v>
      </c>
      <c r="I264" s="197"/>
      <c r="J264" s="198">
        <f>ROUND(I264*H264,2)</f>
        <v>0</v>
      </c>
      <c r="K264" s="194" t="s">
        <v>21</v>
      </c>
      <c r="L264" s="61"/>
      <c r="M264" s="199" t="s">
        <v>21</v>
      </c>
      <c r="N264" s="200" t="s">
        <v>42</v>
      </c>
      <c r="O264" s="42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159</v>
      </c>
      <c r="AT264" s="24" t="s">
        <v>154</v>
      </c>
      <c r="AU264" s="24" t="s">
        <v>81</v>
      </c>
      <c r="AY264" s="24" t="s">
        <v>152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79</v>
      </c>
      <c r="BK264" s="203">
        <f>ROUND(I264*H264,2)</f>
        <v>0</v>
      </c>
      <c r="BL264" s="24" t="s">
        <v>159</v>
      </c>
      <c r="BM264" s="24" t="s">
        <v>819</v>
      </c>
    </row>
    <row r="265" spans="2:51" s="11" customFormat="1" ht="13.5">
      <c r="B265" s="204"/>
      <c r="C265" s="205"/>
      <c r="D265" s="206" t="s">
        <v>168</v>
      </c>
      <c r="E265" s="207" t="s">
        <v>21</v>
      </c>
      <c r="F265" s="208" t="s">
        <v>724</v>
      </c>
      <c r="G265" s="205"/>
      <c r="H265" s="207" t="s">
        <v>21</v>
      </c>
      <c r="I265" s="209"/>
      <c r="J265" s="205"/>
      <c r="K265" s="205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168</v>
      </c>
      <c r="AU265" s="214" t="s">
        <v>81</v>
      </c>
      <c r="AV265" s="11" t="s">
        <v>79</v>
      </c>
      <c r="AW265" s="11" t="s">
        <v>35</v>
      </c>
      <c r="AX265" s="11" t="s">
        <v>71</v>
      </c>
      <c r="AY265" s="214" t="s">
        <v>152</v>
      </c>
    </row>
    <row r="266" spans="2:51" s="12" customFormat="1" ht="13.5">
      <c r="B266" s="215"/>
      <c r="C266" s="216"/>
      <c r="D266" s="206" t="s">
        <v>168</v>
      </c>
      <c r="E266" s="217" t="s">
        <v>21</v>
      </c>
      <c r="F266" s="218" t="s">
        <v>820</v>
      </c>
      <c r="G266" s="216"/>
      <c r="H266" s="219">
        <v>22.13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168</v>
      </c>
      <c r="AU266" s="225" t="s">
        <v>81</v>
      </c>
      <c r="AV266" s="12" t="s">
        <v>81</v>
      </c>
      <c r="AW266" s="12" t="s">
        <v>35</v>
      </c>
      <c r="AX266" s="12" t="s">
        <v>71</v>
      </c>
      <c r="AY266" s="225" t="s">
        <v>152</v>
      </c>
    </row>
    <row r="267" spans="2:51" s="12" customFormat="1" ht="13.5">
      <c r="B267" s="215"/>
      <c r="C267" s="216"/>
      <c r="D267" s="206" t="s">
        <v>168</v>
      </c>
      <c r="E267" s="217" t="s">
        <v>21</v>
      </c>
      <c r="F267" s="218" t="s">
        <v>821</v>
      </c>
      <c r="G267" s="216"/>
      <c r="H267" s="219">
        <v>24.53</v>
      </c>
      <c r="I267" s="220"/>
      <c r="J267" s="216"/>
      <c r="K267" s="216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168</v>
      </c>
      <c r="AU267" s="225" t="s">
        <v>81</v>
      </c>
      <c r="AV267" s="12" t="s">
        <v>81</v>
      </c>
      <c r="AW267" s="12" t="s">
        <v>35</v>
      </c>
      <c r="AX267" s="12" t="s">
        <v>71</v>
      </c>
      <c r="AY267" s="225" t="s">
        <v>152</v>
      </c>
    </row>
    <row r="268" spans="2:51" s="13" customFormat="1" ht="13.5">
      <c r="B268" s="226"/>
      <c r="C268" s="227"/>
      <c r="D268" s="206" t="s">
        <v>168</v>
      </c>
      <c r="E268" s="228" t="s">
        <v>21</v>
      </c>
      <c r="F268" s="229" t="s">
        <v>172</v>
      </c>
      <c r="G268" s="227"/>
      <c r="H268" s="230">
        <v>46.66</v>
      </c>
      <c r="I268" s="231"/>
      <c r="J268" s="227"/>
      <c r="K268" s="227"/>
      <c r="L268" s="232"/>
      <c r="M268" s="233"/>
      <c r="N268" s="234"/>
      <c r="O268" s="234"/>
      <c r="P268" s="234"/>
      <c r="Q268" s="234"/>
      <c r="R268" s="234"/>
      <c r="S268" s="234"/>
      <c r="T268" s="235"/>
      <c r="AT268" s="236" t="s">
        <v>168</v>
      </c>
      <c r="AU268" s="236" t="s">
        <v>81</v>
      </c>
      <c r="AV268" s="13" t="s">
        <v>159</v>
      </c>
      <c r="AW268" s="13" t="s">
        <v>35</v>
      </c>
      <c r="AX268" s="13" t="s">
        <v>79</v>
      </c>
      <c r="AY268" s="236" t="s">
        <v>152</v>
      </c>
    </row>
    <row r="269" spans="2:65" s="1" customFormat="1" ht="25.5" customHeight="1">
      <c r="B269" s="41"/>
      <c r="C269" s="248" t="s">
        <v>492</v>
      </c>
      <c r="D269" s="248" t="s">
        <v>277</v>
      </c>
      <c r="E269" s="249" t="s">
        <v>822</v>
      </c>
      <c r="F269" s="250" t="s">
        <v>823</v>
      </c>
      <c r="G269" s="251" t="s">
        <v>182</v>
      </c>
      <c r="H269" s="252">
        <v>48.993</v>
      </c>
      <c r="I269" s="253"/>
      <c r="J269" s="254">
        <f>ROUND(I269*H269,2)</f>
        <v>0</v>
      </c>
      <c r="K269" s="250" t="s">
        <v>158</v>
      </c>
      <c r="L269" s="255"/>
      <c r="M269" s="256" t="s">
        <v>21</v>
      </c>
      <c r="N269" s="257" t="s">
        <v>42</v>
      </c>
      <c r="O269" s="42"/>
      <c r="P269" s="201">
        <f>O269*H269</f>
        <v>0</v>
      </c>
      <c r="Q269" s="201">
        <v>0.00048</v>
      </c>
      <c r="R269" s="201">
        <f>Q269*H269</f>
        <v>0.023516640000000002</v>
      </c>
      <c r="S269" s="201">
        <v>0</v>
      </c>
      <c r="T269" s="202">
        <f>S269*H269</f>
        <v>0</v>
      </c>
      <c r="AR269" s="24" t="s">
        <v>199</v>
      </c>
      <c r="AT269" s="24" t="s">
        <v>277</v>
      </c>
      <c r="AU269" s="24" t="s">
        <v>81</v>
      </c>
      <c r="AY269" s="24" t="s">
        <v>152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79</v>
      </c>
      <c r="BK269" s="203">
        <f>ROUND(I269*H269,2)</f>
        <v>0</v>
      </c>
      <c r="BL269" s="24" t="s">
        <v>159</v>
      </c>
      <c r="BM269" s="24" t="s">
        <v>824</v>
      </c>
    </row>
    <row r="270" spans="2:51" s="12" customFormat="1" ht="13.5">
      <c r="B270" s="215"/>
      <c r="C270" s="216"/>
      <c r="D270" s="206" t="s">
        <v>168</v>
      </c>
      <c r="E270" s="217" t="s">
        <v>21</v>
      </c>
      <c r="F270" s="218" t="s">
        <v>825</v>
      </c>
      <c r="G270" s="216"/>
      <c r="H270" s="219">
        <v>48.993</v>
      </c>
      <c r="I270" s="220"/>
      <c r="J270" s="216"/>
      <c r="K270" s="216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168</v>
      </c>
      <c r="AU270" s="225" t="s">
        <v>81</v>
      </c>
      <c r="AV270" s="12" t="s">
        <v>81</v>
      </c>
      <c r="AW270" s="12" t="s">
        <v>35</v>
      </c>
      <c r="AX270" s="12" t="s">
        <v>71</v>
      </c>
      <c r="AY270" s="225" t="s">
        <v>152</v>
      </c>
    </row>
    <row r="271" spans="2:51" s="13" customFormat="1" ht="13.5">
      <c r="B271" s="226"/>
      <c r="C271" s="227"/>
      <c r="D271" s="206" t="s">
        <v>168</v>
      </c>
      <c r="E271" s="228" t="s">
        <v>21</v>
      </c>
      <c r="F271" s="229" t="s">
        <v>172</v>
      </c>
      <c r="G271" s="227"/>
      <c r="H271" s="230">
        <v>48.993</v>
      </c>
      <c r="I271" s="231"/>
      <c r="J271" s="227"/>
      <c r="K271" s="227"/>
      <c r="L271" s="232"/>
      <c r="M271" s="233"/>
      <c r="N271" s="234"/>
      <c r="O271" s="234"/>
      <c r="P271" s="234"/>
      <c r="Q271" s="234"/>
      <c r="R271" s="234"/>
      <c r="S271" s="234"/>
      <c r="T271" s="235"/>
      <c r="AT271" s="236" t="s">
        <v>168</v>
      </c>
      <c r="AU271" s="236" t="s">
        <v>81</v>
      </c>
      <c r="AV271" s="13" t="s">
        <v>159</v>
      </c>
      <c r="AW271" s="13" t="s">
        <v>35</v>
      </c>
      <c r="AX271" s="13" t="s">
        <v>79</v>
      </c>
      <c r="AY271" s="236" t="s">
        <v>152</v>
      </c>
    </row>
    <row r="272" spans="2:65" s="1" customFormat="1" ht="25.5" customHeight="1">
      <c r="B272" s="41"/>
      <c r="C272" s="192" t="s">
        <v>505</v>
      </c>
      <c r="D272" s="192" t="s">
        <v>154</v>
      </c>
      <c r="E272" s="193" t="s">
        <v>524</v>
      </c>
      <c r="F272" s="194" t="s">
        <v>525</v>
      </c>
      <c r="G272" s="195" t="s">
        <v>182</v>
      </c>
      <c r="H272" s="196">
        <v>1</v>
      </c>
      <c r="I272" s="197"/>
      <c r="J272" s="198">
        <f>ROUND(I272*H272,2)</f>
        <v>0</v>
      </c>
      <c r="K272" s="194" t="s">
        <v>21</v>
      </c>
      <c r="L272" s="61"/>
      <c r="M272" s="199" t="s">
        <v>21</v>
      </c>
      <c r="N272" s="200" t="s">
        <v>42</v>
      </c>
      <c r="O272" s="42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159</v>
      </c>
      <c r="AT272" s="24" t="s">
        <v>154</v>
      </c>
      <c r="AU272" s="24" t="s">
        <v>81</v>
      </c>
      <c r="AY272" s="24" t="s">
        <v>152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79</v>
      </c>
      <c r="BK272" s="203">
        <f>ROUND(I272*H272,2)</f>
        <v>0</v>
      </c>
      <c r="BL272" s="24" t="s">
        <v>159</v>
      </c>
      <c r="BM272" s="24" t="s">
        <v>826</v>
      </c>
    </row>
    <row r="273" spans="2:63" s="10" customFormat="1" ht="29.85" customHeight="1">
      <c r="B273" s="176"/>
      <c r="C273" s="177"/>
      <c r="D273" s="178" t="s">
        <v>70</v>
      </c>
      <c r="E273" s="190" t="s">
        <v>211</v>
      </c>
      <c r="F273" s="190" t="s">
        <v>549</v>
      </c>
      <c r="G273" s="177"/>
      <c r="H273" s="177"/>
      <c r="I273" s="180"/>
      <c r="J273" s="191">
        <f>BK273</f>
        <v>0</v>
      </c>
      <c r="K273" s="177"/>
      <c r="L273" s="182"/>
      <c r="M273" s="183"/>
      <c r="N273" s="184"/>
      <c r="O273" s="184"/>
      <c r="P273" s="185">
        <f>SUM(P274:P301)</f>
        <v>0</v>
      </c>
      <c r="Q273" s="184"/>
      <c r="R273" s="185">
        <f>SUM(R274:R301)</f>
        <v>7.64644128</v>
      </c>
      <c r="S273" s="184"/>
      <c r="T273" s="186">
        <f>SUM(T274:T301)</f>
        <v>10.08</v>
      </c>
      <c r="AR273" s="187" t="s">
        <v>79</v>
      </c>
      <c r="AT273" s="188" t="s">
        <v>70</v>
      </c>
      <c r="AU273" s="188" t="s">
        <v>79</v>
      </c>
      <c r="AY273" s="187" t="s">
        <v>152</v>
      </c>
      <c r="BK273" s="189">
        <f>SUM(BK274:BK301)</f>
        <v>0</v>
      </c>
    </row>
    <row r="274" spans="2:65" s="1" customFormat="1" ht="16.5" customHeight="1">
      <c r="B274" s="41"/>
      <c r="C274" s="192" t="s">
        <v>511</v>
      </c>
      <c r="D274" s="192" t="s">
        <v>154</v>
      </c>
      <c r="E274" s="193" t="s">
        <v>556</v>
      </c>
      <c r="F274" s="194" t="s">
        <v>557</v>
      </c>
      <c r="G274" s="195" t="s">
        <v>182</v>
      </c>
      <c r="H274" s="196">
        <v>29.8</v>
      </c>
      <c r="I274" s="197"/>
      <c r="J274" s="198">
        <f>ROUND(I274*H274,2)</f>
        <v>0</v>
      </c>
      <c r="K274" s="194" t="s">
        <v>21</v>
      </c>
      <c r="L274" s="61"/>
      <c r="M274" s="199" t="s">
        <v>21</v>
      </c>
      <c r="N274" s="200" t="s">
        <v>42</v>
      </c>
      <c r="O274" s="42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159</v>
      </c>
      <c r="AT274" s="24" t="s">
        <v>154</v>
      </c>
      <c r="AU274" s="24" t="s">
        <v>81</v>
      </c>
      <c r="AY274" s="24" t="s">
        <v>152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79</v>
      </c>
      <c r="BK274" s="203">
        <f>ROUND(I274*H274,2)</f>
        <v>0</v>
      </c>
      <c r="BL274" s="24" t="s">
        <v>159</v>
      </c>
      <c r="BM274" s="24" t="s">
        <v>827</v>
      </c>
    </row>
    <row r="275" spans="2:51" s="11" customFormat="1" ht="13.5">
      <c r="B275" s="204"/>
      <c r="C275" s="205"/>
      <c r="D275" s="206" t="s">
        <v>168</v>
      </c>
      <c r="E275" s="207" t="s">
        <v>21</v>
      </c>
      <c r="F275" s="208" t="s">
        <v>828</v>
      </c>
      <c r="G275" s="205"/>
      <c r="H275" s="207" t="s">
        <v>21</v>
      </c>
      <c r="I275" s="209"/>
      <c r="J275" s="205"/>
      <c r="K275" s="205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168</v>
      </c>
      <c r="AU275" s="214" t="s">
        <v>81</v>
      </c>
      <c r="AV275" s="11" t="s">
        <v>79</v>
      </c>
      <c r="AW275" s="11" t="s">
        <v>35</v>
      </c>
      <c r="AX275" s="11" t="s">
        <v>71</v>
      </c>
      <c r="AY275" s="214" t="s">
        <v>152</v>
      </c>
    </row>
    <row r="276" spans="2:51" s="12" customFormat="1" ht="13.5">
      <c r="B276" s="215"/>
      <c r="C276" s="216"/>
      <c r="D276" s="206" t="s">
        <v>168</v>
      </c>
      <c r="E276" s="217" t="s">
        <v>21</v>
      </c>
      <c r="F276" s="218" t="s">
        <v>829</v>
      </c>
      <c r="G276" s="216"/>
      <c r="H276" s="219">
        <v>16.8</v>
      </c>
      <c r="I276" s="220"/>
      <c r="J276" s="216"/>
      <c r="K276" s="216"/>
      <c r="L276" s="221"/>
      <c r="M276" s="222"/>
      <c r="N276" s="223"/>
      <c r="O276" s="223"/>
      <c r="P276" s="223"/>
      <c r="Q276" s="223"/>
      <c r="R276" s="223"/>
      <c r="S276" s="223"/>
      <c r="T276" s="224"/>
      <c r="AT276" s="225" t="s">
        <v>168</v>
      </c>
      <c r="AU276" s="225" t="s">
        <v>81</v>
      </c>
      <c r="AV276" s="12" t="s">
        <v>81</v>
      </c>
      <c r="AW276" s="12" t="s">
        <v>35</v>
      </c>
      <c r="AX276" s="12" t="s">
        <v>71</v>
      </c>
      <c r="AY276" s="225" t="s">
        <v>152</v>
      </c>
    </row>
    <row r="277" spans="2:51" s="12" customFormat="1" ht="13.5">
      <c r="B277" s="215"/>
      <c r="C277" s="216"/>
      <c r="D277" s="206" t="s">
        <v>168</v>
      </c>
      <c r="E277" s="217" t="s">
        <v>21</v>
      </c>
      <c r="F277" s="218" t="s">
        <v>830</v>
      </c>
      <c r="G277" s="216"/>
      <c r="H277" s="219">
        <v>13</v>
      </c>
      <c r="I277" s="220"/>
      <c r="J277" s="216"/>
      <c r="K277" s="216"/>
      <c r="L277" s="221"/>
      <c r="M277" s="222"/>
      <c r="N277" s="223"/>
      <c r="O277" s="223"/>
      <c r="P277" s="223"/>
      <c r="Q277" s="223"/>
      <c r="R277" s="223"/>
      <c r="S277" s="223"/>
      <c r="T277" s="224"/>
      <c r="AT277" s="225" t="s">
        <v>168</v>
      </c>
      <c r="AU277" s="225" t="s">
        <v>81</v>
      </c>
      <c r="AV277" s="12" t="s">
        <v>81</v>
      </c>
      <c r="AW277" s="12" t="s">
        <v>35</v>
      </c>
      <c r="AX277" s="12" t="s">
        <v>71</v>
      </c>
      <c r="AY277" s="225" t="s">
        <v>152</v>
      </c>
    </row>
    <row r="278" spans="2:51" s="14" customFormat="1" ht="13.5">
      <c r="B278" s="237"/>
      <c r="C278" s="238"/>
      <c r="D278" s="206" t="s">
        <v>168</v>
      </c>
      <c r="E278" s="239" t="s">
        <v>21</v>
      </c>
      <c r="F278" s="240" t="s">
        <v>265</v>
      </c>
      <c r="G278" s="238"/>
      <c r="H278" s="241">
        <v>29.8</v>
      </c>
      <c r="I278" s="242"/>
      <c r="J278" s="238"/>
      <c r="K278" s="238"/>
      <c r="L278" s="243"/>
      <c r="M278" s="244"/>
      <c r="N278" s="245"/>
      <c r="O278" s="245"/>
      <c r="P278" s="245"/>
      <c r="Q278" s="245"/>
      <c r="R278" s="245"/>
      <c r="S278" s="245"/>
      <c r="T278" s="246"/>
      <c r="AT278" s="247" t="s">
        <v>168</v>
      </c>
      <c r="AU278" s="247" t="s">
        <v>81</v>
      </c>
      <c r="AV278" s="14" t="s">
        <v>164</v>
      </c>
      <c r="AW278" s="14" t="s">
        <v>35</v>
      </c>
      <c r="AX278" s="14" t="s">
        <v>71</v>
      </c>
      <c r="AY278" s="247" t="s">
        <v>152</v>
      </c>
    </row>
    <row r="279" spans="2:51" s="13" customFormat="1" ht="13.5">
      <c r="B279" s="226"/>
      <c r="C279" s="227"/>
      <c r="D279" s="206" t="s">
        <v>168</v>
      </c>
      <c r="E279" s="228" t="s">
        <v>21</v>
      </c>
      <c r="F279" s="229" t="s">
        <v>172</v>
      </c>
      <c r="G279" s="227"/>
      <c r="H279" s="230">
        <v>29.8</v>
      </c>
      <c r="I279" s="231"/>
      <c r="J279" s="227"/>
      <c r="K279" s="227"/>
      <c r="L279" s="232"/>
      <c r="M279" s="233"/>
      <c r="N279" s="234"/>
      <c r="O279" s="234"/>
      <c r="P279" s="234"/>
      <c r="Q279" s="234"/>
      <c r="R279" s="234"/>
      <c r="S279" s="234"/>
      <c r="T279" s="235"/>
      <c r="AT279" s="236" t="s">
        <v>168</v>
      </c>
      <c r="AU279" s="236" t="s">
        <v>81</v>
      </c>
      <c r="AV279" s="13" t="s">
        <v>159</v>
      </c>
      <c r="AW279" s="13" t="s">
        <v>35</v>
      </c>
      <c r="AX279" s="13" t="s">
        <v>79</v>
      </c>
      <c r="AY279" s="236" t="s">
        <v>152</v>
      </c>
    </row>
    <row r="280" spans="2:65" s="1" customFormat="1" ht="38.25" customHeight="1">
      <c r="B280" s="41"/>
      <c r="C280" s="192" t="s">
        <v>515</v>
      </c>
      <c r="D280" s="192" t="s">
        <v>154</v>
      </c>
      <c r="E280" s="193" t="s">
        <v>571</v>
      </c>
      <c r="F280" s="194" t="s">
        <v>572</v>
      </c>
      <c r="G280" s="195" t="s">
        <v>182</v>
      </c>
      <c r="H280" s="196">
        <v>35.73</v>
      </c>
      <c r="I280" s="197"/>
      <c r="J280" s="198">
        <f>ROUND(I280*H280,2)</f>
        <v>0</v>
      </c>
      <c r="K280" s="194" t="s">
        <v>158</v>
      </c>
      <c r="L280" s="61"/>
      <c r="M280" s="199" t="s">
        <v>21</v>
      </c>
      <c r="N280" s="200" t="s">
        <v>42</v>
      </c>
      <c r="O280" s="42"/>
      <c r="P280" s="201">
        <f>O280*H280</f>
        <v>0</v>
      </c>
      <c r="Q280" s="201">
        <v>0.1554</v>
      </c>
      <c r="R280" s="201">
        <f>Q280*H280</f>
        <v>5.552442</v>
      </c>
      <c r="S280" s="201">
        <v>0</v>
      </c>
      <c r="T280" s="202">
        <f>S280*H280</f>
        <v>0</v>
      </c>
      <c r="AR280" s="24" t="s">
        <v>159</v>
      </c>
      <c r="AT280" s="24" t="s">
        <v>154</v>
      </c>
      <c r="AU280" s="24" t="s">
        <v>81</v>
      </c>
      <c r="AY280" s="24" t="s">
        <v>152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4" t="s">
        <v>79</v>
      </c>
      <c r="BK280" s="203">
        <f>ROUND(I280*H280,2)</f>
        <v>0</v>
      </c>
      <c r="BL280" s="24" t="s">
        <v>159</v>
      </c>
      <c r="BM280" s="24" t="s">
        <v>831</v>
      </c>
    </row>
    <row r="281" spans="2:51" s="11" customFormat="1" ht="13.5">
      <c r="B281" s="204"/>
      <c r="C281" s="205"/>
      <c r="D281" s="206" t="s">
        <v>168</v>
      </c>
      <c r="E281" s="207" t="s">
        <v>21</v>
      </c>
      <c r="F281" s="208" t="s">
        <v>724</v>
      </c>
      <c r="G281" s="205"/>
      <c r="H281" s="207" t="s">
        <v>21</v>
      </c>
      <c r="I281" s="209"/>
      <c r="J281" s="205"/>
      <c r="K281" s="205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168</v>
      </c>
      <c r="AU281" s="214" t="s">
        <v>81</v>
      </c>
      <c r="AV281" s="11" t="s">
        <v>79</v>
      </c>
      <c r="AW281" s="11" t="s">
        <v>35</v>
      </c>
      <c r="AX281" s="11" t="s">
        <v>71</v>
      </c>
      <c r="AY281" s="214" t="s">
        <v>152</v>
      </c>
    </row>
    <row r="282" spans="2:51" s="12" customFormat="1" ht="13.5">
      <c r="B282" s="215"/>
      <c r="C282" s="216"/>
      <c r="D282" s="206" t="s">
        <v>168</v>
      </c>
      <c r="E282" s="217" t="s">
        <v>21</v>
      </c>
      <c r="F282" s="218" t="s">
        <v>832</v>
      </c>
      <c r="G282" s="216"/>
      <c r="H282" s="219">
        <v>20.13</v>
      </c>
      <c r="I282" s="220"/>
      <c r="J282" s="216"/>
      <c r="K282" s="216"/>
      <c r="L282" s="221"/>
      <c r="M282" s="222"/>
      <c r="N282" s="223"/>
      <c r="O282" s="223"/>
      <c r="P282" s="223"/>
      <c r="Q282" s="223"/>
      <c r="R282" s="223"/>
      <c r="S282" s="223"/>
      <c r="T282" s="224"/>
      <c r="AT282" s="225" t="s">
        <v>168</v>
      </c>
      <c r="AU282" s="225" t="s">
        <v>81</v>
      </c>
      <c r="AV282" s="12" t="s">
        <v>81</v>
      </c>
      <c r="AW282" s="12" t="s">
        <v>35</v>
      </c>
      <c r="AX282" s="12" t="s">
        <v>71</v>
      </c>
      <c r="AY282" s="225" t="s">
        <v>152</v>
      </c>
    </row>
    <row r="283" spans="2:51" s="12" customFormat="1" ht="13.5">
      <c r="B283" s="215"/>
      <c r="C283" s="216"/>
      <c r="D283" s="206" t="s">
        <v>168</v>
      </c>
      <c r="E283" s="217" t="s">
        <v>21</v>
      </c>
      <c r="F283" s="218" t="s">
        <v>833</v>
      </c>
      <c r="G283" s="216"/>
      <c r="H283" s="219">
        <v>15.6</v>
      </c>
      <c r="I283" s="220"/>
      <c r="J283" s="216"/>
      <c r="K283" s="216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168</v>
      </c>
      <c r="AU283" s="225" t="s">
        <v>81</v>
      </c>
      <c r="AV283" s="12" t="s">
        <v>81</v>
      </c>
      <c r="AW283" s="12" t="s">
        <v>35</v>
      </c>
      <c r="AX283" s="12" t="s">
        <v>71</v>
      </c>
      <c r="AY283" s="225" t="s">
        <v>152</v>
      </c>
    </row>
    <row r="284" spans="2:51" s="13" customFormat="1" ht="13.5">
      <c r="B284" s="226"/>
      <c r="C284" s="227"/>
      <c r="D284" s="206" t="s">
        <v>168</v>
      </c>
      <c r="E284" s="228" t="s">
        <v>21</v>
      </c>
      <c r="F284" s="229" t="s">
        <v>172</v>
      </c>
      <c r="G284" s="227"/>
      <c r="H284" s="230">
        <v>35.73</v>
      </c>
      <c r="I284" s="231"/>
      <c r="J284" s="227"/>
      <c r="K284" s="227"/>
      <c r="L284" s="232"/>
      <c r="M284" s="233"/>
      <c r="N284" s="234"/>
      <c r="O284" s="234"/>
      <c r="P284" s="234"/>
      <c r="Q284" s="234"/>
      <c r="R284" s="234"/>
      <c r="S284" s="234"/>
      <c r="T284" s="235"/>
      <c r="AT284" s="236" t="s">
        <v>168</v>
      </c>
      <c r="AU284" s="236" t="s">
        <v>81</v>
      </c>
      <c r="AV284" s="13" t="s">
        <v>159</v>
      </c>
      <c r="AW284" s="13" t="s">
        <v>35</v>
      </c>
      <c r="AX284" s="13" t="s">
        <v>79</v>
      </c>
      <c r="AY284" s="236" t="s">
        <v>152</v>
      </c>
    </row>
    <row r="285" spans="2:65" s="1" customFormat="1" ht="25.5" customHeight="1">
      <c r="B285" s="41"/>
      <c r="C285" s="248" t="s">
        <v>519</v>
      </c>
      <c r="D285" s="248" t="s">
        <v>277</v>
      </c>
      <c r="E285" s="249" t="s">
        <v>575</v>
      </c>
      <c r="F285" s="250" t="s">
        <v>576</v>
      </c>
      <c r="G285" s="251" t="s">
        <v>324</v>
      </c>
      <c r="H285" s="252">
        <v>36.087</v>
      </c>
      <c r="I285" s="253"/>
      <c r="J285" s="254">
        <f>ROUND(I285*H285,2)</f>
        <v>0</v>
      </c>
      <c r="K285" s="250" t="s">
        <v>158</v>
      </c>
      <c r="L285" s="255"/>
      <c r="M285" s="256" t="s">
        <v>21</v>
      </c>
      <c r="N285" s="257" t="s">
        <v>42</v>
      </c>
      <c r="O285" s="42"/>
      <c r="P285" s="201">
        <f>O285*H285</f>
        <v>0</v>
      </c>
      <c r="Q285" s="201">
        <v>0.058</v>
      </c>
      <c r="R285" s="201">
        <f>Q285*H285</f>
        <v>2.093046</v>
      </c>
      <c r="S285" s="201">
        <v>0</v>
      </c>
      <c r="T285" s="202">
        <f>S285*H285</f>
        <v>0</v>
      </c>
      <c r="AR285" s="24" t="s">
        <v>199</v>
      </c>
      <c r="AT285" s="24" t="s">
        <v>277</v>
      </c>
      <c r="AU285" s="24" t="s">
        <v>81</v>
      </c>
      <c r="AY285" s="24" t="s">
        <v>152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79</v>
      </c>
      <c r="BK285" s="203">
        <f>ROUND(I285*H285,2)</f>
        <v>0</v>
      </c>
      <c r="BL285" s="24" t="s">
        <v>159</v>
      </c>
      <c r="BM285" s="24" t="s">
        <v>834</v>
      </c>
    </row>
    <row r="286" spans="2:51" s="12" customFormat="1" ht="13.5">
      <c r="B286" s="215"/>
      <c r="C286" s="216"/>
      <c r="D286" s="206" t="s">
        <v>168</v>
      </c>
      <c r="E286" s="217" t="s">
        <v>21</v>
      </c>
      <c r="F286" s="218" t="s">
        <v>835</v>
      </c>
      <c r="G286" s="216"/>
      <c r="H286" s="219">
        <v>36.087</v>
      </c>
      <c r="I286" s="220"/>
      <c r="J286" s="216"/>
      <c r="K286" s="216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168</v>
      </c>
      <c r="AU286" s="225" t="s">
        <v>81</v>
      </c>
      <c r="AV286" s="12" t="s">
        <v>81</v>
      </c>
      <c r="AW286" s="12" t="s">
        <v>35</v>
      </c>
      <c r="AX286" s="12" t="s">
        <v>71</v>
      </c>
      <c r="AY286" s="225" t="s">
        <v>152</v>
      </c>
    </row>
    <row r="287" spans="2:51" s="13" customFormat="1" ht="13.5">
      <c r="B287" s="226"/>
      <c r="C287" s="227"/>
      <c r="D287" s="206" t="s">
        <v>168</v>
      </c>
      <c r="E287" s="228" t="s">
        <v>21</v>
      </c>
      <c r="F287" s="229" t="s">
        <v>172</v>
      </c>
      <c r="G287" s="227"/>
      <c r="H287" s="230">
        <v>36.087</v>
      </c>
      <c r="I287" s="231"/>
      <c r="J287" s="227"/>
      <c r="K287" s="227"/>
      <c r="L287" s="232"/>
      <c r="M287" s="233"/>
      <c r="N287" s="234"/>
      <c r="O287" s="234"/>
      <c r="P287" s="234"/>
      <c r="Q287" s="234"/>
      <c r="R287" s="234"/>
      <c r="S287" s="234"/>
      <c r="T287" s="235"/>
      <c r="AT287" s="236" t="s">
        <v>168</v>
      </c>
      <c r="AU287" s="236" t="s">
        <v>81</v>
      </c>
      <c r="AV287" s="13" t="s">
        <v>159</v>
      </c>
      <c r="AW287" s="13" t="s">
        <v>35</v>
      </c>
      <c r="AX287" s="13" t="s">
        <v>79</v>
      </c>
      <c r="AY287" s="236" t="s">
        <v>152</v>
      </c>
    </row>
    <row r="288" spans="2:65" s="1" customFormat="1" ht="25.5" customHeight="1">
      <c r="B288" s="41"/>
      <c r="C288" s="192" t="s">
        <v>523</v>
      </c>
      <c r="D288" s="192" t="s">
        <v>154</v>
      </c>
      <c r="E288" s="193" t="s">
        <v>580</v>
      </c>
      <c r="F288" s="194" t="s">
        <v>581</v>
      </c>
      <c r="G288" s="195" t="s">
        <v>182</v>
      </c>
      <c r="H288" s="196">
        <v>20.32</v>
      </c>
      <c r="I288" s="197"/>
      <c r="J288" s="198">
        <f>ROUND(I288*H288,2)</f>
        <v>0</v>
      </c>
      <c r="K288" s="194" t="s">
        <v>158</v>
      </c>
      <c r="L288" s="61"/>
      <c r="M288" s="199" t="s">
        <v>21</v>
      </c>
      <c r="N288" s="200" t="s">
        <v>42</v>
      </c>
      <c r="O288" s="42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4" t="s">
        <v>159</v>
      </c>
      <c r="AT288" s="24" t="s">
        <v>154</v>
      </c>
      <c r="AU288" s="24" t="s">
        <v>81</v>
      </c>
      <c r="AY288" s="24" t="s">
        <v>152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4" t="s">
        <v>79</v>
      </c>
      <c r="BK288" s="203">
        <f>ROUND(I288*H288,2)</f>
        <v>0</v>
      </c>
      <c r="BL288" s="24" t="s">
        <v>159</v>
      </c>
      <c r="BM288" s="24" t="s">
        <v>836</v>
      </c>
    </row>
    <row r="289" spans="2:51" s="11" customFormat="1" ht="13.5">
      <c r="B289" s="204"/>
      <c r="C289" s="205"/>
      <c r="D289" s="206" t="s">
        <v>168</v>
      </c>
      <c r="E289" s="207" t="s">
        <v>21</v>
      </c>
      <c r="F289" s="208" t="s">
        <v>724</v>
      </c>
      <c r="G289" s="205"/>
      <c r="H289" s="207" t="s">
        <v>21</v>
      </c>
      <c r="I289" s="209"/>
      <c r="J289" s="205"/>
      <c r="K289" s="205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168</v>
      </c>
      <c r="AU289" s="214" t="s">
        <v>81</v>
      </c>
      <c r="AV289" s="11" t="s">
        <v>79</v>
      </c>
      <c r="AW289" s="11" t="s">
        <v>35</v>
      </c>
      <c r="AX289" s="11" t="s">
        <v>71</v>
      </c>
      <c r="AY289" s="214" t="s">
        <v>152</v>
      </c>
    </row>
    <row r="290" spans="2:51" s="12" customFormat="1" ht="13.5">
      <c r="B290" s="215"/>
      <c r="C290" s="216"/>
      <c r="D290" s="206" t="s">
        <v>168</v>
      </c>
      <c r="E290" s="217" t="s">
        <v>21</v>
      </c>
      <c r="F290" s="218" t="s">
        <v>837</v>
      </c>
      <c r="G290" s="216"/>
      <c r="H290" s="219">
        <v>20.32</v>
      </c>
      <c r="I290" s="220"/>
      <c r="J290" s="216"/>
      <c r="K290" s="216"/>
      <c r="L290" s="221"/>
      <c r="M290" s="222"/>
      <c r="N290" s="223"/>
      <c r="O290" s="223"/>
      <c r="P290" s="223"/>
      <c r="Q290" s="223"/>
      <c r="R290" s="223"/>
      <c r="S290" s="223"/>
      <c r="T290" s="224"/>
      <c r="AT290" s="225" t="s">
        <v>168</v>
      </c>
      <c r="AU290" s="225" t="s">
        <v>81</v>
      </c>
      <c r="AV290" s="12" t="s">
        <v>81</v>
      </c>
      <c r="AW290" s="12" t="s">
        <v>35</v>
      </c>
      <c r="AX290" s="12" t="s">
        <v>71</v>
      </c>
      <c r="AY290" s="225" t="s">
        <v>152</v>
      </c>
    </row>
    <row r="291" spans="2:51" s="13" customFormat="1" ht="13.5">
      <c r="B291" s="226"/>
      <c r="C291" s="227"/>
      <c r="D291" s="206" t="s">
        <v>168</v>
      </c>
      <c r="E291" s="228" t="s">
        <v>21</v>
      </c>
      <c r="F291" s="229" t="s">
        <v>172</v>
      </c>
      <c r="G291" s="227"/>
      <c r="H291" s="230">
        <v>20.32</v>
      </c>
      <c r="I291" s="231"/>
      <c r="J291" s="227"/>
      <c r="K291" s="227"/>
      <c r="L291" s="232"/>
      <c r="M291" s="233"/>
      <c r="N291" s="234"/>
      <c r="O291" s="234"/>
      <c r="P291" s="234"/>
      <c r="Q291" s="234"/>
      <c r="R291" s="234"/>
      <c r="S291" s="234"/>
      <c r="T291" s="235"/>
      <c r="AT291" s="236" t="s">
        <v>168</v>
      </c>
      <c r="AU291" s="236" t="s">
        <v>81</v>
      </c>
      <c r="AV291" s="13" t="s">
        <v>159</v>
      </c>
      <c r="AW291" s="13" t="s">
        <v>35</v>
      </c>
      <c r="AX291" s="13" t="s">
        <v>79</v>
      </c>
      <c r="AY291" s="236" t="s">
        <v>152</v>
      </c>
    </row>
    <row r="292" spans="2:65" s="1" customFormat="1" ht="25.5" customHeight="1">
      <c r="B292" s="41"/>
      <c r="C292" s="192" t="s">
        <v>527</v>
      </c>
      <c r="D292" s="192" t="s">
        <v>154</v>
      </c>
      <c r="E292" s="193" t="s">
        <v>585</v>
      </c>
      <c r="F292" s="194" t="s">
        <v>586</v>
      </c>
      <c r="G292" s="195" t="s">
        <v>157</v>
      </c>
      <c r="H292" s="196">
        <v>3.972</v>
      </c>
      <c r="I292" s="197"/>
      <c r="J292" s="198">
        <f>ROUND(I292*H292,2)</f>
        <v>0</v>
      </c>
      <c r="K292" s="194" t="s">
        <v>21</v>
      </c>
      <c r="L292" s="61"/>
      <c r="M292" s="199" t="s">
        <v>21</v>
      </c>
      <c r="N292" s="200" t="s">
        <v>42</v>
      </c>
      <c r="O292" s="42"/>
      <c r="P292" s="201">
        <f>O292*H292</f>
        <v>0</v>
      </c>
      <c r="Q292" s="201">
        <v>0.00024</v>
      </c>
      <c r="R292" s="201">
        <f>Q292*H292</f>
        <v>0.00095328</v>
      </c>
      <c r="S292" s="201">
        <v>0</v>
      </c>
      <c r="T292" s="202">
        <f>S292*H292</f>
        <v>0</v>
      </c>
      <c r="AR292" s="24" t="s">
        <v>159</v>
      </c>
      <c r="AT292" s="24" t="s">
        <v>154</v>
      </c>
      <c r="AU292" s="24" t="s">
        <v>81</v>
      </c>
      <c r="AY292" s="24" t="s">
        <v>152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79</v>
      </c>
      <c r="BK292" s="203">
        <f>ROUND(I292*H292,2)</f>
        <v>0</v>
      </c>
      <c r="BL292" s="24" t="s">
        <v>159</v>
      </c>
      <c r="BM292" s="24" t="s">
        <v>838</v>
      </c>
    </row>
    <row r="293" spans="2:51" s="11" customFormat="1" ht="13.5">
      <c r="B293" s="204"/>
      <c r="C293" s="205"/>
      <c r="D293" s="206" t="s">
        <v>168</v>
      </c>
      <c r="E293" s="207" t="s">
        <v>21</v>
      </c>
      <c r="F293" s="208" t="s">
        <v>839</v>
      </c>
      <c r="G293" s="205"/>
      <c r="H293" s="207" t="s">
        <v>21</v>
      </c>
      <c r="I293" s="209"/>
      <c r="J293" s="205"/>
      <c r="K293" s="205"/>
      <c r="L293" s="210"/>
      <c r="M293" s="211"/>
      <c r="N293" s="212"/>
      <c r="O293" s="212"/>
      <c r="P293" s="212"/>
      <c r="Q293" s="212"/>
      <c r="R293" s="212"/>
      <c r="S293" s="212"/>
      <c r="T293" s="213"/>
      <c r="AT293" s="214" t="s">
        <v>168</v>
      </c>
      <c r="AU293" s="214" t="s">
        <v>81</v>
      </c>
      <c r="AV293" s="11" t="s">
        <v>79</v>
      </c>
      <c r="AW293" s="11" t="s">
        <v>35</v>
      </c>
      <c r="AX293" s="11" t="s">
        <v>71</v>
      </c>
      <c r="AY293" s="214" t="s">
        <v>152</v>
      </c>
    </row>
    <row r="294" spans="2:51" s="12" customFormat="1" ht="13.5">
      <c r="B294" s="215"/>
      <c r="C294" s="216"/>
      <c r="D294" s="206" t="s">
        <v>168</v>
      </c>
      <c r="E294" s="217" t="s">
        <v>21</v>
      </c>
      <c r="F294" s="218" t="s">
        <v>840</v>
      </c>
      <c r="G294" s="216"/>
      <c r="H294" s="219">
        <v>1.986</v>
      </c>
      <c r="I294" s="220"/>
      <c r="J294" s="216"/>
      <c r="K294" s="216"/>
      <c r="L294" s="221"/>
      <c r="M294" s="222"/>
      <c r="N294" s="223"/>
      <c r="O294" s="223"/>
      <c r="P294" s="223"/>
      <c r="Q294" s="223"/>
      <c r="R294" s="223"/>
      <c r="S294" s="223"/>
      <c r="T294" s="224"/>
      <c r="AT294" s="225" t="s">
        <v>168</v>
      </c>
      <c r="AU294" s="225" t="s">
        <v>81</v>
      </c>
      <c r="AV294" s="12" t="s">
        <v>81</v>
      </c>
      <c r="AW294" s="12" t="s">
        <v>35</v>
      </c>
      <c r="AX294" s="12" t="s">
        <v>71</v>
      </c>
      <c r="AY294" s="225" t="s">
        <v>152</v>
      </c>
    </row>
    <row r="295" spans="2:51" s="12" customFormat="1" ht="13.5">
      <c r="B295" s="215"/>
      <c r="C295" s="216"/>
      <c r="D295" s="206" t="s">
        <v>168</v>
      </c>
      <c r="E295" s="217" t="s">
        <v>21</v>
      </c>
      <c r="F295" s="218" t="s">
        <v>840</v>
      </c>
      <c r="G295" s="216"/>
      <c r="H295" s="219">
        <v>1.986</v>
      </c>
      <c r="I295" s="220"/>
      <c r="J295" s="216"/>
      <c r="K295" s="216"/>
      <c r="L295" s="221"/>
      <c r="M295" s="222"/>
      <c r="N295" s="223"/>
      <c r="O295" s="223"/>
      <c r="P295" s="223"/>
      <c r="Q295" s="223"/>
      <c r="R295" s="223"/>
      <c r="S295" s="223"/>
      <c r="T295" s="224"/>
      <c r="AT295" s="225" t="s">
        <v>168</v>
      </c>
      <c r="AU295" s="225" t="s">
        <v>81</v>
      </c>
      <c r="AV295" s="12" t="s">
        <v>81</v>
      </c>
      <c r="AW295" s="12" t="s">
        <v>35</v>
      </c>
      <c r="AX295" s="12" t="s">
        <v>71</v>
      </c>
      <c r="AY295" s="225" t="s">
        <v>152</v>
      </c>
    </row>
    <row r="296" spans="2:51" s="14" customFormat="1" ht="13.5">
      <c r="B296" s="237"/>
      <c r="C296" s="238"/>
      <c r="D296" s="206" t="s">
        <v>168</v>
      </c>
      <c r="E296" s="239" t="s">
        <v>21</v>
      </c>
      <c r="F296" s="240" t="s">
        <v>265</v>
      </c>
      <c r="G296" s="238"/>
      <c r="H296" s="241">
        <v>3.972</v>
      </c>
      <c r="I296" s="242"/>
      <c r="J296" s="238"/>
      <c r="K296" s="238"/>
      <c r="L296" s="243"/>
      <c r="M296" s="244"/>
      <c r="N296" s="245"/>
      <c r="O296" s="245"/>
      <c r="P296" s="245"/>
      <c r="Q296" s="245"/>
      <c r="R296" s="245"/>
      <c r="S296" s="245"/>
      <c r="T296" s="246"/>
      <c r="AT296" s="247" t="s">
        <v>168</v>
      </c>
      <c r="AU296" s="247" t="s">
        <v>81</v>
      </c>
      <c r="AV296" s="14" t="s">
        <v>164</v>
      </c>
      <c r="AW296" s="14" t="s">
        <v>35</v>
      </c>
      <c r="AX296" s="14" t="s">
        <v>71</v>
      </c>
      <c r="AY296" s="247" t="s">
        <v>152</v>
      </c>
    </row>
    <row r="297" spans="2:51" s="13" customFormat="1" ht="13.5">
      <c r="B297" s="226"/>
      <c r="C297" s="227"/>
      <c r="D297" s="206" t="s">
        <v>168</v>
      </c>
      <c r="E297" s="228" t="s">
        <v>21</v>
      </c>
      <c r="F297" s="229" t="s">
        <v>172</v>
      </c>
      <c r="G297" s="227"/>
      <c r="H297" s="230">
        <v>3.972</v>
      </c>
      <c r="I297" s="231"/>
      <c r="J297" s="227"/>
      <c r="K297" s="227"/>
      <c r="L297" s="232"/>
      <c r="M297" s="233"/>
      <c r="N297" s="234"/>
      <c r="O297" s="234"/>
      <c r="P297" s="234"/>
      <c r="Q297" s="234"/>
      <c r="R297" s="234"/>
      <c r="S297" s="234"/>
      <c r="T297" s="235"/>
      <c r="AT297" s="236" t="s">
        <v>168</v>
      </c>
      <c r="AU297" s="236" t="s">
        <v>81</v>
      </c>
      <c r="AV297" s="13" t="s">
        <v>159</v>
      </c>
      <c r="AW297" s="13" t="s">
        <v>35</v>
      </c>
      <c r="AX297" s="13" t="s">
        <v>79</v>
      </c>
      <c r="AY297" s="236" t="s">
        <v>152</v>
      </c>
    </row>
    <row r="298" spans="2:65" s="1" customFormat="1" ht="16.5" customHeight="1">
      <c r="B298" s="41"/>
      <c r="C298" s="192" t="s">
        <v>530</v>
      </c>
      <c r="D298" s="192" t="s">
        <v>154</v>
      </c>
      <c r="E298" s="193" t="s">
        <v>629</v>
      </c>
      <c r="F298" s="194" t="s">
        <v>630</v>
      </c>
      <c r="G298" s="195" t="s">
        <v>175</v>
      </c>
      <c r="H298" s="196">
        <v>4.2</v>
      </c>
      <c r="I298" s="197"/>
      <c r="J298" s="198">
        <f>ROUND(I298*H298,2)</f>
        <v>0</v>
      </c>
      <c r="K298" s="194" t="s">
        <v>158</v>
      </c>
      <c r="L298" s="61"/>
      <c r="M298" s="199" t="s">
        <v>21</v>
      </c>
      <c r="N298" s="200" t="s">
        <v>42</v>
      </c>
      <c r="O298" s="42"/>
      <c r="P298" s="201">
        <f>O298*H298</f>
        <v>0</v>
      </c>
      <c r="Q298" s="201">
        <v>0</v>
      </c>
      <c r="R298" s="201">
        <f>Q298*H298</f>
        <v>0</v>
      </c>
      <c r="S298" s="201">
        <v>2.4</v>
      </c>
      <c r="T298" s="202">
        <f>S298*H298</f>
        <v>10.08</v>
      </c>
      <c r="AR298" s="24" t="s">
        <v>159</v>
      </c>
      <c r="AT298" s="24" t="s">
        <v>154</v>
      </c>
      <c r="AU298" s="24" t="s">
        <v>81</v>
      </c>
      <c r="AY298" s="24" t="s">
        <v>152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4" t="s">
        <v>79</v>
      </c>
      <c r="BK298" s="203">
        <f>ROUND(I298*H298,2)</f>
        <v>0</v>
      </c>
      <c r="BL298" s="24" t="s">
        <v>159</v>
      </c>
      <c r="BM298" s="24" t="s">
        <v>841</v>
      </c>
    </row>
    <row r="299" spans="2:51" s="11" customFormat="1" ht="13.5">
      <c r="B299" s="204"/>
      <c r="C299" s="205"/>
      <c r="D299" s="206" t="s">
        <v>168</v>
      </c>
      <c r="E299" s="207" t="s">
        <v>21</v>
      </c>
      <c r="F299" s="208" t="s">
        <v>842</v>
      </c>
      <c r="G299" s="205"/>
      <c r="H299" s="207" t="s">
        <v>21</v>
      </c>
      <c r="I299" s="209"/>
      <c r="J299" s="205"/>
      <c r="K299" s="205"/>
      <c r="L299" s="210"/>
      <c r="M299" s="211"/>
      <c r="N299" s="212"/>
      <c r="O299" s="212"/>
      <c r="P299" s="212"/>
      <c r="Q299" s="212"/>
      <c r="R299" s="212"/>
      <c r="S299" s="212"/>
      <c r="T299" s="213"/>
      <c r="AT299" s="214" t="s">
        <v>168</v>
      </c>
      <c r="AU299" s="214" t="s">
        <v>81</v>
      </c>
      <c r="AV299" s="11" t="s">
        <v>79</v>
      </c>
      <c r="AW299" s="11" t="s">
        <v>35</v>
      </c>
      <c r="AX299" s="11" t="s">
        <v>71</v>
      </c>
      <c r="AY299" s="214" t="s">
        <v>152</v>
      </c>
    </row>
    <row r="300" spans="2:51" s="12" customFormat="1" ht="13.5">
      <c r="B300" s="215"/>
      <c r="C300" s="216"/>
      <c r="D300" s="206" t="s">
        <v>168</v>
      </c>
      <c r="E300" s="217" t="s">
        <v>21</v>
      </c>
      <c r="F300" s="218" t="s">
        <v>843</v>
      </c>
      <c r="G300" s="216"/>
      <c r="H300" s="219">
        <v>4.2</v>
      </c>
      <c r="I300" s="220"/>
      <c r="J300" s="216"/>
      <c r="K300" s="216"/>
      <c r="L300" s="221"/>
      <c r="M300" s="222"/>
      <c r="N300" s="223"/>
      <c r="O300" s="223"/>
      <c r="P300" s="223"/>
      <c r="Q300" s="223"/>
      <c r="R300" s="223"/>
      <c r="S300" s="223"/>
      <c r="T300" s="224"/>
      <c r="AT300" s="225" t="s">
        <v>168</v>
      </c>
      <c r="AU300" s="225" t="s">
        <v>81</v>
      </c>
      <c r="AV300" s="12" t="s">
        <v>81</v>
      </c>
      <c r="AW300" s="12" t="s">
        <v>35</v>
      </c>
      <c r="AX300" s="12" t="s">
        <v>71</v>
      </c>
      <c r="AY300" s="225" t="s">
        <v>152</v>
      </c>
    </row>
    <row r="301" spans="2:51" s="13" customFormat="1" ht="13.5">
      <c r="B301" s="226"/>
      <c r="C301" s="227"/>
      <c r="D301" s="206" t="s">
        <v>168</v>
      </c>
      <c r="E301" s="228" t="s">
        <v>21</v>
      </c>
      <c r="F301" s="229" t="s">
        <v>172</v>
      </c>
      <c r="G301" s="227"/>
      <c r="H301" s="230">
        <v>4.2</v>
      </c>
      <c r="I301" s="231"/>
      <c r="J301" s="227"/>
      <c r="K301" s="227"/>
      <c r="L301" s="232"/>
      <c r="M301" s="233"/>
      <c r="N301" s="234"/>
      <c r="O301" s="234"/>
      <c r="P301" s="234"/>
      <c r="Q301" s="234"/>
      <c r="R301" s="234"/>
      <c r="S301" s="234"/>
      <c r="T301" s="235"/>
      <c r="AT301" s="236" t="s">
        <v>168</v>
      </c>
      <c r="AU301" s="236" t="s">
        <v>81</v>
      </c>
      <c r="AV301" s="13" t="s">
        <v>159</v>
      </c>
      <c r="AW301" s="13" t="s">
        <v>35</v>
      </c>
      <c r="AX301" s="13" t="s">
        <v>79</v>
      </c>
      <c r="AY301" s="236" t="s">
        <v>152</v>
      </c>
    </row>
    <row r="302" spans="2:63" s="10" customFormat="1" ht="29.85" customHeight="1">
      <c r="B302" s="176"/>
      <c r="C302" s="177"/>
      <c r="D302" s="178" t="s">
        <v>70</v>
      </c>
      <c r="E302" s="190" t="s">
        <v>658</v>
      </c>
      <c r="F302" s="190" t="s">
        <v>659</v>
      </c>
      <c r="G302" s="177"/>
      <c r="H302" s="177"/>
      <c r="I302" s="180"/>
      <c r="J302" s="191">
        <f>BK302</f>
        <v>0</v>
      </c>
      <c r="K302" s="177"/>
      <c r="L302" s="182"/>
      <c r="M302" s="183"/>
      <c r="N302" s="184"/>
      <c r="O302" s="184"/>
      <c r="P302" s="185">
        <f>SUM(P303:P306)</f>
        <v>0</v>
      </c>
      <c r="Q302" s="184"/>
      <c r="R302" s="185">
        <f>SUM(R303:R306)</f>
        <v>0</v>
      </c>
      <c r="S302" s="184"/>
      <c r="T302" s="186">
        <f>SUM(T303:T306)</f>
        <v>0</v>
      </c>
      <c r="AR302" s="187" t="s">
        <v>79</v>
      </c>
      <c r="AT302" s="188" t="s">
        <v>70</v>
      </c>
      <c r="AU302" s="188" t="s">
        <v>79</v>
      </c>
      <c r="AY302" s="187" t="s">
        <v>152</v>
      </c>
      <c r="BK302" s="189">
        <f>SUM(BK303:BK306)</f>
        <v>0</v>
      </c>
    </row>
    <row r="303" spans="2:65" s="1" customFormat="1" ht="25.5" customHeight="1">
      <c r="B303" s="41"/>
      <c r="C303" s="192" t="s">
        <v>540</v>
      </c>
      <c r="D303" s="192" t="s">
        <v>154</v>
      </c>
      <c r="E303" s="193" t="s">
        <v>661</v>
      </c>
      <c r="F303" s="194" t="s">
        <v>662</v>
      </c>
      <c r="G303" s="195" t="s">
        <v>318</v>
      </c>
      <c r="H303" s="196">
        <v>39.674</v>
      </c>
      <c r="I303" s="197"/>
      <c r="J303" s="198">
        <f>ROUND(I303*H303,2)</f>
        <v>0</v>
      </c>
      <c r="K303" s="194" t="s">
        <v>21</v>
      </c>
      <c r="L303" s="61"/>
      <c r="M303" s="199" t="s">
        <v>21</v>
      </c>
      <c r="N303" s="200" t="s">
        <v>42</v>
      </c>
      <c r="O303" s="42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AR303" s="24" t="s">
        <v>159</v>
      </c>
      <c r="AT303" s="24" t="s">
        <v>154</v>
      </c>
      <c r="AU303" s="24" t="s">
        <v>81</v>
      </c>
      <c r="AY303" s="24" t="s">
        <v>152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4" t="s">
        <v>79</v>
      </c>
      <c r="BK303" s="203">
        <f>ROUND(I303*H303,2)</f>
        <v>0</v>
      </c>
      <c r="BL303" s="24" t="s">
        <v>159</v>
      </c>
      <c r="BM303" s="24" t="s">
        <v>844</v>
      </c>
    </row>
    <row r="304" spans="2:51" s="12" customFormat="1" ht="13.5">
      <c r="B304" s="215"/>
      <c r="C304" s="216"/>
      <c r="D304" s="206" t="s">
        <v>168</v>
      </c>
      <c r="E304" s="217" t="s">
        <v>21</v>
      </c>
      <c r="F304" s="218" t="s">
        <v>845</v>
      </c>
      <c r="G304" s="216"/>
      <c r="H304" s="219">
        <v>16.239</v>
      </c>
      <c r="I304" s="220"/>
      <c r="J304" s="216"/>
      <c r="K304" s="216"/>
      <c r="L304" s="221"/>
      <c r="M304" s="222"/>
      <c r="N304" s="223"/>
      <c r="O304" s="223"/>
      <c r="P304" s="223"/>
      <c r="Q304" s="223"/>
      <c r="R304" s="223"/>
      <c r="S304" s="223"/>
      <c r="T304" s="224"/>
      <c r="AT304" s="225" t="s">
        <v>168</v>
      </c>
      <c r="AU304" s="225" t="s">
        <v>81</v>
      </c>
      <c r="AV304" s="12" t="s">
        <v>81</v>
      </c>
      <c r="AW304" s="12" t="s">
        <v>35</v>
      </c>
      <c r="AX304" s="12" t="s">
        <v>71</v>
      </c>
      <c r="AY304" s="225" t="s">
        <v>152</v>
      </c>
    </row>
    <row r="305" spans="2:51" s="12" customFormat="1" ht="13.5">
      <c r="B305" s="215"/>
      <c r="C305" s="216"/>
      <c r="D305" s="206" t="s">
        <v>168</v>
      </c>
      <c r="E305" s="217" t="s">
        <v>21</v>
      </c>
      <c r="F305" s="218" t="s">
        <v>846</v>
      </c>
      <c r="G305" s="216"/>
      <c r="H305" s="219">
        <v>23.435</v>
      </c>
      <c r="I305" s="220"/>
      <c r="J305" s="216"/>
      <c r="K305" s="216"/>
      <c r="L305" s="221"/>
      <c r="M305" s="222"/>
      <c r="N305" s="223"/>
      <c r="O305" s="223"/>
      <c r="P305" s="223"/>
      <c r="Q305" s="223"/>
      <c r="R305" s="223"/>
      <c r="S305" s="223"/>
      <c r="T305" s="224"/>
      <c r="AT305" s="225" t="s">
        <v>168</v>
      </c>
      <c r="AU305" s="225" t="s">
        <v>81</v>
      </c>
      <c r="AV305" s="12" t="s">
        <v>81</v>
      </c>
      <c r="AW305" s="12" t="s">
        <v>35</v>
      </c>
      <c r="AX305" s="12" t="s">
        <v>71</v>
      </c>
      <c r="AY305" s="225" t="s">
        <v>152</v>
      </c>
    </row>
    <row r="306" spans="2:51" s="13" customFormat="1" ht="13.5">
      <c r="B306" s="226"/>
      <c r="C306" s="227"/>
      <c r="D306" s="206" t="s">
        <v>168</v>
      </c>
      <c r="E306" s="228" t="s">
        <v>21</v>
      </c>
      <c r="F306" s="229" t="s">
        <v>172</v>
      </c>
      <c r="G306" s="227"/>
      <c r="H306" s="230">
        <v>39.674</v>
      </c>
      <c r="I306" s="231"/>
      <c r="J306" s="227"/>
      <c r="K306" s="227"/>
      <c r="L306" s="232"/>
      <c r="M306" s="233"/>
      <c r="N306" s="234"/>
      <c r="O306" s="234"/>
      <c r="P306" s="234"/>
      <c r="Q306" s="234"/>
      <c r="R306" s="234"/>
      <c r="S306" s="234"/>
      <c r="T306" s="235"/>
      <c r="AT306" s="236" t="s">
        <v>168</v>
      </c>
      <c r="AU306" s="236" t="s">
        <v>81</v>
      </c>
      <c r="AV306" s="13" t="s">
        <v>159</v>
      </c>
      <c r="AW306" s="13" t="s">
        <v>35</v>
      </c>
      <c r="AX306" s="13" t="s">
        <v>79</v>
      </c>
      <c r="AY306" s="236" t="s">
        <v>152</v>
      </c>
    </row>
    <row r="307" spans="2:63" s="10" customFormat="1" ht="29.85" customHeight="1">
      <c r="B307" s="176"/>
      <c r="C307" s="177"/>
      <c r="D307" s="178" t="s">
        <v>70</v>
      </c>
      <c r="E307" s="190" t="s">
        <v>665</v>
      </c>
      <c r="F307" s="190" t="s">
        <v>666</v>
      </c>
      <c r="G307" s="177"/>
      <c r="H307" s="177"/>
      <c r="I307" s="180"/>
      <c r="J307" s="191">
        <f>BK307</f>
        <v>0</v>
      </c>
      <c r="K307" s="177"/>
      <c r="L307" s="182"/>
      <c r="M307" s="183"/>
      <c r="N307" s="184"/>
      <c r="O307" s="184"/>
      <c r="P307" s="185">
        <f>P308</f>
        <v>0</v>
      </c>
      <c r="Q307" s="184"/>
      <c r="R307" s="185">
        <f>R308</f>
        <v>0</v>
      </c>
      <c r="S307" s="184"/>
      <c r="T307" s="186">
        <f>T308</f>
        <v>0</v>
      </c>
      <c r="AR307" s="187" t="s">
        <v>79</v>
      </c>
      <c r="AT307" s="188" t="s">
        <v>70</v>
      </c>
      <c r="AU307" s="188" t="s">
        <v>79</v>
      </c>
      <c r="AY307" s="187" t="s">
        <v>152</v>
      </c>
      <c r="BK307" s="189">
        <f>BK308</f>
        <v>0</v>
      </c>
    </row>
    <row r="308" spans="2:65" s="1" customFormat="1" ht="25.5" customHeight="1">
      <c r="B308" s="41"/>
      <c r="C308" s="192" t="s">
        <v>545</v>
      </c>
      <c r="D308" s="192" t="s">
        <v>154</v>
      </c>
      <c r="E308" s="193" t="s">
        <v>668</v>
      </c>
      <c r="F308" s="194" t="s">
        <v>669</v>
      </c>
      <c r="G308" s="195" t="s">
        <v>318</v>
      </c>
      <c r="H308" s="196">
        <v>214.213</v>
      </c>
      <c r="I308" s="197"/>
      <c r="J308" s="198">
        <f>ROUND(I308*H308,2)</f>
        <v>0</v>
      </c>
      <c r="K308" s="194" t="s">
        <v>158</v>
      </c>
      <c r="L308" s="61"/>
      <c r="M308" s="199" t="s">
        <v>21</v>
      </c>
      <c r="N308" s="200" t="s">
        <v>42</v>
      </c>
      <c r="O308" s="42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24" t="s">
        <v>159</v>
      </c>
      <c r="AT308" s="24" t="s">
        <v>154</v>
      </c>
      <c r="AU308" s="24" t="s">
        <v>81</v>
      </c>
      <c r="AY308" s="24" t="s">
        <v>152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79</v>
      </c>
      <c r="BK308" s="203">
        <f>ROUND(I308*H308,2)</f>
        <v>0</v>
      </c>
      <c r="BL308" s="24" t="s">
        <v>159</v>
      </c>
      <c r="BM308" s="24" t="s">
        <v>847</v>
      </c>
    </row>
    <row r="309" spans="2:63" s="10" customFormat="1" ht="37.35" customHeight="1">
      <c r="B309" s="176"/>
      <c r="C309" s="177"/>
      <c r="D309" s="178" t="s">
        <v>70</v>
      </c>
      <c r="E309" s="179" t="s">
        <v>848</v>
      </c>
      <c r="F309" s="179" t="s">
        <v>849</v>
      </c>
      <c r="G309" s="177"/>
      <c r="H309" s="177"/>
      <c r="I309" s="180"/>
      <c r="J309" s="181">
        <f>BK309</f>
        <v>0</v>
      </c>
      <c r="K309" s="177"/>
      <c r="L309" s="182"/>
      <c r="M309" s="183"/>
      <c r="N309" s="184"/>
      <c r="O309" s="184"/>
      <c r="P309" s="185">
        <f>P310</f>
        <v>0</v>
      </c>
      <c r="Q309" s="184"/>
      <c r="R309" s="185">
        <f>R310</f>
        <v>0.6498102</v>
      </c>
      <c r="S309" s="184"/>
      <c r="T309" s="186">
        <f>T310</f>
        <v>0</v>
      </c>
      <c r="AR309" s="187" t="s">
        <v>81</v>
      </c>
      <c r="AT309" s="188" t="s">
        <v>70</v>
      </c>
      <c r="AU309" s="188" t="s">
        <v>71</v>
      </c>
      <c r="AY309" s="187" t="s">
        <v>152</v>
      </c>
      <c r="BK309" s="189">
        <f>BK310</f>
        <v>0</v>
      </c>
    </row>
    <row r="310" spans="2:63" s="10" customFormat="1" ht="19.9" customHeight="1">
      <c r="B310" s="176"/>
      <c r="C310" s="177"/>
      <c r="D310" s="178" t="s">
        <v>70</v>
      </c>
      <c r="E310" s="190" t="s">
        <v>850</v>
      </c>
      <c r="F310" s="190" t="s">
        <v>851</v>
      </c>
      <c r="G310" s="177"/>
      <c r="H310" s="177"/>
      <c r="I310" s="180"/>
      <c r="J310" s="191">
        <f>BK310</f>
        <v>0</v>
      </c>
      <c r="K310" s="177"/>
      <c r="L310" s="182"/>
      <c r="M310" s="183"/>
      <c r="N310" s="184"/>
      <c r="O310" s="184"/>
      <c r="P310" s="185">
        <f>SUM(P311:P329)</f>
        <v>0</v>
      </c>
      <c r="Q310" s="184"/>
      <c r="R310" s="185">
        <f>SUM(R311:R329)</f>
        <v>0.6498102</v>
      </c>
      <c r="S310" s="184"/>
      <c r="T310" s="186">
        <f>SUM(T311:T329)</f>
        <v>0</v>
      </c>
      <c r="AR310" s="187" t="s">
        <v>81</v>
      </c>
      <c r="AT310" s="188" t="s">
        <v>70</v>
      </c>
      <c r="AU310" s="188" t="s">
        <v>79</v>
      </c>
      <c r="AY310" s="187" t="s">
        <v>152</v>
      </c>
      <c r="BK310" s="189">
        <f>SUM(BK311:BK329)</f>
        <v>0</v>
      </c>
    </row>
    <row r="311" spans="2:65" s="1" customFormat="1" ht="25.5" customHeight="1">
      <c r="B311" s="41"/>
      <c r="C311" s="192" t="s">
        <v>550</v>
      </c>
      <c r="D311" s="192" t="s">
        <v>154</v>
      </c>
      <c r="E311" s="193" t="s">
        <v>852</v>
      </c>
      <c r="F311" s="194" t="s">
        <v>853</v>
      </c>
      <c r="G311" s="195" t="s">
        <v>157</v>
      </c>
      <c r="H311" s="196">
        <v>52.045</v>
      </c>
      <c r="I311" s="197"/>
      <c r="J311" s="198">
        <f>ROUND(I311*H311,2)</f>
        <v>0</v>
      </c>
      <c r="K311" s="194" t="s">
        <v>158</v>
      </c>
      <c r="L311" s="61"/>
      <c r="M311" s="199" t="s">
        <v>21</v>
      </c>
      <c r="N311" s="200" t="s">
        <v>42</v>
      </c>
      <c r="O311" s="42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AR311" s="24" t="s">
        <v>251</v>
      </c>
      <c r="AT311" s="24" t="s">
        <v>154</v>
      </c>
      <c r="AU311" s="24" t="s">
        <v>81</v>
      </c>
      <c r="AY311" s="24" t="s">
        <v>152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24" t="s">
        <v>79</v>
      </c>
      <c r="BK311" s="203">
        <f>ROUND(I311*H311,2)</f>
        <v>0</v>
      </c>
      <c r="BL311" s="24" t="s">
        <v>251</v>
      </c>
      <c r="BM311" s="24" t="s">
        <v>854</v>
      </c>
    </row>
    <row r="312" spans="2:51" s="11" customFormat="1" ht="13.5">
      <c r="B312" s="204"/>
      <c r="C312" s="205"/>
      <c r="D312" s="206" t="s">
        <v>168</v>
      </c>
      <c r="E312" s="207" t="s">
        <v>21</v>
      </c>
      <c r="F312" s="208" t="s">
        <v>855</v>
      </c>
      <c r="G312" s="205"/>
      <c r="H312" s="207" t="s">
        <v>21</v>
      </c>
      <c r="I312" s="209"/>
      <c r="J312" s="205"/>
      <c r="K312" s="205"/>
      <c r="L312" s="210"/>
      <c r="M312" s="211"/>
      <c r="N312" s="212"/>
      <c r="O312" s="212"/>
      <c r="P312" s="212"/>
      <c r="Q312" s="212"/>
      <c r="R312" s="212"/>
      <c r="S312" s="212"/>
      <c r="T312" s="213"/>
      <c r="AT312" s="214" t="s">
        <v>168</v>
      </c>
      <c r="AU312" s="214" t="s">
        <v>81</v>
      </c>
      <c r="AV312" s="11" t="s">
        <v>79</v>
      </c>
      <c r="AW312" s="11" t="s">
        <v>35</v>
      </c>
      <c r="AX312" s="11" t="s">
        <v>71</v>
      </c>
      <c r="AY312" s="214" t="s">
        <v>152</v>
      </c>
    </row>
    <row r="313" spans="2:51" s="12" customFormat="1" ht="13.5">
      <c r="B313" s="215"/>
      <c r="C313" s="216"/>
      <c r="D313" s="206" t="s">
        <v>168</v>
      </c>
      <c r="E313" s="217" t="s">
        <v>21</v>
      </c>
      <c r="F313" s="218" t="s">
        <v>774</v>
      </c>
      <c r="G313" s="216"/>
      <c r="H313" s="219">
        <v>52.045</v>
      </c>
      <c r="I313" s="220"/>
      <c r="J313" s="216"/>
      <c r="K313" s="216"/>
      <c r="L313" s="221"/>
      <c r="M313" s="222"/>
      <c r="N313" s="223"/>
      <c r="O313" s="223"/>
      <c r="P313" s="223"/>
      <c r="Q313" s="223"/>
      <c r="R313" s="223"/>
      <c r="S313" s="223"/>
      <c r="T313" s="224"/>
      <c r="AT313" s="225" t="s">
        <v>168</v>
      </c>
      <c r="AU313" s="225" t="s">
        <v>81</v>
      </c>
      <c r="AV313" s="12" t="s">
        <v>81</v>
      </c>
      <c r="AW313" s="12" t="s">
        <v>35</v>
      </c>
      <c r="AX313" s="12" t="s">
        <v>71</v>
      </c>
      <c r="AY313" s="225" t="s">
        <v>152</v>
      </c>
    </row>
    <row r="314" spans="2:51" s="13" customFormat="1" ht="13.5">
      <c r="B314" s="226"/>
      <c r="C314" s="227"/>
      <c r="D314" s="206" t="s">
        <v>168</v>
      </c>
      <c r="E314" s="228" t="s">
        <v>21</v>
      </c>
      <c r="F314" s="229" t="s">
        <v>172</v>
      </c>
      <c r="G314" s="227"/>
      <c r="H314" s="230">
        <v>52.045</v>
      </c>
      <c r="I314" s="231"/>
      <c r="J314" s="227"/>
      <c r="K314" s="227"/>
      <c r="L314" s="232"/>
      <c r="M314" s="233"/>
      <c r="N314" s="234"/>
      <c r="O314" s="234"/>
      <c r="P314" s="234"/>
      <c r="Q314" s="234"/>
      <c r="R314" s="234"/>
      <c r="S314" s="234"/>
      <c r="T314" s="235"/>
      <c r="AT314" s="236" t="s">
        <v>168</v>
      </c>
      <c r="AU314" s="236" t="s">
        <v>81</v>
      </c>
      <c r="AV314" s="13" t="s">
        <v>159</v>
      </c>
      <c r="AW314" s="13" t="s">
        <v>35</v>
      </c>
      <c r="AX314" s="13" t="s">
        <v>79</v>
      </c>
      <c r="AY314" s="236" t="s">
        <v>152</v>
      </c>
    </row>
    <row r="315" spans="2:65" s="1" customFormat="1" ht="25.5" customHeight="1">
      <c r="B315" s="41"/>
      <c r="C315" s="192" t="s">
        <v>555</v>
      </c>
      <c r="D315" s="192" t="s">
        <v>154</v>
      </c>
      <c r="E315" s="193" t="s">
        <v>856</v>
      </c>
      <c r="F315" s="194" t="s">
        <v>857</v>
      </c>
      <c r="G315" s="195" t="s">
        <v>157</v>
      </c>
      <c r="H315" s="196">
        <v>55.458</v>
      </c>
      <c r="I315" s="197"/>
      <c r="J315" s="198">
        <f>ROUND(I315*H315,2)</f>
        <v>0</v>
      </c>
      <c r="K315" s="194" t="s">
        <v>158</v>
      </c>
      <c r="L315" s="61"/>
      <c r="M315" s="199" t="s">
        <v>21</v>
      </c>
      <c r="N315" s="200" t="s">
        <v>42</v>
      </c>
      <c r="O315" s="42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AR315" s="24" t="s">
        <v>251</v>
      </c>
      <c r="AT315" s="24" t="s">
        <v>154</v>
      </c>
      <c r="AU315" s="24" t="s">
        <v>81</v>
      </c>
      <c r="AY315" s="24" t="s">
        <v>152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24" t="s">
        <v>79</v>
      </c>
      <c r="BK315" s="203">
        <f>ROUND(I315*H315,2)</f>
        <v>0</v>
      </c>
      <c r="BL315" s="24" t="s">
        <v>251</v>
      </c>
      <c r="BM315" s="24" t="s">
        <v>858</v>
      </c>
    </row>
    <row r="316" spans="2:51" s="11" customFormat="1" ht="13.5">
      <c r="B316" s="204"/>
      <c r="C316" s="205"/>
      <c r="D316" s="206" t="s">
        <v>168</v>
      </c>
      <c r="E316" s="207" t="s">
        <v>21</v>
      </c>
      <c r="F316" s="208" t="s">
        <v>855</v>
      </c>
      <c r="G316" s="205"/>
      <c r="H316" s="207" t="s">
        <v>21</v>
      </c>
      <c r="I316" s="209"/>
      <c r="J316" s="205"/>
      <c r="K316" s="205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168</v>
      </c>
      <c r="AU316" s="214" t="s">
        <v>81</v>
      </c>
      <c r="AV316" s="11" t="s">
        <v>79</v>
      </c>
      <c r="AW316" s="11" t="s">
        <v>35</v>
      </c>
      <c r="AX316" s="11" t="s">
        <v>71</v>
      </c>
      <c r="AY316" s="214" t="s">
        <v>152</v>
      </c>
    </row>
    <row r="317" spans="2:51" s="12" customFormat="1" ht="13.5">
      <c r="B317" s="215"/>
      <c r="C317" s="216"/>
      <c r="D317" s="206" t="s">
        <v>168</v>
      </c>
      <c r="E317" s="217" t="s">
        <v>21</v>
      </c>
      <c r="F317" s="218" t="s">
        <v>859</v>
      </c>
      <c r="G317" s="216"/>
      <c r="H317" s="219">
        <v>55.458</v>
      </c>
      <c r="I317" s="220"/>
      <c r="J317" s="216"/>
      <c r="K317" s="216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168</v>
      </c>
      <c r="AU317" s="225" t="s">
        <v>81</v>
      </c>
      <c r="AV317" s="12" t="s">
        <v>81</v>
      </c>
      <c r="AW317" s="12" t="s">
        <v>35</v>
      </c>
      <c r="AX317" s="12" t="s">
        <v>71</v>
      </c>
      <c r="AY317" s="225" t="s">
        <v>152</v>
      </c>
    </row>
    <row r="318" spans="2:51" s="13" customFormat="1" ht="13.5">
      <c r="B318" s="226"/>
      <c r="C318" s="227"/>
      <c r="D318" s="206" t="s">
        <v>168</v>
      </c>
      <c r="E318" s="228" t="s">
        <v>21</v>
      </c>
      <c r="F318" s="229" t="s">
        <v>172</v>
      </c>
      <c r="G318" s="227"/>
      <c r="H318" s="230">
        <v>55.458</v>
      </c>
      <c r="I318" s="231"/>
      <c r="J318" s="227"/>
      <c r="K318" s="227"/>
      <c r="L318" s="232"/>
      <c r="M318" s="233"/>
      <c r="N318" s="234"/>
      <c r="O318" s="234"/>
      <c r="P318" s="234"/>
      <c r="Q318" s="234"/>
      <c r="R318" s="234"/>
      <c r="S318" s="234"/>
      <c r="T318" s="235"/>
      <c r="AT318" s="236" t="s">
        <v>168</v>
      </c>
      <c r="AU318" s="236" t="s">
        <v>81</v>
      </c>
      <c r="AV318" s="13" t="s">
        <v>159</v>
      </c>
      <c r="AW318" s="13" t="s">
        <v>35</v>
      </c>
      <c r="AX318" s="13" t="s">
        <v>79</v>
      </c>
      <c r="AY318" s="236" t="s">
        <v>152</v>
      </c>
    </row>
    <row r="319" spans="2:65" s="1" customFormat="1" ht="38.25" customHeight="1">
      <c r="B319" s="41"/>
      <c r="C319" s="248" t="s">
        <v>566</v>
      </c>
      <c r="D319" s="248" t="s">
        <v>277</v>
      </c>
      <c r="E319" s="249" t="s">
        <v>860</v>
      </c>
      <c r="F319" s="250" t="s">
        <v>861</v>
      </c>
      <c r="G319" s="251" t="s">
        <v>318</v>
      </c>
      <c r="H319" s="252">
        <v>0.038</v>
      </c>
      <c r="I319" s="253"/>
      <c r="J319" s="254">
        <f>ROUND(I319*H319,2)</f>
        <v>0</v>
      </c>
      <c r="K319" s="250" t="s">
        <v>158</v>
      </c>
      <c r="L319" s="255"/>
      <c r="M319" s="256" t="s">
        <v>21</v>
      </c>
      <c r="N319" s="257" t="s">
        <v>42</v>
      </c>
      <c r="O319" s="42"/>
      <c r="P319" s="201">
        <f>O319*H319</f>
        <v>0</v>
      </c>
      <c r="Q319" s="201">
        <v>1</v>
      </c>
      <c r="R319" s="201">
        <f>Q319*H319</f>
        <v>0.038</v>
      </c>
      <c r="S319" s="201">
        <v>0</v>
      </c>
      <c r="T319" s="202">
        <f>S319*H319</f>
        <v>0</v>
      </c>
      <c r="AR319" s="24" t="s">
        <v>379</v>
      </c>
      <c r="AT319" s="24" t="s">
        <v>277</v>
      </c>
      <c r="AU319" s="24" t="s">
        <v>81</v>
      </c>
      <c r="AY319" s="24" t="s">
        <v>152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24" t="s">
        <v>79</v>
      </c>
      <c r="BK319" s="203">
        <f>ROUND(I319*H319,2)</f>
        <v>0</v>
      </c>
      <c r="BL319" s="24" t="s">
        <v>251</v>
      </c>
      <c r="BM319" s="24" t="s">
        <v>862</v>
      </c>
    </row>
    <row r="320" spans="2:47" s="1" customFormat="1" ht="27">
      <c r="B320" s="41"/>
      <c r="C320" s="63"/>
      <c r="D320" s="206" t="s">
        <v>445</v>
      </c>
      <c r="E320" s="63"/>
      <c r="F320" s="258" t="s">
        <v>863</v>
      </c>
      <c r="G320" s="63"/>
      <c r="H320" s="63"/>
      <c r="I320" s="163"/>
      <c r="J320" s="63"/>
      <c r="K320" s="63"/>
      <c r="L320" s="61"/>
      <c r="M320" s="259"/>
      <c r="N320" s="42"/>
      <c r="O320" s="42"/>
      <c r="P320" s="42"/>
      <c r="Q320" s="42"/>
      <c r="R320" s="42"/>
      <c r="S320" s="42"/>
      <c r="T320" s="78"/>
      <c r="AT320" s="24" t="s">
        <v>445</v>
      </c>
      <c r="AU320" s="24" t="s">
        <v>81</v>
      </c>
    </row>
    <row r="321" spans="2:51" s="12" customFormat="1" ht="13.5">
      <c r="B321" s="215"/>
      <c r="C321" s="216"/>
      <c r="D321" s="206" t="s">
        <v>168</v>
      </c>
      <c r="E321" s="217" t="s">
        <v>21</v>
      </c>
      <c r="F321" s="218" t="s">
        <v>864</v>
      </c>
      <c r="G321" s="216"/>
      <c r="H321" s="219">
        <v>0.038</v>
      </c>
      <c r="I321" s="220"/>
      <c r="J321" s="216"/>
      <c r="K321" s="216"/>
      <c r="L321" s="221"/>
      <c r="M321" s="222"/>
      <c r="N321" s="223"/>
      <c r="O321" s="223"/>
      <c r="P321" s="223"/>
      <c r="Q321" s="223"/>
      <c r="R321" s="223"/>
      <c r="S321" s="223"/>
      <c r="T321" s="224"/>
      <c r="AT321" s="225" t="s">
        <v>168</v>
      </c>
      <c r="AU321" s="225" t="s">
        <v>81</v>
      </c>
      <c r="AV321" s="12" t="s">
        <v>81</v>
      </c>
      <c r="AW321" s="12" t="s">
        <v>35</v>
      </c>
      <c r="AX321" s="12" t="s">
        <v>71</v>
      </c>
      <c r="AY321" s="225" t="s">
        <v>152</v>
      </c>
    </row>
    <row r="322" spans="2:51" s="13" customFormat="1" ht="13.5">
      <c r="B322" s="226"/>
      <c r="C322" s="227"/>
      <c r="D322" s="206" t="s">
        <v>168</v>
      </c>
      <c r="E322" s="228" t="s">
        <v>21</v>
      </c>
      <c r="F322" s="229" t="s">
        <v>172</v>
      </c>
      <c r="G322" s="227"/>
      <c r="H322" s="230">
        <v>0.038</v>
      </c>
      <c r="I322" s="231"/>
      <c r="J322" s="227"/>
      <c r="K322" s="227"/>
      <c r="L322" s="232"/>
      <c r="M322" s="233"/>
      <c r="N322" s="234"/>
      <c r="O322" s="234"/>
      <c r="P322" s="234"/>
      <c r="Q322" s="234"/>
      <c r="R322" s="234"/>
      <c r="S322" s="234"/>
      <c r="T322" s="235"/>
      <c r="AT322" s="236" t="s">
        <v>168</v>
      </c>
      <c r="AU322" s="236" t="s">
        <v>81</v>
      </c>
      <c r="AV322" s="13" t="s">
        <v>159</v>
      </c>
      <c r="AW322" s="13" t="s">
        <v>35</v>
      </c>
      <c r="AX322" s="13" t="s">
        <v>79</v>
      </c>
      <c r="AY322" s="236" t="s">
        <v>152</v>
      </c>
    </row>
    <row r="323" spans="2:65" s="1" customFormat="1" ht="25.5" customHeight="1">
      <c r="B323" s="41"/>
      <c r="C323" s="192" t="s">
        <v>570</v>
      </c>
      <c r="D323" s="192" t="s">
        <v>154</v>
      </c>
      <c r="E323" s="193" t="s">
        <v>865</v>
      </c>
      <c r="F323" s="194" t="s">
        <v>866</v>
      </c>
      <c r="G323" s="195" t="s">
        <v>157</v>
      </c>
      <c r="H323" s="196">
        <v>52.045</v>
      </c>
      <c r="I323" s="197"/>
      <c r="J323" s="198">
        <f>ROUND(I323*H323,2)</f>
        <v>0</v>
      </c>
      <c r="K323" s="194" t="s">
        <v>158</v>
      </c>
      <c r="L323" s="61"/>
      <c r="M323" s="199" t="s">
        <v>21</v>
      </c>
      <c r="N323" s="200" t="s">
        <v>42</v>
      </c>
      <c r="O323" s="42"/>
      <c r="P323" s="201">
        <f>O323*H323</f>
        <v>0</v>
      </c>
      <c r="Q323" s="201">
        <v>0.0004</v>
      </c>
      <c r="R323" s="201">
        <f>Q323*H323</f>
        <v>0.020818000000000003</v>
      </c>
      <c r="S323" s="201">
        <v>0</v>
      </c>
      <c r="T323" s="202">
        <f>S323*H323</f>
        <v>0</v>
      </c>
      <c r="AR323" s="24" t="s">
        <v>251</v>
      </c>
      <c r="AT323" s="24" t="s">
        <v>154</v>
      </c>
      <c r="AU323" s="24" t="s">
        <v>81</v>
      </c>
      <c r="AY323" s="24" t="s">
        <v>152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4" t="s">
        <v>79</v>
      </c>
      <c r="BK323" s="203">
        <f>ROUND(I323*H323,2)</f>
        <v>0</v>
      </c>
      <c r="BL323" s="24" t="s">
        <v>251</v>
      </c>
      <c r="BM323" s="24" t="s">
        <v>867</v>
      </c>
    </row>
    <row r="324" spans="2:65" s="1" customFormat="1" ht="25.5" customHeight="1">
      <c r="B324" s="41"/>
      <c r="C324" s="192" t="s">
        <v>574</v>
      </c>
      <c r="D324" s="192" t="s">
        <v>154</v>
      </c>
      <c r="E324" s="193" t="s">
        <v>868</v>
      </c>
      <c r="F324" s="194" t="s">
        <v>869</v>
      </c>
      <c r="G324" s="195" t="s">
        <v>157</v>
      </c>
      <c r="H324" s="196">
        <v>55.458</v>
      </c>
      <c r="I324" s="197"/>
      <c r="J324" s="198">
        <f>ROUND(I324*H324,2)</f>
        <v>0</v>
      </c>
      <c r="K324" s="194" t="s">
        <v>158</v>
      </c>
      <c r="L324" s="61"/>
      <c r="M324" s="199" t="s">
        <v>21</v>
      </c>
      <c r="N324" s="200" t="s">
        <v>42</v>
      </c>
      <c r="O324" s="42"/>
      <c r="P324" s="201">
        <f>O324*H324</f>
        <v>0</v>
      </c>
      <c r="Q324" s="201">
        <v>0.0004</v>
      </c>
      <c r="R324" s="201">
        <f>Q324*H324</f>
        <v>0.0221832</v>
      </c>
      <c r="S324" s="201">
        <v>0</v>
      </c>
      <c r="T324" s="202">
        <f>S324*H324</f>
        <v>0</v>
      </c>
      <c r="AR324" s="24" t="s">
        <v>251</v>
      </c>
      <c r="AT324" s="24" t="s">
        <v>154</v>
      </c>
      <c r="AU324" s="24" t="s">
        <v>81</v>
      </c>
      <c r="AY324" s="24" t="s">
        <v>152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24" t="s">
        <v>79</v>
      </c>
      <c r="BK324" s="203">
        <f>ROUND(I324*H324,2)</f>
        <v>0</v>
      </c>
      <c r="BL324" s="24" t="s">
        <v>251</v>
      </c>
      <c r="BM324" s="24" t="s">
        <v>870</v>
      </c>
    </row>
    <row r="325" spans="2:65" s="1" customFormat="1" ht="25.5" customHeight="1">
      <c r="B325" s="41"/>
      <c r="C325" s="248" t="s">
        <v>579</v>
      </c>
      <c r="D325" s="248" t="s">
        <v>277</v>
      </c>
      <c r="E325" s="249" t="s">
        <v>871</v>
      </c>
      <c r="F325" s="250" t="s">
        <v>872</v>
      </c>
      <c r="G325" s="251" t="s">
        <v>157</v>
      </c>
      <c r="H325" s="252">
        <v>126.402</v>
      </c>
      <c r="I325" s="253"/>
      <c r="J325" s="254">
        <f>ROUND(I325*H325,2)</f>
        <v>0</v>
      </c>
      <c r="K325" s="250" t="s">
        <v>21</v>
      </c>
      <c r="L325" s="255"/>
      <c r="M325" s="256" t="s">
        <v>21</v>
      </c>
      <c r="N325" s="257" t="s">
        <v>42</v>
      </c>
      <c r="O325" s="42"/>
      <c r="P325" s="201">
        <f>O325*H325</f>
        <v>0</v>
      </c>
      <c r="Q325" s="201">
        <v>0.0045</v>
      </c>
      <c r="R325" s="201">
        <f>Q325*H325</f>
        <v>0.568809</v>
      </c>
      <c r="S325" s="201">
        <v>0</v>
      </c>
      <c r="T325" s="202">
        <f>S325*H325</f>
        <v>0</v>
      </c>
      <c r="AR325" s="24" t="s">
        <v>379</v>
      </c>
      <c r="AT325" s="24" t="s">
        <v>277</v>
      </c>
      <c r="AU325" s="24" t="s">
        <v>81</v>
      </c>
      <c r="AY325" s="24" t="s">
        <v>152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24" t="s">
        <v>79</v>
      </c>
      <c r="BK325" s="203">
        <f>ROUND(I325*H325,2)</f>
        <v>0</v>
      </c>
      <c r="BL325" s="24" t="s">
        <v>251</v>
      </c>
      <c r="BM325" s="24" t="s">
        <v>873</v>
      </c>
    </row>
    <row r="326" spans="2:51" s="12" customFormat="1" ht="13.5">
      <c r="B326" s="215"/>
      <c r="C326" s="216"/>
      <c r="D326" s="206" t="s">
        <v>168</v>
      </c>
      <c r="E326" s="217" t="s">
        <v>21</v>
      </c>
      <c r="F326" s="218" t="s">
        <v>874</v>
      </c>
      <c r="G326" s="216"/>
      <c r="H326" s="219">
        <v>59.852</v>
      </c>
      <c r="I326" s="220"/>
      <c r="J326" s="216"/>
      <c r="K326" s="216"/>
      <c r="L326" s="221"/>
      <c r="M326" s="222"/>
      <c r="N326" s="223"/>
      <c r="O326" s="223"/>
      <c r="P326" s="223"/>
      <c r="Q326" s="223"/>
      <c r="R326" s="223"/>
      <c r="S326" s="223"/>
      <c r="T326" s="224"/>
      <c r="AT326" s="225" t="s">
        <v>168</v>
      </c>
      <c r="AU326" s="225" t="s">
        <v>81</v>
      </c>
      <c r="AV326" s="12" t="s">
        <v>81</v>
      </c>
      <c r="AW326" s="12" t="s">
        <v>35</v>
      </c>
      <c r="AX326" s="12" t="s">
        <v>71</v>
      </c>
      <c r="AY326" s="225" t="s">
        <v>152</v>
      </c>
    </row>
    <row r="327" spans="2:51" s="12" customFormat="1" ht="13.5">
      <c r="B327" s="215"/>
      <c r="C327" s="216"/>
      <c r="D327" s="206" t="s">
        <v>168</v>
      </c>
      <c r="E327" s="217" t="s">
        <v>21</v>
      </c>
      <c r="F327" s="218" t="s">
        <v>875</v>
      </c>
      <c r="G327" s="216"/>
      <c r="H327" s="219">
        <v>66.55</v>
      </c>
      <c r="I327" s="220"/>
      <c r="J327" s="216"/>
      <c r="K327" s="216"/>
      <c r="L327" s="221"/>
      <c r="M327" s="222"/>
      <c r="N327" s="223"/>
      <c r="O327" s="223"/>
      <c r="P327" s="223"/>
      <c r="Q327" s="223"/>
      <c r="R327" s="223"/>
      <c r="S327" s="223"/>
      <c r="T327" s="224"/>
      <c r="AT327" s="225" t="s">
        <v>168</v>
      </c>
      <c r="AU327" s="225" t="s">
        <v>81</v>
      </c>
      <c r="AV327" s="12" t="s">
        <v>81</v>
      </c>
      <c r="AW327" s="12" t="s">
        <v>35</v>
      </c>
      <c r="AX327" s="12" t="s">
        <v>71</v>
      </c>
      <c r="AY327" s="225" t="s">
        <v>152</v>
      </c>
    </row>
    <row r="328" spans="2:51" s="13" customFormat="1" ht="13.5">
      <c r="B328" s="226"/>
      <c r="C328" s="227"/>
      <c r="D328" s="206" t="s">
        <v>168</v>
      </c>
      <c r="E328" s="228" t="s">
        <v>21</v>
      </c>
      <c r="F328" s="229" t="s">
        <v>172</v>
      </c>
      <c r="G328" s="227"/>
      <c r="H328" s="230">
        <v>126.402</v>
      </c>
      <c r="I328" s="231"/>
      <c r="J328" s="227"/>
      <c r="K328" s="227"/>
      <c r="L328" s="232"/>
      <c r="M328" s="233"/>
      <c r="N328" s="234"/>
      <c r="O328" s="234"/>
      <c r="P328" s="234"/>
      <c r="Q328" s="234"/>
      <c r="R328" s="234"/>
      <c r="S328" s="234"/>
      <c r="T328" s="235"/>
      <c r="AT328" s="236" t="s">
        <v>168</v>
      </c>
      <c r="AU328" s="236" t="s">
        <v>81</v>
      </c>
      <c r="AV328" s="13" t="s">
        <v>159</v>
      </c>
      <c r="AW328" s="13" t="s">
        <v>35</v>
      </c>
      <c r="AX328" s="13" t="s">
        <v>79</v>
      </c>
      <c r="AY328" s="236" t="s">
        <v>152</v>
      </c>
    </row>
    <row r="329" spans="2:65" s="1" customFormat="1" ht="38.25" customHeight="1">
      <c r="B329" s="41"/>
      <c r="C329" s="192" t="s">
        <v>584</v>
      </c>
      <c r="D329" s="192" t="s">
        <v>154</v>
      </c>
      <c r="E329" s="193" t="s">
        <v>876</v>
      </c>
      <c r="F329" s="194" t="s">
        <v>877</v>
      </c>
      <c r="G329" s="195" t="s">
        <v>878</v>
      </c>
      <c r="H329" s="264"/>
      <c r="I329" s="197"/>
      <c r="J329" s="198">
        <f>ROUND(I329*H329,2)</f>
        <v>0</v>
      </c>
      <c r="K329" s="194" t="s">
        <v>158</v>
      </c>
      <c r="L329" s="61"/>
      <c r="M329" s="199" t="s">
        <v>21</v>
      </c>
      <c r="N329" s="260" t="s">
        <v>42</v>
      </c>
      <c r="O329" s="261"/>
      <c r="P329" s="262">
        <f>O329*H329</f>
        <v>0</v>
      </c>
      <c r="Q329" s="262">
        <v>0</v>
      </c>
      <c r="R329" s="262">
        <f>Q329*H329</f>
        <v>0</v>
      </c>
      <c r="S329" s="262">
        <v>0</v>
      </c>
      <c r="T329" s="263">
        <f>S329*H329</f>
        <v>0</v>
      </c>
      <c r="AR329" s="24" t="s">
        <v>251</v>
      </c>
      <c r="AT329" s="24" t="s">
        <v>154</v>
      </c>
      <c r="AU329" s="24" t="s">
        <v>81</v>
      </c>
      <c r="AY329" s="24" t="s">
        <v>152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4" t="s">
        <v>79</v>
      </c>
      <c r="BK329" s="203">
        <f>ROUND(I329*H329,2)</f>
        <v>0</v>
      </c>
      <c r="BL329" s="24" t="s">
        <v>251</v>
      </c>
      <c r="BM329" s="24" t="s">
        <v>879</v>
      </c>
    </row>
    <row r="330" spans="2:12" s="1" customFormat="1" ht="6.95" customHeight="1">
      <c r="B330" s="56"/>
      <c r="C330" s="57"/>
      <c r="D330" s="57"/>
      <c r="E330" s="57"/>
      <c r="F330" s="57"/>
      <c r="G330" s="57"/>
      <c r="H330" s="57"/>
      <c r="I330" s="139"/>
      <c r="J330" s="57"/>
      <c r="K330" s="57"/>
      <c r="L330" s="61"/>
    </row>
  </sheetData>
  <sheetProtection algorithmName="SHA-512" hashValue="bJinzhUcd0auKY48thuiTPE3xf+r0Xuc1jnZEdPIBlsTyfe+azlnzWC4CjNphgen1MIN5B4MFU9L/gFlHNZQUQ==" saltValue="drQMOBD9b/Bkn8VgvkdyFlscVfV4hdo/ieepXdl0l6HnVl4s0ZUw2+4G5yTRY7TZTh0135fd/x9j7NO+fo//7A==" spinCount="100000" sheet="1" objects="1" scenarios="1" formatColumns="0" formatRows="0" autoFilter="0"/>
  <autoFilter ref="C88:K329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112</v>
      </c>
      <c r="G1" s="391" t="s">
        <v>113</v>
      </c>
      <c r="H1" s="391"/>
      <c r="I1" s="115"/>
      <c r="J1" s="114" t="s">
        <v>114</v>
      </c>
      <c r="K1" s="113" t="s">
        <v>115</v>
      </c>
      <c r="L1" s="114" t="s">
        <v>116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AT2" s="24" t="s">
        <v>87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5" customHeight="1">
      <c r="B4" s="28"/>
      <c r="C4" s="29"/>
      <c r="D4" s="30" t="s">
        <v>117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 xml:space="preserve"> Křepelka, Velké Poříčí, zkapacitnění koryta. -aktualizace 3/2018</v>
      </c>
      <c r="F7" s="384"/>
      <c r="G7" s="384"/>
      <c r="H7" s="384"/>
      <c r="I7" s="117"/>
      <c r="J7" s="29"/>
      <c r="K7" s="31"/>
    </row>
    <row r="8" spans="2:11" s="1" customFormat="1" ht="13.5">
      <c r="B8" s="41"/>
      <c r="C8" s="42"/>
      <c r="D8" s="37" t="s">
        <v>118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5" t="s">
        <v>880</v>
      </c>
      <c r="F9" s="386"/>
      <c r="G9" s="386"/>
      <c r="H9" s="38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29. 3. 2018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2" t="s">
        <v>21</v>
      </c>
      <c r="F24" s="352"/>
      <c r="G24" s="352"/>
      <c r="H24" s="352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ROUND(J87,2)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0">
        <f>ROUND(SUM(BE87:BE435),2)</f>
        <v>0</v>
      </c>
      <c r="G30" s="42"/>
      <c r="H30" s="42"/>
      <c r="I30" s="131">
        <v>0.21</v>
      </c>
      <c r="J30" s="130">
        <f>ROUND(ROUND((SUM(BE87:BE435)),2)*I30,2)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0">
        <f>ROUND(SUM(BF87:BF435),2)</f>
        <v>0</v>
      </c>
      <c r="G31" s="42"/>
      <c r="H31" s="42"/>
      <c r="I31" s="131">
        <v>0.15</v>
      </c>
      <c r="J31" s="130">
        <f>ROUND(ROUND((SUM(BF87:BF435)),2)*I31,2)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0">
        <f>ROUND(SUM(BG87:BG435),2)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0">
        <f>ROUND(SUM(BH87:BH435),2)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0">
        <f>ROUND(SUM(BI87:BI435),2)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120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 xml:space="preserve"> Křepelka, Velké Poříčí, zkapacitnění koryta. -aktualizace 3/2018</v>
      </c>
      <c r="F45" s="384"/>
      <c r="G45" s="384"/>
      <c r="H45" s="384"/>
      <c r="I45" s="118"/>
      <c r="J45" s="42"/>
      <c r="K45" s="45"/>
    </row>
    <row r="46" spans="2:11" s="1" customFormat="1" ht="14.45" customHeight="1">
      <c r="B46" s="41"/>
      <c r="C46" s="37" t="s">
        <v>118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03 - SO 1.3</v>
      </c>
      <c r="F47" s="386"/>
      <c r="G47" s="386"/>
      <c r="H47" s="38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Velké Poříčí</v>
      </c>
      <c r="G49" s="42"/>
      <c r="H49" s="42"/>
      <c r="I49" s="119" t="s">
        <v>25</v>
      </c>
      <c r="J49" s="120" t="str">
        <f>IF(J12="","",J12)</f>
        <v>29. 3. 2018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ČR - Povodí Labe s.p.</v>
      </c>
      <c r="G51" s="42"/>
      <c r="H51" s="42"/>
      <c r="I51" s="119" t="s">
        <v>33</v>
      </c>
      <c r="J51" s="352" t="str">
        <f>E21</f>
        <v>ing. Jaroslav Branda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121</v>
      </c>
      <c r="D54" s="132"/>
      <c r="E54" s="132"/>
      <c r="F54" s="132"/>
      <c r="G54" s="132"/>
      <c r="H54" s="132"/>
      <c r="I54" s="145"/>
      <c r="J54" s="146" t="s">
        <v>122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123</v>
      </c>
      <c r="D56" s="42"/>
      <c r="E56" s="42"/>
      <c r="F56" s="42"/>
      <c r="G56" s="42"/>
      <c r="H56" s="42"/>
      <c r="I56" s="118"/>
      <c r="J56" s="128">
        <f>J87</f>
        <v>0</v>
      </c>
      <c r="K56" s="45"/>
      <c r="AU56" s="24" t="s">
        <v>124</v>
      </c>
    </row>
    <row r="57" spans="2:11" s="7" customFormat="1" ht="24.95" customHeight="1">
      <c r="B57" s="149"/>
      <c r="C57" s="150"/>
      <c r="D57" s="151" t="s">
        <v>125</v>
      </c>
      <c r="E57" s="152"/>
      <c r="F57" s="152"/>
      <c r="G57" s="152"/>
      <c r="H57" s="152"/>
      <c r="I57" s="153"/>
      <c r="J57" s="154">
        <f>J88</f>
        <v>0</v>
      </c>
      <c r="K57" s="155"/>
    </row>
    <row r="58" spans="2:11" s="8" customFormat="1" ht="19.9" customHeight="1">
      <c r="B58" s="156"/>
      <c r="C58" s="157"/>
      <c r="D58" s="158" t="s">
        <v>126</v>
      </c>
      <c r="E58" s="159"/>
      <c r="F58" s="159"/>
      <c r="G58" s="159"/>
      <c r="H58" s="159"/>
      <c r="I58" s="160"/>
      <c r="J58" s="161">
        <f>J89</f>
        <v>0</v>
      </c>
      <c r="K58" s="162"/>
    </row>
    <row r="59" spans="2:11" s="8" customFormat="1" ht="19.9" customHeight="1">
      <c r="B59" s="156"/>
      <c r="C59" s="157"/>
      <c r="D59" s="158" t="s">
        <v>127</v>
      </c>
      <c r="E59" s="159"/>
      <c r="F59" s="159"/>
      <c r="G59" s="159"/>
      <c r="H59" s="159"/>
      <c r="I59" s="160"/>
      <c r="J59" s="161">
        <f>J184</f>
        <v>0</v>
      </c>
      <c r="K59" s="162"/>
    </row>
    <row r="60" spans="2:11" s="8" customFormat="1" ht="19.9" customHeight="1">
      <c r="B60" s="156"/>
      <c r="C60" s="157"/>
      <c r="D60" s="158" t="s">
        <v>128</v>
      </c>
      <c r="E60" s="159"/>
      <c r="F60" s="159"/>
      <c r="G60" s="159"/>
      <c r="H60" s="159"/>
      <c r="I60" s="160"/>
      <c r="J60" s="161">
        <f>J199</f>
        <v>0</v>
      </c>
      <c r="K60" s="162"/>
    </row>
    <row r="61" spans="2:11" s="8" customFormat="1" ht="19.9" customHeight="1">
      <c r="B61" s="156"/>
      <c r="C61" s="157"/>
      <c r="D61" s="158" t="s">
        <v>129</v>
      </c>
      <c r="E61" s="159"/>
      <c r="F61" s="159"/>
      <c r="G61" s="159"/>
      <c r="H61" s="159"/>
      <c r="I61" s="160"/>
      <c r="J61" s="161">
        <f>J296</f>
        <v>0</v>
      </c>
      <c r="K61" s="162"/>
    </row>
    <row r="62" spans="2:11" s="8" customFormat="1" ht="19.9" customHeight="1">
      <c r="B62" s="156"/>
      <c r="C62" s="157"/>
      <c r="D62" s="158" t="s">
        <v>130</v>
      </c>
      <c r="E62" s="159"/>
      <c r="F62" s="159"/>
      <c r="G62" s="159"/>
      <c r="H62" s="159"/>
      <c r="I62" s="160"/>
      <c r="J62" s="161">
        <f>J312</f>
        <v>0</v>
      </c>
      <c r="K62" s="162"/>
    </row>
    <row r="63" spans="2:11" s="8" customFormat="1" ht="19.9" customHeight="1">
      <c r="B63" s="156"/>
      <c r="C63" s="157"/>
      <c r="D63" s="158" t="s">
        <v>131</v>
      </c>
      <c r="E63" s="159"/>
      <c r="F63" s="159"/>
      <c r="G63" s="159"/>
      <c r="H63" s="159"/>
      <c r="I63" s="160"/>
      <c r="J63" s="161">
        <f>J341</f>
        <v>0</v>
      </c>
      <c r="K63" s="162"/>
    </row>
    <row r="64" spans="2:11" s="8" customFormat="1" ht="19.9" customHeight="1">
      <c r="B64" s="156"/>
      <c r="C64" s="157"/>
      <c r="D64" s="158" t="s">
        <v>132</v>
      </c>
      <c r="E64" s="159"/>
      <c r="F64" s="159"/>
      <c r="G64" s="159"/>
      <c r="H64" s="159"/>
      <c r="I64" s="160"/>
      <c r="J64" s="161">
        <f>J365</f>
        <v>0</v>
      </c>
      <c r="K64" s="162"/>
    </row>
    <row r="65" spans="2:11" s="8" customFormat="1" ht="19.9" customHeight="1">
      <c r="B65" s="156"/>
      <c r="C65" s="157"/>
      <c r="D65" s="158" t="s">
        <v>133</v>
      </c>
      <c r="E65" s="159"/>
      <c r="F65" s="159"/>
      <c r="G65" s="159"/>
      <c r="H65" s="159"/>
      <c r="I65" s="160"/>
      <c r="J65" s="161">
        <f>J384</f>
        <v>0</v>
      </c>
      <c r="K65" s="162"/>
    </row>
    <row r="66" spans="2:11" s="8" customFormat="1" ht="19.9" customHeight="1">
      <c r="B66" s="156"/>
      <c r="C66" s="157"/>
      <c r="D66" s="158" t="s">
        <v>134</v>
      </c>
      <c r="E66" s="159"/>
      <c r="F66" s="159"/>
      <c r="G66" s="159"/>
      <c r="H66" s="159"/>
      <c r="I66" s="160"/>
      <c r="J66" s="161">
        <f>J431</f>
        <v>0</v>
      </c>
      <c r="K66" s="162"/>
    </row>
    <row r="67" spans="2:11" s="8" customFormat="1" ht="19.9" customHeight="1">
      <c r="B67" s="156"/>
      <c r="C67" s="157"/>
      <c r="D67" s="158" t="s">
        <v>135</v>
      </c>
      <c r="E67" s="159"/>
      <c r="F67" s="159"/>
      <c r="G67" s="159"/>
      <c r="H67" s="159"/>
      <c r="I67" s="160"/>
      <c r="J67" s="161">
        <f>J434</f>
        <v>0</v>
      </c>
      <c r="K67" s="162"/>
    </row>
    <row r="68" spans="2:11" s="1" customFormat="1" ht="21.75" customHeight="1">
      <c r="B68" s="41"/>
      <c r="C68" s="42"/>
      <c r="D68" s="42"/>
      <c r="E68" s="42"/>
      <c r="F68" s="42"/>
      <c r="G68" s="42"/>
      <c r="H68" s="42"/>
      <c r="I68" s="118"/>
      <c r="J68" s="42"/>
      <c r="K68" s="45"/>
    </row>
    <row r="69" spans="2:11" s="1" customFormat="1" ht="6.95" customHeight="1">
      <c r="B69" s="56"/>
      <c r="C69" s="57"/>
      <c r="D69" s="57"/>
      <c r="E69" s="57"/>
      <c r="F69" s="57"/>
      <c r="G69" s="57"/>
      <c r="H69" s="57"/>
      <c r="I69" s="139"/>
      <c r="J69" s="57"/>
      <c r="K69" s="58"/>
    </row>
    <row r="73" spans="2:12" s="1" customFormat="1" ht="6.95" customHeight="1">
      <c r="B73" s="59"/>
      <c r="C73" s="60"/>
      <c r="D73" s="60"/>
      <c r="E73" s="60"/>
      <c r="F73" s="60"/>
      <c r="G73" s="60"/>
      <c r="H73" s="60"/>
      <c r="I73" s="142"/>
      <c r="J73" s="60"/>
      <c r="K73" s="60"/>
      <c r="L73" s="61"/>
    </row>
    <row r="74" spans="2:12" s="1" customFormat="1" ht="36.95" customHeight="1">
      <c r="B74" s="41"/>
      <c r="C74" s="62" t="s">
        <v>136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4.45" customHeight="1">
      <c r="B76" s="41"/>
      <c r="C76" s="65" t="s">
        <v>18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6.5" customHeight="1">
      <c r="B77" s="41"/>
      <c r="C77" s="63"/>
      <c r="D77" s="63"/>
      <c r="E77" s="388" t="str">
        <f>E7</f>
        <v xml:space="preserve"> Křepelka, Velké Poříčí, zkapacitnění koryta. -aktualizace 3/2018</v>
      </c>
      <c r="F77" s="389"/>
      <c r="G77" s="389"/>
      <c r="H77" s="389"/>
      <c r="I77" s="163"/>
      <c r="J77" s="63"/>
      <c r="K77" s="63"/>
      <c r="L77" s="61"/>
    </row>
    <row r="78" spans="2:12" s="1" customFormat="1" ht="14.45" customHeight="1">
      <c r="B78" s="41"/>
      <c r="C78" s="65" t="s">
        <v>118</v>
      </c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7.25" customHeight="1">
      <c r="B79" s="41"/>
      <c r="C79" s="63"/>
      <c r="D79" s="63"/>
      <c r="E79" s="363" t="str">
        <f>E9</f>
        <v>03 - SO 1.3</v>
      </c>
      <c r="F79" s="390"/>
      <c r="G79" s="390"/>
      <c r="H79" s="390"/>
      <c r="I79" s="163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12" s="1" customFormat="1" ht="18" customHeight="1">
      <c r="B81" s="41"/>
      <c r="C81" s="65" t="s">
        <v>23</v>
      </c>
      <c r="D81" s="63"/>
      <c r="E81" s="63"/>
      <c r="F81" s="164" t="str">
        <f>F12</f>
        <v>Velké Poříčí</v>
      </c>
      <c r="G81" s="63"/>
      <c r="H81" s="63"/>
      <c r="I81" s="165" t="s">
        <v>25</v>
      </c>
      <c r="J81" s="73" t="str">
        <f>IF(J12="","",J12)</f>
        <v>29. 3. 2018</v>
      </c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12" s="1" customFormat="1" ht="13.5">
      <c r="B83" s="41"/>
      <c r="C83" s="65" t="s">
        <v>27</v>
      </c>
      <c r="D83" s="63"/>
      <c r="E83" s="63"/>
      <c r="F83" s="164" t="str">
        <f>E15</f>
        <v>ČR - Povodí Labe s.p.</v>
      </c>
      <c r="G83" s="63"/>
      <c r="H83" s="63"/>
      <c r="I83" s="165" t="s">
        <v>33</v>
      </c>
      <c r="J83" s="164" t="str">
        <f>E21</f>
        <v>ing. Jaroslav Branda</v>
      </c>
      <c r="K83" s="63"/>
      <c r="L83" s="61"/>
    </row>
    <row r="84" spans="2:12" s="1" customFormat="1" ht="14.45" customHeight="1">
      <c r="B84" s="41"/>
      <c r="C84" s="65" t="s">
        <v>31</v>
      </c>
      <c r="D84" s="63"/>
      <c r="E84" s="63"/>
      <c r="F84" s="164" t="str">
        <f>IF(E18="","",E18)</f>
        <v/>
      </c>
      <c r="G84" s="63"/>
      <c r="H84" s="63"/>
      <c r="I84" s="163"/>
      <c r="J84" s="63"/>
      <c r="K84" s="63"/>
      <c r="L84" s="61"/>
    </row>
    <row r="85" spans="2:12" s="1" customFormat="1" ht="10.35" customHeight="1">
      <c r="B85" s="41"/>
      <c r="C85" s="63"/>
      <c r="D85" s="63"/>
      <c r="E85" s="63"/>
      <c r="F85" s="63"/>
      <c r="G85" s="63"/>
      <c r="H85" s="63"/>
      <c r="I85" s="163"/>
      <c r="J85" s="63"/>
      <c r="K85" s="63"/>
      <c r="L85" s="61"/>
    </row>
    <row r="86" spans="2:20" s="9" customFormat="1" ht="29.25" customHeight="1">
      <c r="B86" s="166"/>
      <c r="C86" s="167" t="s">
        <v>137</v>
      </c>
      <c r="D86" s="168" t="s">
        <v>56</v>
      </c>
      <c r="E86" s="168" t="s">
        <v>52</v>
      </c>
      <c r="F86" s="168" t="s">
        <v>138</v>
      </c>
      <c r="G86" s="168" t="s">
        <v>139</v>
      </c>
      <c r="H86" s="168" t="s">
        <v>140</v>
      </c>
      <c r="I86" s="169" t="s">
        <v>141</v>
      </c>
      <c r="J86" s="168" t="s">
        <v>122</v>
      </c>
      <c r="K86" s="170" t="s">
        <v>142</v>
      </c>
      <c r="L86" s="171"/>
      <c r="M86" s="81" t="s">
        <v>143</v>
      </c>
      <c r="N86" s="82" t="s">
        <v>41</v>
      </c>
      <c r="O86" s="82" t="s">
        <v>144</v>
      </c>
      <c r="P86" s="82" t="s">
        <v>145</v>
      </c>
      <c r="Q86" s="82" t="s">
        <v>146</v>
      </c>
      <c r="R86" s="82" t="s">
        <v>147</v>
      </c>
      <c r="S86" s="82" t="s">
        <v>148</v>
      </c>
      <c r="T86" s="83" t="s">
        <v>149</v>
      </c>
    </row>
    <row r="87" spans="2:63" s="1" customFormat="1" ht="29.25" customHeight="1">
      <c r="B87" s="41"/>
      <c r="C87" s="87" t="s">
        <v>123</v>
      </c>
      <c r="D87" s="63"/>
      <c r="E87" s="63"/>
      <c r="F87" s="63"/>
      <c r="G87" s="63"/>
      <c r="H87" s="63"/>
      <c r="I87" s="163"/>
      <c r="J87" s="172">
        <f>BK87</f>
        <v>0</v>
      </c>
      <c r="K87" s="63"/>
      <c r="L87" s="61"/>
      <c r="M87" s="84"/>
      <c r="N87" s="85"/>
      <c r="O87" s="85"/>
      <c r="P87" s="173">
        <f>P88</f>
        <v>0</v>
      </c>
      <c r="Q87" s="85"/>
      <c r="R87" s="173">
        <f>R88</f>
        <v>161.22888874</v>
      </c>
      <c r="S87" s="85"/>
      <c r="T87" s="174">
        <f>T88</f>
        <v>42.058608</v>
      </c>
      <c r="AT87" s="24" t="s">
        <v>70</v>
      </c>
      <c r="AU87" s="24" t="s">
        <v>124</v>
      </c>
      <c r="BK87" s="175">
        <f>BK88</f>
        <v>0</v>
      </c>
    </row>
    <row r="88" spans="2:63" s="10" customFormat="1" ht="37.35" customHeight="1">
      <c r="B88" s="176"/>
      <c r="C88" s="177"/>
      <c r="D88" s="178" t="s">
        <v>70</v>
      </c>
      <c r="E88" s="179" t="s">
        <v>150</v>
      </c>
      <c r="F88" s="179" t="s">
        <v>151</v>
      </c>
      <c r="G88" s="177"/>
      <c r="H88" s="177"/>
      <c r="I88" s="180"/>
      <c r="J88" s="181">
        <f>BK88</f>
        <v>0</v>
      </c>
      <c r="K88" s="177"/>
      <c r="L88" s="182"/>
      <c r="M88" s="183"/>
      <c r="N88" s="184"/>
      <c r="O88" s="184"/>
      <c r="P88" s="185">
        <f>P89+P184+P199+P296+P312+P341+P365+P384+P431+P434</f>
        <v>0</v>
      </c>
      <c r="Q88" s="184"/>
      <c r="R88" s="185">
        <f>R89+R184+R199+R296+R312+R341+R365+R384+R431+R434</f>
        <v>161.22888874</v>
      </c>
      <c r="S88" s="184"/>
      <c r="T88" s="186">
        <f>T89+T184+T199+T296+T312+T341+T365+T384+T431+T434</f>
        <v>42.058608</v>
      </c>
      <c r="AR88" s="187" t="s">
        <v>79</v>
      </c>
      <c r="AT88" s="188" t="s">
        <v>70</v>
      </c>
      <c r="AU88" s="188" t="s">
        <v>71</v>
      </c>
      <c r="AY88" s="187" t="s">
        <v>152</v>
      </c>
      <c r="BK88" s="189">
        <f>BK89+BK184+BK199+BK296+BK312+BK341+BK365+BK384+BK431+BK434</f>
        <v>0</v>
      </c>
    </row>
    <row r="89" spans="2:63" s="10" customFormat="1" ht="19.9" customHeight="1">
      <c r="B89" s="176"/>
      <c r="C89" s="177"/>
      <c r="D89" s="178" t="s">
        <v>70</v>
      </c>
      <c r="E89" s="190" t="s">
        <v>79</v>
      </c>
      <c r="F89" s="190" t="s">
        <v>153</v>
      </c>
      <c r="G89" s="177"/>
      <c r="H89" s="177"/>
      <c r="I89" s="180"/>
      <c r="J89" s="191">
        <f>BK89</f>
        <v>0</v>
      </c>
      <c r="K89" s="177"/>
      <c r="L89" s="182"/>
      <c r="M89" s="183"/>
      <c r="N89" s="184"/>
      <c r="O89" s="184"/>
      <c r="P89" s="185">
        <f>SUM(P90:P183)</f>
        <v>0</v>
      </c>
      <c r="Q89" s="184"/>
      <c r="R89" s="185">
        <f>SUM(R90:R183)</f>
        <v>5.011565399999999</v>
      </c>
      <c r="S89" s="184"/>
      <c r="T89" s="186">
        <f>SUM(T90:T183)</f>
        <v>33.058608</v>
      </c>
      <c r="AR89" s="187" t="s">
        <v>79</v>
      </c>
      <c r="AT89" s="188" t="s">
        <v>70</v>
      </c>
      <c r="AU89" s="188" t="s">
        <v>79</v>
      </c>
      <c r="AY89" s="187" t="s">
        <v>152</v>
      </c>
      <c r="BK89" s="189">
        <f>SUM(BK90:BK183)</f>
        <v>0</v>
      </c>
    </row>
    <row r="90" spans="2:65" s="1" customFormat="1" ht="51" customHeight="1">
      <c r="B90" s="41"/>
      <c r="C90" s="192" t="s">
        <v>79</v>
      </c>
      <c r="D90" s="192" t="s">
        <v>154</v>
      </c>
      <c r="E90" s="193" t="s">
        <v>155</v>
      </c>
      <c r="F90" s="194" t="s">
        <v>156</v>
      </c>
      <c r="G90" s="195" t="s">
        <v>157</v>
      </c>
      <c r="H90" s="196">
        <v>40.513</v>
      </c>
      <c r="I90" s="197"/>
      <c r="J90" s="198">
        <f>ROUND(I90*H90,2)</f>
        <v>0</v>
      </c>
      <c r="K90" s="194" t="s">
        <v>158</v>
      </c>
      <c r="L90" s="61"/>
      <c r="M90" s="199" t="s">
        <v>21</v>
      </c>
      <c r="N90" s="200" t="s">
        <v>42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0.235</v>
      </c>
      <c r="T90" s="202">
        <f>S90*H90</f>
        <v>9.520555</v>
      </c>
      <c r="AR90" s="24" t="s">
        <v>159</v>
      </c>
      <c r="AT90" s="24" t="s">
        <v>154</v>
      </c>
      <c r="AU90" s="24" t="s">
        <v>81</v>
      </c>
      <c r="AY90" s="24" t="s">
        <v>152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79</v>
      </c>
      <c r="BK90" s="203">
        <f>ROUND(I90*H90,2)</f>
        <v>0</v>
      </c>
      <c r="BL90" s="24" t="s">
        <v>159</v>
      </c>
      <c r="BM90" s="24" t="s">
        <v>881</v>
      </c>
    </row>
    <row r="91" spans="2:51" s="12" customFormat="1" ht="13.5">
      <c r="B91" s="215"/>
      <c r="C91" s="216"/>
      <c r="D91" s="206" t="s">
        <v>168</v>
      </c>
      <c r="E91" s="217" t="s">
        <v>21</v>
      </c>
      <c r="F91" s="218" t="s">
        <v>882</v>
      </c>
      <c r="G91" s="216"/>
      <c r="H91" s="219">
        <v>40.513</v>
      </c>
      <c r="I91" s="220"/>
      <c r="J91" s="216"/>
      <c r="K91" s="216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168</v>
      </c>
      <c r="AU91" s="225" t="s">
        <v>81</v>
      </c>
      <c r="AV91" s="12" t="s">
        <v>81</v>
      </c>
      <c r="AW91" s="12" t="s">
        <v>35</v>
      </c>
      <c r="AX91" s="12" t="s">
        <v>71</v>
      </c>
      <c r="AY91" s="225" t="s">
        <v>152</v>
      </c>
    </row>
    <row r="92" spans="2:51" s="13" customFormat="1" ht="13.5">
      <c r="B92" s="226"/>
      <c r="C92" s="227"/>
      <c r="D92" s="206" t="s">
        <v>168</v>
      </c>
      <c r="E92" s="228" t="s">
        <v>21</v>
      </c>
      <c r="F92" s="229" t="s">
        <v>172</v>
      </c>
      <c r="G92" s="227"/>
      <c r="H92" s="230">
        <v>40.513</v>
      </c>
      <c r="I92" s="231"/>
      <c r="J92" s="227"/>
      <c r="K92" s="227"/>
      <c r="L92" s="232"/>
      <c r="M92" s="233"/>
      <c r="N92" s="234"/>
      <c r="O92" s="234"/>
      <c r="P92" s="234"/>
      <c r="Q92" s="234"/>
      <c r="R92" s="234"/>
      <c r="S92" s="234"/>
      <c r="T92" s="235"/>
      <c r="AT92" s="236" t="s">
        <v>168</v>
      </c>
      <c r="AU92" s="236" t="s">
        <v>81</v>
      </c>
      <c r="AV92" s="13" t="s">
        <v>159</v>
      </c>
      <c r="AW92" s="13" t="s">
        <v>35</v>
      </c>
      <c r="AX92" s="13" t="s">
        <v>79</v>
      </c>
      <c r="AY92" s="236" t="s">
        <v>152</v>
      </c>
    </row>
    <row r="93" spans="2:65" s="1" customFormat="1" ht="51" customHeight="1">
      <c r="B93" s="41"/>
      <c r="C93" s="192" t="s">
        <v>81</v>
      </c>
      <c r="D93" s="192" t="s">
        <v>154</v>
      </c>
      <c r="E93" s="193" t="s">
        <v>161</v>
      </c>
      <c r="F93" s="194" t="s">
        <v>162</v>
      </c>
      <c r="G93" s="195" t="s">
        <v>157</v>
      </c>
      <c r="H93" s="196">
        <v>40.513</v>
      </c>
      <c r="I93" s="197"/>
      <c r="J93" s="198">
        <f>ROUND(I93*H93,2)</f>
        <v>0</v>
      </c>
      <c r="K93" s="194" t="s">
        <v>158</v>
      </c>
      <c r="L93" s="61"/>
      <c r="M93" s="199" t="s">
        <v>21</v>
      </c>
      <c r="N93" s="200" t="s">
        <v>42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0.4</v>
      </c>
      <c r="T93" s="202">
        <f>S93*H93</f>
        <v>16.2052</v>
      </c>
      <c r="AR93" s="24" t="s">
        <v>159</v>
      </c>
      <c r="AT93" s="24" t="s">
        <v>154</v>
      </c>
      <c r="AU93" s="24" t="s">
        <v>81</v>
      </c>
      <c r="AY93" s="24" t="s">
        <v>152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79</v>
      </c>
      <c r="BK93" s="203">
        <f>ROUND(I93*H93,2)</f>
        <v>0</v>
      </c>
      <c r="BL93" s="24" t="s">
        <v>159</v>
      </c>
      <c r="BM93" s="24" t="s">
        <v>883</v>
      </c>
    </row>
    <row r="94" spans="2:65" s="1" customFormat="1" ht="38.25" customHeight="1">
      <c r="B94" s="41"/>
      <c r="C94" s="192" t="s">
        <v>164</v>
      </c>
      <c r="D94" s="192" t="s">
        <v>154</v>
      </c>
      <c r="E94" s="193" t="s">
        <v>165</v>
      </c>
      <c r="F94" s="194" t="s">
        <v>166</v>
      </c>
      <c r="G94" s="195" t="s">
        <v>157</v>
      </c>
      <c r="H94" s="196">
        <v>40.513</v>
      </c>
      <c r="I94" s="197"/>
      <c r="J94" s="198">
        <f>ROUND(I94*H94,2)</f>
        <v>0</v>
      </c>
      <c r="K94" s="194" t="s">
        <v>158</v>
      </c>
      <c r="L94" s="61"/>
      <c r="M94" s="199" t="s">
        <v>21</v>
      </c>
      <c r="N94" s="200" t="s">
        <v>42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0.181</v>
      </c>
      <c r="T94" s="202">
        <f>S94*H94</f>
        <v>7.332852999999999</v>
      </c>
      <c r="AR94" s="24" t="s">
        <v>159</v>
      </c>
      <c r="AT94" s="24" t="s">
        <v>154</v>
      </c>
      <c r="AU94" s="24" t="s">
        <v>81</v>
      </c>
      <c r="AY94" s="24" t="s">
        <v>152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79</v>
      </c>
      <c r="BK94" s="203">
        <f>ROUND(I94*H94,2)</f>
        <v>0</v>
      </c>
      <c r="BL94" s="24" t="s">
        <v>159</v>
      </c>
      <c r="BM94" s="24" t="s">
        <v>884</v>
      </c>
    </row>
    <row r="95" spans="2:65" s="1" customFormat="1" ht="25.5" customHeight="1">
      <c r="B95" s="41"/>
      <c r="C95" s="192" t="s">
        <v>159</v>
      </c>
      <c r="D95" s="192" t="s">
        <v>154</v>
      </c>
      <c r="E95" s="193" t="s">
        <v>173</v>
      </c>
      <c r="F95" s="194" t="s">
        <v>174</v>
      </c>
      <c r="G95" s="195" t="s">
        <v>175</v>
      </c>
      <c r="H95" s="196">
        <v>6.912</v>
      </c>
      <c r="I95" s="197"/>
      <c r="J95" s="198">
        <f>ROUND(I95*H95,2)</f>
        <v>0</v>
      </c>
      <c r="K95" s="194" t="s">
        <v>158</v>
      </c>
      <c r="L95" s="61"/>
      <c r="M95" s="199" t="s">
        <v>21</v>
      </c>
      <c r="N95" s="200" t="s">
        <v>42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159</v>
      </c>
      <c r="AT95" s="24" t="s">
        <v>154</v>
      </c>
      <c r="AU95" s="24" t="s">
        <v>81</v>
      </c>
      <c r="AY95" s="24" t="s">
        <v>152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79</v>
      </c>
      <c r="BK95" s="203">
        <f>ROUND(I95*H95,2)</f>
        <v>0</v>
      </c>
      <c r="BL95" s="24" t="s">
        <v>159</v>
      </c>
      <c r="BM95" s="24" t="s">
        <v>885</v>
      </c>
    </row>
    <row r="96" spans="2:51" s="11" customFormat="1" ht="13.5">
      <c r="B96" s="204"/>
      <c r="C96" s="205"/>
      <c r="D96" s="206" t="s">
        <v>168</v>
      </c>
      <c r="E96" s="207" t="s">
        <v>21</v>
      </c>
      <c r="F96" s="208" t="s">
        <v>886</v>
      </c>
      <c r="G96" s="205"/>
      <c r="H96" s="207" t="s">
        <v>21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168</v>
      </c>
      <c r="AU96" s="214" t="s">
        <v>81</v>
      </c>
      <c r="AV96" s="11" t="s">
        <v>79</v>
      </c>
      <c r="AW96" s="11" t="s">
        <v>35</v>
      </c>
      <c r="AX96" s="11" t="s">
        <v>71</v>
      </c>
      <c r="AY96" s="214" t="s">
        <v>152</v>
      </c>
    </row>
    <row r="97" spans="2:51" s="12" customFormat="1" ht="13.5">
      <c r="B97" s="215"/>
      <c r="C97" s="216"/>
      <c r="D97" s="206" t="s">
        <v>168</v>
      </c>
      <c r="E97" s="217" t="s">
        <v>21</v>
      </c>
      <c r="F97" s="218" t="s">
        <v>887</v>
      </c>
      <c r="G97" s="216"/>
      <c r="H97" s="219">
        <v>6.912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168</v>
      </c>
      <c r="AU97" s="225" t="s">
        <v>81</v>
      </c>
      <c r="AV97" s="12" t="s">
        <v>81</v>
      </c>
      <c r="AW97" s="12" t="s">
        <v>35</v>
      </c>
      <c r="AX97" s="12" t="s">
        <v>71</v>
      </c>
      <c r="AY97" s="225" t="s">
        <v>152</v>
      </c>
    </row>
    <row r="98" spans="2:51" s="13" customFormat="1" ht="13.5">
      <c r="B98" s="226"/>
      <c r="C98" s="227"/>
      <c r="D98" s="206" t="s">
        <v>168</v>
      </c>
      <c r="E98" s="228" t="s">
        <v>21</v>
      </c>
      <c r="F98" s="229" t="s">
        <v>172</v>
      </c>
      <c r="G98" s="227"/>
      <c r="H98" s="230">
        <v>6.912</v>
      </c>
      <c r="I98" s="231"/>
      <c r="J98" s="227"/>
      <c r="K98" s="227"/>
      <c r="L98" s="232"/>
      <c r="M98" s="233"/>
      <c r="N98" s="234"/>
      <c r="O98" s="234"/>
      <c r="P98" s="234"/>
      <c r="Q98" s="234"/>
      <c r="R98" s="234"/>
      <c r="S98" s="234"/>
      <c r="T98" s="235"/>
      <c r="AT98" s="236" t="s">
        <v>168</v>
      </c>
      <c r="AU98" s="236" t="s">
        <v>81</v>
      </c>
      <c r="AV98" s="13" t="s">
        <v>159</v>
      </c>
      <c r="AW98" s="13" t="s">
        <v>35</v>
      </c>
      <c r="AX98" s="13" t="s">
        <v>79</v>
      </c>
      <c r="AY98" s="236" t="s">
        <v>152</v>
      </c>
    </row>
    <row r="99" spans="2:65" s="1" customFormat="1" ht="16.5" customHeight="1">
      <c r="B99" s="41"/>
      <c r="C99" s="192" t="s">
        <v>179</v>
      </c>
      <c r="D99" s="192" t="s">
        <v>154</v>
      </c>
      <c r="E99" s="193" t="s">
        <v>180</v>
      </c>
      <c r="F99" s="194" t="s">
        <v>181</v>
      </c>
      <c r="G99" s="195" t="s">
        <v>182</v>
      </c>
      <c r="H99" s="196">
        <v>52.37</v>
      </c>
      <c r="I99" s="197"/>
      <c r="J99" s="198">
        <f>ROUND(I99*H99,2)</f>
        <v>0</v>
      </c>
      <c r="K99" s="194" t="s">
        <v>158</v>
      </c>
      <c r="L99" s="61"/>
      <c r="M99" s="199" t="s">
        <v>21</v>
      </c>
      <c r="N99" s="200" t="s">
        <v>42</v>
      </c>
      <c r="O99" s="42"/>
      <c r="P99" s="201">
        <f>O99*H99</f>
        <v>0</v>
      </c>
      <c r="Q99" s="201">
        <v>0.00952</v>
      </c>
      <c r="R99" s="201">
        <f>Q99*H99</f>
        <v>0.4985624</v>
      </c>
      <c r="S99" s="201">
        <v>0</v>
      </c>
      <c r="T99" s="202">
        <f>S99*H99</f>
        <v>0</v>
      </c>
      <c r="AR99" s="24" t="s">
        <v>159</v>
      </c>
      <c r="AT99" s="24" t="s">
        <v>154</v>
      </c>
      <c r="AU99" s="24" t="s">
        <v>81</v>
      </c>
      <c r="AY99" s="24" t="s">
        <v>152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79</v>
      </c>
      <c r="BK99" s="203">
        <f>ROUND(I99*H99,2)</f>
        <v>0</v>
      </c>
      <c r="BL99" s="24" t="s">
        <v>159</v>
      </c>
      <c r="BM99" s="24" t="s">
        <v>888</v>
      </c>
    </row>
    <row r="100" spans="2:51" s="11" customFormat="1" ht="13.5">
      <c r="B100" s="204"/>
      <c r="C100" s="205"/>
      <c r="D100" s="206" t="s">
        <v>168</v>
      </c>
      <c r="E100" s="207" t="s">
        <v>21</v>
      </c>
      <c r="F100" s="208" t="s">
        <v>184</v>
      </c>
      <c r="G100" s="205"/>
      <c r="H100" s="207" t="s">
        <v>21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168</v>
      </c>
      <c r="AU100" s="214" t="s">
        <v>81</v>
      </c>
      <c r="AV100" s="11" t="s">
        <v>79</v>
      </c>
      <c r="AW100" s="11" t="s">
        <v>35</v>
      </c>
      <c r="AX100" s="11" t="s">
        <v>71</v>
      </c>
      <c r="AY100" s="214" t="s">
        <v>152</v>
      </c>
    </row>
    <row r="101" spans="2:51" s="12" customFormat="1" ht="13.5">
      <c r="B101" s="215"/>
      <c r="C101" s="216"/>
      <c r="D101" s="206" t="s">
        <v>168</v>
      </c>
      <c r="E101" s="217" t="s">
        <v>21</v>
      </c>
      <c r="F101" s="218" t="s">
        <v>889</v>
      </c>
      <c r="G101" s="216"/>
      <c r="H101" s="219">
        <v>40.37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168</v>
      </c>
      <c r="AU101" s="225" t="s">
        <v>81</v>
      </c>
      <c r="AV101" s="12" t="s">
        <v>81</v>
      </c>
      <c r="AW101" s="12" t="s">
        <v>35</v>
      </c>
      <c r="AX101" s="12" t="s">
        <v>71</v>
      </c>
      <c r="AY101" s="225" t="s">
        <v>152</v>
      </c>
    </row>
    <row r="102" spans="2:51" s="12" customFormat="1" ht="13.5">
      <c r="B102" s="215"/>
      <c r="C102" s="216"/>
      <c r="D102" s="206" t="s">
        <v>168</v>
      </c>
      <c r="E102" s="217" t="s">
        <v>21</v>
      </c>
      <c r="F102" s="218" t="s">
        <v>186</v>
      </c>
      <c r="G102" s="216"/>
      <c r="H102" s="219">
        <v>12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168</v>
      </c>
      <c r="AU102" s="225" t="s">
        <v>81</v>
      </c>
      <c r="AV102" s="12" t="s">
        <v>81</v>
      </c>
      <c r="AW102" s="12" t="s">
        <v>35</v>
      </c>
      <c r="AX102" s="12" t="s">
        <v>71</v>
      </c>
      <c r="AY102" s="225" t="s">
        <v>152</v>
      </c>
    </row>
    <row r="103" spans="2:51" s="13" customFormat="1" ht="13.5">
      <c r="B103" s="226"/>
      <c r="C103" s="227"/>
      <c r="D103" s="206" t="s">
        <v>168</v>
      </c>
      <c r="E103" s="228" t="s">
        <v>21</v>
      </c>
      <c r="F103" s="229" t="s">
        <v>172</v>
      </c>
      <c r="G103" s="227"/>
      <c r="H103" s="230">
        <v>52.37</v>
      </c>
      <c r="I103" s="231"/>
      <c r="J103" s="227"/>
      <c r="K103" s="227"/>
      <c r="L103" s="232"/>
      <c r="M103" s="233"/>
      <c r="N103" s="234"/>
      <c r="O103" s="234"/>
      <c r="P103" s="234"/>
      <c r="Q103" s="234"/>
      <c r="R103" s="234"/>
      <c r="S103" s="234"/>
      <c r="T103" s="235"/>
      <c r="AT103" s="236" t="s">
        <v>168</v>
      </c>
      <c r="AU103" s="236" t="s">
        <v>81</v>
      </c>
      <c r="AV103" s="13" t="s">
        <v>159</v>
      </c>
      <c r="AW103" s="13" t="s">
        <v>35</v>
      </c>
      <c r="AX103" s="13" t="s">
        <v>79</v>
      </c>
      <c r="AY103" s="236" t="s">
        <v>152</v>
      </c>
    </row>
    <row r="104" spans="2:65" s="1" customFormat="1" ht="25.5" customHeight="1">
      <c r="B104" s="41"/>
      <c r="C104" s="192" t="s">
        <v>187</v>
      </c>
      <c r="D104" s="192" t="s">
        <v>154</v>
      </c>
      <c r="E104" s="193" t="s">
        <v>188</v>
      </c>
      <c r="F104" s="194" t="s">
        <v>189</v>
      </c>
      <c r="G104" s="195" t="s">
        <v>190</v>
      </c>
      <c r="H104" s="196">
        <v>268.8</v>
      </c>
      <c r="I104" s="197"/>
      <c r="J104" s="198">
        <f>ROUND(I104*H104,2)</f>
        <v>0</v>
      </c>
      <c r="K104" s="194" t="s">
        <v>158</v>
      </c>
      <c r="L104" s="61"/>
      <c r="M104" s="199" t="s">
        <v>21</v>
      </c>
      <c r="N104" s="200" t="s">
        <v>42</v>
      </c>
      <c r="O104" s="42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159</v>
      </c>
      <c r="AT104" s="24" t="s">
        <v>154</v>
      </c>
      <c r="AU104" s="24" t="s">
        <v>81</v>
      </c>
      <c r="AY104" s="24" t="s">
        <v>152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79</v>
      </c>
      <c r="BK104" s="203">
        <f>ROUND(I104*H104,2)</f>
        <v>0</v>
      </c>
      <c r="BL104" s="24" t="s">
        <v>159</v>
      </c>
      <c r="BM104" s="24" t="s">
        <v>890</v>
      </c>
    </row>
    <row r="105" spans="2:51" s="11" customFormat="1" ht="13.5">
      <c r="B105" s="204"/>
      <c r="C105" s="205"/>
      <c r="D105" s="206" t="s">
        <v>168</v>
      </c>
      <c r="E105" s="207" t="s">
        <v>21</v>
      </c>
      <c r="F105" s="208" t="s">
        <v>891</v>
      </c>
      <c r="G105" s="205"/>
      <c r="H105" s="207" t="s">
        <v>21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168</v>
      </c>
      <c r="AU105" s="214" t="s">
        <v>81</v>
      </c>
      <c r="AV105" s="11" t="s">
        <v>79</v>
      </c>
      <c r="AW105" s="11" t="s">
        <v>35</v>
      </c>
      <c r="AX105" s="11" t="s">
        <v>71</v>
      </c>
      <c r="AY105" s="214" t="s">
        <v>152</v>
      </c>
    </row>
    <row r="106" spans="2:51" s="12" customFormat="1" ht="13.5">
      <c r="B106" s="215"/>
      <c r="C106" s="216"/>
      <c r="D106" s="206" t="s">
        <v>168</v>
      </c>
      <c r="E106" s="217" t="s">
        <v>21</v>
      </c>
      <c r="F106" s="218" t="s">
        <v>892</v>
      </c>
      <c r="G106" s="216"/>
      <c r="H106" s="219">
        <v>268.8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168</v>
      </c>
      <c r="AU106" s="225" t="s">
        <v>81</v>
      </c>
      <c r="AV106" s="12" t="s">
        <v>81</v>
      </c>
      <c r="AW106" s="12" t="s">
        <v>35</v>
      </c>
      <c r="AX106" s="12" t="s">
        <v>71</v>
      </c>
      <c r="AY106" s="225" t="s">
        <v>152</v>
      </c>
    </row>
    <row r="107" spans="2:51" s="13" customFormat="1" ht="13.5">
      <c r="B107" s="226"/>
      <c r="C107" s="227"/>
      <c r="D107" s="206" t="s">
        <v>168</v>
      </c>
      <c r="E107" s="228" t="s">
        <v>21</v>
      </c>
      <c r="F107" s="229" t="s">
        <v>172</v>
      </c>
      <c r="G107" s="227"/>
      <c r="H107" s="230">
        <v>268.8</v>
      </c>
      <c r="I107" s="231"/>
      <c r="J107" s="227"/>
      <c r="K107" s="227"/>
      <c r="L107" s="232"/>
      <c r="M107" s="233"/>
      <c r="N107" s="234"/>
      <c r="O107" s="234"/>
      <c r="P107" s="234"/>
      <c r="Q107" s="234"/>
      <c r="R107" s="234"/>
      <c r="S107" s="234"/>
      <c r="T107" s="235"/>
      <c r="AT107" s="236" t="s">
        <v>168</v>
      </c>
      <c r="AU107" s="236" t="s">
        <v>81</v>
      </c>
      <c r="AV107" s="13" t="s">
        <v>159</v>
      </c>
      <c r="AW107" s="13" t="s">
        <v>35</v>
      </c>
      <c r="AX107" s="13" t="s">
        <v>79</v>
      </c>
      <c r="AY107" s="236" t="s">
        <v>152</v>
      </c>
    </row>
    <row r="108" spans="2:65" s="1" customFormat="1" ht="38.25" customHeight="1">
      <c r="B108" s="41"/>
      <c r="C108" s="192" t="s">
        <v>194</v>
      </c>
      <c r="D108" s="192" t="s">
        <v>154</v>
      </c>
      <c r="E108" s="193" t="s">
        <v>195</v>
      </c>
      <c r="F108" s="194" t="s">
        <v>196</v>
      </c>
      <c r="G108" s="195" t="s">
        <v>175</v>
      </c>
      <c r="H108" s="196">
        <v>7.778</v>
      </c>
      <c r="I108" s="197"/>
      <c r="J108" s="198">
        <f>ROUND(I108*H108,2)</f>
        <v>0</v>
      </c>
      <c r="K108" s="194" t="s">
        <v>158</v>
      </c>
      <c r="L108" s="61"/>
      <c r="M108" s="199" t="s">
        <v>21</v>
      </c>
      <c r="N108" s="200" t="s">
        <v>42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159</v>
      </c>
      <c r="AT108" s="24" t="s">
        <v>154</v>
      </c>
      <c r="AU108" s="24" t="s">
        <v>81</v>
      </c>
      <c r="AY108" s="24" t="s">
        <v>152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79</v>
      </c>
      <c r="BK108" s="203">
        <f>ROUND(I108*H108,2)</f>
        <v>0</v>
      </c>
      <c r="BL108" s="24" t="s">
        <v>159</v>
      </c>
      <c r="BM108" s="24" t="s">
        <v>893</v>
      </c>
    </row>
    <row r="109" spans="2:51" s="12" customFormat="1" ht="13.5">
      <c r="B109" s="215"/>
      <c r="C109" s="216"/>
      <c r="D109" s="206" t="s">
        <v>168</v>
      </c>
      <c r="E109" s="217" t="s">
        <v>21</v>
      </c>
      <c r="F109" s="218" t="s">
        <v>894</v>
      </c>
      <c r="G109" s="216"/>
      <c r="H109" s="219">
        <v>7.778</v>
      </c>
      <c r="I109" s="220"/>
      <c r="J109" s="216"/>
      <c r="K109" s="216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168</v>
      </c>
      <c r="AU109" s="225" t="s">
        <v>81</v>
      </c>
      <c r="AV109" s="12" t="s">
        <v>81</v>
      </c>
      <c r="AW109" s="12" t="s">
        <v>35</v>
      </c>
      <c r="AX109" s="12" t="s">
        <v>79</v>
      </c>
      <c r="AY109" s="225" t="s">
        <v>152</v>
      </c>
    </row>
    <row r="110" spans="2:51" s="13" customFormat="1" ht="13.5">
      <c r="B110" s="226"/>
      <c r="C110" s="227"/>
      <c r="D110" s="206" t="s">
        <v>168</v>
      </c>
      <c r="E110" s="228" t="s">
        <v>21</v>
      </c>
      <c r="F110" s="229" t="s">
        <v>172</v>
      </c>
      <c r="G110" s="227"/>
      <c r="H110" s="230">
        <v>7.778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168</v>
      </c>
      <c r="AU110" s="236" t="s">
        <v>81</v>
      </c>
      <c r="AV110" s="13" t="s">
        <v>159</v>
      </c>
      <c r="AW110" s="13" t="s">
        <v>35</v>
      </c>
      <c r="AX110" s="13" t="s">
        <v>71</v>
      </c>
      <c r="AY110" s="236" t="s">
        <v>152</v>
      </c>
    </row>
    <row r="111" spans="2:65" s="1" customFormat="1" ht="25.5" customHeight="1">
      <c r="B111" s="41"/>
      <c r="C111" s="192" t="s">
        <v>199</v>
      </c>
      <c r="D111" s="192" t="s">
        <v>154</v>
      </c>
      <c r="E111" s="193" t="s">
        <v>703</v>
      </c>
      <c r="F111" s="194" t="s">
        <v>201</v>
      </c>
      <c r="G111" s="195" t="s">
        <v>175</v>
      </c>
      <c r="H111" s="196">
        <v>296.129</v>
      </c>
      <c r="I111" s="197"/>
      <c r="J111" s="198">
        <f>ROUND(I111*H111,2)</f>
        <v>0</v>
      </c>
      <c r="K111" s="194" t="s">
        <v>21</v>
      </c>
      <c r="L111" s="61"/>
      <c r="M111" s="199" t="s">
        <v>21</v>
      </c>
      <c r="N111" s="200" t="s">
        <v>42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159</v>
      </c>
      <c r="AT111" s="24" t="s">
        <v>154</v>
      </c>
      <c r="AU111" s="24" t="s">
        <v>81</v>
      </c>
      <c r="AY111" s="24" t="s">
        <v>152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79</v>
      </c>
      <c r="BK111" s="203">
        <f>ROUND(I111*H111,2)</f>
        <v>0</v>
      </c>
      <c r="BL111" s="24" t="s">
        <v>159</v>
      </c>
      <c r="BM111" s="24" t="s">
        <v>895</v>
      </c>
    </row>
    <row r="112" spans="2:51" s="11" customFormat="1" ht="13.5">
      <c r="B112" s="204"/>
      <c r="C112" s="205"/>
      <c r="D112" s="206" t="s">
        <v>168</v>
      </c>
      <c r="E112" s="207" t="s">
        <v>21</v>
      </c>
      <c r="F112" s="208" t="s">
        <v>896</v>
      </c>
      <c r="G112" s="205"/>
      <c r="H112" s="207" t="s">
        <v>21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168</v>
      </c>
      <c r="AU112" s="214" t="s">
        <v>81</v>
      </c>
      <c r="AV112" s="11" t="s">
        <v>79</v>
      </c>
      <c r="AW112" s="11" t="s">
        <v>35</v>
      </c>
      <c r="AX112" s="11" t="s">
        <v>71</v>
      </c>
      <c r="AY112" s="214" t="s">
        <v>152</v>
      </c>
    </row>
    <row r="113" spans="2:51" s="12" customFormat="1" ht="13.5">
      <c r="B113" s="215"/>
      <c r="C113" s="216"/>
      <c r="D113" s="206" t="s">
        <v>168</v>
      </c>
      <c r="E113" s="217" t="s">
        <v>21</v>
      </c>
      <c r="F113" s="218" t="s">
        <v>897</v>
      </c>
      <c r="G113" s="216"/>
      <c r="H113" s="219">
        <v>329.823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168</v>
      </c>
      <c r="AU113" s="225" t="s">
        <v>81</v>
      </c>
      <c r="AV113" s="12" t="s">
        <v>81</v>
      </c>
      <c r="AW113" s="12" t="s">
        <v>35</v>
      </c>
      <c r="AX113" s="12" t="s">
        <v>71</v>
      </c>
      <c r="AY113" s="225" t="s">
        <v>152</v>
      </c>
    </row>
    <row r="114" spans="2:51" s="11" customFormat="1" ht="13.5">
      <c r="B114" s="204"/>
      <c r="C114" s="205"/>
      <c r="D114" s="206" t="s">
        <v>168</v>
      </c>
      <c r="E114" s="207" t="s">
        <v>21</v>
      </c>
      <c r="F114" s="208" t="s">
        <v>207</v>
      </c>
      <c r="G114" s="205"/>
      <c r="H114" s="207" t="s">
        <v>21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168</v>
      </c>
      <c r="AU114" s="214" t="s">
        <v>81</v>
      </c>
      <c r="AV114" s="11" t="s">
        <v>79</v>
      </c>
      <c r="AW114" s="11" t="s">
        <v>35</v>
      </c>
      <c r="AX114" s="11" t="s">
        <v>71</v>
      </c>
      <c r="AY114" s="214" t="s">
        <v>152</v>
      </c>
    </row>
    <row r="115" spans="2:51" s="12" customFormat="1" ht="13.5">
      <c r="B115" s="215"/>
      <c r="C115" s="216"/>
      <c r="D115" s="206" t="s">
        <v>168</v>
      </c>
      <c r="E115" s="217" t="s">
        <v>21</v>
      </c>
      <c r="F115" s="218" t="s">
        <v>898</v>
      </c>
      <c r="G115" s="216"/>
      <c r="H115" s="219">
        <v>-22.282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168</v>
      </c>
      <c r="AU115" s="225" t="s">
        <v>81</v>
      </c>
      <c r="AV115" s="12" t="s">
        <v>81</v>
      </c>
      <c r="AW115" s="12" t="s">
        <v>35</v>
      </c>
      <c r="AX115" s="12" t="s">
        <v>71</v>
      </c>
      <c r="AY115" s="225" t="s">
        <v>152</v>
      </c>
    </row>
    <row r="116" spans="2:51" s="12" customFormat="1" ht="13.5">
      <c r="B116" s="215"/>
      <c r="C116" s="216"/>
      <c r="D116" s="206" t="s">
        <v>168</v>
      </c>
      <c r="E116" s="217" t="s">
        <v>21</v>
      </c>
      <c r="F116" s="218" t="s">
        <v>899</v>
      </c>
      <c r="G116" s="216"/>
      <c r="H116" s="219">
        <v>-11.412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168</v>
      </c>
      <c r="AU116" s="225" t="s">
        <v>81</v>
      </c>
      <c r="AV116" s="12" t="s">
        <v>81</v>
      </c>
      <c r="AW116" s="12" t="s">
        <v>35</v>
      </c>
      <c r="AX116" s="12" t="s">
        <v>71</v>
      </c>
      <c r="AY116" s="225" t="s">
        <v>152</v>
      </c>
    </row>
    <row r="117" spans="2:51" s="13" customFormat="1" ht="13.5">
      <c r="B117" s="226"/>
      <c r="C117" s="227"/>
      <c r="D117" s="206" t="s">
        <v>168</v>
      </c>
      <c r="E117" s="228" t="s">
        <v>21</v>
      </c>
      <c r="F117" s="229" t="s">
        <v>172</v>
      </c>
      <c r="G117" s="227"/>
      <c r="H117" s="230">
        <v>296.129</v>
      </c>
      <c r="I117" s="231"/>
      <c r="J117" s="227"/>
      <c r="K117" s="227"/>
      <c r="L117" s="232"/>
      <c r="M117" s="233"/>
      <c r="N117" s="234"/>
      <c r="O117" s="234"/>
      <c r="P117" s="234"/>
      <c r="Q117" s="234"/>
      <c r="R117" s="234"/>
      <c r="S117" s="234"/>
      <c r="T117" s="235"/>
      <c r="AT117" s="236" t="s">
        <v>168</v>
      </c>
      <c r="AU117" s="236" t="s">
        <v>81</v>
      </c>
      <c r="AV117" s="13" t="s">
        <v>159</v>
      </c>
      <c r="AW117" s="13" t="s">
        <v>35</v>
      </c>
      <c r="AX117" s="13" t="s">
        <v>79</v>
      </c>
      <c r="AY117" s="236" t="s">
        <v>152</v>
      </c>
    </row>
    <row r="118" spans="2:65" s="1" customFormat="1" ht="25.5" customHeight="1">
      <c r="B118" s="41"/>
      <c r="C118" s="192" t="s">
        <v>211</v>
      </c>
      <c r="D118" s="192" t="s">
        <v>154</v>
      </c>
      <c r="E118" s="193" t="s">
        <v>212</v>
      </c>
      <c r="F118" s="194" t="s">
        <v>213</v>
      </c>
      <c r="G118" s="195" t="s">
        <v>175</v>
      </c>
      <c r="H118" s="196">
        <v>148.065</v>
      </c>
      <c r="I118" s="197"/>
      <c r="J118" s="198">
        <f>ROUND(I118*H118,2)</f>
        <v>0</v>
      </c>
      <c r="K118" s="194" t="s">
        <v>158</v>
      </c>
      <c r="L118" s="61"/>
      <c r="M118" s="199" t="s">
        <v>21</v>
      </c>
      <c r="N118" s="200" t="s">
        <v>42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159</v>
      </c>
      <c r="AT118" s="24" t="s">
        <v>154</v>
      </c>
      <c r="AU118" s="24" t="s">
        <v>81</v>
      </c>
      <c r="AY118" s="24" t="s">
        <v>152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79</v>
      </c>
      <c r="BK118" s="203">
        <f>ROUND(I118*H118,2)</f>
        <v>0</v>
      </c>
      <c r="BL118" s="24" t="s">
        <v>159</v>
      </c>
      <c r="BM118" s="24" t="s">
        <v>900</v>
      </c>
    </row>
    <row r="119" spans="2:51" s="12" customFormat="1" ht="13.5">
      <c r="B119" s="215"/>
      <c r="C119" s="216"/>
      <c r="D119" s="206" t="s">
        <v>168</v>
      </c>
      <c r="E119" s="217" t="s">
        <v>21</v>
      </c>
      <c r="F119" s="218" t="s">
        <v>901</v>
      </c>
      <c r="G119" s="216"/>
      <c r="H119" s="219">
        <v>148.065</v>
      </c>
      <c r="I119" s="220"/>
      <c r="J119" s="216"/>
      <c r="K119" s="216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168</v>
      </c>
      <c r="AU119" s="225" t="s">
        <v>81</v>
      </c>
      <c r="AV119" s="12" t="s">
        <v>81</v>
      </c>
      <c r="AW119" s="12" t="s">
        <v>35</v>
      </c>
      <c r="AX119" s="12" t="s">
        <v>71</v>
      </c>
      <c r="AY119" s="225" t="s">
        <v>152</v>
      </c>
    </row>
    <row r="120" spans="2:51" s="13" customFormat="1" ht="13.5">
      <c r="B120" s="226"/>
      <c r="C120" s="227"/>
      <c r="D120" s="206" t="s">
        <v>168</v>
      </c>
      <c r="E120" s="228" t="s">
        <v>21</v>
      </c>
      <c r="F120" s="229" t="s">
        <v>172</v>
      </c>
      <c r="G120" s="227"/>
      <c r="H120" s="230">
        <v>148.065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168</v>
      </c>
      <c r="AU120" s="236" t="s">
        <v>81</v>
      </c>
      <c r="AV120" s="13" t="s">
        <v>159</v>
      </c>
      <c r="AW120" s="13" t="s">
        <v>35</v>
      </c>
      <c r="AX120" s="13" t="s">
        <v>79</v>
      </c>
      <c r="AY120" s="236" t="s">
        <v>152</v>
      </c>
    </row>
    <row r="121" spans="2:65" s="1" customFormat="1" ht="25.5" customHeight="1">
      <c r="B121" s="41"/>
      <c r="C121" s="192" t="s">
        <v>106</v>
      </c>
      <c r="D121" s="192" t="s">
        <v>154</v>
      </c>
      <c r="E121" s="193" t="s">
        <v>216</v>
      </c>
      <c r="F121" s="194" t="s">
        <v>217</v>
      </c>
      <c r="G121" s="195" t="s">
        <v>175</v>
      </c>
      <c r="H121" s="196">
        <v>30.278</v>
      </c>
      <c r="I121" s="197"/>
      <c r="J121" s="198">
        <f>ROUND(I121*H121,2)</f>
        <v>0</v>
      </c>
      <c r="K121" s="194" t="s">
        <v>158</v>
      </c>
      <c r="L121" s="61"/>
      <c r="M121" s="199" t="s">
        <v>21</v>
      </c>
      <c r="N121" s="200" t="s">
        <v>42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159</v>
      </c>
      <c r="AT121" s="24" t="s">
        <v>154</v>
      </c>
      <c r="AU121" s="24" t="s">
        <v>81</v>
      </c>
      <c r="AY121" s="24" t="s">
        <v>152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79</v>
      </c>
      <c r="BK121" s="203">
        <f>ROUND(I121*H121,2)</f>
        <v>0</v>
      </c>
      <c r="BL121" s="24" t="s">
        <v>159</v>
      </c>
      <c r="BM121" s="24" t="s">
        <v>902</v>
      </c>
    </row>
    <row r="122" spans="2:51" s="11" customFormat="1" ht="13.5">
      <c r="B122" s="204"/>
      <c r="C122" s="205"/>
      <c r="D122" s="206" t="s">
        <v>168</v>
      </c>
      <c r="E122" s="207" t="s">
        <v>21</v>
      </c>
      <c r="F122" s="208" t="s">
        <v>896</v>
      </c>
      <c r="G122" s="205"/>
      <c r="H122" s="207" t="s">
        <v>21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168</v>
      </c>
      <c r="AU122" s="214" t="s">
        <v>81</v>
      </c>
      <c r="AV122" s="11" t="s">
        <v>79</v>
      </c>
      <c r="AW122" s="11" t="s">
        <v>35</v>
      </c>
      <c r="AX122" s="11" t="s">
        <v>71</v>
      </c>
      <c r="AY122" s="214" t="s">
        <v>152</v>
      </c>
    </row>
    <row r="123" spans="2:51" s="12" customFormat="1" ht="13.5">
      <c r="B123" s="215"/>
      <c r="C123" s="216"/>
      <c r="D123" s="206" t="s">
        <v>168</v>
      </c>
      <c r="E123" s="217" t="s">
        <v>21</v>
      </c>
      <c r="F123" s="218" t="s">
        <v>903</v>
      </c>
      <c r="G123" s="216"/>
      <c r="H123" s="219">
        <v>30.278</v>
      </c>
      <c r="I123" s="220"/>
      <c r="J123" s="216"/>
      <c r="K123" s="216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168</v>
      </c>
      <c r="AU123" s="225" t="s">
        <v>81</v>
      </c>
      <c r="AV123" s="12" t="s">
        <v>81</v>
      </c>
      <c r="AW123" s="12" t="s">
        <v>35</v>
      </c>
      <c r="AX123" s="12" t="s">
        <v>71</v>
      </c>
      <c r="AY123" s="225" t="s">
        <v>152</v>
      </c>
    </row>
    <row r="124" spans="2:51" s="13" customFormat="1" ht="13.5">
      <c r="B124" s="226"/>
      <c r="C124" s="227"/>
      <c r="D124" s="206" t="s">
        <v>168</v>
      </c>
      <c r="E124" s="228" t="s">
        <v>21</v>
      </c>
      <c r="F124" s="229" t="s">
        <v>172</v>
      </c>
      <c r="G124" s="227"/>
      <c r="H124" s="230">
        <v>30.278</v>
      </c>
      <c r="I124" s="231"/>
      <c r="J124" s="227"/>
      <c r="K124" s="227"/>
      <c r="L124" s="232"/>
      <c r="M124" s="233"/>
      <c r="N124" s="234"/>
      <c r="O124" s="234"/>
      <c r="P124" s="234"/>
      <c r="Q124" s="234"/>
      <c r="R124" s="234"/>
      <c r="S124" s="234"/>
      <c r="T124" s="235"/>
      <c r="AT124" s="236" t="s">
        <v>168</v>
      </c>
      <c r="AU124" s="236" t="s">
        <v>81</v>
      </c>
      <c r="AV124" s="13" t="s">
        <v>159</v>
      </c>
      <c r="AW124" s="13" t="s">
        <v>35</v>
      </c>
      <c r="AX124" s="13" t="s">
        <v>79</v>
      </c>
      <c r="AY124" s="236" t="s">
        <v>152</v>
      </c>
    </row>
    <row r="125" spans="2:65" s="1" customFormat="1" ht="38.25" customHeight="1">
      <c r="B125" s="41"/>
      <c r="C125" s="192" t="s">
        <v>224</v>
      </c>
      <c r="D125" s="192" t="s">
        <v>154</v>
      </c>
      <c r="E125" s="193" t="s">
        <v>225</v>
      </c>
      <c r="F125" s="194" t="s">
        <v>226</v>
      </c>
      <c r="G125" s="195" t="s">
        <v>175</v>
      </c>
      <c r="H125" s="196">
        <v>15.139</v>
      </c>
      <c r="I125" s="197"/>
      <c r="J125" s="198">
        <f>ROUND(I125*H125,2)</f>
        <v>0</v>
      </c>
      <c r="K125" s="194" t="s">
        <v>158</v>
      </c>
      <c r="L125" s="61"/>
      <c r="M125" s="199" t="s">
        <v>21</v>
      </c>
      <c r="N125" s="200" t="s">
        <v>42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159</v>
      </c>
      <c r="AT125" s="24" t="s">
        <v>154</v>
      </c>
      <c r="AU125" s="24" t="s">
        <v>81</v>
      </c>
      <c r="AY125" s="24" t="s">
        <v>152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79</v>
      </c>
      <c r="BK125" s="203">
        <f>ROUND(I125*H125,2)</f>
        <v>0</v>
      </c>
      <c r="BL125" s="24" t="s">
        <v>159</v>
      </c>
      <c r="BM125" s="24" t="s">
        <v>904</v>
      </c>
    </row>
    <row r="126" spans="2:51" s="12" customFormat="1" ht="13.5">
      <c r="B126" s="215"/>
      <c r="C126" s="216"/>
      <c r="D126" s="206" t="s">
        <v>168</v>
      </c>
      <c r="E126" s="217" t="s">
        <v>21</v>
      </c>
      <c r="F126" s="218" t="s">
        <v>905</v>
      </c>
      <c r="G126" s="216"/>
      <c r="H126" s="219">
        <v>15.139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168</v>
      </c>
      <c r="AU126" s="225" t="s">
        <v>81</v>
      </c>
      <c r="AV126" s="12" t="s">
        <v>81</v>
      </c>
      <c r="AW126" s="12" t="s">
        <v>35</v>
      </c>
      <c r="AX126" s="12" t="s">
        <v>71</v>
      </c>
      <c r="AY126" s="225" t="s">
        <v>152</v>
      </c>
    </row>
    <row r="127" spans="2:51" s="13" customFormat="1" ht="13.5">
      <c r="B127" s="226"/>
      <c r="C127" s="227"/>
      <c r="D127" s="206" t="s">
        <v>168</v>
      </c>
      <c r="E127" s="228" t="s">
        <v>21</v>
      </c>
      <c r="F127" s="229" t="s">
        <v>172</v>
      </c>
      <c r="G127" s="227"/>
      <c r="H127" s="230">
        <v>15.139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AT127" s="236" t="s">
        <v>168</v>
      </c>
      <c r="AU127" s="236" t="s">
        <v>81</v>
      </c>
      <c r="AV127" s="13" t="s">
        <v>159</v>
      </c>
      <c r="AW127" s="13" t="s">
        <v>35</v>
      </c>
      <c r="AX127" s="13" t="s">
        <v>79</v>
      </c>
      <c r="AY127" s="236" t="s">
        <v>152</v>
      </c>
    </row>
    <row r="128" spans="2:65" s="1" customFormat="1" ht="38.25" customHeight="1">
      <c r="B128" s="41"/>
      <c r="C128" s="192" t="s">
        <v>229</v>
      </c>
      <c r="D128" s="192" t="s">
        <v>154</v>
      </c>
      <c r="E128" s="193" t="s">
        <v>240</v>
      </c>
      <c r="F128" s="194" t="s">
        <v>241</v>
      </c>
      <c r="G128" s="195" t="s">
        <v>175</v>
      </c>
      <c r="H128" s="196">
        <v>128.989</v>
      </c>
      <c r="I128" s="197"/>
      <c r="J128" s="198">
        <f>ROUND(I128*H128,2)</f>
        <v>0</v>
      </c>
      <c r="K128" s="194" t="s">
        <v>158</v>
      </c>
      <c r="L128" s="61"/>
      <c r="M128" s="199" t="s">
        <v>21</v>
      </c>
      <c r="N128" s="200" t="s">
        <v>42</v>
      </c>
      <c r="O128" s="4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159</v>
      </c>
      <c r="AT128" s="24" t="s">
        <v>154</v>
      </c>
      <c r="AU128" s="24" t="s">
        <v>81</v>
      </c>
      <c r="AY128" s="24" t="s">
        <v>152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79</v>
      </c>
      <c r="BK128" s="203">
        <f>ROUND(I128*H128,2)</f>
        <v>0</v>
      </c>
      <c r="BL128" s="24" t="s">
        <v>159</v>
      </c>
      <c r="BM128" s="24" t="s">
        <v>906</v>
      </c>
    </row>
    <row r="129" spans="2:51" s="12" customFormat="1" ht="13.5">
      <c r="B129" s="215"/>
      <c r="C129" s="216"/>
      <c r="D129" s="206" t="s">
        <v>168</v>
      </c>
      <c r="E129" s="217" t="s">
        <v>21</v>
      </c>
      <c r="F129" s="218" t="s">
        <v>907</v>
      </c>
      <c r="G129" s="216"/>
      <c r="H129" s="219">
        <v>98.71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168</v>
      </c>
      <c r="AU129" s="225" t="s">
        <v>81</v>
      </c>
      <c r="AV129" s="12" t="s">
        <v>81</v>
      </c>
      <c r="AW129" s="12" t="s">
        <v>35</v>
      </c>
      <c r="AX129" s="12" t="s">
        <v>71</v>
      </c>
      <c r="AY129" s="225" t="s">
        <v>152</v>
      </c>
    </row>
    <row r="130" spans="2:51" s="12" customFormat="1" ht="13.5">
      <c r="B130" s="215"/>
      <c r="C130" s="216"/>
      <c r="D130" s="206" t="s">
        <v>168</v>
      </c>
      <c r="E130" s="217" t="s">
        <v>21</v>
      </c>
      <c r="F130" s="218" t="s">
        <v>908</v>
      </c>
      <c r="G130" s="216"/>
      <c r="H130" s="219">
        <v>30.279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168</v>
      </c>
      <c r="AU130" s="225" t="s">
        <v>81</v>
      </c>
      <c r="AV130" s="12" t="s">
        <v>81</v>
      </c>
      <c r="AW130" s="12" t="s">
        <v>35</v>
      </c>
      <c r="AX130" s="12" t="s">
        <v>71</v>
      </c>
      <c r="AY130" s="225" t="s">
        <v>152</v>
      </c>
    </row>
    <row r="131" spans="2:51" s="13" customFormat="1" ht="13.5">
      <c r="B131" s="226"/>
      <c r="C131" s="227"/>
      <c r="D131" s="206" t="s">
        <v>168</v>
      </c>
      <c r="E131" s="228" t="s">
        <v>21</v>
      </c>
      <c r="F131" s="229" t="s">
        <v>172</v>
      </c>
      <c r="G131" s="227"/>
      <c r="H131" s="230">
        <v>128.989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168</v>
      </c>
      <c r="AU131" s="236" t="s">
        <v>81</v>
      </c>
      <c r="AV131" s="13" t="s">
        <v>159</v>
      </c>
      <c r="AW131" s="13" t="s">
        <v>35</v>
      </c>
      <c r="AX131" s="13" t="s">
        <v>79</v>
      </c>
      <c r="AY131" s="236" t="s">
        <v>152</v>
      </c>
    </row>
    <row r="132" spans="2:65" s="1" customFormat="1" ht="25.5" customHeight="1">
      <c r="B132" s="41"/>
      <c r="C132" s="192" t="s">
        <v>234</v>
      </c>
      <c r="D132" s="192" t="s">
        <v>154</v>
      </c>
      <c r="E132" s="193" t="s">
        <v>246</v>
      </c>
      <c r="F132" s="194" t="s">
        <v>247</v>
      </c>
      <c r="G132" s="195" t="s">
        <v>175</v>
      </c>
      <c r="H132" s="196">
        <v>243.152</v>
      </c>
      <c r="I132" s="197"/>
      <c r="J132" s="198">
        <f>ROUND(I132*H132,2)</f>
        <v>0</v>
      </c>
      <c r="K132" s="194" t="s">
        <v>21</v>
      </c>
      <c r="L132" s="61"/>
      <c r="M132" s="199" t="s">
        <v>21</v>
      </c>
      <c r="N132" s="200" t="s">
        <v>42</v>
      </c>
      <c r="O132" s="4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159</v>
      </c>
      <c r="AT132" s="24" t="s">
        <v>154</v>
      </c>
      <c r="AU132" s="24" t="s">
        <v>81</v>
      </c>
      <c r="AY132" s="24" t="s">
        <v>152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79</v>
      </c>
      <c r="BK132" s="203">
        <f>ROUND(I132*H132,2)</f>
        <v>0</v>
      </c>
      <c r="BL132" s="24" t="s">
        <v>159</v>
      </c>
      <c r="BM132" s="24" t="s">
        <v>909</v>
      </c>
    </row>
    <row r="133" spans="2:51" s="12" customFormat="1" ht="13.5">
      <c r="B133" s="215"/>
      <c r="C133" s="216"/>
      <c r="D133" s="206" t="s">
        <v>168</v>
      </c>
      <c r="E133" s="217" t="s">
        <v>21</v>
      </c>
      <c r="F133" s="218" t="s">
        <v>910</v>
      </c>
      <c r="G133" s="216"/>
      <c r="H133" s="219">
        <v>284.826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168</v>
      </c>
      <c r="AU133" s="225" t="s">
        <v>81</v>
      </c>
      <c r="AV133" s="12" t="s">
        <v>81</v>
      </c>
      <c r="AW133" s="12" t="s">
        <v>35</v>
      </c>
      <c r="AX133" s="12" t="s">
        <v>71</v>
      </c>
      <c r="AY133" s="225" t="s">
        <v>152</v>
      </c>
    </row>
    <row r="134" spans="2:51" s="12" customFormat="1" ht="13.5">
      <c r="B134" s="215"/>
      <c r="C134" s="216"/>
      <c r="D134" s="206" t="s">
        <v>168</v>
      </c>
      <c r="E134" s="217" t="s">
        <v>21</v>
      </c>
      <c r="F134" s="218" t="s">
        <v>250</v>
      </c>
      <c r="G134" s="216"/>
      <c r="H134" s="219">
        <v>-41.674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168</v>
      </c>
      <c r="AU134" s="225" t="s">
        <v>81</v>
      </c>
      <c r="AV134" s="12" t="s">
        <v>81</v>
      </c>
      <c r="AW134" s="12" t="s">
        <v>35</v>
      </c>
      <c r="AX134" s="12" t="s">
        <v>71</v>
      </c>
      <c r="AY134" s="225" t="s">
        <v>152</v>
      </c>
    </row>
    <row r="135" spans="2:51" s="13" customFormat="1" ht="13.5">
      <c r="B135" s="226"/>
      <c r="C135" s="227"/>
      <c r="D135" s="206" t="s">
        <v>168</v>
      </c>
      <c r="E135" s="228" t="s">
        <v>21</v>
      </c>
      <c r="F135" s="229" t="s">
        <v>172</v>
      </c>
      <c r="G135" s="227"/>
      <c r="H135" s="230">
        <v>243.152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AT135" s="236" t="s">
        <v>168</v>
      </c>
      <c r="AU135" s="236" t="s">
        <v>81</v>
      </c>
      <c r="AV135" s="13" t="s">
        <v>159</v>
      </c>
      <c r="AW135" s="13" t="s">
        <v>35</v>
      </c>
      <c r="AX135" s="13" t="s">
        <v>79</v>
      </c>
      <c r="AY135" s="236" t="s">
        <v>152</v>
      </c>
    </row>
    <row r="136" spans="2:65" s="1" customFormat="1" ht="38.25" customHeight="1">
      <c r="B136" s="41"/>
      <c r="C136" s="192" t="s">
        <v>239</v>
      </c>
      <c r="D136" s="192" t="s">
        <v>154</v>
      </c>
      <c r="E136" s="193" t="s">
        <v>252</v>
      </c>
      <c r="F136" s="194" t="s">
        <v>253</v>
      </c>
      <c r="G136" s="195" t="s">
        <v>254</v>
      </c>
      <c r="H136" s="196">
        <v>4</v>
      </c>
      <c r="I136" s="197"/>
      <c r="J136" s="198">
        <f>ROUND(I136*H136,2)</f>
        <v>0</v>
      </c>
      <c r="K136" s="194" t="s">
        <v>21</v>
      </c>
      <c r="L136" s="61"/>
      <c r="M136" s="199" t="s">
        <v>21</v>
      </c>
      <c r="N136" s="200" t="s">
        <v>42</v>
      </c>
      <c r="O136" s="4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159</v>
      </c>
      <c r="AT136" s="24" t="s">
        <v>154</v>
      </c>
      <c r="AU136" s="24" t="s">
        <v>81</v>
      </c>
      <c r="AY136" s="24" t="s">
        <v>152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79</v>
      </c>
      <c r="BK136" s="203">
        <f>ROUND(I136*H136,2)</f>
        <v>0</v>
      </c>
      <c r="BL136" s="24" t="s">
        <v>159</v>
      </c>
      <c r="BM136" s="24" t="s">
        <v>911</v>
      </c>
    </row>
    <row r="137" spans="2:51" s="11" customFormat="1" ht="13.5">
      <c r="B137" s="204"/>
      <c r="C137" s="205"/>
      <c r="D137" s="206" t="s">
        <v>168</v>
      </c>
      <c r="E137" s="207" t="s">
        <v>21</v>
      </c>
      <c r="F137" s="208" t="s">
        <v>912</v>
      </c>
      <c r="G137" s="205"/>
      <c r="H137" s="207" t="s">
        <v>21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168</v>
      </c>
      <c r="AU137" s="214" t="s">
        <v>81</v>
      </c>
      <c r="AV137" s="11" t="s">
        <v>79</v>
      </c>
      <c r="AW137" s="11" t="s">
        <v>35</v>
      </c>
      <c r="AX137" s="11" t="s">
        <v>71</v>
      </c>
      <c r="AY137" s="214" t="s">
        <v>152</v>
      </c>
    </row>
    <row r="138" spans="2:51" s="12" customFormat="1" ht="13.5">
      <c r="B138" s="215"/>
      <c r="C138" s="216"/>
      <c r="D138" s="206" t="s">
        <v>168</v>
      </c>
      <c r="E138" s="217" t="s">
        <v>21</v>
      </c>
      <c r="F138" s="218" t="s">
        <v>257</v>
      </c>
      <c r="G138" s="216"/>
      <c r="H138" s="219">
        <v>4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168</v>
      </c>
      <c r="AU138" s="225" t="s">
        <v>81</v>
      </c>
      <c r="AV138" s="12" t="s">
        <v>81</v>
      </c>
      <c r="AW138" s="12" t="s">
        <v>35</v>
      </c>
      <c r="AX138" s="12" t="s">
        <v>71</v>
      </c>
      <c r="AY138" s="225" t="s">
        <v>152</v>
      </c>
    </row>
    <row r="139" spans="2:51" s="13" customFormat="1" ht="13.5">
      <c r="B139" s="226"/>
      <c r="C139" s="227"/>
      <c r="D139" s="206" t="s">
        <v>168</v>
      </c>
      <c r="E139" s="228" t="s">
        <v>21</v>
      </c>
      <c r="F139" s="229" t="s">
        <v>172</v>
      </c>
      <c r="G139" s="227"/>
      <c r="H139" s="230">
        <v>4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AT139" s="236" t="s">
        <v>168</v>
      </c>
      <c r="AU139" s="236" t="s">
        <v>81</v>
      </c>
      <c r="AV139" s="13" t="s">
        <v>159</v>
      </c>
      <c r="AW139" s="13" t="s">
        <v>35</v>
      </c>
      <c r="AX139" s="13" t="s">
        <v>79</v>
      </c>
      <c r="AY139" s="236" t="s">
        <v>152</v>
      </c>
    </row>
    <row r="140" spans="2:65" s="1" customFormat="1" ht="25.5" customHeight="1">
      <c r="B140" s="41"/>
      <c r="C140" s="192" t="s">
        <v>10</v>
      </c>
      <c r="D140" s="192" t="s">
        <v>154</v>
      </c>
      <c r="E140" s="193" t="s">
        <v>259</v>
      </c>
      <c r="F140" s="194" t="s">
        <v>260</v>
      </c>
      <c r="G140" s="195" t="s">
        <v>175</v>
      </c>
      <c r="H140" s="196">
        <v>41.674</v>
      </c>
      <c r="I140" s="197"/>
      <c r="J140" s="198">
        <f>ROUND(I140*H140,2)</f>
        <v>0</v>
      </c>
      <c r="K140" s="194" t="s">
        <v>158</v>
      </c>
      <c r="L140" s="61"/>
      <c r="M140" s="199" t="s">
        <v>21</v>
      </c>
      <c r="N140" s="200" t="s">
        <v>42</v>
      </c>
      <c r="O140" s="4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159</v>
      </c>
      <c r="AT140" s="24" t="s">
        <v>154</v>
      </c>
      <c r="AU140" s="24" t="s">
        <v>81</v>
      </c>
      <c r="AY140" s="24" t="s">
        <v>152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79</v>
      </c>
      <c r="BK140" s="203">
        <f>ROUND(I140*H140,2)</f>
        <v>0</v>
      </c>
      <c r="BL140" s="24" t="s">
        <v>159</v>
      </c>
      <c r="BM140" s="24" t="s">
        <v>913</v>
      </c>
    </row>
    <row r="141" spans="2:51" s="11" customFormat="1" ht="13.5">
      <c r="B141" s="204"/>
      <c r="C141" s="205"/>
      <c r="D141" s="206" t="s">
        <v>168</v>
      </c>
      <c r="E141" s="207" t="s">
        <v>21</v>
      </c>
      <c r="F141" s="208" t="s">
        <v>262</v>
      </c>
      <c r="G141" s="205"/>
      <c r="H141" s="207" t="s">
        <v>21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168</v>
      </c>
      <c r="AU141" s="214" t="s">
        <v>81</v>
      </c>
      <c r="AV141" s="11" t="s">
        <v>79</v>
      </c>
      <c r="AW141" s="11" t="s">
        <v>35</v>
      </c>
      <c r="AX141" s="11" t="s">
        <v>71</v>
      </c>
      <c r="AY141" s="214" t="s">
        <v>152</v>
      </c>
    </row>
    <row r="142" spans="2:51" s="11" customFormat="1" ht="13.5">
      <c r="B142" s="204"/>
      <c r="C142" s="205"/>
      <c r="D142" s="206" t="s">
        <v>168</v>
      </c>
      <c r="E142" s="207" t="s">
        <v>21</v>
      </c>
      <c r="F142" s="208" t="s">
        <v>912</v>
      </c>
      <c r="G142" s="205"/>
      <c r="H142" s="207" t="s">
        <v>21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168</v>
      </c>
      <c r="AU142" s="214" t="s">
        <v>81</v>
      </c>
      <c r="AV142" s="11" t="s">
        <v>79</v>
      </c>
      <c r="AW142" s="11" t="s">
        <v>35</v>
      </c>
      <c r="AX142" s="11" t="s">
        <v>71</v>
      </c>
      <c r="AY142" s="214" t="s">
        <v>152</v>
      </c>
    </row>
    <row r="143" spans="2:51" s="11" customFormat="1" ht="13.5">
      <c r="B143" s="204"/>
      <c r="C143" s="205"/>
      <c r="D143" s="206" t="s">
        <v>168</v>
      </c>
      <c r="E143" s="207" t="s">
        <v>21</v>
      </c>
      <c r="F143" s="208" t="s">
        <v>263</v>
      </c>
      <c r="G143" s="205"/>
      <c r="H143" s="207" t="s">
        <v>21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168</v>
      </c>
      <c r="AU143" s="214" t="s">
        <v>81</v>
      </c>
      <c r="AV143" s="11" t="s">
        <v>79</v>
      </c>
      <c r="AW143" s="11" t="s">
        <v>35</v>
      </c>
      <c r="AX143" s="11" t="s">
        <v>71</v>
      </c>
      <c r="AY143" s="214" t="s">
        <v>152</v>
      </c>
    </row>
    <row r="144" spans="2:51" s="12" customFormat="1" ht="13.5">
      <c r="B144" s="215"/>
      <c r="C144" s="216"/>
      <c r="D144" s="206" t="s">
        <v>168</v>
      </c>
      <c r="E144" s="217" t="s">
        <v>21</v>
      </c>
      <c r="F144" s="218" t="s">
        <v>914</v>
      </c>
      <c r="G144" s="216"/>
      <c r="H144" s="219">
        <v>18.701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168</v>
      </c>
      <c r="AU144" s="225" t="s">
        <v>81</v>
      </c>
      <c r="AV144" s="12" t="s">
        <v>81</v>
      </c>
      <c r="AW144" s="12" t="s">
        <v>35</v>
      </c>
      <c r="AX144" s="12" t="s">
        <v>71</v>
      </c>
      <c r="AY144" s="225" t="s">
        <v>152</v>
      </c>
    </row>
    <row r="145" spans="2:51" s="11" customFormat="1" ht="13.5">
      <c r="B145" s="204"/>
      <c r="C145" s="205"/>
      <c r="D145" s="206" t="s">
        <v>168</v>
      </c>
      <c r="E145" s="207" t="s">
        <v>21</v>
      </c>
      <c r="F145" s="208" t="s">
        <v>267</v>
      </c>
      <c r="G145" s="205"/>
      <c r="H145" s="207" t="s">
        <v>21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168</v>
      </c>
      <c r="AU145" s="214" t="s">
        <v>81</v>
      </c>
      <c r="AV145" s="11" t="s">
        <v>79</v>
      </c>
      <c r="AW145" s="11" t="s">
        <v>35</v>
      </c>
      <c r="AX145" s="11" t="s">
        <v>71</v>
      </c>
      <c r="AY145" s="214" t="s">
        <v>152</v>
      </c>
    </row>
    <row r="146" spans="2:51" s="12" customFormat="1" ht="13.5">
      <c r="B146" s="215"/>
      <c r="C146" s="216"/>
      <c r="D146" s="206" t="s">
        <v>168</v>
      </c>
      <c r="E146" s="217" t="s">
        <v>21</v>
      </c>
      <c r="F146" s="218" t="s">
        <v>915</v>
      </c>
      <c r="G146" s="216"/>
      <c r="H146" s="219">
        <v>22.973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168</v>
      </c>
      <c r="AU146" s="225" t="s">
        <v>81</v>
      </c>
      <c r="AV146" s="12" t="s">
        <v>81</v>
      </c>
      <c r="AW146" s="12" t="s">
        <v>35</v>
      </c>
      <c r="AX146" s="12" t="s">
        <v>71</v>
      </c>
      <c r="AY146" s="225" t="s">
        <v>152</v>
      </c>
    </row>
    <row r="147" spans="2:51" s="11" customFormat="1" ht="13.5">
      <c r="B147" s="204"/>
      <c r="C147" s="205"/>
      <c r="D147" s="206" t="s">
        <v>168</v>
      </c>
      <c r="E147" s="207" t="s">
        <v>21</v>
      </c>
      <c r="F147" s="208" t="s">
        <v>916</v>
      </c>
      <c r="G147" s="205"/>
      <c r="H147" s="207" t="s">
        <v>21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168</v>
      </c>
      <c r="AU147" s="214" t="s">
        <v>81</v>
      </c>
      <c r="AV147" s="11" t="s">
        <v>79</v>
      </c>
      <c r="AW147" s="11" t="s">
        <v>35</v>
      </c>
      <c r="AX147" s="11" t="s">
        <v>71</v>
      </c>
      <c r="AY147" s="214" t="s">
        <v>152</v>
      </c>
    </row>
    <row r="148" spans="2:51" s="12" customFormat="1" ht="13.5">
      <c r="B148" s="215"/>
      <c r="C148" s="216"/>
      <c r="D148" s="206" t="s">
        <v>168</v>
      </c>
      <c r="E148" s="217" t="s">
        <v>21</v>
      </c>
      <c r="F148" s="218" t="s">
        <v>71</v>
      </c>
      <c r="G148" s="216"/>
      <c r="H148" s="219">
        <v>0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168</v>
      </c>
      <c r="AU148" s="225" t="s">
        <v>81</v>
      </c>
      <c r="AV148" s="12" t="s">
        <v>81</v>
      </c>
      <c r="AW148" s="12" t="s">
        <v>35</v>
      </c>
      <c r="AX148" s="12" t="s">
        <v>71</v>
      </c>
      <c r="AY148" s="225" t="s">
        <v>152</v>
      </c>
    </row>
    <row r="149" spans="2:51" s="14" customFormat="1" ht="13.5">
      <c r="B149" s="237"/>
      <c r="C149" s="238"/>
      <c r="D149" s="206" t="s">
        <v>168</v>
      </c>
      <c r="E149" s="239" t="s">
        <v>21</v>
      </c>
      <c r="F149" s="240" t="s">
        <v>265</v>
      </c>
      <c r="G149" s="238"/>
      <c r="H149" s="241">
        <v>41.674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AT149" s="247" t="s">
        <v>168</v>
      </c>
      <c r="AU149" s="247" t="s">
        <v>81</v>
      </c>
      <c r="AV149" s="14" t="s">
        <v>164</v>
      </c>
      <c r="AW149" s="14" t="s">
        <v>35</v>
      </c>
      <c r="AX149" s="14" t="s">
        <v>71</v>
      </c>
      <c r="AY149" s="247" t="s">
        <v>152</v>
      </c>
    </row>
    <row r="150" spans="2:51" s="13" customFormat="1" ht="13.5">
      <c r="B150" s="226"/>
      <c r="C150" s="227"/>
      <c r="D150" s="206" t="s">
        <v>168</v>
      </c>
      <c r="E150" s="228" t="s">
        <v>21</v>
      </c>
      <c r="F150" s="229" t="s">
        <v>172</v>
      </c>
      <c r="G150" s="227"/>
      <c r="H150" s="230">
        <v>41.674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168</v>
      </c>
      <c r="AU150" s="236" t="s">
        <v>81</v>
      </c>
      <c r="AV150" s="13" t="s">
        <v>159</v>
      </c>
      <c r="AW150" s="13" t="s">
        <v>35</v>
      </c>
      <c r="AX150" s="13" t="s">
        <v>79</v>
      </c>
      <c r="AY150" s="236" t="s">
        <v>152</v>
      </c>
    </row>
    <row r="151" spans="2:65" s="1" customFormat="1" ht="25.5" customHeight="1">
      <c r="B151" s="41"/>
      <c r="C151" s="192" t="s">
        <v>251</v>
      </c>
      <c r="D151" s="192" t="s">
        <v>154</v>
      </c>
      <c r="E151" s="193" t="s">
        <v>259</v>
      </c>
      <c r="F151" s="194" t="s">
        <v>260</v>
      </c>
      <c r="G151" s="195" t="s">
        <v>175</v>
      </c>
      <c r="H151" s="196">
        <v>21.295</v>
      </c>
      <c r="I151" s="197"/>
      <c r="J151" s="198">
        <f>ROUND(I151*H151,2)</f>
        <v>0</v>
      </c>
      <c r="K151" s="194" t="s">
        <v>158</v>
      </c>
      <c r="L151" s="61"/>
      <c r="M151" s="199" t="s">
        <v>21</v>
      </c>
      <c r="N151" s="200" t="s">
        <v>42</v>
      </c>
      <c r="O151" s="4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159</v>
      </c>
      <c r="AT151" s="24" t="s">
        <v>154</v>
      </c>
      <c r="AU151" s="24" t="s">
        <v>81</v>
      </c>
      <c r="AY151" s="24" t="s">
        <v>152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79</v>
      </c>
      <c r="BK151" s="203">
        <f>ROUND(I151*H151,2)</f>
        <v>0</v>
      </c>
      <c r="BL151" s="24" t="s">
        <v>159</v>
      </c>
      <c r="BM151" s="24" t="s">
        <v>917</v>
      </c>
    </row>
    <row r="152" spans="2:51" s="11" customFormat="1" ht="13.5">
      <c r="B152" s="204"/>
      <c r="C152" s="205"/>
      <c r="D152" s="206" t="s">
        <v>168</v>
      </c>
      <c r="E152" s="207" t="s">
        <v>21</v>
      </c>
      <c r="F152" s="208" t="s">
        <v>918</v>
      </c>
      <c r="G152" s="205"/>
      <c r="H152" s="207" t="s">
        <v>21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168</v>
      </c>
      <c r="AU152" s="214" t="s">
        <v>81</v>
      </c>
      <c r="AV152" s="11" t="s">
        <v>79</v>
      </c>
      <c r="AW152" s="11" t="s">
        <v>35</v>
      </c>
      <c r="AX152" s="11" t="s">
        <v>71</v>
      </c>
      <c r="AY152" s="214" t="s">
        <v>152</v>
      </c>
    </row>
    <row r="153" spans="2:51" s="11" customFormat="1" ht="13.5">
      <c r="B153" s="204"/>
      <c r="C153" s="205"/>
      <c r="D153" s="206" t="s">
        <v>168</v>
      </c>
      <c r="E153" s="207" t="s">
        <v>21</v>
      </c>
      <c r="F153" s="208" t="s">
        <v>912</v>
      </c>
      <c r="G153" s="205"/>
      <c r="H153" s="207" t="s">
        <v>21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168</v>
      </c>
      <c r="AU153" s="214" t="s">
        <v>81</v>
      </c>
      <c r="AV153" s="11" t="s">
        <v>79</v>
      </c>
      <c r="AW153" s="11" t="s">
        <v>35</v>
      </c>
      <c r="AX153" s="11" t="s">
        <v>71</v>
      </c>
      <c r="AY153" s="214" t="s">
        <v>152</v>
      </c>
    </row>
    <row r="154" spans="2:51" s="11" customFormat="1" ht="13.5">
      <c r="B154" s="204"/>
      <c r="C154" s="205"/>
      <c r="D154" s="206" t="s">
        <v>168</v>
      </c>
      <c r="E154" s="207" t="s">
        <v>21</v>
      </c>
      <c r="F154" s="208" t="s">
        <v>267</v>
      </c>
      <c r="G154" s="205"/>
      <c r="H154" s="207" t="s">
        <v>21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168</v>
      </c>
      <c r="AU154" s="214" t="s">
        <v>81</v>
      </c>
      <c r="AV154" s="11" t="s">
        <v>79</v>
      </c>
      <c r="AW154" s="11" t="s">
        <v>35</v>
      </c>
      <c r="AX154" s="11" t="s">
        <v>71</v>
      </c>
      <c r="AY154" s="214" t="s">
        <v>152</v>
      </c>
    </row>
    <row r="155" spans="2:51" s="12" customFormat="1" ht="13.5">
      <c r="B155" s="215"/>
      <c r="C155" s="216"/>
      <c r="D155" s="206" t="s">
        <v>168</v>
      </c>
      <c r="E155" s="217" t="s">
        <v>21</v>
      </c>
      <c r="F155" s="218" t="s">
        <v>919</v>
      </c>
      <c r="G155" s="216"/>
      <c r="H155" s="219">
        <v>13.724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168</v>
      </c>
      <c r="AU155" s="225" t="s">
        <v>81</v>
      </c>
      <c r="AV155" s="12" t="s">
        <v>81</v>
      </c>
      <c r="AW155" s="12" t="s">
        <v>35</v>
      </c>
      <c r="AX155" s="12" t="s">
        <v>71</v>
      </c>
      <c r="AY155" s="225" t="s">
        <v>152</v>
      </c>
    </row>
    <row r="156" spans="2:51" s="11" customFormat="1" ht="13.5">
      <c r="B156" s="204"/>
      <c r="C156" s="205"/>
      <c r="D156" s="206" t="s">
        <v>168</v>
      </c>
      <c r="E156" s="207" t="s">
        <v>21</v>
      </c>
      <c r="F156" s="208" t="s">
        <v>263</v>
      </c>
      <c r="G156" s="205"/>
      <c r="H156" s="207" t="s">
        <v>21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168</v>
      </c>
      <c r="AU156" s="214" t="s">
        <v>81</v>
      </c>
      <c r="AV156" s="11" t="s">
        <v>79</v>
      </c>
      <c r="AW156" s="11" t="s">
        <v>35</v>
      </c>
      <c r="AX156" s="11" t="s">
        <v>71</v>
      </c>
      <c r="AY156" s="214" t="s">
        <v>152</v>
      </c>
    </row>
    <row r="157" spans="2:51" s="12" customFormat="1" ht="13.5">
      <c r="B157" s="215"/>
      <c r="C157" s="216"/>
      <c r="D157" s="206" t="s">
        <v>168</v>
      </c>
      <c r="E157" s="217" t="s">
        <v>21</v>
      </c>
      <c r="F157" s="218" t="s">
        <v>920</v>
      </c>
      <c r="G157" s="216"/>
      <c r="H157" s="219">
        <v>7.571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168</v>
      </c>
      <c r="AU157" s="225" t="s">
        <v>81</v>
      </c>
      <c r="AV157" s="12" t="s">
        <v>81</v>
      </c>
      <c r="AW157" s="12" t="s">
        <v>35</v>
      </c>
      <c r="AX157" s="12" t="s">
        <v>71</v>
      </c>
      <c r="AY157" s="225" t="s">
        <v>152</v>
      </c>
    </row>
    <row r="158" spans="2:51" s="13" customFormat="1" ht="13.5">
      <c r="B158" s="226"/>
      <c r="C158" s="227"/>
      <c r="D158" s="206" t="s">
        <v>168</v>
      </c>
      <c r="E158" s="228" t="s">
        <v>21</v>
      </c>
      <c r="F158" s="229" t="s">
        <v>172</v>
      </c>
      <c r="G158" s="227"/>
      <c r="H158" s="230">
        <v>21.295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AT158" s="236" t="s">
        <v>168</v>
      </c>
      <c r="AU158" s="236" t="s">
        <v>81</v>
      </c>
      <c r="AV158" s="13" t="s">
        <v>159</v>
      </c>
      <c r="AW158" s="13" t="s">
        <v>35</v>
      </c>
      <c r="AX158" s="13" t="s">
        <v>79</v>
      </c>
      <c r="AY158" s="236" t="s">
        <v>152</v>
      </c>
    </row>
    <row r="159" spans="2:65" s="1" customFormat="1" ht="16.5" customHeight="1">
      <c r="B159" s="41"/>
      <c r="C159" s="248" t="s">
        <v>258</v>
      </c>
      <c r="D159" s="248" t="s">
        <v>277</v>
      </c>
      <c r="E159" s="249" t="s">
        <v>278</v>
      </c>
      <c r="F159" s="250" t="s">
        <v>279</v>
      </c>
      <c r="G159" s="251" t="s">
        <v>175</v>
      </c>
      <c r="H159" s="252">
        <v>2.254</v>
      </c>
      <c r="I159" s="253"/>
      <c r="J159" s="254">
        <f>ROUND(I159*H159,2)</f>
        <v>0</v>
      </c>
      <c r="K159" s="250" t="s">
        <v>21</v>
      </c>
      <c r="L159" s="255"/>
      <c r="M159" s="256" t="s">
        <v>21</v>
      </c>
      <c r="N159" s="257" t="s">
        <v>42</v>
      </c>
      <c r="O159" s="42"/>
      <c r="P159" s="201">
        <f>O159*H159</f>
        <v>0</v>
      </c>
      <c r="Q159" s="201">
        <v>2</v>
      </c>
      <c r="R159" s="201">
        <f>Q159*H159</f>
        <v>4.508</v>
      </c>
      <c r="S159" s="201">
        <v>0</v>
      </c>
      <c r="T159" s="202">
        <f>S159*H159</f>
        <v>0</v>
      </c>
      <c r="AR159" s="24" t="s">
        <v>199</v>
      </c>
      <c r="AT159" s="24" t="s">
        <v>277</v>
      </c>
      <c r="AU159" s="24" t="s">
        <v>81</v>
      </c>
      <c r="AY159" s="24" t="s">
        <v>152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79</v>
      </c>
      <c r="BK159" s="203">
        <f>ROUND(I159*H159,2)</f>
        <v>0</v>
      </c>
      <c r="BL159" s="24" t="s">
        <v>159</v>
      </c>
      <c r="BM159" s="24" t="s">
        <v>921</v>
      </c>
    </row>
    <row r="160" spans="2:51" s="12" customFormat="1" ht="13.5">
      <c r="B160" s="215"/>
      <c r="C160" s="216"/>
      <c r="D160" s="206" t="s">
        <v>168</v>
      </c>
      <c r="E160" s="217" t="s">
        <v>21</v>
      </c>
      <c r="F160" s="218" t="s">
        <v>922</v>
      </c>
      <c r="G160" s="216"/>
      <c r="H160" s="219">
        <v>21.295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168</v>
      </c>
      <c r="AU160" s="225" t="s">
        <v>81</v>
      </c>
      <c r="AV160" s="12" t="s">
        <v>81</v>
      </c>
      <c r="AW160" s="12" t="s">
        <v>35</v>
      </c>
      <c r="AX160" s="12" t="s">
        <v>71</v>
      </c>
      <c r="AY160" s="225" t="s">
        <v>152</v>
      </c>
    </row>
    <row r="161" spans="2:51" s="12" customFormat="1" ht="13.5">
      <c r="B161" s="215"/>
      <c r="C161" s="216"/>
      <c r="D161" s="206" t="s">
        <v>168</v>
      </c>
      <c r="E161" s="217" t="s">
        <v>21</v>
      </c>
      <c r="F161" s="218" t="s">
        <v>923</v>
      </c>
      <c r="G161" s="216"/>
      <c r="H161" s="219">
        <v>-19.041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168</v>
      </c>
      <c r="AU161" s="225" t="s">
        <v>81</v>
      </c>
      <c r="AV161" s="12" t="s">
        <v>81</v>
      </c>
      <c r="AW161" s="12" t="s">
        <v>35</v>
      </c>
      <c r="AX161" s="12" t="s">
        <v>71</v>
      </c>
      <c r="AY161" s="225" t="s">
        <v>152</v>
      </c>
    </row>
    <row r="162" spans="2:51" s="13" customFormat="1" ht="13.5">
      <c r="B162" s="226"/>
      <c r="C162" s="227"/>
      <c r="D162" s="206" t="s">
        <v>168</v>
      </c>
      <c r="E162" s="228" t="s">
        <v>21</v>
      </c>
      <c r="F162" s="229" t="s">
        <v>172</v>
      </c>
      <c r="G162" s="227"/>
      <c r="H162" s="230">
        <v>2.254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168</v>
      </c>
      <c r="AU162" s="236" t="s">
        <v>81</v>
      </c>
      <c r="AV162" s="13" t="s">
        <v>159</v>
      </c>
      <c r="AW162" s="13" t="s">
        <v>35</v>
      </c>
      <c r="AX162" s="13" t="s">
        <v>79</v>
      </c>
      <c r="AY162" s="236" t="s">
        <v>152</v>
      </c>
    </row>
    <row r="163" spans="2:65" s="1" customFormat="1" ht="25.5" customHeight="1">
      <c r="B163" s="41"/>
      <c r="C163" s="192" t="s">
        <v>270</v>
      </c>
      <c r="D163" s="192" t="s">
        <v>154</v>
      </c>
      <c r="E163" s="193" t="s">
        <v>282</v>
      </c>
      <c r="F163" s="194" t="s">
        <v>283</v>
      </c>
      <c r="G163" s="195" t="s">
        <v>157</v>
      </c>
      <c r="H163" s="196">
        <v>38.892</v>
      </c>
      <c r="I163" s="197"/>
      <c r="J163" s="198">
        <f>ROUND(I163*H163,2)</f>
        <v>0</v>
      </c>
      <c r="K163" s="194" t="s">
        <v>158</v>
      </c>
      <c r="L163" s="61"/>
      <c r="M163" s="199" t="s">
        <v>21</v>
      </c>
      <c r="N163" s="200" t="s">
        <v>42</v>
      </c>
      <c r="O163" s="4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159</v>
      </c>
      <c r="AT163" s="24" t="s">
        <v>154</v>
      </c>
      <c r="AU163" s="24" t="s">
        <v>81</v>
      </c>
      <c r="AY163" s="24" t="s">
        <v>152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79</v>
      </c>
      <c r="BK163" s="203">
        <f>ROUND(I163*H163,2)</f>
        <v>0</v>
      </c>
      <c r="BL163" s="24" t="s">
        <v>159</v>
      </c>
      <c r="BM163" s="24" t="s">
        <v>924</v>
      </c>
    </row>
    <row r="164" spans="2:51" s="11" customFormat="1" ht="13.5">
      <c r="B164" s="204"/>
      <c r="C164" s="205"/>
      <c r="D164" s="206" t="s">
        <v>168</v>
      </c>
      <c r="E164" s="207" t="s">
        <v>21</v>
      </c>
      <c r="F164" s="208" t="s">
        <v>912</v>
      </c>
      <c r="G164" s="205"/>
      <c r="H164" s="207" t="s">
        <v>21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168</v>
      </c>
      <c r="AU164" s="214" t="s">
        <v>81</v>
      </c>
      <c r="AV164" s="11" t="s">
        <v>79</v>
      </c>
      <c r="AW164" s="11" t="s">
        <v>35</v>
      </c>
      <c r="AX164" s="11" t="s">
        <v>71</v>
      </c>
      <c r="AY164" s="214" t="s">
        <v>152</v>
      </c>
    </row>
    <row r="165" spans="2:51" s="12" customFormat="1" ht="13.5">
      <c r="B165" s="215"/>
      <c r="C165" s="216"/>
      <c r="D165" s="206" t="s">
        <v>168</v>
      </c>
      <c r="E165" s="217" t="s">
        <v>21</v>
      </c>
      <c r="F165" s="218" t="s">
        <v>925</v>
      </c>
      <c r="G165" s="216"/>
      <c r="H165" s="219">
        <v>38.892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168</v>
      </c>
      <c r="AU165" s="225" t="s">
        <v>81</v>
      </c>
      <c r="AV165" s="12" t="s">
        <v>81</v>
      </c>
      <c r="AW165" s="12" t="s">
        <v>35</v>
      </c>
      <c r="AX165" s="12" t="s">
        <v>71</v>
      </c>
      <c r="AY165" s="225" t="s">
        <v>152</v>
      </c>
    </row>
    <row r="166" spans="2:51" s="13" customFormat="1" ht="13.5">
      <c r="B166" s="226"/>
      <c r="C166" s="227"/>
      <c r="D166" s="206" t="s">
        <v>168</v>
      </c>
      <c r="E166" s="228" t="s">
        <v>21</v>
      </c>
      <c r="F166" s="229" t="s">
        <v>172</v>
      </c>
      <c r="G166" s="227"/>
      <c r="H166" s="230">
        <v>38.892</v>
      </c>
      <c r="I166" s="231"/>
      <c r="J166" s="227"/>
      <c r="K166" s="227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168</v>
      </c>
      <c r="AU166" s="236" t="s">
        <v>81</v>
      </c>
      <c r="AV166" s="13" t="s">
        <v>159</v>
      </c>
      <c r="AW166" s="13" t="s">
        <v>35</v>
      </c>
      <c r="AX166" s="13" t="s">
        <v>79</v>
      </c>
      <c r="AY166" s="236" t="s">
        <v>152</v>
      </c>
    </row>
    <row r="167" spans="2:65" s="1" customFormat="1" ht="25.5" customHeight="1">
      <c r="B167" s="41"/>
      <c r="C167" s="192" t="s">
        <v>276</v>
      </c>
      <c r="D167" s="192" t="s">
        <v>154</v>
      </c>
      <c r="E167" s="193" t="s">
        <v>286</v>
      </c>
      <c r="F167" s="194" t="s">
        <v>287</v>
      </c>
      <c r="G167" s="195" t="s">
        <v>157</v>
      </c>
      <c r="H167" s="196">
        <v>38.892</v>
      </c>
      <c r="I167" s="197"/>
      <c r="J167" s="198">
        <f>ROUND(I167*H167,2)</f>
        <v>0</v>
      </c>
      <c r="K167" s="194" t="s">
        <v>158</v>
      </c>
      <c r="L167" s="61"/>
      <c r="M167" s="199" t="s">
        <v>21</v>
      </c>
      <c r="N167" s="200" t="s">
        <v>42</v>
      </c>
      <c r="O167" s="4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4" t="s">
        <v>159</v>
      </c>
      <c r="AT167" s="24" t="s">
        <v>154</v>
      </c>
      <c r="AU167" s="24" t="s">
        <v>81</v>
      </c>
      <c r="AY167" s="24" t="s">
        <v>152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79</v>
      </c>
      <c r="BK167" s="203">
        <f>ROUND(I167*H167,2)</f>
        <v>0</v>
      </c>
      <c r="BL167" s="24" t="s">
        <v>159</v>
      </c>
      <c r="BM167" s="24" t="s">
        <v>926</v>
      </c>
    </row>
    <row r="168" spans="2:65" s="1" customFormat="1" ht="16.5" customHeight="1">
      <c r="B168" s="41"/>
      <c r="C168" s="248" t="s">
        <v>281</v>
      </c>
      <c r="D168" s="248" t="s">
        <v>277</v>
      </c>
      <c r="E168" s="249" t="s">
        <v>290</v>
      </c>
      <c r="F168" s="250" t="s">
        <v>291</v>
      </c>
      <c r="G168" s="251" t="s">
        <v>292</v>
      </c>
      <c r="H168" s="252">
        <v>0.583</v>
      </c>
      <c r="I168" s="253"/>
      <c r="J168" s="254">
        <f>ROUND(I168*H168,2)</f>
        <v>0</v>
      </c>
      <c r="K168" s="250" t="s">
        <v>158</v>
      </c>
      <c r="L168" s="255"/>
      <c r="M168" s="256" t="s">
        <v>21</v>
      </c>
      <c r="N168" s="257" t="s">
        <v>42</v>
      </c>
      <c r="O168" s="42"/>
      <c r="P168" s="201">
        <f>O168*H168</f>
        <v>0</v>
      </c>
      <c r="Q168" s="201">
        <v>0.001</v>
      </c>
      <c r="R168" s="201">
        <f>Q168*H168</f>
        <v>0.000583</v>
      </c>
      <c r="S168" s="201">
        <v>0</v>
      </c>
      <c r="T168" s="202">
        <f>S168*H168</f>
        <v>0</v>
      </c>
      <c r="AR168" s="24" t="s">
        <v>199</v>
      </c>
      <c r="AT168" s="24" t="s">
        <v>277</v>
      </c>
      <c r="AU168" s="24" t="s">
        <v>81</v>
      </c>
      <c r="AY168" s="24" t="s">
        <v>152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79</v>
      </c>
      <c r="BK168" s="203">
        <f>ROUND(I168*H168,2)</f>
        <v>0</v>
      </c>
      <c r="BL168" s="24" t="s">
        <v>159</v>
      </c>
      <c r="BM168" s="24" t="s">
        <v>927</v>
      </c>
    </row>
    <row r="169" spans="2:51" s="12" customFormat="1" ht="13.5">
      <c r="B169" s="215"/>
      <c r="C169" s="216"/>
      <c r="D169" s="206" t="s">
        <v>168</v>
      </c>
      <c r="E169" s="216"/>
      <c r="F169" s="218" t="s">
        <v>928</v>
      </c>
      <c r="G169" s="216"/>
      <c r="H169" s="219">
        <v>0.583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168</v>
      </c>
      <c r="AU169" s="225" t="s">
        <v>81</v>
      </c>
      <c r="AV169" s="12" t="s">
        <v>81</v>
      </c>
      <c r="AW169" s="12" t="s">
        <v>6</v>
      </c>
      <c r="AX169" s="12" t="s">
        <v>79</v>
      </c>
      <c r="AY169" s="225" t="s">
        <v>152</v>
      </c>
    </row>
    <row r="170" spans="2:65" s="1" customFormat="1" ht="25.5" customHeight="1">
      <c r="B170" s="41"/>
      <c r="C170" s="192" t="s">
        <v>9</v>
      </c>
      <c r="D170" s="192" t="s">
        <v>154</v>
      </c>
      <c r="E170" s="193" t="s">
        <v>296</v>
      </c>
      <c r="F170" s="194" t="s">
        <v>297</v>
      </c>
      <c r="G170" s="195" t="s">
        <v>157</v>
      </c>
      <c r="H170" s="196">
        <v>38.892</v>
      </c>
      <c r="I170" s="197"/>
      <c r="J170" s="198">
        <f>ROUND(I170*H170,2)</f>
        <v>0</v>
      </c>
      <c r="K170" s="194" t="s">
        <v>158</v>
      </c>
      <c r="L170" s="61"/>
      <c r="M170" s="199" t="s">
        <v>21</v>
      </c>
      <c r="N170" s="200" t="s">
        <v>42</v>
      </c>
      <c r="O170" s="4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159</v>
      </c>
      <c r="AT170" s="24" t="s">
        <v>154</v>
      </c>
      <c r="AU170" s="24" t="s">
        <v>81</v>
      </c>
      <c r="AY170" s="24" t="s">
        <v>152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79</v>
      </c>
      <c r="BK170" s="203">
        <f>ROUND(I170*H170,2)</f>
        <v>0</v>
      </c>
      <c r="BL170" s="24" t="s">
        <v>159</v>
      </c>
      <c r="BM170" s="24" t="s">
        <v>929</v>
      </c>
    </row>
    <row r="171" spans="2:65" s="1" customFormat="1" ht="25.5" customHeight="1">
      <c r="B171" s="41"/>
      <c r="C171" s="192" t="s">
        <v>289</v>
      </c>
      <c r="D171" s="192" t="s">
        <v>154</v>
      </c>
      <c r="E171" s="193" t="s">
        <v>930</v>
      </c>
      <c r="F171" s="194" t="s">
        <v>931</v>
      </c>
      <c r="G171" s="195" t="s">
        <v>324</v>
      </c>
      <c r="H171" s="196">
        <v>13</v>
      </c>
      <c r="I171" s="197"/>
      <c r="J171" s="198">
        <f>ROUND(I171*H171,2)</f>
        <v>0</v>
      </c>
      <c r="K171" s="194" t="s">
        <v>158</v>
      </c>
      <c r="L171" s="61"/>
      <c r="M171" s="199" t="s">
        <v>21</v>
      </c>
      <c r="N171" s="200" t="s">
        <v>42</v>
      </c>
      <c r="O171" s="4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159</v>
      </c>
      <c r="AT171" s="24" t="s">
        <v>154</v>
      </c>
      <c r="AU171" s="24" t="s">
        <v>81</v>
      </c>
      <c r="AY171" s="24" t="s">
        <v>152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79</v>
      </c>
      <c r="BK171" s="203">
        <f>ROUND(I171*H171,2)</f>
        <v>0</v>
      </c>
      <c r="BL171" s="24" t="s">
        <v>159</v>
      </c>
      <c r="BM171" s="24" t="s">
        <v>932</v>
      </c>
    </row>
    <row r="172" spans="2:51" s="12" customFormat="1" ht="13.5">
      <c r="B172" s="215"/>
      <c r="C172" s="216"/>
      <c r="D172" s="206" t="s">
        <v>168</v>
      </c>
      <c r="E172" s="217" t="s">
        <v>21</v>
      </c>
      <c r="F172" s="218" t="s">
        <v>933</v>
      </c>
      <c r="G172" s="216"/>
      <c r="H172" s="219">
        <v>13</v>
      </c>
      <c r="I172" s="220"/>
      <c r="J172" s="216"/>
      <c r="K172" s="216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168</v>
      </c>
      <c r="AU172" s="225" t="s">
        <v>81</v>
      </c>
      <c r="AV172" s="12" t="s">
        <v>81</v>
      </c>
      <c r="AW172" s="12" t="s">
        <v>35</v>
      </c>
      <c r="AX172" s="12" t="s">
        <v>71</v>
      </c>
      <c r="AY172" s="225" t="s">
        <v>152</v>
      </c>
    </row>
    <row r="173" spans="2:51" s="13" customFormat="1" ht="13.5">
      <c r="B173" s="226"/>
      <c r="C173" s="227"/>
      <c r="D173" s="206" t="s">
        <v>168</v>
      </c>
      <c r="E173" s="228" t="s">
        <v>21</v>
      </c>
      <c r="F173" s="229" t="s">
        <v>172</v>
      </c>
      <c r="G173" s="227"/>
      <c r="H173" s="230">
        <v>13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AT173" s="236" t="s">
        <v>168</v>
      </c>
      <c r="AU173" s="236" t="s">
        <v>81</v>
      </c>
      <c r="AV173" s="13" t="s">
        <v>159</v>
      </c>
      <c r="AW173" s="13" t="s">
        <v>35</v>
      </c>
      <c r="AX173" s="13" t="s">
        <v>79</v>
      </c>
      <c r="AY173" s="236" t="s">
        <v>152</v>
      </c>
    </row>
    <row r="174" spans="2:65" s="1" customFormat="1" ht="16.5" customHeight="1">
      <c r="B174" s="41"/>
      <c r="C174" s="192" t="s">
        <v>295</v>
      </c>
      <c r="D174" s="192" t="s">
        <v>154</v>
      </c>
      <c r="E174" s="193" t="s">
        <v>300</v>
      </c>
      <c r="F174" s="194" t="s">
        <v>301</v>
      </c>
      <c r="G174" s="195" t="s">
        <v>157</v>
      </c>
      <c r="H174" s="196">
        <v>38.892</v>
      </c>
      <c r="I174" s="197"/>
      <c r="J174" s="198">
        <f>ROUND(I174*H174,2)</f>
        <v>0</v>
      </c>
      <c r="K174" s="194" t="s">
        <v>158</v>
      </c>
      <c r="L174" s="61"/>
      <c r="M174" s="199" t="s">
        <v>21</v>
      </c>
      <c r="N174" s="200" t="s">
        <v>42</v>
      </c>
      <c r="O174" s="4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159</v>
      </c>
      <c r="AT174" s="24" t="s">
        <v>154</v>
      </c>
      <c r="AU174" s="24" t="s">
        <v>81</v>
      </c>
      <c r="AY174" s="24" t="s">
        <v>152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79</v>
      </c>
      <c r="BK174" s="203">
        <f>ROUND(I174*H174,2)</f>
        <v>0</v>
      </c>
      <c r="BL174" s="24" t="s">
        <v>159</v>
      </c>
      <c r="BM174" s="24" t="s">
        <v>934</v>
      </c>
    </row>
    <row r="175" spans="2:65" s="1" customFormat="1" ht="16.5" customHeight="1">
      <c r="B175" s="41"/>
      <c r="C175" s="192" t="s">
        <v>299</v>
      </c>
      <c r="D175" s="192" t="s">
        <v>154</v>
      </c>
      <c r="E175" s="193" t="s">
        <v>304</v>
      </c>
      <c r="F175" s="194" t="s">
        <v>305</v>
      </c>
      <c r="G175" s="195" t="s">
        <v>157</v>
      </c>
      <c r="H175" s="196">
        <v>38.892</v>
      </c>
      <c r="I175" s="197"/>
      <c r="J175" s="198">
        <f>ROUND(I175*H175,2)</f>
        <v>0</v>
      </c>
      <c r="K175" s="194" t="s">
        <v>158</v>
      </c>
      <c r="L175" s="61"/>
      <c r="M175" s="199" t="s">
        <v>21</v>
      </c>
      <c r="N175" s="200" t="s">
        <v>42</v>
      </c>
      <c r="O175" s="4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159</v>
      </c>
      <c r="AT175" s="24" t="s">
        <v>154</v>
      </c>
      <c r="AU175" s="24" t="s">
        <v>81</v>
      </c>
      <c r="AY175" s="24" t="s">
        <v>152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79</v>
      </c>
      <c r="BK175" s="203">
        <f>ROUND(I175*H175,2)</f>
        <v>0</v>
      </c>
      <c r="BL175" s="24" t="s">
        <v>159</v>
      </c>
      <c r="BM175" s="24" t="s">
        <v>935</v>
      </c>
    </row>
    <row r="176" spans="2:65" s="1" customFormat="1" ht="16.5" customHeight="1">
      <c r="B176" s="41"/>
      <c r="C176" s="192" t="s">
        <v>303</v>
      </c>
      <c r="D176" s="192" t="s">
        <v>154</v>
      </c>
      <c r="E176" s="193" t="s">
        <v>936</v>
      </c>
      <c r="F176" s="194" t="s">
        <v>937</v>
      </c>
      <c r="G176" s="195" t="s">
        <v>254</v>
      </c>
      <c r="H176" s="196">
        <v>5</v>
      </c>
      <c r="I176" s="197"/>
      <c r="J176" s="198">
        <f>ROUND(I176*H176,2)</f>
        <v>0</v>
      </c>
      <c r="K176" s="194" t="s">
        <v>21</v>
      </c>
      <c r="L176" s="61"/>
      <c r="M176" s="199" t="s">
        <v>21</v>
      </c>
      <c r="N176" s="200" t="s">
        <v>42</v>
      </c>
      <c r="O176" s="4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159</v>
      </c>
      <c r="AT176" s="24" t="s">
        <v>154</v>
      </c>
      <c r="AU176" s="24" t="s">
        <v>81</v>
      </c>
      <c r="AY176" s="24" t="s">
        <v>152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79</v>
      </c>
      <c r="BK176" s="203">
        <f>ROUND(I176*H176,2)</f>
        <v>0</v>
      </c>
      <c r="BL176" s="24" t="s">
        <v>159</v>
      </c>
      <c r="BM176" s="24" t="s">
        <v>938</v>
      </c>
    </row>
    <row r="177" spans="2:51" s="11" customFormat="1" ht="13.5">
      <c r="B177" s="204"/>
      <c r="C177" s="205"/>
      <c r="D177" s="206" t="s">
        <v>168</v>
      </c>
      <c r="E177" s="207" t="s">
        <v>21</v>
      </c>
      <c r="F177" s="208" t="s">
        <v>939</v>
      </c>
      <c r="G177" s="205"/>
      <c r="H177" s="207" t="s">
        <v>21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168</v>
      </c>
      <c r="AU177" s="214" t="s">
        <v>81</v>
      </c>
      <c r="AV177" s="11" t="s">
        <v>79</v>
      </c>
      <c r="AW177" s="11" t="s">
        <v>35</v>
      </c>
      <c r="AX177" s="11" t="s">
        <v>71</v>
      </c>
      <c r="AY177" s="214" t="s">
        <v>152</v>
      </c>
    </row>
    <row r="178" spans="2:51" s="12" customFormat="1" ht="13.5">
      <c r="B178" s="215"/>
      <c r="C178" s="216"/>
      <c r="D178" s="206" t="s">
        <v>168</v>
      </c>
      <c r="E178" s="217" t="s">
        <v>21</v>
      </c>
      <c r="F178" s="218" t="s">
        <v>179</v>
      </c>
      <c r="G178" s="216"/>
      <c r="H178" s="219">
        <v>5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168</v>
      </c>
      <c r="AU178" s="225" t="s">
        <v>81</v>
      </c>
      <c r="AV178" s="12" t="s">
        <v>81</v>
      </c>
      <c r="AW178" s="12" t="s">
        <v>35</v>
      </c>
      <c r="AX178" s="12" t="s">
        <v>71</v>
      </c>
      <c r="AY178" s="225" t="s">
        <v>152</v>
      </c>
    </row>
    <row r="179" spans="2:51" s="13" customFormat="1" ht="13.5">
      <c r="B179" s="226"/>
      <c r="C179" s="227"/>
      <c r="D179" s="206" t="s">
        <v>168</v>
      </c>
      <c r="E179" s="228" t="s">
        <v>21</v>
      </c>
      <c r="F179" s="229" t="s">
        <v>172</v>
      </c>
      <c r="G179" s="227"/>
      <c r="H179" s="230">
        <v>5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AT179" s="236" t="s">
        <v>168</v>
      </c>
      <c r="AU179" s="236" t="s">
        <v>81</v>
      </c>
      <c r="AV179" s="13" t="s">
        <v>159</v>
      </c>
      <c r="AW179" s="13" t="s">
        <v>35</v>
      </c>
      <c r="AX179" s="13" t="s">
        <v>79</v>
      </c>
      <c r="AY179" s="236" t="s">
        <v>152</v>
      </c>
    </row>
    <row r="180" spans="2:65" s="1" customFormat="1" ht="25.5" customHeight="1">
      <c r="B180" s="41"/>
      <c r="C180" s="192" t="s">
        <v>308</v>
      </c>
      <c r="D180" s="192" t="s">
        <v>154</v>
      </c>
      <c r="E180" s="193" t="s">
        <v>940</v>
      </c>
      <c r="F180" s="194" t="s">
        <v>941</v>
      </c>
      <c r="G180" s="195" t="s">
        <v>324</v>
      </c>
      <c r="H180" s="196">
        <v>13</v>
      </c>
      <c r="I180" s="197"/>
      <c r="J180" s="198">
        <f>ROUND(I180*H180,2)</f>
        <v>0</v>
      </c>
      <c r="K180" s="194" t="s">
        <v>158</v>
      </c>
      <c r="L180" s="61"/>
      <c r="M180" s="199" t="s">
        <v>21</v>
      </c>
      <c r="N180" s="200" t="s">
        <v>42</v>
      </c>
      <c r="O180" s="4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159</v>
      </c>
      <c r="AT180" s="24" t="s">
        <v>154</v>
      </c>
      <c r="AU180" s="24" t="s">
        <v>81</v>
      </c>
      <c r="AY180" s="24" t="s">
        <v>152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79</v>
      </c>
      <c r="BK180" s="203">
        <f>ROUND(I180*H180,2)</f>
        <v>0</v>
      </c>
      <c r="BL180" s="24" t="s">
        <v>159</v>
      </c>
      <c r="BM180" s="24" t="s">
        <v>942</v>
      </c>
    </row>
    <row r="181" spans="2:65" s="1" customFormat="1" ht="25.5" customHeight="1">
      <c r="B181" s="41"/>
      <c r="C181" s="192" t="s">
        <v>315</v>
      </c>
      <c r="D181" s="192" t="s">
        <v>154</v>
      </c>
      <c r="E181" s="193" t="s">
        <v>943</v>
      </c>
      <c r="F181" s="194" t="s">
        <v>944</v>
      </c>
      <c r="G181" s="195" t="s">
        <v>324</v>
      </c>
      <c r="H181" s="196">
        <v>13</v>
      </c>
      <c r="I181" s="197"/>
      <c r="J181" s="198">
        <f>ROUND(I181*H181,2)</f>
        <v>0</v>
      </c>
      <c r="K181" s="194" t="s">
        <v>158</v>
      </c>
      <c r="L181" s="61"/>
      <c r="M181" s="199" t="s">
        <v>21</v>
      </c>
      <c r="N181" s="200" t="s">
        <v>42</v>
      </c>
      <c r="O181" s="42"/>
      <c r="P181" s="201">
        <f>O181*H181</f>
        <v>0</v>
      </c>
      <c r="Q181" s="201">
        <v>0.00034</v>
      </c>
      <c r="R181" s="201">
        <f>Q181*H181</f>
        <v>0.00442</v>
      </c>
      <c r="S181" s="201">
        <v>0</v>
      </c>
      <c r="T181" s="202">
        <f>S181*H181</f>
        <v>0</v>
      </c>
      <c r="AR181" s="24" t="s">
        <v>159</v>
      </c>
      <c r="AT181" s="24" t="s">
        <v>154</v>
      </c>
      <c r="AU181" s="24" t="s">
        <v>81</v>
      </c>
      <c r="AY181" s="24" t="s">
        <v>152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79</v>
      </c>
      <c r="BK181" s="203">
        <f>ROUND(I181*H181,2)</f>
        <v>0</v>
      </c>
      <c r="BL181" s="24" t="s">
        <v>159</v>
      </c>
      <c r="BM181" s="24" t="s">
        <v>945</v>
      </c>
    </row>
    <row r="182" spans="2:51" s="12" customFormat="1" ht="13.5">
      <c r="B182" s="215"/>
      <c r="C182" s="216"/>
      <c r="D182" s="206" t="s">
        <v>168</v>
      </c>
      <c r="E182" s="217" t="s">
        <v>21</v>
      </c>
      <c r="F182" s="218" t="s">
        <v>933</v>
      </c>
      <c r="G182" s="216"/>
      <c r="H182" s="219">
        <v>13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168</v>
      </c>
      <c r="AU182" s="225" t="s">
        <v>81</v>
      </c>
      <c r="AV182" s="12" t="s">
        <v>81</v>
      </c>
      <c r="AW182" s="12" t="s">
        <v>35</v>
      </c>
      <c r="AX182" s="12" t="s">
        <v>71</v>
      </c>
      <c r="AY182" s="225" t="s">
        <v>152</v>
      </c>
    </row>
    <row r="183" spans="2:51" s="13" customFormat="1" ht="13.5">
      <c r="B183" s="226"/>
      <c r="C183" s="227"/>
      <c r="D183" s="206" t="s">
        <v>168</v>
      </c>
      <c r="E183" s="228" t="s">
        <v>21</v>
      </c>
      <c r="F183" s="229" t="s">
        <v>172</v>
      </c>
      <c r="G183" s="227"/>
      <c r="H183" s="230">
        <v>13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AT183" s="236" t="s">
        <v>168</v>
      </c>
      <c r="AU183" s="236" t="s">
        <v>81</v>
      </c>
      <c r="AV183" s="13" t="s">
        <v>159</v>
      </c>
      <c r="AW183" s="13" t="s">
        <v>35</v>
      </c>
      <c r="AX183" s="13" t="s">
        <v>79</v>
      </c>
      <c r="AY183" s="236" t="s">
        <v>152</v>
      </c>
    </row>
    <row r="184" spans="2:63" s="10" customFormat="1" ht="29.85" customHeight="1">
      <c r="B184" s="176"/>
      <c r="C184" s="177"/>
      <c r="D184" s="178" t="s">
        <v>70</v>
      </c>
      <c r="E184" s="190" t="s">
        <v>81</v>
      </c>
      <c r="F184" s="190" t="s">
        <v>307</v>
      </c>
      <c r="G184" s="177"/>
      <c r="H184" s="177"/>
      <c r="I184" s="180"/>
      <c r="J184" s="191">
        <f>BK184</f>
        <v>0</v>
      </c>
      <c r="K184" s="177"/>
      <c r="L184" s="182"/>
      <c r="M184" s="183"/>
      <c r="N184" s="184"/>
      <c r="O184" s="184"/>
      <c r="P184" s="185">
        <f>SUM(P185:P198)</f>
        <v>0</v>
      </c>
      <c r="Q184" s="184"/>
      <c r="R184" s="185">
        <f>SUM(R185:R198)</f>
        <v>5.2378</v>
      </c>
      <c r="S184" s="184"/>
      <c r="T184" s="186">
        <f>SUM(T185:T198)</f>
        <v>0</v>
      </c>
      <c r="AR184" s="187" t="s">
        <v>79</v>
      </c>
      <c r="AT184" s="188" t="s">
        <v>70</v>
      </c>
      <c r="AU184" s="188" t="s">
        <v>79</v>
      </c>
      <c r="AY184" s="187" t="s">
        <v>152</v>
      </c>
      <c r="BK184" s="189">
        <f>SUM(BK185:BK198)</f>
        <v>0</v>
      </c>
    </row>
    <row r="185" spans="2:65" s="1" customFormat="1" ht="25.5" customHeight="1">
      <c r="B185" s="41"/>
      <c r="C185" s="192" t="s">
        <v>321</v>
      </c>
      <c r="D185" s="192" t="s">
        <v>154</v>
      </c>
      <c r="E185" s="193" t="s">
        <v>309</v>
      </c>
      <c r="F185" s="194" t="s">
        <v>310</v>
      </c>
      <c r="G185" s="195" t="s">
        <v>182</v>
      </c>
      <c r="H185" s="196">
        <v>64.82</v>
      </c>
      <c r="I185" s="197"/>
      <c r="J185" s="198">
        <f>ROUND(I185*H185,2)</f>
        <v>0</v>
      </c>
      <c r="K185" s="194" t="s">
        <v>158</v>
      </c>
      <c r="L185" s="61"/>
      <c r="M185" s="199" t="s">
        <v>21</v>
      </c>
      <c r="N185" s="200" t="s">
        <v>42</v>
      </c>
      <c r="O185" s="42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159</v>
      </c>
      <c r="AT185" s="24" t="s">
        <v>154</v>
      </c>
      <c r="AU185" s="24" t="s">
        <v>81</v>
      </c>
      <c r="AY185" s="24" t="s">
        <v>152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79</v>
      </c>
      <c r="BK185" s="203">
        <f>ROUND(I185*H185,2)</f>
        <v>0</v>
      </c>
      <c r="BL185" s="24" t="s">
        <v>159</v>
      </c>
      <c r="BM185" s="24" t="s">
        <v>946</v>
      </c>
    </row>
    <row r="186" spans="2:51" s="11" customFormat="1" ht="13.5">
      <c r="B186" s="204"/>
      <c r="C186" s="205"/>
      <c r="D186" s="206" t="s">
        <v>168</v>
      </c>
      <c r="E186" s="207" t="s">
        <v>21</v>
      </c>
      <c r="F186" s="208" t="s">
        <v>912</v>
      </c>
      <c r="G186" s="205"/>
      <c r="H186" s="207" t="s">
        <v>21</v>
      </c>
      <c r="I186" s="209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168</v>
      </c>
      <c r="AU186" s="214" t="s">
        <v>81</v>
      </c>
      <c r="AV186" s="11" t="s">
        <v>79</v>
      </c>
      <c r="AW186" s="11" t="s">
        <v>35</v>
      </c>
      <c r="AX186" s="11" t="s">
        <v>71</v>
      </c>
      <c r="AY186" s="214" t="s">
        <v>152</v>
      </c>
    </row>
    <row r="187" spans="2:51" s="12" customFormat="1" ht="13.5">
      <c r="B187" s="215"/>
      <c r="C187" s="216"/>
      <c r="D187" s="206" t="s">
        <v>168</v>
      </c>
      <c r="E187" s="217" t="s">
        <v>21</v>
      </c>
      <c r="F187" s="218" t="s">
        <v>947</v>
      </c>
      <c r="G187" s="216"/>
      <c r="H187" s="219">
        <v>64.82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168</v>
      </c>
      <c r="AU187" s="225" t="s">
        <v>81</v>
      </c>
      <c r="AV187" s="12" t="s">
        <v>81</v>
      </c>
      <c r="AW187" s="12" t="s">
        <v>35</v>
      </c>
      <c r="AX187" s="12" t="s">
        <v>71</v>
      </c>
      <c r="AY187" s="225" t="s">
        <v>152</v>
      </c>
    </row>
    <row r="188" spans="2:51" s="11" customFormat="1" ht="13.5">
      <c r="B188" s="204"/>
      <c r="C188" s="205"/>
      <c r="D188" s="206" t="s">
        <v>168</v>
      </c>
      <c r="E188" s="207" t="s">
        <v>21</v>
      </c>
      <c r="F188" s="208" t="s">
        <v>916</v>
      </c>
      <c r="G188" s="205"/>
      <c r="H188" s="207" t="s">
        <v>21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168</v>
      </c>
      <c r="AU188" s="214" t="s">
        <v>81</v>
      </c>
      <c r="AV188" s="11" t="s">
        <v>79</v>
      </c>
      <c r="AW188" s="11" t="s">
        <v>35</v>
      </c>
      <c r="AX188" s="11" t="s">
        <v>71</v>
      </c>
      <c r="AY188" s="214" t="s">
        <v>152</v>
      </c>
    </row>
    <row r="189" spans="2:51" s="12" customFormat="1" ht="13.5">
      <c r="B189" s="215"/>
      <c r="C189" s="216"/>
      <c r="D189" s="206" t="s">
        <v>168</v>
      </c>
      <c r="E189" s="217" t="s">
        <v>21</v>
      </c>
      <c r="F189" s="218" t="s">
        <v>71</v>
      </c>
      <c r="G189" s="216"/>
      <c r="H189" s="219">
        <v>0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168</v>
      </c>
      <c r="AU189" s="225" t="s">
        <v>81</v>
      </c>
      <c r="AV189" s="12" t="s">
        <v>81</v>
      </c>
      <c r="AW189" s="12" t="s">
        <v>35</v>
      </c>
      <c r="AX189" s="12" t="s">
        <v>71</v>
      </c>
      <c r="AY189" s="225" t="s">
        <v>152</v>
      </c>
    </row>
    <row r="190" spans="2:51" s="13" customFormat="1" ht="13.5">
      <c r="B190" s="226"/>
      <c r="C190" s="227"/>
      <c r="D190" s="206" t="s">
        <v>168</v>
      </c>
      <c r="E190" s="228" t="s">
        <v>21</v>
      </c>
      <c r="F190" s="229" t="s">
        <v>172</v>
      </c>
      <c r="G190" s="227"/>
      <c r="H190" s="230">
        <v>64.82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168</v>
      </c>
      <c r="AU190" s="236" t="s">
        <v>81</v>
      </c>
      <c r="AV190" s="13" t="s">
        <v>159</v>
      </c>
      <c r="AW190" s="13" t="s">
        <v>35</v>
      </c>
      <c r="AX190" s="13" t="s">
        <v>79</v>
      </c>
      <c r="AY190" s="236" t="s">
        <v>152</v>
      </c>
    </row>
    <row r="191" spans="2:65" s="1" customFormat="1" ht="51" customHeight="1">
      <c r="B191" s="41"/>
      <c r="C191" s="248" t="s">
        <v>330</v>
      </c>
      <c r="D191" s="248" t="s">
        <v>277</v>
      </c>
      <c r="E191" s="249" t="s">
        <v>316</v>
      </c>
      <c r="F191" s="250" t="s">
        <v>317</v>
      </c>
      <c r="G191" s="251" t="s">
        <v>318</v>
      </c>
      <c r="H191" s="252">
        <v>5.207</v>
      </c>
      <c r="I191" s="253"/>
      <c r="J191" s="254">
        <f>ROUND(I191*H191,2)</f>
        <v>0</v>
      </c>
      <c r="K191" s="250" t="s">
        <v>21</v>
      </c>
      <c r="L191" s="255"/>
      <c r="M191" s="256" t="s">
        <v>21</v>
      </c>
      <c r="N191" s="257" t="s">
        <v>42</v>
      </c>
      <c r="O191" s="42"/>
      <c r="P191" s="201">
        <f>O191*H191</f>
        <v>0</v>
      </c>
      <c r="Q191" s="201">
        <v>1</v>
      </c>
      <c r="R191" s="201">
        <f>Q191*H191</f>
        <v>5.207</v>
      </c>
      <c r="S191" s="201">
        <v>0</v>
      </c>
      <c r="T191" s="202">
        <f>S191*H191</f>
        <v>0</v>
      </c>
      <c r="AR191" s="24" t="s">
        <v>199</v>
      </c>
      <c r="AT191" s="24" t="s">
        <v>277</v>
      </c>
      <c r="AU191" s="24" t="s">
        <v>81</v>
      </c>
      <c r="AY191" s="24" t="s">
        <v>152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79</v>
      </c>
      <c r="BK191" s="203">
        <f>ROUND(I191*H191,2)</f>
        <v>0</v>
      </c>
      <c r="BL191" s="24" t="s">
        <v>159</v>
      </c>
      <c r="BM191" s="24" t="s">
        <v>948</v>
      </c>
    </row>
    <row r="192" spans="2:51" s="12" customFormat="1" ht="13.5">
      <c r="B192" s="215"/>
      <c r="C192" s="216"/>
      <c r="D192" s="206" t="s">
        <v>168</v>
      </c>
      <c r="E192" s="217" t="s">
        <v>21</v>
      </c>
      <c r="F192" s="218" t="s">
        <v>949</v>
      </c>
      <c r="G192" s="216"/>
      <c r="H192" s="219">
        <v>5.207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168</v>
      </c>
      <c r="AU192" s="225" t="s">
        <v>81</v>
      </c>
      <c r="AV192" s="12" t="s">
        <v>81</v>
      </c>
      <c r="AW192" s="12" t="s">
        <v>35</v>
      </c>
      <c r="AX192" s="12" t="s">
        <v>71</v>
      </c>
      <c r="AY192" s="225" t="s">
        <v>152</v>
      </c>
    </row>
    <row r="193" spans="2:51" s="13" customFormat="1" ht="13.5">
      <c r="B193" s="226"/>
      <c r="C193" s="227"/>
      <c r="D193" s="206" t="s">
        <v>168</v>
      </c>
      <c r="E193" s="228" t="s">
        <v>21</v>
      </c>
      <c r="F193" s="229" t="s">
        <v>172</v>
      </c>
      <c r="G193" s="227"/>
      <c r="H193" s="230">
        <v>5.207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AT193" s="236" t="s">
        <v>168</v>
      </c>
      <c r="AU193" s="236" t="s">
        <v>81</v>
      </c>
      <c r="AV193" s="13" t="s">
        <v>159</v>
      </c>
      <c r="AW193" s="13" t="s">
        <v>35</v>
      </c>
      <c r="AX193" s="13" t="s">
        <v>79</v>
      </c>
      <c r="AY193" s="236" t="s">
        <v>152</v>
      </c>
    </row>
    <row r="194" spans="2:65" s="1" customFormat="1" ht="38.25" customHeight="1">
      <c r="B194" s="41"/>
      <c r="C194" s="192" t="s">
        <v>340</v>
      </c>
      <c r="D194" s="192" t="s">
        <v>154</v>
      </c>
      <c r="E194" s="193" t="s">
        <v>322</v>
      </c>
      <c r="F194" s="194" t="s">
        <v>323</v>
      </c>
      <c r="G194" s="195" t="s">
        <v>324</v>
      </c>
      <c r="H194" s="196">
        <v>10</v>
      </c>
      <c r="I194" s="197"/>
      <c r="J194" s="198">
        <f>ROUND(I194*H194,2)</f>
        <v>0</v>
      </c>
      <c r="K194" s="194" t="s">
        <v>158</v>
      </c>
      <c r="L194" s="61"/>
      <c r="M194" s="199" t="s">
        <v>21</v>
      </c>
      <c r="N194" s="200" t="s">
        <v>42</v>
      </c>
      <c r="O194" s="42"/>
      <c r="P194" s="201">
        <f>O194*H194</f>
        <v>0</v>
      </c>
      <c r="Q194" s="201">
        <v>0.00308</v>
      </c>
      <c r="R194" s="201">
        <f>Q194*H194</f>
        <v>0.030799999999999998</v>
      </c>
      <c r="S194" s="201">
        <v>0</v>
      </c>
      <c r="T194" s="202">
        <f>S194*H194</f>
        <v>0</v>
      </c>
      <c r="AR194" s="24" t="s">
        <v>159</v>
      </c>
      <c r="AT194" s="24" t="s">
        <v>154</v>
      </c>
      <c r="AU194" s="24" t="s">
        <v>81</v>
      </c>
      <c r="AY194" s="24" t="s">
        <v>152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79</v>
      </c>
      <c r="BK194" s="203">
        <f>ROUND(I194*H194,2)</f>
        <v>0</v>
      </c>
      <c r="BL194" s="24" t="s">
        <v>159</v>
      </c>
      <c r="BM194" s="24" t="s">
        <v>950</v>
      </c>
    </row>
    <row r="195" spans="2:51" s="11" customFormat="1" ht="13.5">
      <c r="B195" s="204"/>
      <c r="C195" s="205"/>
      <c r="D195" s="206" t="s">
        <v>168</v>
      </c>
      <c r="E195" s="207" t="s">
        <v>21</v>
      </c>
      <c r="F195" s="208" t="s">
        <v>326</v>
      </c>
      <c r="G195" s="205"/>
      <c r="H195" s="207" t="s">
        <v>21</v>
      </c>
      <c r="I195" s="209"/>
      <c r="J195" s="205"/>
      <c r="K195" s="205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168</v>
      </c>
      <c r="AU195" s="214" t="s">
        <v>81</v>
      </c>
      <c r="AV195" s="11" t="s">
        <v>79</v>
      </c>
      <c r="AW195" s="11" t="s">
        <v>35</v>
      </c>
      <c r="AX195" s="11" t="s">
        <v>71</v>
      </c>
      <c r="AY195" s="214" t="s">
        <v>152</v>
      </c>
    </row>
    <row r="196" spans="2:51" s="12" customFormat="1" ht="13.5">
      <c r="B196" s="215"/>
      <c r="C196" s="216"/>
      <c r="D196" s="206" t="s">
        <v>168</v>
      </c>
      <c r="E196" s="217" t="s">
        <v>21</v>
      </c>
      <c r="F196" s="218" t="s">
        <v>951</v>
      </c>
      <c r="G196" s="216"/>
      <c r="H196" s="219">
        <v>10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168</v>
      </c>
      <c r="AU196" s="225" t="s">
        <v>81</v>
      </c>
      <c r="AV196" s="12" t="s">
        <v>81</v>
      </c>
      <c r="AW196" s="12" t="s">
        <v>35</v>
      </c>
      <c r="AX196" s="12" t="s">
        <v>71</v>
      </c>
      <c r="AY196" s="225" t="s">
        <v>152</v>
      </c>
    </row>
    <row r="197" spans="2:51" s="11" customFormat="1" ht="13.5">
      <c r="B197" s="204"/>
      <c r="C197" s="205"/>
      <c r="D197" s="206" t="s">
        <v>168</v>
      </c>
      <c r="E197" s="207" t="s">
        <v>21</v>
      </c>
      <c r="F197" s="208" t="s">
        <v>952</v>
      </c>
      <c r="G197" s="205"/>
      <c r="H197" s="207" t="s">
        <v>21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168</v>
      </c>
      <c r="AU197" s="214" t="s">
        <v>81</v>
      </c>
      <c r="AV197" s="11" t="s">
        <v>79</v>
      </c>
      <c r="AW197" s="11" t="s">
        <v>35</v>
      </c>
      <c r="AX197" s="11" t="s">
        <v>71</v>
      </c>
      <c r="AY197" s="214" t="s">
        <v>152</v>
      </c>
    </row>
    <row r="198" spans="2:51" s="13" customFormat="1" ht="13.5">
      <c r="B198" s="226"/>
      <c r="C198" s="227"/>
      <c r="D198" s="206" t="s">
        <v>168</v>
      </c>
      <c r="E198" s="228" t="s">
        <v>21</v>
      </c>
      <c r="F198" s="229" t="s">
        <v>172</v>
      </c>
      <c r="G198" s="227"/>
      <c r="H198" s="230">
        <v>10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AT198" s="236" t="s">
        <v>168</v>
      </c>
      <c r="AU198" s="236" t="s">
        <v>81</v>
      </c>
      <c r="AV198" s="13" t="s">
        <v>159</v>
      </c>
      <c r="AW198" s="13" t="s">
        <v>35</v>
      </c>
      <c r="AX198" s="13" t="s">
        <v>79</v>
      </c>
      <c r="AY198" s="236" t="s">
        <v>152</v>
      </c>
    </row>
    <row r="199" spans="2:63" s="10" customFormat="1" ht="29.85" customHeight="1">
      <c r="B199" s="176"/>
      <c r="C199" s="177"/>
      <c r="D199" s="178" t="s">
        <v>70</v>
      </c>
      <c r="E199" s="190" t="s">
        <v>164</v>
      </c>
      <c r="F199" s="190" t="s">
        <v>329</v>
      </c>
      <c r="G199" s="177"/>
      <c r="H199" s="177"/>
      <c r="I199" s="180"/>
      <c r="J199" s="191">
        <f>BK199</f>
        <v>0</v>
      </c>
      <c r="K199" s="177"/>
      <c r="L199" s="182"/>
      <c r="M199" s="183"/>
      <c r="N199" s="184"/>
      <c r="O199" s="184"/>
      <c r="P199" s="185">
        <f>SUM(P200:P295)</f>
        <v>0</v>
      </c>
      <c r="Q199" s="184"/>
      <c r="R199" s="185">
        <f>SUM(R200:R295)</f>
        <v>100.49230079</v>
      </c>
      <c r="S199" s="184"/>
      <c r="T199" s="186">
        <f>SUM(T200:T295)</f>
        <v>0</v>
      </c>
      <c r="AR199" s="187" t="s">
        <v>79</v>
      </c>
      <c r="AT199" s="188" t="s">
        <v>70</v>
      </c>
      <c r="AU199" s="188" t="s">
        <v>79</v>
      </c>
      <c r="AY199" s="187" t="s">
        <v>152</v>
      </c>
      <c r="BK199" s="189">
        <f>SUM(BK200:BK295)</f>
        <v>0</v>
      </c>
    </row>
    <row r="200" spans="2:65" s="1" customFormat="1" ht="38.25" customHeight="1">
      <c r="B200" s="41"/>
      <c r="C200" s="192" t="s">
        <v>350</v>
      </c>
      <c r="D200" s="192" t="s">
        <v>154</v>
      </c>
      <c r="E200" s="193" t="s">
        <v>331</v>
      </c>
      <c r="F200" s="194" t="s">
        <v>332</v>
      </c>
      <c r="G200" s="195" t="s">
        <v>157</v>
      </c>
      <c r="H200" s="196">
        <v>49.965</v>
      </c>
      <c r="I200" s="197"/>
      <c r="J200" s="198">
        <f>ROUND(I200*H200,2)</f>
        <v>0</v>
      </c>
      <c r="K200" s="194" t="s">
        <v>158</v>
      </c>
      <c r="L200" s="61"/>
      <c r="M200" s="199" t="s">
        <v>21</v>
      </c>
      <c r="N200" s="200" t="s">
        <v>42</v>
      </c>
      <c r="O200" s="42"/>
      <c r="P200" s="201">
        <f>O200*H200</f>
        <v>0</v>
      </c>
      <c r="Q200" s="201">
        <v>0.03</v>
      </c>
      <c r="R200" s="201">
        <f>Q200*H200</f>
        <v>1.49895</v>
      </c>
      <c r="S200" s="201">
        <v>0</v>
      </c>
      <c r="T200" s="202">
        <f>S200*H200</f>
        <v>0</v>
      </c>
      <c r="AR200" s="24" t="s">
        <v>159</v>
      </c>
      <c r="AT200" s="24" t="s">
        <v>154</v>
      </c>
      <c r="AU200" s="24" t="s">
        <v>81</v>
      </c>
      <c r="AY200" s="24" t="s">
        <v>152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79</v>
      </c>
      <c r="BK200" s="203">
        <f>ROUND(I200*H200,2)</f>
        <v>0</v>
      </c>
      <c r="BL200" s="24" t="s">
        <v>159</v>
      </c>
      <c r="BM200" s="24" t="s">
        <v>953</v>
      </c>
    </row>
    <row r="201" spans="2:51" s="11" customFormat="1" ht="13.5">
      <c r="B201" s="204"/>
      <c r="C201" s="205"/>
      <c r="D201" s="206" t="s">
        <v>168</v>
      </c>
      <c r="E201" s="207" t="s">
        <v>21</v>
      </c>
      <c r="F201" s="208" t="s">
        <v>954</v>
      </c>
      <c r="G201" s="205"/>
      <c r="H201" s="207" t="s">
        <v>21</v>
      </c>
      <c r="I201" s="209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168</v>
      </c>
      <c r="AU201" s="214" t="s">
        <v>81</v>
      </c>
      <c r="AV201" s="11" t="s">
        <v>79</v>
      </c>
      <c r="AW201" s="11" t="s">
        <v>35</v>
      </c>
      <c r="AX201" s="11" t="s">
        <v>71</v>
      </c>
      <c r="AY201" s="214" t="s">
        <v>152</v>
      </c>
    </row>
    <row r="202" spans="2:51" s="12" customFormat="1" ht="13.5">
      <c r="B202" s="215"/>
      <c r="C202" s="216"/>
      <c r="D202" s="206" t="s">
        <v>168</v>
      </c>
      <c r="E202" s="217" t="s">
        <v>21</v>
      </c>
      <c r="F202" s="218" t="s">
        <v>955</v>
      </c>
      <c r="G202" s="216"/>
      <c r="H202" s="219">
        <v>21.881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168</v>
      </c>
      <c r="AU202" s="225" t="s">
        <v>81</v>
      </c>
      <c r="AV202" s="12" t="s">
        <v>81</v>
      </c>
      <c r="AW202" s="12" t="s">
        <v>35</v>
      </c>
      <c r="AX202" s="12" t="s">
        <v>71</v>
      </c>
      <c r="AY202" s="225" t="s">
        <v>152</v>
      </c>
    </row>
    <row r="203" spans="2:51" s="12" customFormat="1" ht="13.5">
      <c r="B203" s="215"/>
      <c r="C203" s="216"/>
      <c r="D203" s="206" t="s">
        <v>168</v>
      </c>
      <c r="E203" s="217" t="s">
        <v>21</v>
      </c>
      <c r="F203" s="218" t="s">
        <v>956</v>
      </c>
      <c r="G203" s="216"/>
      <c r="H203" s="219">
        <v>19.764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168</v>
      </c>
      <c r="AU203" s="225" t="s">
        <v>81</v>
      </c>
      <c r="AV203" s="12" t="s">
        <v>81</v>
      </c>
      <c r="AW203" s="12" t="s">
        <v>35</v>
      </c>
      <c r="AX203" s="12" t="s">
        <v>71</v>
      </c>
      <c r="AY203" s="225" t="s">
        <v>152</v>
      </c>
    </row>
    <row r="204" spans="2:51" s="11" customFormat="1" ht="13.5">
      <c r="B204" s="204"/>
      <c r="C204" s="205"/>
      <c r="D204" s="206" t="s">
        <v>168</v>
      </c>
      <c r="E204" s="207" t="s">
        <v>21</v>
      </c>
      <c r="F204" s="208" t="s">
        <v>916</v>
      </c>
      <c r="G204" s="205"/>
      <c r="H204" s="207" t="s">
        <v>21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168</v>
      </c>
      <c r="AU204" s="214" t="s">
        <v>81</v>
      </c>
      <c r="AV204" s="11" t="s">
        <v>79</v>
      </c>
      <c r="AW204" s="11" t="s">
        <v>35</v>
      </c>
      <c r="AX204" s="11" t="s">
        <v>71</v>
      </c>
      <c r="AY204" s="214" t="s">
        <v>152</v>
      </c>
    </row>
    <row r="205" spans="2:51" s="12" customFormat="1" ht="13.5">
      <c r="B205" s="215"/>
      <c r="C205" s="216"/>
      <c r="D205" s="206" t="s">
        <v>168</v>
      </c>
      <c r="E205" s="217" t="s">
        <v>21</v>
      </c>
      <c r="F205" s="218" t="s">
        <v>957</v>
      </c>
      <c r="G205" s="216"/>
      <c r="H205" s="219">
        <v>4.68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168</v>
      </c>
      <c r="AU205" s="225" t="s">
        <v>81</v>
      </c>
      <c r="AV205" s="12" t="s">
        <v>81</v>
      </c>
      <c r="AW205" s="12" t="s">
        <v>35</v>
      </c>
      <c r="AX205" s="12" t="s">
        <v>71</v>
      </c>
      <c r="AY205" s="225" t="s">
        <v>152</v>
      </c>
    </row>
    <row r="206" spans="2:51" s="12" customFormat="1" ht="13.5">
      <c r="B206" s="215"/>
      <c r="C206" s="216"/>
      <c r="D206" s="206" t="s">
        <v>168</v>
      </c>
      <c r="E206" s="217" t="s">
        <v>21</v>
      </c>
      <c r="F206" s="218" t="s">
        <v>958</v>
      </c>
      <c r="G206" s="216"/>
      <c r="H206" s="219">
        <v>3.64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168</v>
      </c>
      <c r="AU206" s="225" t="s">
        <v>81</v>
      </c>
      <c r="AV206" s="12" t="s">
        <v>81</v>
      </c>
      <c r="AW206" s="12" t="s">
        <v>35</v>
      </c>
      <c r="AX206" s="12" t="s">
        <v>71</v>
      </c>
      <c r="AY206" s="225" t="s">
        <v>152</v>
      </c>
    </row>
    <row r="207" spans="2:51" s="13" customFormat="1" ht="13.5">
      <c r="B207" s="226"/>
      <c r="C207" s="227"/>
      <c r="D207" s="206" t="s">
        <v>168</v>
      </c>
      <c r="E207" s="228" t="s">
        <v>21</v>
      </c>
      <c r="F207" s="229" t="s">
        <v>172</v>
      </c>
      <c r="G207" s="227"/>
      <c r="H207" s="230">
        <v>49.965</v>
      </c>
      <c r="I207" s="231"/>
      <c r="J207" s="227"/>
      <c r="K207" s="227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168</v>
      </c>
      <c r="AU207" s="236" t="s">
        <v>81</v>
      </c>
      <c r="AV207" s="13" t="s">
        <v>159</v>
      </c>
      <c r="AW207" s="13" t="s">
        <v>35</v>
      </c>
      <c r="AX207" s="13" t="s">
        <v>79</v>
      </c>
      <c r="AY207" s="236" t="s">
        <v>152</v>
      </c>
    </row>
    <row r="208" spans="2:65" s="1" customFormat="1" ht="63.75" customHeight="1">
      <c r="B208" s="41"/>
      <c r="C208" s="192" t="s">
        <v>379</v>
      </c>
      <c r="D208" s="192" t="s">
        <v>154</v>
      </c>
      <c r="E208" s="193" t="s">
        <v>341</v>
      </c>
      <c r="F208" s="194" t="s">
        <v>342</v>
      </c>
      <c r="G208" s="195" t="s">
        <v>175</v>
      </c>
      <c r="H208" s="196">
        <v>29.395</v>
      </c>
      <c r="I208" s="197"/>
      <c r="J208" s="198">
        <f>ROUND(I208*H208,2)</f>
        <v>0</v>
      </c>
      <c r="K208" s="194" t="s">
        <v>158</v>
      </c>
      <c r="L208" s="61"/>
      <c r="M208" s="199" t="s">
        <v>21</v>
      </c>
      <c r="N208" s="200" t="s">
        <v>42</v>
      </c>
      <c r="O208" s="42"/>
      <c r="P208" s="201">
        <f>O208*H208</f>
        <v>0</v>
      </c>
      <c r="Q208" s="201">
        <v>3.11388</v>
      </c>
      <c r="R208" s="201">
        <f>Q208*H208</f>
        <v>91.5325026</v>
      </c>
      <c r="S208" s="201">
        <v>0</v>
      </c>
      <c r="T208" s="202">
        <f>S208*H208</f>
        <v>0</v>
      </c>
      <c r="AR208" s="24" t="s">
        <v>159</v>
      </c>
      <c r="AT208" s="24" t="s">
        <v>154</v>
      </c>
      <c r="AU208" s="24" t="s">
        <v>81</v>
      </c>
      <c r="AY208" s="24" t="s">
        <v>152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79</v>
      </c>
      <c r="BK208" s="203">
        <f>ROUND(I208*H208,2)</f>
        <v>0</v>
      </c>
      <c r="BL208" s="24" t="s">
        <v>159</v>
      </c>
      <c r="BM208" s="24" t="s">
        <v>959</v>
      </c>
    </row>
    <row r="209" spans="2:51" s="11" customFormat="1" ht="13.5">
      <c r="B209" s="204"/>
      <c r="C209" s="205"/>
      <c r="D209" s="206" t="s">
        <v>168</v>
      </c>
      <c r="E209" s="207" t="s">
        <v>21</v>
      </c>
      <c r="F209" s="208" t="s">
        <v>912</v>
      </c>
      <c r="G209" s="205"/>
      <c r="H209" s="207" t="s">
        <v>21</v>
      </c>
      <c r="I209" s="209"/>
      <c r="J209" s="205"/>
      <c r="K209" s="205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168</v>
      </c>
      <c r="AU209" s="214" t="s">
        <v>81</v>
      </c>
      <c r="AV209" s="11" t="s">
        <v>79</v>
      </c>
      <c r="AW209" s="11" t="s">
        <v>35</v>
      </c>
      <c r="AX209" s="11" t="s">
        <v>71</v>
      </c>
      <c r="AY209" s="214" t="s">
        <v>152</v>
      </c>
    </row>
    <row r="210" spans="2:51" s="12" customFormat="1" ht="13.5">
      <c r="B210" s="215"/>
      <c r="C210" s="216"/>
      <c r="D210" s="206" t="s">
        <v>168</v>
      </c>
      <c r="E210" s="217" t="s">
        <v>21</v>
      </c>
      <c r="F210" s="218" t="s">
        <v>960</v>
      </c>
      <c r="G210" s="216"/>
      <c r="H210" s="219">
        <v>9.658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168</v>
      </c>
      <c r="AU210" s="225" t="s">
        <v>81</v>
      </c>
      <c r="AV210" s="12" t="s">
        <v>81</v>
      </c>
      <c r="AW210" s="12" t="s">
        <v>35</v>
      </c>
      <c r="AX210" s="12" t="s">
        <v>71</v>
      </c>
      <c r="AY210" s="225" t="s">
        <v>152</v>
      </c>
    </row>
    <row r="211" spans="2:51" s="12" customFormat="1" ht="13.5">
      <c r="B211" s="215"/>
      <c r="C211" s="216"/>
      <c r="D211" s="206" t="s">
        <v>168</v>
      </c>
      <c r="E211" s="217" t="s">
        <v>21</v>
      </c>
      <c r="F211" s="218" t="s">
        <v>961</v>
      </c>
      <c r="G211" s="216"/>
      <c r="H211" s="219">
        <v>9.399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168</v>
      </c>
      <c r="AU211" s="225" t="s">
        <v>81</v>
      </c>
      <c r="AV211" s="12" t="s">
        <v>81</v>
      </c>
      <c r="AW211" s="12" t="s">
        <v>35</v>
      </c>
      <c r="AX211" s="12" t="s">
        <v>71</v>
      </c>
      <c r="AY211" s="225" t="s">
        <v>152</v>
      </c>
    </row>
    <row r="212" spans="2:51" s="11" customFormat="1" ht="13.5">
      <c r="B212" s="204"/>
      <c r="C212" s="205"/>
      <c r="D212" s="206" t="s">
        <v>168</v>
      </c>
      <c r="E212" s="207" t="s">
        <v>21</v>
      </c>
      <c r="F212" s="208" t="s">
        <v>962</v>
      </c>
      <c r="G212" s="205"/>
      <c r="H212" s="207" t="s">
        <v>21</v>
      </c>
      <c r="I212" s="209"/>
      <c r="J212" s="205"/>
      <c r="K212" s="205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168</v>
      </c>
      <c r="AU212" s="214" t="s">
        <v>81</v>
      </c>
      <c r="AV212" s="11" t="s">
        <v>79</v>
      </c>
      <c r="AW212" s="11" t="s">
        <v>35</v>
      </c>
      <c r="AX212" s="11" t="s">
        <v>71</v>
      </c>
      <c r="AY212" s="214" t="s">
        <v>152</v>
      </c>
    </row>
    <row r="213" spans="2:51" s="12" customFormat="1" ht="13.5">
      <c r="B213" s="215"/>
      <c r="C213" s="216"/>
      <c r="D213" s="206" t="s">
        <v>168</v>
      </c>
      <c r="E213" s="217" t="s">
        <v>21</v>
      </c>
      <c r="F213" s="218" t="s">
        <v>963</v>
      </c>
      <c r="G213" s="216"/>
      <c r="H213" s="219">
        <v>0.834</v>
      </c>
      <c r="I213" s="220"/>
      <c r="J213" s="216"/>
      <c r="K213" s="216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168</v>
      </c>
      <c r="AU213" s="225" t="s">
        <v>81</v>
      </c>
      <c r="AV213" s="12" t="s">
        <v>81</v>
      </c>
      <c r="AW213" s="12" t="s">
        <v>35</v>
      </c>
      <c r="AX213" s="12" t="s">
        <v>71</v>
      </c>
      <c r="AY213" s="225" t="s">
        <v>152</v>
      </c>
    </row>
    <row r="214" spans="2:51" s="12" customFormat="1" ht="13.5">
      <c r="B214" s="215"/>
      <c r="C214" s="216"/>
      <c r="D214" s="206" t="s">
        <v>168</v>
      </c>
      <c r="E214" s="217" t="s">
        <v>21</v>
      </c>
      <c r="F214" s="218" t="s">
        <v>964</v>
      </c>
      <c r="G214" s="216"/>
      <c r="H214" s="219">
        <v>0.68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168</v>
      </c>
      <c r="AU214" s="225" t="s">
        <v>81</v>
      </c>
      <c r="AV214" s="12" t="s">
        <v>81</v>
      </c>
      <c r="AW214" s="12" t="s">
        <v>35</v>
      </c>
      <c r="AX214" s="12" t="s">
        <v>71</v>
      </c>
      <c r="AY214" s="225" t="s">
        <v>152</v>
      </c>
    </row>
    <row r="215" spans="2:51" s="14" customFormat="1" ht="13.5">
      <c r="B215" s="237"/>
      <c r="C215" s="238"/>
      <c r="D215" s="206" t="s">
        <v>168</v>
      </c>
      <c r="E215" s="239" t="s">
        <v>21</v>
      </c>
      <c r="F215" s="240" t="s">
        <v>265</v>
      </c>
      <c r="G215" s="238"/>
      <c r="H215" s="241">
        <v>20.571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AT215" s="247" t="s">
        <v>168</v>
      </c>
      <c r="AU215" s="247" t="s">
        <v>81</v>
      </c>
      <c r="AV215" s="14" t="s">
        <v>164</v>
      </c>
      <c r="AW215" s="14" t="s">
        <v>35</v>
      </c>
      <c r="AX215" s="14" t="s">
        <v>71</v>
      </c>
      <c r="AY215" s="247" t="s">
        <v>152</v>
      </c>
    </row>
    <row r="216" spans="2:51" s="11" customFormat="1" ht="13.5">
      <c r="B216" s="204"/>
      <c r="C216" s="205"/>
      <c r="D216" s="206" t="s">
        <v>168</v>
      </c>
      <c r="E216" s="207" t="s">
        <v>21</v>
      </c>
      <c r="F216" s="208" t="s">
        <v>916</v>
      </c>
      <c r="G216" s="205"/>
      <c r="H216" s="207" t="s">
        <v>21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168</v>
      </c>
      <c r="AU216" s="214" t="s">
        <v>81</v>
      </c>
      <c r="AV216" s="11" t="s">
        <v>79</v>
      </c>
      <c r="AW216" s="11" t="s">
        <v>35</v>
      </c>
      <c r="AX216" s="11" t="s">
        <v>71</v>
      </c>
      <c r="AY216" s="214" t="s">
        <v>152</v>
      </c>
    </row>
    <row r="217" spans="2:51" s="12" customFormat="1" ht="13.5">
      <c r="B217" s="215"/>
      <c r="C217" s="216"/>
      <c r="D217" s="206" t="s">
        <v>168</v>
      </c>
      <c r="E217" s="217" t="s">
        <v>21</v>
      </c>
      <c r="F217" s="218" t="s">
        <v>965</v>
      </c>
      <c r="G217" s="216"/>
      <c r="H217" s="219">
        <v>3.796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168</v>
      </c>
      <c r="AU217" s="225" t="s">
        <v>81</v>
      </c>
      <c r="AV217" s="12" t="s">
        <v>81</v>
      </c>
      <c r="AW217" s="12" t="s">
        <v>35</v>
      </c>
      <c r="AX217" s="12" t="s">
        <v>71</v>
      </c>
      <c r="AY217" s="225" t="s">
        <v>152</v>
      </c>
    </row>
    <row r="218" spans="2:51" s="12" customFormat="1" ht="13.5">
      <c r="B218" s="215"/>
      <c r="C218" s="216"/>
      <c r="D218" s="206" t="s">
        <v>168</v>
      </c>
      <c r="E218" s="217" t="s">
        <v>21</v>
      </c>
      <c r="F218" s="218" t="s">
        <v>966</v>
      </c>
      <c r="G218" s="216"/>
      <c r="H218" s="219">
        <v>4.5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168</v>
      </c>
      <c r="AU218" s="225" t="s">
        <v>81</v>
      </c>
      <c r="AV218" s="12" t="s">
        <v>81</v>
      </c>
      <c r="AW218" s="12" t="s">
        <v>35</v>
      </c>
      <c r="AX218" s="12" t="s">
        <v>71</v>
      </c>
      <c r="AY218" s="225" t="s">
        <v>152</v>
      </c>
    </row>
    <row r="219" spans="2:51" s="11" customFormat="1" ht="13.5">
      <c r="B219" s="204"/>
      <c r="C219" s="205"/>
      <c r="D219" s="206" t="s">
        <v>168</v>
      </c>
      <c r="E219" s="207" t="s">
        <v>21</v>
      </c>
      <c r="F219" s="208" t="s">
        <v>967</v>
      </c>
      <c r="G219" s="205"/>
      <c r="H219" s="207" t="s">
        <v>21</v>
      </c>
      <c r="I219" s="209"/>
      <c r="J219" s="205"/>
      <c r="K219" s="205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168</v>
      </c>
      <c r="AU219" s="214" t="s">
        <v>81</v>
      </c>
      <c r="AV219" s="11" t="s">
        <v>79</v>
      </c>
      <c r="AW219" s="11" t="s">
        <v>35</v>
      </c>
      <c r="AX219" s="11" t="s">
        <v>71</v>
      </c>
      <c r="AY219" s="214" t="s">
        <v>152</v>
      </c>
    </row>
    <row r="220" spans="2:51" s="12" customFormat="1" ht="13.5">
      <c r="B220" s="215"/>
      <c r="C220" s="216"/>
      <c r="D220" s="206" t="s">
        <v>168</v>
      </c>
      <c r="E220" s="217" t="s">
        <v>21</v>
      </c>
      <c r="F220" s="218" t="s">
        <v>968</v>
      </c>
      <c r="G220" s="216"/>
      <c r="H220" s="219">
        <v>0.528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168</v>
      </c>
      <c r="AU220" s="225" t="s">
        <v>81</v>
      </c>
      <c r="AV220" s="12" t="s">
        <v>81</v>
      </c>
      <c r="AW220" s="12" t="s">
        <v>35</v>
      </c>
      <c r="AX220" s="12" t="s">
        <v>71</v>
      </c>
      <c r="AY220" s="225" t="s">
        <v>152</v>
      </c>
    </row>
    <row r="221" spans="2:51" s="14" customFormat="1" ht="13.5">
      <c r="B221" s="237"/>
      <c r="C221" s="238"/>
      <c r="D221" s="206" t="s">
        <v>168</v>
      </c>
      <c r="E221" s="239" t="s">
        <v>21</v>
      </c>
      <c r="F221" s="240" t="s">
        <v>265</v>
      </c>
      <c r="G221" s="238"/>
      <c r="H221" s="241">
        <v>8.824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AT221" s="247" t="s">
        <v>168</v>
      </c>
      <c r="AU221" s="247" t="s">
        <v>81</v>
      </c>
      <c r="AV221" s="14" t="s">
        <v>164</v>
      </c>
      <c r="AW221" s="14" t="s">
        <v>35</v>
      </c>
      <c r="AX221" s="14" t="s">
        <v>71</v>
      </c>
      <c r="AY221" s="247" t="s">
        <v>152</v>
      </c>
    </row>
    <row r="222" spans="2:51" s="13" customFormat="1" ht="13.5">
      <c r="B222" s="226"/>
      <c r="C222" s="227"/>
      <c r="D222" s="206" t="s">
        <v>168</v>
      </c>
      <c r="E222" s="228" t="s">
        <v>21</v>
      </c>
      <c r="F222" s="229" t="s">
        <v>172</v>
      </c>
      <c r="G222" s="227"/>
      <c r="H222" s="230">
        <v>29.395</v>
      </c>
      <c r="I222" s="231"/>
      <c r="J222" s="227"/>
      <c r="K222" s="227"/>
      <c r="L222" s="232"/>
      <c r="M222" s="233"/>
      <c r="N222" s="234"/>
      <c r="O222" s="234"/>
      <c r="P222" s="234"/>
      <c r="Q222" s="234"/>
      <c r="R222" s="234"/>
      <c r="S222" s="234"/>
      <c r="T222" s="235"/>
      <c r="AT222" s="236" t="s">
        <v>168</v>
      </c>
      <c r="AU222" s="236" t="s">
        <v>81</v>
      </c>
      <c r="AV222" s="13" t="s">
        <v>159</v>
      </c>
      <c r="AW222" s="13" t="s">
        <v>35</v>
      </c>
      <c r="AX222" s="13" t="s">
        <v>79</v>
      </c>
      <c r="AY222" s="236" t="s">
        <v>152</v>
      </c>
    </row>
    <row r="223" spans="2:65" s="1" customFormat="1" ht="51" customHeight="1">
      <c r="B223" s="41"/>
      <c r="C223" s="192" t="s">
        <v>404</v>
      </c>
      <c r="D223" s="192" t="s">
        <v>154</v>
      </c>
      <c r="E223" s="193" t="s">
        <v>351</v>
      </c>
      <c r="F223" s="194" t="s">
        <v>352</v>
      </c>
      <c r="G223" s="195" t="s">
        <v>175</v>
      </c>
      <c r="H223" s="196">
        <v>121.539</v>
      </c>
      <c r="I223" s="197"/>
      <c r="J223" s="198">
        <f>ROUND(I223*H223,2)</f>
        <v>0</v>
      </c>
      <c r="K223" s="194" t="s">
        <v>158</v>
      </c>
      <c r="L223" s="61"/>
      <c r="M223" s="199" t="s">
        <v>21</v>
      </c>
      <c r="N223" s="200" t="s">
        <v>42</v>
      </c>
      <c r="O223" s="4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159</v>
      </c>
      <c r="AT223" s="24" t="s">
        <v>154</v>
      </c>
      <c r="AU223" s="24" t="s">
        <v>81</v>
      </c>
      <c r="AY223" s="24" t="s">
        <v>152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79</v>
      </c>
      <c r="BK223" s="203">
        <f>ROUND(I223*H223,2)</f>
        <v>0</v>
      </c>
      <c r="BL223" s="24" t="s">
        <v>159</v>
      </c>
      <c r="BM223" s="24" t="s">
        <v>969</v>
      </c>
    </row>
    <row r="224" spans="2:51" s="11" customFormat="1" ht="13.5">
      <c r="B224" s="204"/>
      <c r="C224" s="205"/>
      <c r="D224" s="206" t="s">
        <v>168</v>
      </c>
      <c r="E224" s="207" t="s">
        <v>21</v>
      </c>
      <c r="F224" s="208" t="s">
        <v>970</v>
      </c>
      <c r="G224" s="205"/>
      <c r="H224" s="207" t="s">
        <v>21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168</v>
      </c>
      <c r="AU224" s="214" t="s">
        <v>81</v>
      </c>
      <c r="AV224" s="11" t="s">
        <v>79</v>
      </c>
      <c r="AW224" s="11" t="s">
        <v>35</v>
      </c>
      <c r="AX224" s="11" t="s">
        <v>71</v>
      </c>
      <c r="AY224" s="214" t="s">
        <v>152</v>
      </c>
    </row>
    <row r="225" spans="2:51" s="11" customFormat="1" ht="13.5">
      <c r="B225" s="204"/>
      <c r="C225" s="205"/>
      <c r="D225" s="206" t="s">
        <v>168</v>
      </c>
      <c r="E225" s="207" t="s">
        <v>21</v>
      </c>
      <c r="F225" s="208" t="s">
        <v>267</v>
      </c>
      <c r="G225" s="205"/>
      <c r="H225" s="207" t="s">
        <v>21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168</v>
      </c>
      <c r="AU225" s="214" t="s">
        <v>81</v>
      </c>
      <c r="AV225" s="11" t="s">
        <v>79</v>
      </c>
      <c r="AW225" s="11" t="s">
        <v>35</v>
      </c>
      <c r="AX225" s="11" t="s">
        <v>71</v>
      </c>
      <c r="AY225" s="214" t="s">
        <v>152</v>
      </c>
    </row>
    <row r="226" spans="2:51" s="12" customFormat="1" ht="13.5">
      <c r="B226" s="215"/>
      <c r="C226" s="216"/>
      <c r="D226" s="206" t="s">
        <v>168</v>
      </c>
      <c r="E226" s="217" t="s">
        <v>21</v>
      </c>
      <c r="F226" s="218" t="s">
        <v>971</v>
      </c>
      <c r="G226" s="216"/>
      <c r="H226" s="219">
        <v>2.538</v>
      </c>
      <c r="I226" s="220"/>
      <c r="J226" s="216"/>
      <c r="K226" s="216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168</v>
      </c>
      <c r="AU226" s="225" t="s">
        <v>81</v>
      </c>
      <c r="AV226" s="12" t="s">
        <v>81</v>
      </c>
      <c r="AW226" s="12" t="s">
        <v>35</v>
      </c>
      <c r="AX226" s="12" t="s">
        <v>71</v>
      </c>
      <c r="AY226" s="225" t="s">
        <v>152</v>
      </c>
    </row>
    <row r="227" spans="2:51" s="12" customFormat="1" ht="13.5">
      <c r="B227" s="215"/>
      <c r="C227" s="216"/>
      <c r="D227" s="206" t="s">
        <v>168</v>
      </c>
      <c r="E227" s="217" t="s">
        <v>21</v>
      </c>
      <c r="F227" s="218" t="s">
        <v>972</v>
      </c>
      <c r="G227" s="216"/>
      <c r="H227" s="219">
        <v>13.865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168</v>
      </c>
      <c r="AU227" s="225" t="s">
        <v>81</v>
      </c>
      <c r="AV227" s="12" t="s">
        <v>81</v>
      </c>
      <c r="AW227" s="12" t="s">
        <v>35</v>
      </c>
      <c r="AX227" s="12" t="s">
        <v>71</v>
      </c>
      <c r="AY227" s="225" t="s">
        <v>152</v>
      </c>
    </row>
    <row r="228" spans="2:51" s="12" customFormat="1" ht="13.5">
      <c r="B228" s="215"/>
      <c r="C228" s="216"/>
      <c r="D228" s="206" t="s">
        <v>168</v>
      </c>
      <c r="E228" s="217" t="s">
        <v>21</v>
      </c>
      <c r="F228" s="218" t="s">
        <v>973</v>
      </c>
      <c r="G228" s="216"/>
      <c r="H228" s="219">
        <v>29.169</v>
      </c>
      <c r="I228" s="220"/>
      <c r="J228" s="216"/>
      <c r="K228" s="216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168</v>
      </c>
      <c r="AU228" s="225" t="s">
        <v>81</v>
      </c>
      <c r="AV228" s="12" t="s">
        <v>81</v>
      </c>
      <c r="AW228" s="12" t="s">
        <v>35</v>
      </c>
      <c r="AX228" s="12" t="s">
        <v>71</v>
      </c>
      <c r="AY228" s="225" t="s">
        <v>152</v>
      </c>
    </row>
    <row r="229" spans="2:51" s="11" customFormat="1" ht="13.5">
      <c r="B229" s="204"/>
      <c r="C229" s="205"/>
      <c r="D229" s="206" t="s">
        <v>168</v>
      </c>
      <c r="E229" s="207" t="s">
        <v>21</v>
      </c>
      <c r="F229" s="208" t="s">
        <v>263</v>
      </c>
      <c r="G229" s="205"/>
      <c r="H229" s="207" t="s">
        <v>21</v>
      </c>
      <c r="I229" s="209"/>
      <c r="J229" s="205"/>
      <c r="K229" s="205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168</v>
      </c>
      <c r="AU229" s="214" t="s">
        <v>81</v>
      </c>
      <c r="AV229" s="11" t="s">
        <v>79</v>
      </c>
      <c r="AW229" s="11" t="s">
        <v>35</v>
      </c>
      <c r="AX229" s="11" t="s">
        <v>71</v>
      </c>
      <c r="AY229" s="214" t="s">
        <v>152</v>
      </c>
    </row>
    <row r="230" spans="2:51" s="12" customFormat="1" ht="13.5">
      <c r="B230" s="215"/>
      <c r="C230" s="216"/>
      <c r="D230" s="206" t="s">
        <v>168</v>
      </c>
      <c r="E230" s="217" t="s">
        <v>21</v>
      </c>
      <c r="F230" s="218" t="s">
        <v>974</v>
      </c>
      <c r="G230" s="216"/>
      <c r="H230" s="219">
        <v>2.696</v>
      </c>
      <c r="I230" s="220"/>
      <c r="J230" s="216"/>
      <c r="K230" s="216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168</v>
      </c>
      <c r="AU230" s="225" t="s">
        <v>81</v>
      </c>
      <c r="AV230" s="12" t="s">
        <v>81</v>
      </c>
      <c r="AW230" s="12" t="s">
        <v>35</v>
      </c>
      <c r="AX230" s="12" t="s">
        <v>71</v>
      </c>
      <c r="AY230" s="225" t="s">
        <v>152</v>
      </c>
    </row>
    <row r="231" spans="2:51" s="12" customFormat="1" ht="13.5">
      <c r="B231" s="215"/>
      <c r="C231" s="216"/>
      <c r="D231" s="206" t="s">
        <v>168</v>
      </c>
      <c r="E231" s="217" t="s">
        <v>21</v>
      </c>
      <c r="F231" s="218" t="s">
        <v>975</v>
      </c>
      <c r="G231" s="216"/>
      <c r="H231" s="219">
        <v>14.724</v>
      </c>
      <c r="I231" s="220"/>
      <c r="J231" s="216"/>
      <c r="K231" s="216"/>
      <c r="L231" s="221"/>
      <c r="M231" s="222"/>
      <c r="N231" s="223"/>
      <c r="O231" s="223"/>
      <c r="P231" s="223"/>
      <c r="Q231" s="223"/>
      <c r="R231" s="223"/>
      <c r="S231" s="223"/>
      <c r="T231" s="224"/>
      <c r="AT231" s="225" t="s">
        <v>168</v>
      </c>
      <c r="AU231" s="225" t="s">
        <v>81</v>
      </c>
      <c r="AV231" s="12" t="s">
        <v>81</v>
      </c>
      <c r="AW231" s="12" t="s">
        <v>35</v>
      </c>
      <c r="AX231" s="12" t="s">
        <v>71</v>
      </c>
      <c r="AY231" s="225" t="s">
        <v>152</v>
      </c>
    </row>
    <row r="232" spans="2:51" s="12" customFormat="1" ht="13.5">
      <c r="B232" s="215"/>
      <c r="C232" s="216"/>
      <c r="D232" s="206" t="s">
        <v>168</v>
      </c>
      <c r="E232" s="217" t="s">
        <v>21</v>
      </c>
      <c r="F232" s="218" t="s">
        <v>976</v>
      </c>
      <c r="G232" s="216"/>
      <c r="H232" s="219">
        <v>29.16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168</v>
      </c>
      <c r="AU232" s="225" t="s">
        <v>81</v>
      </c>
      <c r="AV232" s="12" t="s">
        <v>81</v>
      </c>
      <c r="AW232" s="12" t="s">
        <v>35</v>
      </c>
      <c r="AX232" s="12" t="s">
        <v>71</v>
      </c>
      <c r="AY232" s="225" t="s">
        <v>152</v>
      </c>
    </row>
    <row r="233" spans="2:51" s="12" customFormat="1" ht="13.5">
      <c r="B233" s="215"/>
      <c r="C233" s="216"/>
      <c r="D233" s="206" t="s">
        <v>168</v>
      </c>
      <c r="E233" s="217" t="s">
        <v>21</v>
      </c>
      <c r="F233" s="218" t="s">
        <v>977</v>
      </c>
      <c r="G233" s="216"/>
      <c r="H233" s="219">
        <v>0.63</v>
      </c>
      <c r="I233" s="220"/>
      <c r="J233" s="216"/>
      <c r="K233" s="216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168</v>
      </c>
      <c r="AU233" s="225" t="s">
        <v>81</v>
      </c>
      <c r="AV233" s="12" t="s">
        <v>81</v>
      </c>
      <c r="AW233" s="12" t="s">
        <v>35</v>
      </c>
      <c r="AX233" s="12" t="s">
        <v>71</v>
      </c>
      <c r="AY233" s="225" t="s">
        <v>152</v>
      </c>
    </row>
    <row r="234" spans="2:51" s="11" customFormat="1" ht="13.5">
      <c r="B234" s="204"/>
      <c r="C234" s="205"/>
      <c r="D234" s="206" t="s">
        <v>168</v>
      </c>
      <c r="E234" s="207" t="s">
        <v>21</v>
      </c>
      <c r="F234" s="208" t="s">
        <v>361</v>
      </c>
      <c r="G234" s="205"/>
      <c r="H234" s="207" t="s">
        <v>21</v>
      </c>
      <c r="I234" s="209"/>
      <c r="J234" s="205"/>
      <c r="K234" s="205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168</v>
      </c>
      <c r="AU234" s="214" t="s">
        <v>81</v>
      </c>
      <c r="AV234" s="11" t="s">
        <v>79</v>
      </c>
      <c r="AW234" s="11" t="s">
        <v>35</v>
      </c>
      <c r="AX234" s="11" t="s">
        <v>71</v>
      </c>
      <c r="AY234" s="214" t="s">
        <v>152</v>
      </c>
    </row>
    <row r="235" spans="2:51" s="12" customFormat="1" ht="13.5">
      <c r="B235" s="215"/>
      <c r="C235" s="216"/>
      <c r="D235" s="206" t="s">
        <v>168</v>
      </c>
      <c r="E235" s="217" t="s">
        <v>21</v>
      </c>
      <c r="F235" s="218" t="s">
        <v>978</v>
      </c>
      <c r="G235" s="216"/>
      <c r="H235" s="219">
        <v>2.31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168</v>
      </c>
      <c r="AU235" s="225" t="s">
        <v>81</v>
      </c>
      <c r="AV235" s="12" t="s">
        <v>81</v>
      </c>
      <c r="AW235" s="12" t="s">
        <v>35</v>
      </c>
      <c r="AX235" s="12" t="s">
        <v>71</v>
      </c>
      <c r="AY235" s="225" t="s">
        <v>152</v>
      </c>
    </row>
    <row r="236" spans="2:51" s="14" customFormat="1" ht="13.5">
      <c r="B236" s="237"/>
      <c r="C236" s="238"/>
      <c r="D236" s="206" t="s">
        <v>168</v>
      </c>
      <c r="E236" s="239" t="s">
        <v>21</v>
      </c>
      <c r="F236" s="240" t="s">
        <v>265</v>
      </c>
      <c r="G236" s="238"/>
      <c r="H236" s="241">
        <v>95.092</v>
      </c>
      <c r="I236" s="242"/>
      <c r="J236" s="238"/>
      <c r="K236" s="238"/>
      <c r="L236" s="243"/>
      <c r="M236" s="244"/>
      <c r="N236" s="245"/>
      <c r="O236" s="245"/>
      <c r="P236" s="245"/>
      <c r="Q236" s="245"/>
      <c r="R236" s="245"/>
      <c r="S236" s="245"/>
      <c r="T236" s="246"/>
      <c r="AT236" s="247" t="s">
        <v>168</v>
      </c>
      <c r="AU236" s="247" t="s">
        <v>81</v>
      </c>
      <c r="AV236" s="14" t="s">
        <v>164</v>
      </c>
      <c r="AW236" s="14" t="s">
        <v>35</v>
      </c>
      <c r="AX236" s="14" t="s">
        <v>71</v>
      </c>
      <c r="AY236" s="247" t="s">
        <v>152</v>
      </c>
    </row>
    <row r="237" spans="2:51" s="11" customFormat="1" ht="13.5">
      <c r="B237" s="204"/>
      <c r="C237" s="205"/>
      <c r="D237" s="206" t="s">
        <v>168</v>
      </c>
      <c r="E237" s="207" t="s">
        <v>21</v>
      </c>
      <c r="F237" s="208" t="s">
        <v>916</v>
      </c>
      <c r="G237" s="205"/>
      <c r="H237" s="207" t="s">
        <v>21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168</v>
      </c>
      <c r="AU237" s="214" t="s">
        <v>81</v>
      </c>
      <c r="AV237" s="11" t="s">
        <v>79</v>
      </c>
      <c r="AW237" s="11" t="s">
        <v>35</v>
      </c>
      <c r="AX237" s="11" t="s">
        <v>71</v>
      </c>
      <c r="AY237" s="214" t="s">
        <v>152</v>
      </c>
    </row>
    <row r="238" spans="2:51" s="11" customFormat="1" ht="13.5">
      <c r="B238" s="204"/>
      <c r="C238" s="205"/>
      <c r="D238" s="206" t="s">
        <v>168</v>
      </c>
      <c r="E238" s="207" t="s">
        <v>21</v>
      </c>
      <c r="F238" s="208" t="s">
        <v>263</v>
      </c>
      <c r="G238" s="205"/>
      <c r="H238" s="207" t="s">
        <v>21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168</v>
      </c>
      <c r="AU238" s="214" t="s">
        <v>81</v>
      </c>
      <c r="AV238" s="11" t="s">
        <v>79</v>
      </c>
      <c r="AW238" s="11" t="s">
        <v>35</v>
      </c>
      <c r="AX238" s="11" t="s">
        <v>71</v>
      </c>
      <c r="AY238" s="214" t="s">
        <v>152</v>
      </c>
    </row>
    <row r="239" spans="2:51" s="12" customFormat="1" ht="13.5">
      <c r="B239" s="215"/>
      <c r="C239" s="216"/>
      <c r="D239" s="206" t="s">
        <v>168</v>
      </c>
      <c r="E239" s="217" t="s">
        <v>21</v>
      </c>
      <c r="F239" s="218" t="s">
        <v>979</v>
      </c>
      <c r="G239" s="216"/>
      <c r="H239" s="219">
        <v>0.749</v>
      </c>
      <c r="I239" s="220"/>
      <c r="J239" s="216"/>
      <c r="K239" s="216"/>
      <c r="L239" s="221"/>
      <c r="M239" s="222"/>
      <c r="N239" s="223"/>
      <c r="O239" s="223"/>
      <c r="P239" s="223"/>
      <c r="Q239" s="223"/>
      <c r="R239" s="223"/>
      <c r="S239" s="223"/>
      <c r="T239" s="224"/>
      <c r="AT239" s="225" t="s">
        <v>168</v>
      </c>
      <c r="AU239" s="225" t="s">
        <v>81</v>
      </c>
      <c r="AV239" s="12" t="s">
        <v>81</v>
      </c>
      <c r="AW239" s="12" t="s">
        <v>35</v>
      </c>
      <c r="AX239" s="12" t="s">
        <v>71</v>
      </c>
      <c r="AY239" s="225" t="s">
        <v>152</v>
      </c>
    </row>
    <row r="240" spans="2:51" s="12" customFormat="1" ht="13.5">
      <c r="B240" s="215"/>
      <c r="C240" s="216"/>
      <c r="D240" s="206" t="s">
        <v>168</v>
      </c>
      <c r="E240" s="217" t="s">
        <v>21</v>
      </c>
      <c r="F240" s="218" t="s">
        <v>980</v>
      </c>
      <c r="G240" s="216"/>
      <c r="H240" s="219">
        <v>9</v>
      </c>
      <c r="I240" s="220"/>
      <c r="J240" s="216"/>
      <c r="K240" s="216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168</v>
      </c>
      <c r="AU240" s="225" t="s">
        <v>81</v>
      </c>
      <c r="AV240" s="12" t="s">
        <v>81</v>
      </c>
      <c r="AW240" s="12" t="s">
        <v>35</v>
      </c>
      <c r="AX240" s="12" t="s">
        <v>71</v>
      </c>
      <c r="AY240" s="225" t="s">
        <v>152</v>
      </c>
    </row>
    <row r="241" spans="2:51" s="11" customFormat="1" ht="13.5">
      <c r="B241" s="204"/>
      <c r="C241" s="205"/>
      <c r="D241" s="206" t="s">
        <v>168</v>
      </c>
      <c r="E241" s="207" t="s">
        <v>21</v>
      </c>
      <c r="F241" s="208" t="s">
        <v>981</v>
      </c>
      <c r="G241" s="205"/>
      <c r="H241" s="207" t="s">
        <v>21</v>
      </c>
      <c r="I241" s="209"/>
      <c r="J241" s="205"/>
      <c r="K241" s="205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168</v>
      </c>
      <c r="AU241" s="214" t="s">
        <v>81</v>
      </c>
      <c r="AV241" s="11" t="s">
        <v>79</v>
      </c>
      <c r="AW241" s="11" t="s">
        <v>35</v>
      </c>
      <c r="AX241" s="11" t="s">
        <v>71</v>
      </c>
      <c r="AY241" s="214" t="s">
        <v>152</v>
      </c>
    </row>
    <row r="242" spans="2:51" s="12" customFormat="1" ht="13.5">
      <c r="B242" s="215"/>
      <c r="C242" s="216"/>
      <c r="D242" s="206" t="s">
        <v>168</v>
      </c>
      <c r="E242" s="217" t="s">
        <v>21</v>
      </c>
      <c r="F242" s="218" t="s">
        <v>982</v>
      </c>
      <c r="G242" s="216"/>
      <c r="H242" s="219">
        <v>0.582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168</v>
      </c>
      <c r="AU242" s="225" t="s">
        <v>81</v>
      </c>
      <c r="AV242" s="12" t="s">
        <v>81</v>
      </c>
      <c r="AW242" s="12" t="s">
        <v>35</v>
      </c>
      <c r="AX242" s="12" t="s">
        <v>71</v>
      </c>
      <c r="AY242" s="225" t="s">
        <v>152</v>
      </c>
    </row>
    <row r="243" spans="2:51" s="12" customFormat="1" ht="13.5">
      <c r="B243" s="215"/>
      <c r="C243" s="216"/>
      <c r="D243" s="206" t="s">
        <v>168</v>
      </c>
      <c r="E243" s="217" t="s">
        <v>21</v>
      </c>
      <c r="F243" s="218" t="s">
        <v>983</v>
      </c>
      <c r="G243" s="216"/>
      <c r="H243" s="219">
        <v>7.592</v>
      </c>
      <c r="I243" s="220"/>
      <c r="J243" s="216"/>
      <c r="K243" s="216"/>
      <c r="L243" s="221"/>
      <c r="M243" s="222"/>
      <c r="N243" s="223"/>
      <c r="O243" s="223"/>
      <c r="P243" s="223"/>
      <c r="Q243" s="223"/>
      <c r="R243" s="223"/>
      <c r="S243" s="223"/>
      <c r="T243" s="224"/>
      <c r="AT243" s="225" t="s">
        <v>168</v>
      </c>
      <c r="AU243" s="225" t="s">
        <v>81</v>
      </c>
      <c r="AV243" s="12" t="s">
        <v>81</v>
      </c>
      <c r="AW243" s="12" t="s">
        <v>35</v>
      </c>
      <c r="AX243" s="12" t="s">
        <v>71</v>
      </c>
      <c r="AY243" s="225" t="s">
        <v>152</v>
      </c>
    </row>
    <row r="244" spans="2:51" s="12" customFormat="1" ht="13.5">
      <c r="B244" s="215"/>
      <c r="C244" s="216"/>
      <c r="D244" s="206" t="s">
        <v>168</v>
      </c>
      <c r="E244" s="217" t="s">
        <v>21</v>
      </c>
      <c r="F244" s="218" t="s">
        <v>21</v>
      </c>
      <c r="G244" s="216"/>
      <c r="H244" s="219">
        <v>0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168</v>
      </c>
      <c r="AU244" s="225" t="s">
        <v>81</v>
      </c>
      <c r="AV244" s="12" t="s">
        <v>81</v>
      </c>
      <c r="AW244" s="12" t="s">
        <v>35</v>
      </c>
      <c r="AX244" s="12" t="s">
        <v>71</v>
      </c>
      <c r="AY244" s="225" t="s">
        <v>152</v>
      </c>
    </row>
    <row r="245" spans="2:51" s="12" customFormat="1" ht="13.5">
      <c r="B245" s="215"/>
      <c r="C245" s="216"/>
      <c r="D245" s="206" t="s">
        <v>168</v>
      </c>
      <c r="E245" s="217" t="s">
        <v>21</v>
      </c>
      <c r="F245" s="218" t="s">
        <v>984</v>
      </c>
      <c r="G245" s="216"/>
      <c r="H245" s="219">
        <v>2.125</v>
      </c>
      <c r="I245" s="220"/>
      <c r="J245" s="216"/>
      <c r="K245" s="216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168</v>
      </c>
      <c r="AU245" s="225" t="s">
        <v>81</v>
      </c>
      <c r="AV245" s="12" t="s">
        <v>81</v>
      </c>
      <c r="AW245" s="12" t="s">
        <v>35</v>
      </c>
      <c r="AX245" s="12" t="s">
        <v>71</v>
      </c>
      <c r="AY245" s="225" t="s">
        <v>152</v>
      </c>
    </row>
    <row r="246" spans="2:51" s="12" customFormat="1" ht="13.5">
      <c r="B246" s="215"/>
      <c r="C246" s="216"/>
      <c r="D246" s="206" t="s">
        <v>168</v>
      </c>
      <c r="E246" s="217" t="s">
        <v>21</v>
      </c>
      <c r="F246" s="218" t="s">
        <v>985</v>
      </c>
      <c r="G246" s="216"/>
      <c r="H246" s="219">
        <v>1.625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168</v>
      </c>
      <c r="AU246" s="225" t="s">
        <v>81</v>
      </c>
      <c r="AV246" s="12" t="s">
        <v>81</v>
      </c>
      <c r="AW246" s="12" t="s">
        <v>35</v>
      </c>
      <c r="AX246" s="12" t="s">
        <v>71</v>
      </c>
      <c r="AY246" s="225" t="s">
        <v>152</v>
      </c>
    </row>
    <row r="247" spans="2:51" s="12" customFormat="1" ht="13.5">
      <c r="B247" s="215"/>
      <c r="C247" s="216"/>
      <c r="D247" s="206" t="s">
        <v>168</v>
      </c>
      <c r="E247" s="217" t="s">
        <v>21</v>
      </c>
      <c r="F247" s="218" t="s">
        <v>986</v>
      </c>
      <c r="G247" s="216"/>
      <c r="H247" s="219">
        <v>0.275</v>
      </c>
      <c r="I247" s="220"/>
      <c r="J247" s="216"/>
      <c r="K247" s="216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168</v>
      </c>
      <c r="AU247" s="225" t="s">
        <v>81</v>
      </c>
      <c r="AV247" s="12" t="s">
        <v>81</v>
      </c>
      <c r="AW247" s="12" t="s">
        <v>35</v>
      </c>
      <c r="AX247" s="12" t="s">
        <v>71</v>
      </c>
      <c r="AY247" s="225" t="s">
        <v>152</v>
      </c>
    </row>
    <row r="248" spans="2:51" s="12" customFormat="1" ht="13.5">
      <c r="B248" s="215"/>
      <c r="C248" s="216"/>
      <c r="D248" s="206" t="s">
        <v>168</v>
      </c>
      <c r="E248" s="217" t="s">
        <v>21</v>
      </c>
      <c r="F248" s="218" t="s">
        <v>987</v>
      </c>
      <c r="G248" s="216"/>
      <c r="H248" s="219">
        <v>0.4</v>
      </c>
      <c r="I248" s="220"/>
      <c r="J248" s="216"/>
      <c r="K248" s="216"/>
      <c r="L248" s="221"/>
      <c r="M248" s="222"/>
      <c r="N248" s="223"/>
      <c r="O248" s="223"/>
      <c r="P248" s="223"/>
      <c r="Q248" s="223"/>
      <c r="R248" s="223"/>
      <c r="S248" s="223"/>
      <c r="T248" s="224"/>
      <c r="AT248" s="225" t="s">
        <v>168</v>
      </c>
      <c r="AU248" s="225" t="s">
        <v>81</v>
      </c>
      <c r="AV248" s="12" t="s">
        <v>81</v>
      </c>
      <c r="AW248" s="12" t="s">
        <v>35</v>
      </c>
      <c r="AX248" s="12" t="s">
        <v>71</v>
      </c>
      <c r="AY248" s="225" t="s">
        <v>152</v>
      </c>
    </row>
    <row r="249" spans="2:51" s="12" customFormat="1" ht="13.5">
      <c r="B249" s="215"/>
      <c r="C249" s="216"/>
      <c r="D249" s="206" t="s">
        <v>168</v>
      </c>
      <c r="E249" s="217" t="s">
        <v>21</v>
      </c>
      <c r="F249" s="218" t="s">
        <v>988</v>
      </c>
      <c r="G249" s="216"/>
      <c r="H249" s="219">
        <v>0.648</v>
      </c>
      <c r="I249" s="220"/>
      <c r="J249" s="216"/>
      <c r="K249" s="216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168</v>
      </c>
      <c r="AU249" s="225" t="s">
        <v>81</v>
      </c>
      <c r="AV249" s="12" t="s">
        <v>81</v>
      </c>
      <c r="AW249" s="12" t="s">
        <v>35</v>
      </c>
      <c r="AX249" s="12" t="s">
        <v>71</v>
      </c>
      <c r="AY249" s="225" t="s">
        <v>152</v>
      </c>
    </row>
    <row r="250" spans="2:51" s="14" customFormat="1" ht="13.5">
      <c r="B250" s="237"/>
      <c r="C250" s="238"/>
      <c r="D250" s="206" t="s">
        <v>168</v>
      </c>
      <c r="E250" s="239" t="s">
        <v>21</v>
      </c>
      <c r="F250" s="240" t="s">
        <v>265</v>
      </c>
      <c r="G250" s="238"/>
      <c r="H250" s="241">
        <v>22.996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AT250" s="247" t="s">
        <v>168</v>
      </c>
      <c r="AU250" s="247" t="s">
        <v>81</v>
      </c>
      <c r="AV250" s="14" t="s">
        <v>164</v>
      </c>
      <c r="AW250" s="14" t="s">
        <v>35</v>
      </c>
      <c r="AX250" s="14" t="s">
        <v>71</v>
      </c>
      <c r="AY250" s="247" t="s">
        <v>152</v>
      </c>
    </row>
    <row r="251" spans="2:51" s="11" customFormat="1" ht="13.5">
      <c r="B251" s="204"/>
      <c r="C251" s="205"/>
      <c r="D251" s="206" t="s">
        <v>168</v>
      </c>
      <c r="E251" s="207" t="s">
        <v>21</v>
      </c>
      <c r="F251" s="208" t="s">
        <v>989</v>
      </c>
      <c r="G251" s="205"/>
      <c r="H251" s="207" t="s">
        <v>21</v>
      </c>
      <c r="I251" s="209"/>
      <c r="J251" s="205"/>
      <c r="K251" s="205"/>
      <c r="L251" s="210"/>
      <c r="M251" s="211"/>
      <c r="N251" s="212"/>
      <c r="O251" s="212"/>
      <c r="P251" s="212"/>
      <c r="Q251" s="212"/>
      <c r="R251" s="212"/>
      <c r="S251" s="212"/>
      <c r="T251" s="213"/>
      <c r="AT251" s="214" t="s">
        <v>168</v>
      </c>
      <c r="AU251" s="214" t="s">
        <v>81</v>
      </c>
      <c r="AV251" s="11" t="s">
        <v>79</v>
      </c>
      <c r="AW251" s="11" t="s">
        <v>35</v>
      </c>
      <c r="AX251" s="11" t="s">
        <v>71</v>
      </c>
      <c r="AY251" s="214" t="s">
        <v>152</v>
      </c>
    </row>
    <row r="252" spans="2:51" s="12" customFormat="1" ht="13.5">
      <c r="B252" s="215"/>
      <c r="C252" s="216"/>
      <c r="D252" s="206" t="s">
        <v>168</v>
      </c>
      <c r="E252" s="217" t="s">
        <v>21</v>
      </c>
      <c r="F252" s="218" t="s">
        <v>990</v>
      </c>
      <c r="G252" s="216"/>
      <c r="H252" s="219">
        <v>0.36</v>
      </c>
      <c r="I252" s="220"/>
      <c r="J252" s="216"/>
      <c r="K252" s="216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168</v>
      </c>
      <c r="AU252" s="225" t="s">
        <v>81</v>
      </c>
      <c r="AV252" s="12" t="s">
        <v>81</v>
      </c>
      <c r="AW252" s="12" t="s">
        <v>35</v>
      </c>
      <c r="AX252" s="12" t="s">
        <v>71</v>
      </c>
      <c r="AY252" s="225" t="s">
        <v>152</v>
      </c>
    </row>
    <row r="253" spans="2:51" s="12" customFormat="1" ht="13.5">
      <c r="B253" s="215"/>
      <c r="C253" s="216"/>
      <c r="D253" s="206" t="s">
        <v>168</v>
      </c>
      <c r="E253" s="217" t="s">
        <v>21</v>
      </c>
      <c r="F253" s="218" t="s">
        <v>991</v>
      </c>
      <c r="G253" s="216"/>
      <c r="H253" s="219">
        <v>1.385</v>
      </c>
      <c r="I253" s="220"/>
      <c r="J253" s="216"/>
      <c r="K253" s="216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168</v>
      </c>
      <c r="AU253" s="225" t="s">
        <v>81</v>
      </c>
      <c r="AV253" s="12" t="s">
        <v>81</v>
      </c>
      <c r="AW253" s="12" t="s">
        <v>35</v>
      </c>
      <c r="AX253" s="12" t="s">
        <v>71</v>
      </c>
      <c r="AY253" s="225" t="s">
        <v>152</v>
      </c>
    </row>
    <row r="254" spans="2:51" s="12" customFormat="1" ht="13.5">
      <c r="B254" s="215"/>
      <c r="C254" s="216"/>
      <c r="D254" s="206" t="s">
        <v>168</v>
      </c>
      <c r="E254" s="217" t="s">
        <v>21</v>
      </c>
      <c r="F254" s="218" t="s">
        <v>992</v>
      </c>
      <c r="G254" s="216"/>
      <c r="H254" s="219">
        <v>1.081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168</v>
      </c>
      <c r="AU254" s="225" t="s">
        <v>81</v>
      </c>
      <c r="AV254" s="12" t="s">
        <v>81</v>
      </c>
      <c r="AW254" s="12" t="s">
        <v>35</v>
      </c>
      <c r="AX254" s="12" t="s">
        <v>71</v>
      </c>
      <c r="AY254" s="225" t="s">
        <v>152</v>
      </c>
    </row>
    <row r="255" spans="2:51" s="12" customFormat="1" ht="13.5">
      <c r="B255" s="215"/>
      <c r="C255" s="216"/>
      <c r="D255" s="206" t="s">
        <v>168</v>
      </c>
      <c r="E255" s="217" t="s">
        <v>21</v>
      </c>
      <c r="F255" s="218" t="s">
        <v>993</v>
      </c>
      <c r="G255" s="216"/>
      <c r="H255" s="219">
        <v>0.625</v>
      </c>
      <c r="I255" s="220"/>
      <c r="J255" s="216"/>
      <c r="K255" s="216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168</v>
      </c>
      <c r="AU255" s="225" t="s">
        <v>81</v>
      </c>
      <c r="AV255" s="12" t="s">
        <v>81</v>
      </c>
      <c r="AW255" s="12" t="s">
        <v>35</v>
      </c>
      <c r="AX255" s="12" t="s">
        <v>71</v>
      </c>
      <c r="AY255" s="225" t="s">
        <v>152</v>
      </c>
    </row>
    <row r="256" spans="2:51" s="14" customFormat="1" ht="13.5">
      <c r="B256" s="237"/>
      <c r="C256" s="238"/>
      <c r="D256" s="206" t="s">
        <v>168</v>
      </c>
      <c r="E256" s="239" t="s">
        <v>21</v>
      </c>
      <c r="F256" s="240" t="s">
        <v>265</v>
      </c>
      <c r="G256" s="238"/>
      <c r="H256" s="241">
        <v>3.451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AT256" s="247" t="s">
        <v>168</v>
      </c>
      <c r="AU256" s="247" t="s">
        <v>81</v>
      </c>
      <c r="AV256" s="14" t="s">
        <v>164</v>
      </c>
      <c r="AW256" s="14" t="s">
        <v>35</v>
      </c>
      <c r="AX256" s="14" t="s">
        <v>71</v>
      </c>
      <c r="AY256" s="247" t="s">
        <v>152</v>
      </c>
    </row>
    <row r="257" spans="2:51" s="13" customFormat="1" ht="13.5">
      <c r="B257" s="226"/>
      <c r="C257" s="227"/>
      <c r="D257" s="206" t="s">
        <v>168</v>
      </c>
      <c r="E257" s="228" t="s">
        <v>21</v>
      </c>
      <c r="F257" s="229" t="s">
        <v>172</v>
      </c>
      <c r="G257" s="227"/>
      <c r="H257" s="230">
        <v>121.539</v>
      </c>
      <c r="I257" s="231"/>
      <c r="J257" s="227"/>
      <c r="K257" s="227"/>
      <c r="L257" s="232"/>
      <c r="M257" s="233"/>
      <c r="N257" s="234"/>
      <c r="O257" s="234"/>
      <c r="P257" s="234"/>
      <c r="Q257" s="234"/>
      <c r="R257" s="234"/>
      <c r="S257" s="234"/>
      <c r="T257" s="235"/>
      <c r="AT257" s="236" t="s">
        <v>168</v>
      </c>
      <c r="AU257" s="236" t="s">
        <v>81</v>
      </c>
      <c r="AV257" s="13" t="s">
        <v>159</v>
      </c>
      <c r="AW257" s="13" t="s">
        <v>35</v>
      </c>
      <c r="AX257" s="13" t="s">
        <v>79</v>
      </c>
      <c r="AY257" s="236" t="s">
        <v>152</v>
      </c>
    </row>
    <row r="258" spans="2:65" s="1" customFormat="1" ht="51" customHeight="1">
      <c r="B258" s="41"/>
      <c r="C258" s="192" t="s">
        <v>408</v>
      </c>
      <c r="D258" s="192" t="s">
        <v>154</v>
      </c>
      <c r="E258" s="193" t="s">
        <v>380</v>
      </c>
      <c r="F258" s="194" t="s">
        <v>381</v>
      </c>
      <c r="G258" s="195" t="s">
        <v>157</v>
      </c>
      <c r="H258" s="196">
        <v>284.424</v>
      </c>
      <c r="I258" s="197"/>
      <c r="J258" s="198">
        <f>ROUND(I258*H258,2)</f>
        <v>0</v>
      </c>
      <c r="K258" s="194" t="s">
        <v>158</v>
      </c>
      <c r="L258" s="61"/>
      <c r="M258" s="199" t="s">
        <v>21</v>
      </c>
      <c r="N258" s="200" t="s">
        <v>42</v>
      </c>
      <c r="O258" s="42"/>
      <c r="P258" s="201">
        <f>O258*H258</f>
        <v>0</v>
      </c>
      <c r="Q258" s="201">
        <v>0.00765</v>
      </c>
      <c r="R258" s="201">
        <f>Q258*H258</f>
        <v>2.1758436</v>
      </c>
      <c r="S258" s="201">
        <v>0</v>
      </c>
      <c r="T258" s="202">
        <f>S258*H258</f>
        <v>0</v>
      </c>
      <c r="AR258" s="24" t="s">
        <v>159</v>
      </c>
      <c r="AT258" s="24" t="s">
        <v>154</v>
      </c>
      <c r="AU258" s="24" t="s">
        <v>81</v>
      </c>
      <c r="AY258" s="24" t="s">
        <v>152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79</v>
      </c>
      <c r="BK258" s="203">
        <f>ROUND(I258*H258,2)</f>
        <v>0</v>
      </c>
      <c r="BL258" s="24" t="s">
        <v>159</v>
      </c>
      <c r="BM258" s="24" t="s">
        <v>994</v>
      </c>
    </row>
    <row r="259" spans="2:51" s="11" customFormat="1" ht="13.5">
      <c r="B259" s="204"/>
      <c r="C259" s="205"/>
      <c r="D259" s="206" t="s">
        <v>168</v>
      </c>
      <c r="E259" s="207" t="s">
        <v>21</v>
      </c>
      <c r="F259" s="208" t="s">
        <v>995</v>
      </c>
      <c r="G259" s="205"/>
      <c r="H259" s="207" t="s">
        <v>21</v>
      </c>
      <c r="I259" s="209"/>
      <c r="J259" s="205"/>
      <c r="K259" s="205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168</v>
      </c>
      <c r="AU259" s="214" t="s">
        <v>81</v>
      </c>
      <c r="AV259" s="11" t="s">
        <v>79</v>
      </c>
      <c r="AW259" s="11" t="s">
        <v>35</v>
      </c>
      <c r="AX259" s="11" t="s">
        <v>71</v>
      </c>
      <c r="AY259" s="214" t="s">
        <v>152</v>
      </c>
    </row>
    <row r="260" spans="2:51" s="11" customFormat="1" ht="13.5">
      <c r="B260" s="204"/>
      <c r="C260" s="205"/>
      <c r="D260" s="206" t="s">
        <v>168</v>
      </c>
      <c r="E260" s="207" t="s">
        <v>21</v>
      </c>
      <c r="F260" s="208" t="s">
        <v>267</v>
      </c>
      <c r="G260" s="205"/>
      <c r="H260" s="207" t="s">
        <v>21</v>
      </c>
      <c r="I260" s="209"/>
      <c r="J260" s="205"/>
      <c r="K260" s="205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168</v>
      </c>
      <c r="AU260" s="214" t="s">
        <v>81</v>
      </c>
      <c r="AV260" s="11" t="s">
        <v>79</v>
      </c>
      <c r="AW260" s="11" t="s">
        <v>35</v>
      </c>
      <c r="AX260" s="11" t="s">
        <v>71</v>
      </c>
      <c r="AY260" s="214" t="s">
        <v>152</v>
      </c>
    </row>
    <row r="261" spans="2:51" s="12" customFormat="1" ht="13.5">
      <c r="B261" s="215"/>
      <c r="C261" s="216"/>
      <c r="D261" s="206" t="s">
        <v>168</v>
      </c>
      <c r="E261" s="217" t="s">
        <v>21</v>
      </c>
      <c r="F261" s="218" t="s">
        <v>996</v>
      </c>
      <c r="G261" s="216"/>
      <c r="H261" s="219">
        <v>18.299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168</v>
      </c>
      <c r="AU261" s="225" t="s">
        <v>81</v>
      </c>
      <c r="AV261" s="12" t="s">
        <v>81</v>
      </c>
      <c r="AW261" s="12" t="s">
        <v>35</v>
      </c>
      <c r="AX261" s="12" t="s">
        <v>71</v>
      </c>
      <c r="AY261" s="225" t="s">
        <v>152</v>
      </c>
    </row>
    <row r="262" spans="2:51" s="12" customFormat="1" ht="13.5">
      <c r="B262" s="215"/>
      <c r="C262" s="216"/>
      <c r="D262" s="206" t="s">
        <v>168</v>
      </c>
      <c r="E262" s="217" t="s">
        <v>21</v>
      </c>
      <c r="F262" s="218" t="s">
        <v>997</v>
      </c>
      <c r="G262" s="216"/>
      <c r="H262" s="219">
        <v>94.019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168</v>
      </c>
      <c r="AU262" s="225" t="s">
        <v>81</v>
      </c>
      <c r="AV262" s="12" t="s">
        <v>81</v>
      </c>
      <c r="AW262" s="12" t="s">
        <v>35</v>
      </c>
      <c r="AX262" s="12" t="s">
        <v>71</v>
      </c>
      <c r="AY262" s="225" t="s">
        <v>152</v>
      </c>
    </row>
    <row r="263" spans="2:51" s="12" customFormat="1" ht="13.5">
      <c r="B263" s="215"/>
      <c r="C263" s="216"/>
      <c r="D263" s="206" t="s">
        <v>168</v>
      </c>
      <c r="E263" s="217" t="s">
        <v>21</v>
      </c>
      <c r="F263" s="218" t="s">
        <v>998</v>
      </c>
      <c r="G263" s="216"/>
      <c r="H263" s="219">
        <v>18.93</v>
      </c>
      <c r="I263" s="220"/>
      <c r="J263" s="216"/>
      <c r="K263" s="216"/>
      <c r="L263" s="221"/>
      <c r="M263" s="222"/>
      <c r="N263" s="223"/>
      <c r="O263" s="223"/>
      <c r="P263" s="223"/>
      <c r="Q263" s="223"/>
      <c r="R263" s="223"/>
      <c r="S263" s="223"/>
      <c r="T263" s="224"/>
      <c r="AT263" s="225" t="s">
        <v>168</v>
      </c>
      <c r="AU263" s="225" t="s">
        <v>81</v>
      </c>
      <c r="AV263" s="12" t="s">
        <v>81</v>
      </c>
      <c r="AW263" s="12" t="s">
        <v>35</v>
      </c>
      <c r="AX263" s="12" t="s">
        <v>71</v>
      </c>
      <c r="AY263" s="225" t="s">
        <v>152</v>
      </c>
    </row>
    <row r="264" spans="2:51" s="11" customFormat="1" ht="13.5">
      <c r="B264" s="204"/>
      <c r="C264" s="205"/>
      <c r="D264" s="206" t="s">
        <v>168</v>
      </c>
      <c r="E264" s="207" t="s">
        <v>21</v>
      </c>
      <c r="F264" s="208" t="s">
        <v>263</v>
      </c>
      <c r="G264" s="205"/>
      <c r="H264" s="207" t="s">
        <v>21</v>
      </c>
      <c r="I264" s="209"/>
      <c r="J264" s="205"/>
      <c r="K264" s="205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168</v>
      </c>
      <c r="AU264" s="214" t="s">
        <v>81</v>
      </c>
      <c r="AV264" s="11" t="s">
        <v>79</v>
      </c>
      <c r="AW264" s="11" t="s">
        <v>35</v>
      </c>
      <c r="AX264" s="11" t="s">
        <v>71</v>
      </c>
      <c r="AY264" s="214" t="s">
        <v>152</v>
      </c>
    </row>
    <row r="265" spans="2:51" s="12" customFormat="1" ht="13.5">
      <c r="B265" s="215"/>
      <c r="C265" s="216"/>
      <c r="D265" s="206" t="s">
        <v>168</v>
      </c>
      <c r="E265" s="217" t="s">
        <v>21</v>
      </c>
      <c r="F265" s="218" t="s">
        <v>999</v>
      </c>
      <c r="G265" s="216"/>
      <c r="H265" s="219">
        <v>18.798</v>
      </c>
      <c r="I265" s="220"/>
      <c r="J265" s="216"/>
      <c r="K265" s="216"/>
      <c r="L265" s="221"/>
      <c r="M265" s="222"/>
      <c r="N265" s="223"/>
      <c r="O265" s="223"/>
      <c r="P265" s="223"/>
      <c r="Q265" s="223"/>
      <c r="R265" s="223"/>
      <c r="S265" s="223"/>
      <c r="T265" s="224"/>
      <c r="AT265" s="225" t="s">
        <v>168</v>
      </c>
      <c r="AU265" s="225" t="s">
        <v>81</v>
      </c>
      <c r="AV265" s="12" t="s">
        <v>81</v>
      </c>
      <c r="AW265" s="12" t="s">
        <v>35</v>
      </c>
      <c r="AX265" s="12" t="s">
        <v>71</v>
      </c>
      <c r="AY265" s="225" t="s">
        <v>152</v>
      </c>
    </row>
    <row r="266" spans="2:51" s="12" customFormat="1" ht="13.5">
      <c r="B266" s="215"/>
      <c r="C266" s="216"/>
      <c r="D266" s="206" t="s">
        <v>168</v>
      </c>
      <c r="E266" s="217" t="s">
        <v>21</v>
      </c>
      <c r="F266" s="218" t="s">
        <v>1000</v>
      </c>
      <c r="G266" s="216"/>
      <c r="H266" s="219">
        <v>96.582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168</v>
      </c>
      <c r="AU266" s="225" t="s">
        <v>81</v>
      </c>
      <c r="AV266" s="12" t="s">
        <v>81</v>
      </c>
      <c r="AW266" s="12" t="s">
        <v>35</v>
      </c>
      <c r="AX266" s="12" t="s">
        <v>71</v>
      </c>
      <c r="AY266" s="225" t="s">
        <v>152</v>
      </c>
    </row>
    <row r="267" spans="2:51" s="12" customFormat="1" ht="13.5">
      <c r="B267" s="215"/>
      <c r="C267" s="216"/>
      <c r="D267" s="206" t="s">
        <v>168</v>
      </c>
      <c r="E267" s="217" t="s">
        <v>21</v>
      </c>
      <c r="F267" s="218" t="s">
        <v>1001</v>
      </c>
      <c r="G267" s="216"/>
      <c r="H267" s="219">
        <v>19.446</v>
      </c>
      <c r="I267" s="220"/>
      <c r="J267" s="216"/>
      <c r="K267" s="216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168</v>
      </c>
      <c r="AU267" s="225" t="s">
        <v>81</v>
      </c>
      <c r="AV267" s="12" t="s">
        <v>81</v>
      </c>
      <c r="AW267" s="12" t="s">
        <v>35</v>
      </c>
      <c r="AX267" s="12" t="s">
        <v>71</v>
      </c>
      <c r="AY267" s="225" t="s">
        <v>152</v>
      </c>
    </row>
    <row r="268" spans="2:51" s="11" customFormat="1" ht="13.5">
      <c r="B268" s="204"/>
      <c r="C268" s="205"/>
      <c r="D268" s="206" t="s">
        <v>168</v>
      </c>
      <c r="E268" s="207" t="s">
        <v>21</v>
      </c>
      <c r="F268" s="208" t="s">
        <v>1002</v>
      </c>
      <c r="G268" s="205"/>
      <c r="H268" s="207" t="s">
        <v>21</v>
      </c>
      <c r="I268" s="209"/>
      <c r="J268" s="205"/>
      <c r="K268" s="205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168</v>
      </c>
      <c r="AU268" s="214" t="s">
        <v>81</v>
      </c>
      <c r="AV268" s="11" t="s">
        <v>79</v>
      </c>
      <c r="AW268" s="11" t="s">
        <v>35</v>
      </c>
      <c r="AX268" s="11" t="s">
        <v>71</v>
      </c>
      <c r="AY268" s="214" t="s">
        <v>152</v>
      </c>
    </row>
    <row r="269" spans="2:51" s="12" customFormat="1" ht="13.5">
      <c r="B269" s="215"/>
      <c r="C269" s="216"/>
      <c r="D269" s="206" t="s">
        <v>168</v>
      </c>
      <c r="E269" s="217" t="s">
        <v>21</v>
      </c>
      <c r="F269" s="218" t="s">
        <v>1003</v>
      </c>
      <c r="G269" s="216"/>
      <c r="H269" s="219">
        <v>0.63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168</v>
      </c>
      <c r="AU269" s="225" t="s">
        <v>81</v>
      </c>
      <c r="AV269" s="12" t="s">
        <v>81</v>
      </c>
      <c r="AW269" s="12" t="s">
        <v>35</v>
      </c>
      <c r="AX269" s="12" t="s">
        <v>71</v>
      </c>
      <c r="AY269" s="225" t="s">
        <v>152</v>
      </c>
    </row>
    <row r="270" spans="2:51" s="11" customFormat="1" ht="13.5">
      <c r="B270" s="204"/>
      <c r="C270" s="205"/>
      <c r="D270" s="206" t="s">
        <v>168</v>
      </c>
      <c r="E270" s="207" t="s">
        <v>21</v>
      </c>
      <c r="F270" s="208" t="s">
        <v>361</v>
      </c>
      <c r="G270" s="205"/>
      <c r="H270" s="207" t="s">
        <v>21</v>
      </c>
      <c r="I270" s="209"/>
      <c r="J270" s="205"/>
      <c r="K270" s="205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168</v>
      </c>
      <c r="AU270" s="214" t="s">
        <v>81</v>
      </c>
      <c r="AV270" s="11" t="s">
        <v>79</v>
      </c>
      <c r="AW270" s="11" t="s">
        <v>35</v>
      </c>
      <c r="AX270" s="11" t="s">
        <v>71</v>
      </c>
      <c r="AY270" s="214" t="s">
        <v>152</v>
      </c>
    </row>
    <row r="271" spans="2:51" s="12" customFormat="1" ht="13.5">
      <c r="B271" s="215"/>
      <c r="C271" s="216"/>
      <c r="D271" s="206" t="s">
        <v>168</v>
      </c>
      <c r="E271" s="217" t="s">
        <v>21</v>
      </c>
      <c r="F271" s="218" t="s">
        <v>1004</v>
      </c>
      <c r="G271" s="216"/>
      <c r="H271" s="219">
        <v>4.62</v>
      </c>
      <c r="I271" s="220"/>
      <c r="J271" s="216"/>
      <c r="K271" s="216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168</v>
      </c>
      <c r="AU271" s="225" t="s">
        <v>81</v>
      </c>
      <c r="AV271" s="12" t="s">
        <v>81</v>
      </c>
      <c r="AW271" s="12" t="s">
        <v>35</v>
      </c>
      <c r="AX271" s="12" t="s">
        <v>71</v>
      </c>
      <c r="AY271" s="225" t="s">
        <v>152</v>
      </c>
    </row>
    <row r="272" spans="2:51" s="14" customFormat="1" ht="13.5">
      <c r="B272" s="237"/>
      <c r="C272" s="238"/>
      <c r="D272" s="206" t="s">
        <v>168</v>
      </c>
      <c r="E272" s="239" t="s">
        <v>21</v>
      </c>
      <c r="F272" s="240" t="s">
        <v>265</v>
      </c>
      <c r="G272" s="238"/>
      <c r="H272" s="241">
        <v>271.324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AT272" s="247" t="s">
        <v>168</v>
      </c>
      <c r="AU272" s="247" t="s">
        <v>81</v>
      </c>
      <c r="AV272" s="14" t="s">
        <v>164</v>
      </c>
      <c r="AW272" s="14" t="s">
        <v>35</v>
      </c>
      <c r="AX272" s="14" t="s">
        <v>71</v>
      </c>
      <c r="AY272" s="247" t="s">
        <v>152</v>
      </c>
    </row>
    <row r="273" spans="2:51" s="11" customFormat="1" ht="13.5">
      <c r="B273" s="204"/>
      <c r="C273" s="205"/>
      <c r="D273" s="206" t="s">
        <v>168</v>
      </c>
      <c r="E273" s="207" t="s">
        <v>21</v>
      </c>
      <c r="F273" s="208" t="s">
        <v>1005</v>
      </c>
      <c r="G273" s="205"/>
      <c r="H273" s="207" t="s">
        <v>21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168</v>
      </c>
      <c r="AU273" s="214" t="s">
        <v>81</v>
      </c>
      <c r="AV273" s="11" t="s">
        <v>79</v>
      </c>
      <c r="AW273" s="11" t="s">
        <v>35</v>
      </c>
      <c r="AX273" s="11" t="s">
        <v>71</v>
      </c>
      <c r="AY273" s="214" t="s">
        <v>152</v>
      </c>
    </row>
    <row r="274" spans="2:51" s="11" customFormat="1" ht="13.5">
      <c r="B274" s="204"/>
      <c r="C274" s="205"/>
      <c r="D274" s="206" t="s">
        <v>168</v>
      </c>
      <c r="E274" s="207" t="s">
        <v>21</v>
      </c>
      <c r="F274" s="208" t="s">
        <v>267</v>
      </c>
      <c r="G274" s="205"/>
      <c r="H274" s="207" t="s">
        <v>21</v>
      </c>
      <c r="I274" s="209"/>
      <c r="J274" s="205"/>
      <c r="K274" s="205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168</v>
      </c>
      <c r="AU274" s="214" t="s">
        <v>81</v>
      </c>
      <c r="AV274" s="11" t="s">
        <v>79</v>
      </c>
      <c r="AW274" s="11" t="s">
        <v>35</v>
      </c>
      <c r="AX274" s="11" t="s">
        <v>71</v>
      </c>
      <c r="AY274" s="214" t="s">
        <v>152</v>
      </c>
    </row>
    <row r="275" spans="2:51" s="12" customFormat="1" ht="13.5">
      <c r="B275" s="215"/>
      <c r="C275" s="216"/>
      <c r="D275" s="206" t="s">
        <v>168</v>
      </c>
      <c r="E275" s="217" t="s">
        <v>21</v>
      </c>
      <c r="F275" s="218" t="s">
        <v>1006</v>
      </c>
      <c r="G275" s="216"/>
      <c r="H275" s="219">
        <v>7.5</v>
      </c>
      <c r="I275" s="220"/>
      <c r="J275" s="216"/>
      <c r="K275" s="216"/>
      <c r="L275" s="221"/>
      <c r="M275" s="222"/>
      <c r="N275" s="223"/>
      <c r="O275" s="223"/>
      <c r="P275" s="223"/>
      <c r="Q275" s="223"/>
      <c r="R275" s="223"/>
      <c r="S275" s="223"/>
      <c r="T275" s="224"/>
      <c r="AT275" s="225" t="s">
        <v>168</v>
      </c>
      <c r="AU275" s="225" t="s">
        <v>81</v>
      </c>
      <c r="AV275" s="12" t="s">
        <v>81</v>
      </c>
      <c r="AW275" s="12" t="s">
        <v>35</v>
      </c>
      <c r="AX275" s="12" t="s">
        <v>71</v>
      </c>
      <c r="AY275" s="225" t="s">
        <v>152</v>
      </c>
    </row>
    <row r="276" spans="2:51" s="12" customFormat="1" ht="13.5">
      <c r="B276" s="215"/>
      <c r="C276" s="216"/>
      <c r="D276" s="206" t="s">
        <v>168</v>
      </c>
      <c r="E276" s="217" t="s">
        <v>21</v>
      </c>
      <c r="F276" s="218" t="s">
        <v>1007</v>
      </c>
      <c r="G276" s="216"/>
      <c r="H276" s="219">
        <v>2.7</v>
      </c>
      <c r="I276" s="220"/>
      <c r="J276" s="216"/>
      <c r="K276" s="216"/>
      <c r="L276" s="221"/>
      <c r="M276" s="222"/>
      <c r="N276" s="223"/>
      <c r="O276" s="223"/>
      <c r="P276" s="223"/>
      <c r="Q276" s="223"/>
      <c r="R276" s="223"/>
      <c r="S276" s="223"/>
      <c r="T276" s="224"/>
      <c r="AT276" s="225" t="s">
        <v>168</v>
      </c>
      <c r="AU276" s="225" t="s">
        <v>81</v>
      </c>
      <c r="AV276" s="12" t="s">
        <v>81</v>
      </c>
      <c r="AW276" s="12" t="s">
        <v>35</v>
      </c>
      <c r="AX276" s="12" t="s">
        <v>71</v>
      </c>
      <c r="AY276" s="225" t="s">
        <v>152</v>
      </c>
    </row>
    <row r="277" spans="2:51" s="11" customFormat="1" ht="13.5">
      <c r="B277" s="204"/>
      <c r="C277" s="205"/>
      <c r="D277" s="206" t="s">
        <v>168</v>
      </c>
      <c r="E277" s="207" t="s">
        <v>21</v>
      </c>
      <c r="F277" s="208" t="s">
        <v>263</v>
      </c>
      <c r="G277" s="205"/>
      <c r="H277" s="207" t="s">
        <v>21</v>
      </c>
      <c r="I277" s="209"/>
      <c r="J277" s="205"/>
      <c r="K277" s="205"/>
      <c r="L277" s="210"/>
      <c r="M277" s="211"/>
      <c r="N277" s="212"/>
      <c r="O277" s="212"/>
      <c r="P277" s="212"/>
      <c r="Q277" s="212"/>
      <c r="R277" s="212"/>
      <c r="S277" s="212"/>
      <c r="T277" s="213"/>
      <c r="AT277" s="214" t="s">
        <v>168</v>
      </c>
      <c r="AU277" s="214" t="s">
        <v>81</v>
      </c>
      <c r="AV277" s="11" t="s">
        <v>79</v>
      </c>
      <c r="AW277" s="11" t="s">
        <v>35</v>
      </c>
      <c r="AX277" s="11" t="s">
        <v>71</v>
      </c>
      <c r="AY277" s="214" t="s">
        <v>152</v>
      </c>
    </row>
    <row r="278" spans="2:51" s="12" customFormat="1" ht="13.5">
      <c r="B278" s="215"/>
      <c r="C278" s="216"/>
      <c r="D278" s="206" t="s">
        <v>168</v>
      </c>
      <c r="E278" s="217" t="s">
        <v>21</v>
      </c>
      <c r="F278" s="218" t="s">
        <v>1008</v>
      </c>
      <c r="G278" s="216"/>
      <c r="H278" s="219">
        <v>1.4</v>
      </c>
      <c r="I278" s="220"/>
      <c r="J278" s="216"/>
      <c r="K278" s="216"/>
      <c r="L278" s="221"/>
      <c r="M278" s="222"/>
      <c r="N278" s="223"/>
      <c r="O278" s="223"/>
      <c r="P278" s="223"/>
      <c r="Q278" s="223"/>
      <c r="R278" s="223"/>
      <c r="S278" s="223"/>
      <c r="T278" s="224"/>
      <c r="AT278" s="225" t="s">
        <v>168</v>
      </c>
      <c r="AU278" s="225" t="s">
        <v>81</v>
      </c>
      <c r="AV278" s="12" t="s">
        <v>81</v>
      </c>
      <c r="AW278" s="12" t="s">
        <v>35</v>
      </c>
      <c r="AX278" s="12" t="s">
        <v>71</v>
      </c>
      <c r="AY278" s="225" t="s">
        <v>152</v>
      </c>
    </row>
    <row r="279" spans="2:51" s="12" customFormat="1" ht="13.5">
      <c r="B279" s="215"/>
      <c r="C279" s="216"/>
      <c r="D279" s="206" t="s">
        <v>168</v>
      </c>
      <c r="E279" s="217" t="s">
        <v>21</v>
      </c>
      <c r="F279" s="218" t="s">
        <v>1009</v>
      </c>
      <c r="G279" s="216"/>
      <c r="H279" s="219">
        <v>1.5</v>
      </c>
      <c r="I279" s="220"/>
      <c r="J279" s="216"/>
      <c r="K279" s="216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168</v>
      </c>
      <c r="AU279" s="225" t="s">
        <v>81</v>
      </c>
      <c r="AV279" s="12" t="s">
        <v>81</v>
      </c>
      <c r="AW279" s="12" t="s">
        <v>35</v>
      </c>
      <c r="AX279" s="12" t="s">
        <v>71</v>
      </c>
      <c r="AY279" s="225" t="s">
        <v>152</v>
      </c>
    </row>
    <row r="280" spans="2:51" s="14" customFormat="1" ht="13.5">
      <c r="B280" s="237"/>
      <c r="C280" s="238"/>
      <c r="D280" s="206" t="s">
        <v>168</v>
      </c>
      <c r="E280" s="239" t="s">
        <v>21</v>
      </c>
      <c r="F280" s="240" t="s">
        <v>265</v>
      </c>
      <c r="G280" s="238"/>
      <c r="H280" s="241">
        <v>13.1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AT280" s="247" t="s">
        <v>168</v>
      </c>
      <c r="AU280" s="247" t="s">
        <v>81</v>
      </c>
      <c r="AV280" s="14" t="s">
        <v>164</v>
      </c>
      <c r="AW280" s="14" t="s">
        <v>35</v>
      </c>
      <c r="AX280" s="14" t="s">
        <v>71</v>
      </c>
      <c r="AY280" s="247" t="s">
        <v>152</v>
      </c>
    </row>
    <row r="281" spans="2:51" s="13" customFormat="1" ht="13.5">
      <c r="B281" s="226"/>
      <c r="C281" s="227"/>
      <c r="D281" s="206" t="s">
        <v>168</v>
      </c>
      <c r="E281" s="228" t="s">
        <v>21</v>
      </c>
      <c r="F281" s="229" t="s">
        <v>172</v>
      </c>
      <c r="G281" s="227"/>
      <c r="H281" s="230">
        <v>284.424</v>
      </c>
      <c r="I281" s="231"/>
      <c r="J281" s="227"/>
      <c r="K281" s="227"/>
      <c r="L281" s="232"/>
      <c r="M281" s="233"/>
      <c r="N281" s="234"/>
      <c r="O281" s="234"/>
      <c r="P281" s="234"/>
      <c r="Q281" s="234"/>
      <c r="R281" s="234"/>
      <c r="S281" s="234"/>
      <c r="T281" s="235"/>
      <c r="AT281" s="236" t="s">
        <v>168</v>
      </c>
      <c r="AU281" s="236" t="s">
        <v>81</v>
      </c>
      <c r="AV281" s="13" t="s">
        <v>159</v>
      </c>
      <c r="AW281" s="13" t="s">
        <v>35</v>
      </c>
      <c r="AX281" s="13" t="s">
        <v>79</v>
      </c>
      <c r="AY281" s="236" t="s">
        <v>152</v>
      </c>
    </row>
    <row r="282" spans="2:65" s="1" customFormat="1" ht="51" customHeight="1">
      <c r="B282" s="41"/>
      <c r="C282" s="192" t="s">
        <v>414</v>
      </c>
      <c r="D282" s="192" t="s">
        <v>154</v>
      </c>
      <c r="E282" s="193" t="s">
        <v>405</v>
      </c>
      <c r="F282" s="194" t="s">
        <v>406</v>
      </c>
      <c r="G282" s="195" t="s">
        <v>157</v>
      </c>
      <c r="H282" s="196">
        <v>284.424</v>
      </c>
      <c r="I282" s="197"/>
      <c r="J282" s="198">
        <f>ROUND(I282*H282,2)</f>
        <v>0</v>
      </c>
      <c r="K282" s="194" t="s">
        <v>158</v>
      </c>
      <c r="L282" s="61"/>
      <c r="M282" s="199" t="s">
        <v>21</v>
      </c>
      <c r="N282" s="200" t="s">
        <v>42</v>
      </c>
      <c r="O282" s="42"/>
      <c r="P282" s="201">
        <f>O282*H282</f>
        <v>0</v>
      </c>
      <c r="Q282" s="201">
        <v>0.00086</v>
      </c>
      <c r="R282" s="201">
        <f>Q282*H282</f>
        <v>0.24460463999999998</v>
      </c>
      <c r="S282" s="201">
        <v>0</v>
      </c>
      <c r="T282" s="202">
        <f>S282*H282</f>
        <v>0</v>
      </c>
      <c r="AR282" s="24" t="s">
        <v>159</v>
      </c>
      <c r="AT282" s="24" t="s">
        <v>154</v>
      </c>
      <c r="AU282" s="24" t="s">
        <v>81</v>
      </c>
      <c r="AY282" s="24" t="s">
        <v>152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79</v>
      </c>
      <c r="BK282" s="203">
        <f>ROUND(I282*H282,2)</f>
        <v>0</v>
      </c>
      <c r="BL282" s="24" t="s">
        <v>159</v>
      </c>
      <c r="BM282" s="24" t="s">
        <v>1010</v>
      </c>
    </row>
    <row r="283" spans="2:65" s="1" customFormat="1" ht="63.75" customHeight="1">
      <c r="B283" s="41"/>
      <c r="C283" s="192" t="s">
        <v>421</v>
      </c>
      <c r="D283" s="192" t="s">
        <v>154</v>
      </c>
      <c r="E283" s="193" t="s">
        <v>409</v>
      </c>
      <c r="F283" s="194" t="s">
        <v>410</v>
      </c>
      <c r="G283" s="195" t="s">
        <v>318</v>
      </c>
      <c r="H283" s="196">
        <v>4.418</v>
      </c>
      <c r="I283" s="197"/>
      <c r="J283" s="198">
        <f>ROUND(I283*H283,2)</f>
        <v>0</v>
      </c>
      <c r="K283" s="194" t="s">
        <v>158</v>
      </c>
      <c r="L283" s="61"/>
      <c r="M283" s="199" t="s">
        <v>21</v>
      </c>
      <c r="N283" s="200" t="s">
        <v>42</v>
      </c>
      <c r="O283" s="42"/>
      <c r="P283" s="201">
        <f>O283*H283</f>
        <v>0</v>
      </c>
      <c r="Q283" s="201">
        <v>1.0958</v>
      </c>
      <c r="R283" s="201">
        <f>Q283*H283</f>
        <v>4.841244400000001</v>
      </c>
      <c r="S283" s="201">
        <v>0</v>
      </c>
      <c r="T283" s="202">
        <f>S283*H283</f>
        <v>0</v>
      </c>
      <c r="AR283" s="24" t="s">
        <v>159</v>
      </c>
      <c r="AT283" s="24" t="s">
        <v>154</v>
      </c>
      <c r="AU283" s="24" t="s">
        <v>81</v>
      </c>
      <c r="AY283" s="24" t="s">
        <v>152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79</v>
      </c>
      <c r="BK283" s="203">
        <f>ROUND(I283*H283,2)</f>
        <v>0</v>
      </c>
      <c r="BL283" s="24" t="s">
        <v>159</v>
      </c>
      <c r="BM283" s="24" t="s">
        <v>1011</v>
      </c>
    </row>
    <row r="284" spans="2:51" s="12" customFormat="1" ht="13.5">
      <c r="B284" s="215"/>
      <c r="C284" s="216"/>
      <c r="D284" s="206" t="s">
        <v>168</v>
      </c>
      <c r="E284" s="217" t="s">
        <v>21</v>
      </c>
      <c r="F284" s="218" t="s">
        <v>1012</v>
      </c>
      <c r="G284" s="216"/>
      <c r="H284" s="219">
        <v>4.418</v>
      </c>
      <c r="I284" s="220"/>
      <c r="J284" s="216"/>
      <c r="K284" s="216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168</v>
      </c>
      <c r="AU284" s="225" t="s">
        <v>81</v>
      </c>
      <c r="AV284" s="12" t="s">
        <v>81</v>
      </c>
      <c r="AW284" s="12" t="s">
        <v>35</v>
      </c>
      <c r="AX284" s="12" t="s">
        <v>71</v>
      </c>
      <c r="AY284" s="225" t="s">
        <v>152</v>
      </c>
    </row>
    <row r="285" spans="2:51" s="13" customFormat="1" ht="13.5">
      <c r="B285" s="226"/>
      <c r="C285" s="227"/>
      <c r="D285" s="206" t="s">
        <v>168</v>
      </c>
      <c r="E285" s="228" t="s">
        <v>21</v>
      </c>
      <c r="F285" s="229" t="s">
        <v>172</v>
      </c>
      <c r="G285" s="227"/>
      <c r="H285" s="230">
        <v>4.418</v>
      </c>
      <c r="I285" s="231"/>
      <c r="J285" s="227"/>
      <c r="K285" s="227"/>
      <c r="L285" s="232"/>
      <c r="M285" s="233"/>
      <c r="N285" s="234"/>
      <c r="O285" s="234"/>
      <c r="P285" s="234"/>
      <c r="Q285" s="234"/>
      <c r="R285" s="234"/>
      <c r="S285" s="234"/>
      <c r="T285" s="235"/>
      <c r="AT285" s="236" t="s">
        <v>168</v>
      </c>
      <c r="AU285" s="236" t="s">
        <v>81</v>
      </c>
      <c r="AV285" s="13" t="s">
        <v>159</v>
      </c>
      <c r="AW285" s="13" t="s">
        <v>35</v>
      </c>
      <c r="AX285" s="13" t="s">
        <v>79</v>
      </c>
      <c r="AY285" s="236" t="s">
        <v>152</v>
      </c>
    </row>
    <row r="286" spans="2:65" s="1" customFormat="1" ht="63.75" customHeight="1">
      <c r="B286" s="41"/>
      <c r="C286" s="192" t="s">
        <v>425</v>
      </c>
      <c r="D286" s="192" t="s">
        <v>154</v>
      </c>
      <c r="E286" s="193" t="s">
        <v>415</v>
      </c>
      <c r="F286" s="194" t="s">
        <v>416</v>
      </c>
      <c r="G286" s="195" t="s">
        <v>318</v>
      </c>
      <c r="H286" s="196">
        <v>0.185</v>
      </c>
      <c r="I286" s="197"/>
      <c r="J286" s="198">
        <f>ROUND(I286*H286,2)</f>
        <v>0</v>
      </c>
      <c r="K286" s="194" t="s">
        <v>158</v>
      </c>
      <c r="L286" s="61"/>
      <c r="M286" s="199" t="s">
        <v>21</v>
      </c>
      <c r="N286" s="200" t="s">
        <v>42</v>
      </c>
      <c r="O286" s="42"/>
      <c r="P286" s="201">
        <f>O286*H286</f>
        <v>0</v>
      </c>
      <c r="Q286" s="201">
        <v>1.03003</v>
      </c>
      <c r="R286" s="201">
        <f>Q286*H286</f>
        <v>0.19055555</v>
      </c>
      <c r="S286" s="201">
        <v>0</v>
      </c>
      <c r="T286" s="202">
        <f>S286*H286</f>
        <v>0</v>
      </c>
      <c r="AR286" s="24" t="s">
        <v>159</v>
      </c>
      <c r="AT286" s="24" t="s">
        <v>154</v>
      </c>
      <c r="AU286" s="24" t="s">
        <v>81</v>
      </c>
      <c r="AY286" s="24" t="s">
        <v>152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79</v>
      </c>
      <c r="BK286" s="203">
        <f>ROUND(I286*H286,2)</f>
        <v>0</v>
      </c>
      <c r="BL286" s="24" t="s">
        <v>159</v>
      </c>
      <c r="BM286" s="24" t="s">
        <v>1013</v>
      </c>
    </row>
    <row r="287" spans="2:51" s="12" customFormat="1" ht="13.5">
      <c r="B287" s="215"/>
      <c r="C287" s="216"/>
      <c r="D287" s="206" t="s">
        <v>168</v>
      </c>
      <c r="E287" s="217" t="s">
        <v>21</v>
      </c>
      <c r="F287" s="218" t="s">
        <v>1014</v>
      </c>
      <c r="G287" s="216"/>
      <c r="H287" s="219">
        <v>0.145</v>
      </c>
      <c r="I287" s="220"/>
      <c r="J287" s="216"/>
      <c r="K287" s="216"/>
      <c r="L287" s="221"/>
      <c r="M287" s="222"/>
      <c r="N287" s="223"/>
      <c r="O287" s="223"/>
      <c r="P287" s="223"/>
      <c r="Q287" s="223"/>
      <c r="R287" s="223"/>
      <c r="S287" s="223"/>
      <c r="T287" s="224"/>
      <c r="AT287" s="225" t="s">
        <v>168</v>
      </c>
      <c r="AU287" s="225" t="s">
        <v>81</v>
      </c>
      <c r="AV287" s="12" t="s">
        <v>81</v>
      </c>
      <c r="AW287" s="12" t="s">
        <v>35</v>
      </c>
      <c r="AX287" s="12" t="s">
        <v>71</v>
      </c>
      <c r="AY287" s="225" t="s">
        <v>152</v>
      </c>
    </row>
    <row r="288" spans="2:51" s="11" customFormat="1" ht="13.5">
      <c r="B288" s="204"/>
      <c r="C288" s="205"/>
      <c r="D288" s="206" t="s">
        <v>168</v>
      </c>
      <c r="E288" s="207" t="s">
        <v>21</v>
      </c>
      <c r="F288" s="208" t="s">
        <v>361</v>
      </c>
      <c r="G288" s="205"/>
      <c r="H288" s="207" t="s">
        <v>21</v>
      </c>
      <c r="I288" s="209"/>
      <c r="J288" s="205"/>
      <c r="K288" s="205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168</v>
      </c>
      <c r="AU288" s="214" t="s">
        <v>81</v>
      </c>
      <c r="AV288" s="11" t="s">
        <v>79</v>
      </c>
      <c r="AW288" s="11" t="s">
        <v>35</v>
      </c>
      <c r="AX288" s="11" t="s">
        <v>71</v>
      </c>
      <c r="AY288" s="214" t="s">
        <v>152</v>
      </c>
    </row>
    <row r="289" spans="2:51" s="12" customFormat="1" ht="13.5">
      <c r="B289" s="215"/>
      <c r="C289" s="216"/>
      <c r="D289" s="206" t="s">
        <v>168</v>
      </c>
      <c r="E289" s="217" t="s">
        <v>21</v>
      </c>
      <c r="F289" s="218" t="s">
        <v>1015</v>
      </c>
      <c r="G289" s="216"/>
      <c r="H289" s="219">
        <v>0.033</v>
      </c>
      <c r="I289" s="220"/>
      <c r="J289" s="216"/>
      <c r="K289" s="216"/>
      <c r="L289" s="221"/>
      <c r="M289" s="222"/>
      <c r="N289" s="223"/>
      <c r="O289" s="223"/>
      <c r="P289" s="223"/>
      <c r="Q289" s="223"/>
      <c r="R289" s="223"/>
      <c r="S289" s="223"/>
      <c r="T289" s="224"/>
      <c r="AT289" s="225" t="s">
        <v>168</v>
      </c>
      <c r="AU289" s="225" t="s">
        <v>81</v>
      </c>
      <c r="AV289" s="12" t="s">
        <v>81</v>
      </c>
      <c r="AW289" s="12" t="s">
        <v>35</v>
      </c>
      <c r="AX289" s="12" t="s">
        <v>71</v>
      </c>
      <c r="AY289" s="225" t="s">
        <v>152</v>
      </c>
    </row>
    <row r="290" spans="2:51" s="12" customFormat="1" ht="13.5">
      <c r="B290" s="215"/>
      <c r="C290" s="216"/>
      <c r="D290" s="206" t="s">
        <v>168</v>
      </c>
      <c r="E290" s="217" t="s">
        <v>21</v>
      </c>
      <c r="F290" s="218" t="s">
        <v>1016</v>
      </c>
      <c r="G290" s="216"/>
      <c r="H290" s="219">
        <v>0.007</v>
      </c>
      <c r="I290" s="220"/>
      <c r="J290" s="216"/>
      <c r="K290" s="216"/>
      <c r="L290" s="221"/>
      <c r="M290" s="222"/>
      <c r="N290" s="223"/>
      <c r="O290" s="223"/>
      <c r="P290" s="223"/>
      <c r="Q290" s="223"/>
      <c r="R290" s="223"/>
      <c r="S290" s="223"/>
      <c r="T290" s="224"/>
      <c r="AT290" s="225" t="s">
        <v>168</v>
      </c>
      <c r="AU290" s="225" t="s">
        <v>81</v>
      </c>
      <c r="AV290" s="12" t="s">
        <v>81</v>
      </c>
      <c r="AW290" s="12" t="s">
        <v>35</v>
      </c>
      <c r="AX290" s="12" t="s">
        <v>71</v>
      </c>
      <c r="AY290" s="225" t="s">
        <v>152</v>
      </c>
    </row>
    <row r="291" spans="2:51" s="13" customFormat="1" ht="13.5">
      <c r="B291" s="226"/>
      <c r="C291" s="227"/>
      <c r="D291" s="206" t="s">
        <v>168</v>
      </c>
      <c r="E291" s="228" t="s">
        <v>21</v>
      </c>
      <c r="F291" s="229" t="s">
        <v>172</v>
      </c>
      <c r="G291" s="227"/>
      <c r="H291" s="230">
        <v>0.185</v>
      </c>
      <c r="I291" s="231"/>
      <c r="J291" s="227"/>
      <c r="K291" s="227"/>
      <c r="L291" s="232"/>
      <c r="M291" s="233"/>
      <c r="N291" s="234"/>
      <c r="O291" s="234"/>
      <c r="P291" s="234"/>
      <c r="Q291" s="234"/>
      <c r="R291" s="234"/>
      <c r="S291" s="234"/>
      <c r="T291" s="235"/>
      <c r="AT291" s="236" t="s">
        <v>168</v>
      </c>
      <c r="AU291" s="236" t="s">
        <v>81</v>
      </c>
      <c r="AV291" s="13" t="s">
        <v>159</v>
      </c>
      <c r="AW291" s="13" t="s">
        <v>35</v>
      </c>
      <c r="AX291" s="13" t="s">
        <v>79</v>
      </c>
      <c r="AY291" s="236" t="s">
        <v>152</v>
      </c>
    </row>
    <row r="292" spans="2:65" s="1" customFormat="1" ht="16.5" customHeight="1">
      <c r="B292" s="41"/>
      <c r="C292" s="192" t="s">
        <v>430</v>
      </c>
      <c r="D292" s="192" t="s">
        <v>154</v>
      </c>
      <c r="E292" s="193" t="s">
        <v>422</v>
      </c>
      <c r="F292" s="194" t="s">
        <v>423</v>
      </c>
      <c r="G292" s="195" t="s">
        <v>182</v>
      </c>
      <c r="H292" s="196">
        <v>10</v>
      </c>
      <c r="I292" s="197"/>
      <c r="J292" s="198">
        <f>ROUND(I292*H292,2)</f>
        <v>0</v>
      </c>
      <c r="K292" s="194" t="s">
        <v>158</v>
      </c>
      <c r="L292" s="61"/>
      <c r="M292" s="199" t="s">
        <v>21</v>
      </c>
      <c r="N292" s="200" t="s">
        <v>42</v>
      </c>
      <c r="O292" s="42"/>
      <c r="P292" s="201">
        <f>O292*H292</f>
        <v>0</v>
      </c>
      <c r="Q292" s="201">
        <v>0.00086</v>
      </c>
      <c r="R292" s="201">
        <f>Q292*H292</f>
        <v>0.0086</v>
      </c>
      <c r="S292" s="201">
        <v>0</v>
      </c>
      <c r="T292" s="202">
        <f>S292*H292</f>
        <v>0</v>
      </c>
      <c r="AR292" s="24" t="s">
        <v>159</v>
      </c>
      <c r="AT292" s="24" t="s">
        <v>154</v>
      </c>
      <c r="AU292" s="24" t="s">
        <v>81</v>
      </c>
      <c r="AY292" s="24" t="s">
        <v>152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79</v>
      </c>
      <c r="BK292" s="203">
        <f>ROUND(I292*H292,2)</f>
        <v>0</v>
      </c>
      <c r="BL292" s="24" t="s">
        <v>159</v>
      </c>
      <c r="BM292" s="24" t="s">
        <v>1017</v>
      </c>
    </row>
    <row r="293" spans="2:51" s="12" customFormat="1" ht="13.5">
      <c r="B293" s="215"/>
      <c r="C293" s="216"/>
      <c r="D293" s="206" t="s">
        <v>168</v>
      </c>
      <c r="E293" s="217" t="s">
        <v>21</v>
      </c>
      <c r="F293" s="218" t="s">
        <v>1018</v>
      </c>
      <c r="G293" s="216"/>
      <c r="H293" s="219">
        <v>10</v>
      </c>
      <c r="I293" s="220"/>
      <c r="J293" s="216"/>
      <c r="K293" s="216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168</v>
      </c>
      <c r="AU293" s="225" t="s">
        <v>81</v>
      </c>
      <c r="AV293" s="12" t="s">
        <v>81</v>
      </c>
      <c r="AW293" s="12" t="s">
        <v>35</v>
      </c>
      <c r="AX293" s="12" t="s">
        <v>71</v>
      </c>
      <c r="AY293" s="225" t="s">
        <v>152</v>
      </c>
    </row>
    <row r="294" spans="2:51" s="13" customFormat="1" ht="13.5">
      <c r="B294" s="226"/>
      <c r="C294" s="227"/>
      <c r="D294" s="206" t="s">
        <v>168</v>
      </c>
      <c r="E294" s="228" t="s">
        <v>21</v>
      </c>
      <c r="F294" s="229" t="s">
        <v>172</v>
      </c>
      <c r="G294" s="227"/>
      <c r="H294" s="230">
        <v>10</v>
      </c>
      <c r="I294" s="231"/>
      <c r="J294" s="227"/>
      <c r="K294" s="227"/>
      <c r="L294" s="232"/>
      <c r="M294" s="233"/>
      <c r="N294" s="234"/>
      <c r="O294" s="234"/>
      <c r="P294" s="234"/>
      <c r="Q294" s="234"/>
      <c r="R294" s="234"/>
      <c r="S294" s="234"/>
      <c r="T294" s="235"/>
      <c r="AT294" s="236" t="s">
        <v>168</v>
      </c>
      <c r="AU294" s="236" t="s">
        <v>81</v>
      </c>
      <c r="AV294" s="13" t="s">
        <v>159</v>
      </c>
      <c r="AW294" s="13" t="s">
        <v>35</v>
      </c>
      <c r="AX294" s="13" t="s">
        <v>79</v>
      </c>
      <c r="AY294" s="236" t="s">
        <v>152</v>
      </c>
    </row>
    <row r="295" spans="2:65" s="1" customFormat="1" ht="16.5" customHeight="1">
      <c r="B295" s="41"/>
      <c r="C295" s="248" t="s">
        <v>435</v>
      </c>
      <c r="D295" s="248" t="s">
        <v>277</v>
      </c>
      <c r="E295" s="249" t="s">
        <v>426</v>
      </c>
      <c r="F295" s="250" t="s">
        <v>427</v>
      </c>
      <c r="G295" s="251" t="s">
        <v>182</v>
      </c>
      <c r="H295" s="252">
        <v>10</v>
      </c>
      <c r="I295" s="253"/>
      <c r="J295" s="254">
        <f>ROUND(I295*H295,2)</f>
        <v>0</v>
      </c>
      <c r="K295" s="250" t="s">
        <v>21</v>
      </c>
      <c r="L295" s="255"/>
      <c r="M295" s="256" t="s">
        <v>21</v>
      </c>
      <c r="N295" s="257" t="s">
        <v>42</v>
      </c>
      <c r="O295" s="42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199</v>
      </c>
      <c r="AT295" s="24" t="s">
        <v>277</v>
      </c>
      <c r="AU295" s="24" t="s">
        <v>81</v>
      </c>
      <c r="AY295" s="24" t="s">
        <v>152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79</v>
      </c>
      <c r="BK295" s="203">
        <f>ROUND(I295*H295,2)</f>
        <v>0</v>
      </c>
      <c r="BL295" s="24" t="s">
        <v>159</v>
      </c>
      <c r="BM295" s="24" t="s">
        <v>1019</v>
      </c>
    </row>
    <row r="296" spans="2:63" s="10" customFormat="1" ht="29.85" customHeight="1">
      <c r="B296" s="176"/>
      <c r="C296" s="177"/>
      <c r="D296" s="178" t="s">
        <v>70</v>
      </c>
      <c r="E296" s="190" t="s">
        <v>159</v>
      </c>
      <c r="F296" s="190" t="s">
        <v>429</v>
      </c>
      <c r="G296" s="177"/>
      <c r="H296" s="177"/>
      <c r="I296" s="180"/>
      <c r="J296" s="191">
        <f>BK296</f>
        <v>0</v>
      </c>
      <c r="K296" s="177"/>
      <c r="L296" s="182"/>
      <c r="M296" s="183"/>
      <c r="N296" s="184"/>
      <c r="O296" s="184"/>
      <c r="P296" s="185">
        <f>SUM(P297:P311)</f>
        <v>0</v>
      </c>
      <c r="Q296" s="184"/>
      <c r="R296" s="185">
        <f>SUM(R297:R311)</f>
        <v>19.841598199999996</v>
      </c>
      <c r="S296" s="184"/>
      <c r="T296" s="186">
        <f>SUM(T297:T311)</f>
        <v>0</v>
      </c>
      <c r="AR296" s="187" t="s">
        <v>79</v>
      </c>
      <c r="AT296" s="188" t="s">
        <v>70</v>
      </c>
      <c r="AU296" s="188" t="s">
        <v>79</v>
      </c>
      <c r="AY296" s="187" t="s">
        <v>152</v>
      </c>
      <c r="BK296" s="189">
        <f>SUM(BK297:BK311)</f>
        <v>0</v>
      </c>
    </row>
    <row r="297" spans="2:65" s="1" customFormat="1" ht="38.25" customHeight="1">
      <c r="B297" s="41"/>
      <c r="C297" s="192" t="s">
        <v>441</v>
      </c>
      <c r="D297" s="192" t="s">
        <v>154</v>
      </c>
      <c r="E297" s="193" t="s">
        <v>436</v>
      </c>
      <c r="F297" s="194" t="s">
        <v>437</v>
      </c>
      <c r="G297" s="195" t="s">
        <v>157</v>
      </c>
      <c r="H297" s="196">
        <v>39.545</v>
      </c>
      <c r="I297" s="197"/>
      <c r="J297" s="198">
        <f>ROUND(I297*H297,2)</f>
        <v>0</v>
      </c>
      <c r="K297" s="194" t="s">
        <v>433</v>
      </c>
      <c r="L297" s="61"/>
      <c r="M297" s="199" t="s">
        <v>21</v>
      </c>
      <c r="N297" s="200" t="s">
        <v>42</v>
      </c>
      <c r="O297" s="42"/>
      <c r="P297" s="201">
        <f>O297*H297</f>
        <v>0</v>
      </c>
      <c r="Q297" s="201">
        <v>0.00028</v>
      </c>
      <c r="R297" s="201">
        <f>Q297*H297</f>
        <v>0.0110726</v>
      </c>
      <c r="S297" s="201">
        <v>0</v>
      </c>
      <c r="T297" s="202">
        <f>S297*H297</f>
        <v>0</v>
      </c>
      <c r="AR297" s="24" t="s">
        <v>159</v>
      </c>
      <c r="AT297" s="24" t="s">
        <v>154</v>
      </c>
      <c r="AU297" s="24" t="s">
        <v>81</v>
      </c>
      <c r="AY297" s="24" t="s">
        <v>152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24" t="s">
        <v>79</v>
      </c>
      <c r="BK297" s="203">
        <f>ROUND(I297*H297,2)</f>
        <v>0</v>
      </c>
      <c r="BL297" s="24" t="s">
        <v>159</v>
      </c>
      <c r="BM297" s="24" t="s">
        <v>1020</v>
      </c>
    </row>
    <row r="298" spans="2:51" s="12" customFormat="1" ht="13.5">
      <c r="B298" s="215"/>
      <c r="C298" s="216"/>
      <c r="D298" s="206" t="s">
        <v>168</v>
      </c>
      <c r="E298" s="217" t="s">
        <v>21</v>
      </c>
      <c r="F298" s="218" t="s">
        <v>1021</v>
      </c>
      <c r="G298" s="216"/>
      <c r="H298" s="219">
        <v>31.845</v>
      </c>
      <c r="I298" s="220"/>
      <c r="J298" s="216"/>
      <c r="K298" s="216"/>
      <c r="L298" s="221"/>
      <c r="M298" s="222"/>
      <c r="N298" s="223"/>
      <c r="O298" s="223"/>
      <c r="P298" s="223"/>
      <c r="Q298" s="223"/>
      <c r="R298" s="223"/>
      <c r="S298" s="223"/>
      <c r="T298" s="224"/>
      <c r="AT298" s="225" t="s">
        <v>168</v>
      </c>
      <c r="AU298" s="225" t="s">
        <v>81</v>
      </c>
      <c r="AV298" s="12" t="s">
        <v>81</v>
      </c>
      <c r="AW298" s="12" t="s">
        <v>35</v>
      </c>
      <c r="AX298" s="12" t="s">
        <v>71</v>
      </c>
      <c r="AY298" s="225" t="s">
        <v>152</v>
      </c>
    </row>
    <row r="299" spans="2:51" s="12" customFormat="1" ht="13.5">
      <c r="B299" s="215"/>
      <c r="C299" s="216"/>
      <c r="D299" s="206" t="s">
        <v>168</v>
      </c>
      <c r="E299" s="217" t="s">
        <v>21</v>
      </c>
      <c r="F299" s="218" t="s">
        <v>1022</v>
      </c>
      <c r="G299" s="216"/>
      <c r="H299" s="219">
        <v>7.7</v>
      </c>
      <c r="I299" s="220"/>
      <c r="J299" s="216"/>
      <c r="K299" s="216"/>
      <c r="L299" s="221"/>
      <c r="M299" s="222"/>
      <c r="N299" s="223"/>
      <c r="O299" s="223"/>
      <c r="P299" s="223"/>
      <c r="Q299" s="223"/>
      <c r="R299" s="223"/>
      <c r="S299" s="223"/>
      <c r="T299" s="224"/>
      <c r="AT299" s="225" t="s">
        <v>168</v>
      </c>
      <c r="AU299" s="225" t="s">
        <v>81</v>
      </c>
      <c r="AV299" s="12" t="s">
        <v>81</v>
      </c>
      <c r="AW299" s="12" t="s">
        <v>35</v>
      </c>
      <c r="AX299" s="12" t="s">
        <v>71</v>
      </c>
      <c r="AY299" s="225" t="s">
        <v>152</v>
      </c>
    </row>
    <row r="300" spans="2:51" s="13" customFormat="1" ht="13.5">
      <c r="B300" s="226"/>
      <c r="C300" s="227"/>
      <c r="D300" s="206" t="s">
        <v>168</v>
      </c>
      <c r="E300" s="228" t="s">
        <v>21</v>
      </c>
      <c r="F300" s="229" t="s">
        <v>172</v>
      </c>
      <c r="G300" s="227"/>
      <c r="H300" s="230">
        <v>39.545</v>
      </c>
      <c r="I300" s="231"/>
      <c r="J300" s="227"/>
      <c r="K300" s="227"/>
      <c r="L300" s="232"/>
      <c r="M300" s="233"/>
      <c r="N300" s="234"/>
      <c r="O300" s="234"/>
      <c r="P300" s="234"/>
      <c r="Q300" s="234"/>
      <c r="R300" s="234"/>
      <c r="S300" s="234"/>
      <c r="T300" s="235"/>
      <c r="AT300" s="236" t="s">
        <v>168</v>
      </c>
      <c r="AU300" s="236" t="s">
        <v>81</v>
      </c>
      <c r="AV300" s="13" t="s">
        <v>159</v>
      </c>
      <c r="AW300" s="13" t="s">
        <v>35</v>
      </c>
      <c r="AX300" s="13" t="s">
        <v>79</v>
      </c>
      <c r="AY300" s="236" t="s">
        <v>152</v>
      </c>
    </row>
    <row r="301" spans="2:65" s="1" customFormat="1" ht="25.5" customHeight="1">
      <c r="B301" s="41"/>
      <c r="C301" s="248" t="s">
        <v>448</v>
      </c>
      <c r="D301" s="248" t="s">
        <v>277</v>
      </c>
      <c r="E301" s="249" t="s">
        <v>442</v>
      </c>
      <c r="F301" s="250" t="s">
        <v>443</v>
      </c>
      <c r="G301" s="251" t="s">
        <v>157</v>
      </c>
      <c r="H301" s="252">
        <v>47.454</v>
      </c>
      <c r="I301" s="253"/>
      <c r="J301" s="254">
        <f>ROUND(I301*H301,2)</f>
        <v>0</v>
      </c>
      <c r="K301" s="250" t="s">
        <v>433</v>
      </c>
      <c r="L301" s="255"/>
      <c r="M301" s="256" t="s">
        <v>21</v>
      </c>
      <c r="N301" s="257" t="s">
        <v>42</v>
      </c>
      <c r="O301" s="42"/>
      <c r="P301" s="201">
        <f>O301*H301</f>
        <v>0</v>
      </c>
      <c r="Q301" s="201">
        <v>0.0004</v>
      </c>
      <c r="R301" s="201">
        <f>Q301*H301</f>
        <v>0.0189816</v>
      </c>
      <c r="S301" s="201">
        <v>0</v>
      </c>
      <c r="T301" s="202">
        <f>S301*H301</f>
        <v>0</v>
      </c>
      <c r="AR301" s="24" t="s">
        <v>199</v>
      </c>
      <c r="AT301" s="24" t="s">
        <v>277</v>
      </c>
      <c r="AU301" s="24" t="s">
        <v>81</v>
      </c>
      <c r="AY301" s="24" t="s">
        <v>152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24" t="s">
        <v>79</v>
      </c>
      <c r="BK301" s="203">
        <f>ROUND(I301*H301,2)</f>
        <v>0</v>
      </c>
      <c r="BL301" s="24" t="s">
        <v>159</v>
      </c>
      <c r="BM301" s="24" t="s">
        <v>1023</v>
      </c>
    </row>
    <row r="302" spans="2:47" s="1" customFormat="1" ht="40.5">
      <c r="B302" s="41"/>
      <c r="C302" s="63"/>
      <c r="D302" s="206" t="s">
        <v>445</v>
      </c>
      <c r="E302" s="63"/>
      <c r="F302" s="258" t="s">
        <v>446</v>
      </c>
      <c r="G302" s="63"/>
      <c r="H302" s="63"/>
      <c r="I302" s="163"/>
      <c r="J302" s="63"/>
      <c r="K302" s="63"/>
      <c r="L302" s="61"/>
      <c r="M302" s="259"/>
      <c r="N302" s="42"/>
      <c r="O302" s="42"/>
      <c r="P302" s="42"/>
      <c r="Q302" s="42"/>
      <c r="R302" s="42"/>
      <c r="S302" s="42"/>
      <c r="T302" s="78"/>
      <c r="AT302" s="24" t="s">
        <v>445</v>
      </c>
      <c r="AU302" s="24" t="s">
        <v>81</v>
      </c>
    </row>
    <row r="303" spans="2:51" s="12" customFormat="1" ht="13.5">
      <c r="B303" s="215"/>
      <c r="C303" s="216"/>
      <c r="D303" s="206" t="s">
        <v>168</v>
      </c>
      <c r="E303" s="217" t="s">
        <v>21</v>
      </c>
      <c r="F303" s="218" t="s">
        <v>1024</v>
      </c>
      <c r="G303" s="216"/>
      <c r="H303" s="219">
        <v>47.454</v>
      </c>
      <c r="I303" s="220"/>
      <c r="J303" s="216"/>
      <c r="K303" s="216"/>
      <c r="L303" s="221"/>
      <c r="M303" s="222"/>
      <c r="N303" s="223"/>
      <c r="O303" s="223"/>
      <c r="P303" s="223"/>
      <c r="Q303" s="223"/>
      <c r="R303" s="223"/>
      <c r="S303" s="223"/>
      <c r="T303" s="224"/>
      <c r="AT303" s="225" t="s">
        <v>168</v>
      </c>
      <c r="AU303" s="225" t="s">
        <v>81</v>
      </c>
      <c r="AV303" s="12" t="s">
        <v>81</v>
      </c>
      <c r="AW303" s="12" t="s">
        <v>35</v>
      </c>
      <c r="AX303" s="12" t="s">
        <v>79</v>
      </c>
      <c r="AY303" s="225" t="s">
        <v>152</v>
      </c>
    </row>
    <row r="304" spans="2:65" s="1" customFormat="1" ht="25.5" customHeight="1">
      <c r="B304" s="41"/>
      <c r="C304" s="192" t="s">
        <v>455</v>
      </c>
      <c r="D304" s="192" t="s">
        <v>154</v>
      </c>
      <c r="E304" s="193" t="s">
        <v>449</v>
      </c>
      <c r="F304" s="194" t="s">
        <v>450</v>
      </c>
      <c r="G304" s="195" t="s">
        <v>175</v>
      </c>
      <c r="H304" s="196">
        <v>9.886</v>
      </c>
      <c r="I304" s="197"/>
      <c r="J304" s="198">
        <f>ROUND(I304*H304,2)</f>
        <v>0</v>
      </c>
      <c r="K304" s="194" t="s">
        <v>158</v>
      </c>
      <c r="L304" s="61"/>
      <c r="M304" s="199" t="s">
        <v>21</v>
      </c>
      <c r="N304" s="200" t="s">
        <v>42</v>
      </c>
      <c r="O304" s="42"/>
      <c r="P304" s="201">
        <f>O304*H304</f>
        <v>0</v>
      </c>
      <c r="Q304" s="201">
        <v>2.004</v>
      </c>
      <c r="R304" s="201">
        <f>Q304*H304</f>
        <v>19.811543999999998</v>
      </c>
      <c r="S304" s="201">
        <v>0</v>
      </c>
      <c r="T304" s="202">
        <f>S304*H304</f>
        <v>0</v>
      </c>
      <c r="AR304" s="24" t="s">
        <v>159</v>
      </c>
      <c r="AT304" s="24" t="s">
        <v>154</v>
      </c>
      <c r="AU304" s="24" t="s">
        <v>81</v>
      </c>
      <c r="AY304" s="24" t="s">
        <v>152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24" t="s">
        <v>79</v>
      </c>
      <c r="BK304" s="203">
        <f>ROUND(I304*H304,2)</f>
        <v>0</v>
      </c>
      <c r="BL304" s="24" t="s">
        <v>159</v>
      </c>
      <c r="BM304" s="24" t="s">
        <v>1025</v>
      </c>
    </row>
    <row r="305" spans="2:51" s="11" customFormat="1" ht="13.5">
      <c r="B305" s="204"/>
      <c r="C305" s="205"/>
      <c r="D305" s="206" t="s">
        <v>168</v>
      </c>
      <c r="E305" s="207" t="s">
        <v>21</v>
      </c>
      <c r="F305" s="208" t="s">
        <v>452</v>
      </c>
      <c r="G305" s="205"/>
      <c r="H305" s="207" t="s">
        <v>21</v>
      </c>
      <c r="I305" s="209"/>
      <c r="J305" s="205"/>
      <c r="K305" s="205"/>
      <c r="L305" s="210"/>
      <c r="M305" s="211"/>
      <c r="N305" s="212"/>
      <c r="O305" s="212"/>
      <c r="P305" s="212"/>
      <c r="Q305" s="212"/>
      <c r="R305" s="212"/>
      <c r="S305" s="212"/>
      <c r="T305" s="213"/>
      <c r="AT305" s="214" t="s">
        <v>168</v>
      </c>
      <c r="AU305" s="214" t="s">
        <v>81</v>
      </c>
      <c r="AV305" s="11" t="s">
        <v>79</v>
      </c>
      <c r="AW305" s="11" t="s">
        <v>35</v>
      </c>
      <c r="AX305" s="11" t="s">
        <v>71</v>
      </c>
      <c r="AY305" s="214" t="s">
        <v>152</v>
      </c>
    </row>
    <row r="306" spans="2:51" s="11" customFormat="1" ht="13.5">
      <c r="B306" s="204"/>
      <c r="C306" s="205"/>
      <c r="D306" s="206" t="s">
        <v>168</v>
      </c>
      <c r="E306" s="207" t="s">
        <v>21</v>
      </c>
      <c r="F306" s="208" t="s">
        <v>912</v>
      </c>
      <c r="G306" s="205"/>
      <c r="H306" s="207" t="s">
        <v>21</v>
      </c>
      <c r="I306" s="209"/>
      <c r="J306" s="205"/>
      <c r="K306" s="205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168</v>
      </c>
      <c r="AU306" s="214" t="s">
        <v>81</v>
      </c>
      <c r="AV306" s="11" t="s">
        <v>79</v>
      </c>
      <c r="AW306" s="11" t="s">
        <v>35</v>
      </c>
      <c r="AX306" s="11" t="s">
        <v>71</v>
      </c>
      <c r="AY306" s="214" t="s">
        <v>152</v>
      </c>
    </row>
    <row r="307" spans="2:51" s="12" customFormat="1" ht="13.5">
      <c r="B307" s="215"/>
      <c r="C307" s="216"/>
      <c r="D307" s="206" t="s">
        <v>168</v>
      </c>
      <c r="E307" s="217" t="s">
        <v>21</v>
      </c>
      <c r="F307" s="218" t="s">
        <v>1026</v>
      </c>
      <c r="G307" s="216"/>
      <c r="H307" s="219">
        <v>7.961</v>
      </c>
      <c r="I307" s="220"/>
      <c r="J307" s="216"/>
      <c r="K307" s="216"/>
      <c r="L307" s="221"/>
      <c r="M307" s="222"/>
      <c r="N307" s="223"/>
      <c r="O307" s="223"/>
      <c r="P307" s="223"/>
      <c r="Q307" s="223"/>
      <c r="R307" s="223"/>
      <c r="S307" s="223"/>
      <c r="T307" s="224"/>
      <c r="AT307" s="225" t="s">
        <v>168</v>
      </c>
      <c r="AU307" s="225" t="s">
        <v>81</v>
      </c>
      <c r="AV307" s="12" t="s">
        <v>81</v>
      </c>
      <c r="AW307" s="12" t="s">
        <v>35</v>
      </c>
      <c r="AX307" s="12" t="s">
        <v>71</v>
      </c>
      <c r="AY307" s="225" t="s">
        <v>152</v>
      </c>
    </row>
    <row r="308" spans="2:51" s="11" customFormat="1" ht="13.5">
      <c r="B308" s="204"/>
      <c r="C308" s="205"/>
      <c r="D308" s="206" t="s">
        <v>168</v>
      </c>
      <c r="E308" s="207" t="s">
        <v>21</v>
      </c>
      <c r="F308" s="208" t="s">
        <v>916</v>
      </c>
      <c r="G308" s="205"/>
      <c r="H308" s="207" t="s">
        <v>21</v>
      </c>
      <c r="I308" s="209"/>
      <c r="J308" s="205"/>
      <c r="K308" s="205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168</v>
      </c>
      <c r="AU308" s="214" t="s">
        <v>81</v>
      </c>
      <c r="AV308" s="11" t="s">
        <v>79</v>
      </c>
      <c r="AW308" s="11" t="s">
        <v>35</v>
      </c>
      <c r="AX308" s="11" t="s">
        <v>71</v>
      </c>
      <c r="AY308" s="214" t="s">
        <v>152</v>
      </c>
    </row>
    <row r="309" spans="2:51" s="12" customFormat="1" ht="13.5">
      <c r="B309" s="215"/>
      <c r="C309" s="216"/>
      <c r="D309" s="206" t="s">
        <v>168</v>
      </c>
      <c r="E309" s="217" t="s">
        <v>21</v>
      </c>
      <c r="F309" s="218" t="s">
        <v>1027</v>
      </c>
      <c r="G309" s="216"/>
      <c r="H309" s="219">
        <v>1.925</v>
      </c>
      <c r="I309" s="220"/>
      <c r="J309" s="216"/>
      <c r="K309" s="216"/>
      <c r="L309" s="221"/>
      <c r="M309" s="222"/>
      <c r="N309" s="223"/>
      <c r="O309" s="223"/>
      <c r="P309" s="223"/>
      <c r="Q309" s="223"/>
      <c r="R309" s="223"/>
      <c r="S309" s="223"/>
      <c r="T309" s="224"/>
      <c r="AT309" s="225" t="s">
        <v>168</v>
      </c>
      <c r="AU309" s="225" t="s">
        <v>81</v>
      </c>
      <c r="AV309" s="12" t="s">
        <v>81</v>
      </c>
      <c r="AW309" s="12" t="s">
        <v>35</v>
      </c>
      <c r="AX309" s="12" t="s">
        <v>71</v>
      </c>
      <c r="AY309" s="225" t="s">
        <v>152</v>
      </c>
    </row>
    <row r="310" spans="2:51" s="14" customFormat="1" ht="13.5">
      <c r="B310" s="237"/>
      <c r="C310" s="238"/>
      <c r="D310" s="206" t="s">
        <v>168</v>
      </c>
      <c r="E310" s="239" t="s">
        <v>21</v>
      </c>
      <c r="F310" s="240" t="s">
        <v>265</v>
      </c>
      <c r="G310" s="238"/>
      <c r="H310" s="241">
        <v>9.886</v>
      </c>
      <c r="I310" s="242"/>
      <c r="J310" s="238"/>
      <c r="K310" s="238"/>
      <c r="L310" s="243"/>
      <c r="M310" s="244"/>
      <c r="N310" s="245"/>
      <c r="O310" s="245"/>
      <c r="P310" s="245"/>
      <c r="Q310" s="245"/>
      <c r="R310" s="245"/>
      <c r="S310" s="245"/>
      <c r="T310" s="246"/>
      <c r="AT310" s="247" t="s">
        <v>168</v>
      </c>
      <c r="AU310" s="247" t="s">
        <v>81</v>
      </c>
      <c r="AV310" s="14" t="s">
        <v>164</v>
      </c>
      <c r="AW310" s="14" t="s">
        <v>35</v>
      </c>
      <c r="AX310" s="14" t="s">
        <v>71</v>
      </c>
      <c r="AY310" s="247" t="s">
        <v>152</v>
      </c>
    </row>
    <row r="311" spans="2:51" s="13" customFormat="1" ht="13.5">
      <c r="B311" s="226"/>
      <c r="C311" s="227"/>
      <c r="D311" s="206" t="s">
        <v>168</v>
      </c>
      <c r="E311" s="228" t="s">
        <v>21</v>
      </c>
      <c r="F311" s="229" t="s">
        <v>172</v>
      </c>
      <c r="G311" s="227"/>
      <c r="H311" s="230">
        <v>9.886</v>
      </c>
      <c r="I311" s="231"/>
      <c r="J311" s="227"/>
      <c r="K311" s="227"/>
      <c r="L311" s="232"/>
      <c r="M311" s="233"/>
      <c r="N311" s="234"/>
      <c r="O311" s="234"/>
      <c r="P311" s="234"/>
      <c r="Q311" s="234"/>
      <c r="R311" s="234"/>
      <c r="S311" s="234"/>
      <c r="T311" s="235"/>
      <c r="AT311" s="236" t="s">
        <v>168</v>
      </c>
      <c r="AU311" s="236" t="s">
        <v>81</v>
      </c>
      <c r="AV311" s="13" t="s">
        <v>159</v>
      </c>
      <c r="AW311" s="13" t="s">
        <v>35</v>
      </c>
      <c r="AX311" s="13" t="s">
        <v>79</v>
      </c>
      <c r="AY311" s="236" t="s">
        <v>152</v>
      </c>
    </row>
    <row r="312" spans="2:63" s="10" customFormat="1" ht="29.85" customHeight="1">
      <c r="B312" s="176"/>
      <c r="C312" s="177"/>
      <c r="D312" s="178" t="s">
        <v>70</v>
      </c>
      <c r="E312" s="190" t="s">
        <v>179</v>
      </c>
      <c r="F312" s="190" t="s">
        <v>459</v>
      </c>
      <c r="G312" s="177"/>
      <c r="H312" s="177"/>
      <c r="I312" s="180"/>
      <c r="J312" s="191">
        <f>BK312</f>
        <v>0</v>
      </c>
      <c r="K312" s="177"/>
      <c r="L312" s="182"/>
      <c r="M312" s="183"/>
      <c r="N312" s="184"/>
      <c r="O312" s="184"/>
      <c r="P312" s="185">
        <f>SUM(P313:P340)</f>
        <v>0</v>
      </c>
      <c r="Q312" s="184"/>
      <c r="R312" s="185">
        <f>SUM(R313:R340)</f>
        <v>0.048437049999999995</v>
      </c>
      <c r="S312" s="184"/>
      <c r="T312" s="186">
        <f>SUM(T313:T340)</f>
        <v>0</v>
      </c>
      <c r="AR312" s="187" t="s">
        <v>79</v>
      </c>
      <c r="AT312" s="188" t="s">
        <v>70</v>
      </c>
      <c r="AU312" s="188" t="s">
        <v>79</v>
      </c>
      <c r="AY312" s="187" t="s">
        <v>152</v>
      </c>
      <c r="BK312" s="189">
        <f>SUM(BK313:BK340)</f>
        <v>0</v>
      </c>
    </row>
    <row r="313" spans="2:65" s="1" customFormat="1" ht="25.5" customHeight="1">
      <c r="B313" s="41"/>
      <c r="C313" s="192" t="s">
        <v>460</v>
      </c>
      <c r="D313" s="192" t="s">
        <v>154</v>
      </c>
      <c r="E313" s="193" t="s">
        <v>461</v>
      </c>
      <c r="F313" s="194" t="s">
        <v>462</v>
      </c>
      <c r="G313" s="195" t="s">
        <v>157</v>
      </c>
      <c r="H313" s="196">
        <v>119.917</v>
      </c>
      <c r="I313" s="197"/>
      <c r="J313" s="198">
        <f>ROUND(I313*H313,2)</f>
        <v>0</v>
      </c>
      <c r="K313" s="194" t="s">
        <v>158</v>
      </c>
      <c r="L313" s="61"/>
      <c r="M313" s="199" t="s">
        <v>21</v>
      </c>
      <c r="N313" s="200" t="s">
        <v>42</v>
      </c>
      <c r="O313" s="42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AR313" s="24" t="s">
        <v>159</v>
      </c>
      <c r="AT313" s="24" t="s">
        <v>154</v>
      </c>
      <c r="AU313" s="24" t="s">
        <v>81</v>
      </c>
      <c r="AY313" s="24" t="s">
        <v>152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4" t="s">
        <v>79</v>
      </c>
      <c r="BK313" s="203">
        <f>ROUND(I313*H313,2)</f>
        <v>0</v>
      </c>
      <c r="BL313" s="24" t="s">
        <v>159</v>
      </c>
      <c r="BM313" s="24" t="s">
        <v>1028</v>
      </c>
    </row>
    <row r="314" spans="2:51" s="11" customFormat="1" ht="13.5">
      <c r="B314" s="204"/>
      <c r="C314" s="205"/>
      <c r="D314" s="206" t="s">
        <v>168</v>
      </c>
      <c r="E314" s="207" t="s">
        <v>21</v>
      </c>
      <c r="F314" s="208" t="s">
        <v>912</v>
      </c>
      <c r="G314" s="205"/>
      <c r="H314" s="207" t="s">
        <v>21</v>
      </c>
      <c r="I314" s="209"/>
      <c r="J314" s="205"/>
      <c r="K314" s="205"/>
      <c r="L314" s="210"/>
      <c r="M314" s="211"/>
      <c r="N314" s="212"/>
      <c r="O314" s="212"/>
      <c r="P314" s="212"/>
      <c r="Q314" s="212"/>
      <c r="R314" s="212"/>
      <c r="S314" s="212"/>
      <c r="T314" s="213"/>
      <c r="AT314" s="214" t="s">
        <v>168</v>
      </c>
      <c r="AU314" s="214" t="s">
        <v>81</v>
      </c>
      <c r="AV314" s="11" t="s">
        <v>79</v>
      </c>
      <c r="AW314" s="11" t="s">
        <v>35</v>
      </c>
      <c r="AX314" s="11" t="s">
        <v>71</v>
      </c>
      <c r="AY314" s="214" t="s">
        <v>152</v>
      </c>
    </row>
    <row r="315" spans="2:51" s="11" customFormat="1" ht="13.5">
      <c r="B315" s="204"/>
      <c r="C315" s="205"/>
      <c r="D315" s="206" t="s">
        <v>168</v>
      </c>
      <c r="E315" s="207" t="s">
        <v>21</v>
      </c>
      <c r="F315" s="208" t="s">
        <v>464</v>
      </c>
      <c r="G315" s="205"/>
      <c r="H315" s="207" t="s">
        <v>21</v>
      </c>
      <c r="I315" s="209"/>
      <c r="J315" s="205"/>
      <c r="K315" s="205"/>
      <c r="L315" s="210"/>
      <c r="M315" s="211"/>
      <c r="N315" s="212"/>
      <c r="O315" s="212"/>
      <c r="P315" s="212"/>
      <c r="Q315" s="212"/>
      <c r="R315" s="212"/>
      <c r="S315" s="212"/>
      <c r="T315" s="213"/>
      <c r="AT315" s="214" t="s">
        <v>168</v>
      </c>
      <c r="AU315" s="214" t="s">
        <v>81</v>
      </c>
      <c r="AV315" s="11" t="s">
        <v>79</v>
      </c>
      <c r="AW315" s="11" t="s">
        <v>35</v>
      </c>
      <c r="AX315" s="11" t="s">
        <v>71</v>
      </c>
      <c r="AY315" s="214" t="s">
        <v>152</v>
      </c>
    </row>
    <row r="316" spans="2:51" s="12" customFormat="1" ht="13.5">
      <c r="B316" s="215"/>
      <c r="C316" s="216"/>
      <c r="D316" s="206" t="s">
        <v>168</v>
      </c>
      <c r="E316" s="217" t="s">
        <v>21</v>
      </c>
      <c r="F316" s="218" t="s">
        <v>1029</v>
      </c>
      <c r="G316" s="216"/>
      <c r="H316" s="219">
        <v>81.025</v>
      </c>
      <c r="I316" s="220"/>
      <c r="J316" s="216"/>
      <c r="K316" s="216"/>
      <c r="L316" s="221"/>
      <c r="M316" s="222"/>
      <c r="N316" s="223"/>
      <c r="O316" s="223"/>
      <c r="P316" s="223"/>
      <c r="Q316" s="223"/>
      <c r="R316" s="223"/>
      <c r="S316" s="223"/>
      <c r="T316" s="224"/>
      <c r="AT316" s="225" t="s">
        <v>168</v>
      </c>
      <c r="AU316" s="225" t="s">
        <v>81</v>
      </c>
      <c r="AV316" s="12" t="s">
        <v>81</v>
      </c>
      <c r="AW316" s="12" t="s">
        <v>35</v>
      </c>
      <c r="AX316" s="12" t="s">
        <v>71</v>
      </c>
      <c r="AY316" s="225" t="s">
        <v>152</v>
      </c>
    </row>
    <row r="317" spans="2:51" s="12" customFormat="1" ht="13.5">
      <c r="B317" s="215"/>
      <c r="C317" s="216"/>
      <c r="D317" s="206" t="s">
        <v>168</v>
      </c>
      <c r="E317" s="217" t="s">
        <v>21</v>
      </c>
      <c r="F317" s="218" t="s">
        <v>1030</v>
      </c>
      <c r="G317" s="216"/>
      <c r="H317" s="219">
        <v>38.892</v>
      </c>
      <c r="I317" s="220"/>
      <c r="J317" s="216"/>
      <c r="K317" s="216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168</v>
      </c>
      <c r="AU317" s="225" t="s">
        <v>81</v>
      </c>
      <c r="AV317" s="12" t="s">
        <v>81</v>
      </c>
      <c r="AW317" s="12" t="s">
        <v>35</v>
      </c>
      <c r="AX317" s="12" t="s">
        <v>71</v>
      </c>
      <c r="AY317" s="225" t="s">
        <v>152</v>
      </c>
    </row>
    <row r="318" spans="2:51" s="11" customFormat="1" ht="13.5">
      <c r="B318" s="204"/>
      <c r="C318" s="205"/>
      <c r="D318" s="206" t="s">
        <v>168</v>
      </c>
      <c r="E318" s="207" t="s">
        <v>21</v>
      </c>
      <c r="F318" s="208" t="s">
        <v>916</v>
      </c>
      <c r="G318" s="205"/>
      <c r="H318" s="207" t="s">
        <v>21</v>
      </c>
      <c r="I318" s="209"/>
      <c r="J318" s="205"/>
      <c r="K318" s="205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168</v>
      </c>
      <c r="AU318" s="214" t="s">
        <v>81</v>
      </c>
      <c r="AV318" s="11" t="s">
        <v>79</v>
      </c>
      <c r="AW318" s="11" t="s">
        <v>35</v>
      </c>
      <c r="AX318" s="11" t="s">
        <v>71</v>
      </c>
      <c r="AY318" s="214" t="s">
        <v>152</v>
      </c>
    </row>
    <row r="319" spans="2:51" s="11" customFormat="1" ht="13.5">
      <c r="B319" s="204"/>
      <c r="C319" s="205"/>
      <c r="D319" s="206" t="s">
        <v>168</v>
      </c>
      <c r="E319" s="207" t="s">
        <v>21</v>
      </c>
      <c r="F319" s="208" t="s">
        <v>263</v>
      </c>
      <c r="G319" s="205"/>
      <c r="H319" s="207" t="s">
        <v>21</v>
      </c>
      <c r="I319" s="209"/>
      <c r="J319" s="205"/>
      <c r="K319" s="205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168</v>
      </c>
      <c r="AU319" s="214" t="s">
        <v>81</v>
      </c>
      <c r="AV319" s="11" t="s">
        <v>79</v>
      </c>
      <c r="AW319" s="11" t="s">
        <v>35</v>
      </c>
      <c r="AX319" s="11" t="s">
        <v>71</v>
      </c>
      <c r="AY319" s="214" t="s">
        <v>152</v>
      </c>
    </row>
    <row r="320" spans="2:51" s="11" customFormat="1" ht="13.5">
      <c r="B320" s="204"/>
      <c r="C320" s="205"/>
      <c r="D320" s="206" t="s">
        <v>168</v>
      </c>
      <c r="E320" s="207" t="s">
        <v>21</v>
      </c>
      <c r="F320" s="208" t="s">
        <v>267</v>
      </c>
      <c r="G320" s="205"/>
      <c r="H320" s="207" t="s">
        <v>21</v>
      </c>
      <c r="I320" s="209"/>
      <c r="J320" s="205"/>
      <c r="K320" s="205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168</v>
      </c>
      <c r="AU320" s="214" t="s">
        <v>81</v>
      </c>
      <c r="AV320" s="11" t="s">
        <v>79</v>
      </c>
      <c r="AW320" s="11" t="s">
        <v>35</v>
      </c>
      <c r="AX320" s="11" t="s">
        <v>71</v>
      </c>
      <c r="AY320" s="214" t="s">
        <v>152</v>
      </c>
    </row>
    <row r="321" spans="2:51" s="13" customFormat="1" ht="13.5">
      <c r="B321" s="226"/>
      <c r="C321" s="227"/>
      <c r="D321" s="206" t="s">
        <v>168</v>
      </c>
      <c r="E321" s="228" t="s">
        <v>21</v>
      </c>
      <c r="F321" s="229" t="s">
        <v>172</v>
      </c>
      <c r="G321" s="227"/>
      <c r="H321" s="230">
        <v>119.917</v>
      </c>
      <c r="I321" s="231"/>
      <c r="J321" s="227"/>
      <c r="K321" s="227"/>
      <c r="L321" s="232"/>
      <c r="M321" s="233"/>
      <c r="N321" s="234"/>
      <c r="O321" s="234"/>
      <c r="P321" s="234"/>
      <c r="Q321" s="234"/>
      <c r="R321" s="234"/>
      <c r="S321" s="234"/>
      <c r="T321" s="235"/>
      <c r="AT321" s="236" t="s">
        <v>168</v>
      </c>
      <c r="AU321" s="236" t="s">
        <v>81</v>
      </c>
      <c r="AV321" s="13" t="s">
        <v>159</v>
      </c>
      <c r="AW321" s="13" t="s">
        <v>35</v>
      </c>
      <c r="AX321" s="13" t="s">
        <v>79</v>
      </c>
      <c r="AY321" s="236" t="s">
        <v>152</v>
      </c>
    </row>
    <row r="322" spans="2:65" s="1" customFormat="1" ht="38.25" customHeight="1">
      <c r="B322" s="41"/>
      <c r="C322" s="192" t="s">
        <v>469</v>
      </c>
      <c r="D322" s="192" t="s">
        <v>154</v>
      </c>
      <c r="E322" s="193" t="s">
        <v>470</v>
      </c>
      <c r="F322" s="194" t="s">
        <v>471</v>
      </c>
      <c r="G322" s="195" t="s">
        <v>157</v>
      </c>
      <c r="H322" s="196">
        <v>40.513</v>
      </c>
      <c r="I322" s="197"/>
      <c r="J322" s="198">
        <f>ROUND(I322*H322,2)</f>
        <v>0</v>
      </c>
      <c r="K322" s="194" t="s">
        <v>158</v>
      </c>
      <c r="L322" s="61"/>
      <c r="M322" s="199" t="s">
        <v>21</v>
      </c>
      <c r="N322" s="200" t="s">
        <v>42</v>
      </c>
      <c r="O322" s="42"/>
      <c r="P322" s="201">
        <f>O322*H322</f>
        <v>0</v>
      </c>
      <c r="Q322" s="201">
        <v>0</v>
      </c>
      <c r="R322" s="201">
        <f>Q322*H322</f>
        <v>0</v>
      </c>
      <c r="S322" s="201">
        <v>0</v>
      </c>
      <c r="T322" s="202">
        <f>S322*H322</f>
        <v>0</v>
      </c>
      <c r="AR322" s="24" t="s">
        <v>159</v>
      </c>
      <c r="AT322" s="24" t="s">
        <v>154</v>
      </c>
      <c r="AU322" s="24" t="s">
        <v>81</v>
      </c>
      <c r="AY322" s="24" t="s">
        <v>152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24" t="s">
        <v>79</v>
      </c>
      <c r="BK322" s="203">
        <f>ROUND(I322*H322,2)</f>
        <v>0</v>
      </c>
      <c r="BL322" s="24" t="s">
        <v>159</v>
      </c>
      <c r="BM322" s="24" t="s">
        <v>1031</v>
      </c>
    </row>
    <row r="323" spans="2:51" s="11" customFormat="1" ht="13.5">
      <c r="B323" s="204"/>
      <c r="C323" s="205"/>
      <c r="D323" s="206" t="s">
        <v>168</v>
      </c>
      <c r="E323" s="207" t="s">
        <v>21</v>
      </c>
      <c r="F323" s="208" t="s">
        <v>912</v>
      </c>
      <c r="G323" s="205"/>
      <c r="H323" s="207" t="s">
        <v>21</v>
      </c>
      <c r="I323" s="209"/>
      <c r="J323" s="205"/>
      <c r="K323" s="205"/>
      <c r="L323" s="210"/>
      <c r="M323" s="211"/>
      <c r="N323" s="212"/>
      <c r="O323" s="212"/>
      <c r="P323" s="212"/>
      <c r="Q323" s="212"/>
      <c r="R323" s="212"/>
      <c r="S323" s="212"/>
      <c r="T323" s="213"/>
      <c r="AT323" s="214" t="s">
        <v>168</v>
      </c>
      <c r="AU323" s="214" t="s">
        <v>81</v>
      </c>
      <c r="AV323" s="11" t="s">
        <v>79</v>
      </c>
      <c r="AW323" s="11" t="s">
        <v>35</v>
      </c>
      <c r="AX323" s="11" t="s">
        <v>71</v>
      </c>
      <c r="AY323" s="214" t="s">
        <v>152</v>
      </c>
    </row>
    <row r="324" spans="2:51" s="12" customFormat="1" ht="13.5">
      <c r="B324" s="215"/>
      <c r="C324" s="216"/>
      <c r="D324" s="206" t="s">
        <v>168</v>
      </c>
      <c r="E324" s="217" t="s">
        <v>21</v>
      </c>
      <c r="F324" s="218" t="s">
        <v>882</v>
      </c>
      <c r="G324" s="216"/>
      <c r="H324" s="219">
        <v>40.513</v>
      </c>
      <c r="I324" s="220"/>
      <c r="J324" s="216"/>
      <c r="K324" s="216"/>
      <c r="L324" s="221"/>
      <c r="M324" s="222"/>
      <c r="N324" s="223"/>
      <c r="O324" s="223"/>
      <c r="P324" s="223"/>
      <c r="Q324" s="223"/>
      <c r="R324" s="223"/>
      <c r="S324" s="223"/>
      <c r="T324" s="224"/>
      <c r="AT324" s="225" t="s">
        <v>168</v>
      </c>
      <c r="AU324" s="225" t="s">
        <v>81</v>
      </c>
      <c r="AV324" s="12" t="s">
        <v>81</v>
      </c>
      <c r="AW324" s="12" t="s">
        <v>35</v>
      </c>
      <c r="AX324" s="12" t="s">
        <v>71</v>
      </c>
      <c r="AY324" s="225" t="s">
        <v>152</v>
      </c>
    </row>
    <row r="325" spans="2:51" s="11" customFormat="1" ht="13.5">
      <c r="B325" s="204"/>
      <c r="C325" s="205"/>
      <c r="D325" s="206" t="s">
        <v>168</v>
      </c>
      <c r="E325" s="207" t="s">
        <v>21</v>
      </c>
      <c r="F325" s="208" t="s">
        <v>916</v>
      </c>
      <c r="G325" s="205"/>
      <c r="H325" s="207" t="s">
        <v>21</v>
      </c>
      <c r="I325" s="209"/>
      <c r="J325" s="205"/>
      <c r="K325" s="205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168</v>
      </c>
      <c r="AU325" s="214" t="s">
        <v>81</v>
      </c>
      <c r="AV325" s="11" t="s">
        <v>79</v>
      </c>
      <c r="AW325" s="11" t="s">
        <v>35</v>
      </c>
      <c r="AX325" s="11" t="s">
        <v>71</v>
      </c>
      <c r="AY325" s="214" t="s">
        <v>152</v>
      </c>
    </row>
    <row r="326" spans="2:51" s="12" customFormat="1" ht="13.5">
      <c r="B326" s="215"/>
      <c r="C326" s="216"/>
      <c r="D326" s="206" t="s">
        <v>168</v>
      </c>
      <c r="E326" s="217" t="s">
        <v>21</v>
      </c>
      <c r="F326" s="218" t="s">
        <v>21</v>
      </c>
      <c r="G326" s="216"/>
      <c r="H326" s="219">
        <v>0</v>
      </c>
      <c r="I326" s="220"/>
      <c r="J326" s="216"/>
      <c r="K326" s="216"/>
      <c r="L326" s="221"/>
      <c r="M326" s="222"/>
      <c r="N326" s="223"/>
      <c r="O326" s="223"/>
      <c r="P326" s="223"/>
      <c r="Q326" s="223"/>
      <c r="R326" s="223"/>
      <c r="S326" s="223"/>
      <c r="T326" s="224"/>
      <c r="AT326" s="225" t="s">
        <v>168</v>
      </c>
      <c r="AU326" s="225" t="s">
        <v>81</v>
      </c>
      <c r="AV326" s="12" t="s">
        <v>81</v>
      </c>
      <c r="AW326" s="12" t="s">
        <v>35</v>
      </c>
      <c r="AX326" s="12" t="s">
        <v>71</v>
      </c>
      <c r="AY326" s="225" t="s">
        <v>152</v>
      </c>
    </row>
    <row r="327" spans="2:51" s="13" customFormat="1" ht="13.5">
      <c r="B327" s="226"/>
      <c r="C327" s="227"/>
      <c r="D327" s="206" t="s">
        <v>168</v>
      </c>
      <c r="E327" s="228" t="s">
        <v>21</v>
      </c>
      <c r="F327" s="229" t="s">
        <v>172</v>
      </c>
      <c r="G327" s="227"/>
      <c r="H327" s="230">
        <v>40.513</v>
      </c>
      <c r="I327" s="231"/>
      <c r="J327" s="227"/>
      <c r="K327" s="227"/>
      <c r="L327" s="232"/>
      <c r="M327" s="233"/>
      <c r="N327" s="234"/>
      <c r="O327" s="234"/>
      <c r="P327" s="234"/>
      <c r="Q327" s="234"/>
      <c r="R327" s="234"/>
      <c r="S327" s="234"/>
      <c r="T327" s="235"/>
      <c r="AT327" s="236" t="s">
        <v>168</v>
      </c>
      <c r="AU327" s="236" t="s">
        <v>81</v>
      </c>
      <c r="AV327" s="13" t="s">
        <v>159</v>
      </c>
      <c r="AW327" s="13" t="s">
        <v>35</v>
      </c>
      <c r="AX327" s="13" t="s">
        <v>79</v>
      </c>
      <c r="AY327" s="236" t="s">
        <v>152</v>
      </c>
    </row>
    <row r="328" spans="2:65" s="1" customFormat="1" ht="25.5" customHeight="1">
      <c r="B328" s="41"/>
      <c r="C328" s="192" t="s">
        <v>475</v>
      </c>
      <c r="D328" s="192" t="s">
        <v>154</v>
      </c>
      <c r="E328" s="193" t="s">
        <v>476</v>
      </c>
      <c r="F328" s="194" t="s">
        <v>477</v>
      </c>
      <c r="G328" s="195" t="s">
        <v>157</v>
      </c>
      <c r="H328" s="196">
        <v>79.405</v>
      </c>
      <c r="I328" s="197"/>
      <c r="J328" s="198">
        <f>ROUND(I328*H328,2)</f>
        <v>0</v>
      </c>
      <c r="K328" s="194" t="s">
        <v>158</v>
      </c>
      <c r="L328" s="61"/>
      <c r="M328" s="199" t="s">
        <v>21</v>
      </c>
      <c r="N328" s="200" t="s">
        <v>42</v>
      </c>
      <c r="O328" s="42"/>
      <c r="P328" s="201">
        <f>O328*H328</f>
        <v>0</v>
      </c>
      <c r="Q328" s="201">
        <v>0.00061</v>
      </c>
      <c r="R328" s="201">
        <f>Q328*H328</f>
        <v>0.048437049999999995</v>
      </c>
      <c r="S328" s="201">
        <v>0</v>
      </c>
      <c r="T328" s="202">
        <f>S328*H328</f>
        <v>0</v>
      </c>
      <c r="AR328" s="24" t="s">
        <v>159</v>
      </c>
      <c r="AT328" s="24" t="s">
        <v>154</v>
      </c>
      <c r="AU328" s="24" t="s">
        <v>81</v>
      </c>
      <c r="AY328" s="24" t="s">
        <v>152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24" t="s">
        <v>79</v>
      </c>
      <c r="BK328" s="203">
        <f>ROUND(I328*H328,2)</f>
        <v>0</v>
      </c>
      <c r="BL328" s="24" t="s">
        <v>159</v>
      </c>
      <c r="BM328" s="24" t="s">
        <v>1032</v>
      </c>
    </row>
    <row r="329" spans="2:51" s="11" customFormat="1" ht="13.5">
      <c r="B329" s="204"/>
      <c r="C329" s="205"/>
      <c r="D329" s="206" t="s">
        <v>168</v>
      </c>
      <c r="E329" s="207" t="s">
        <v>21</v>
      </c>
      <c r="F329" s="208" t="s">
        <v>912</v>
      </c>
      <c r="G329" s="205"/>
      <c r="H329" s="207" t="s">
        <v>21</v>
      </c>
      <c r="I329" s="209"/>
      <c r="J329" s="205"/>
      <c r="K329" s="205"/>
      <c r="L329" s="210"/>
      <c r="M329" s="211"/>
      <c r="N329" s="212"/>
      <c r="O329" s="212"/>
      <c r="P329" s="212"/>
      <c r="Q329" s="212"/>
      <c r="R329" s="212"/>
      <c r="S329" s="212"/>
      <c r="T329" s="213"/>
      <c r="AT329" s="214" t="s">
        <v>168</v>
      </c>
      <c r="AU329" s="214" t="s">
        <v>81</v>
      </c>
      <c r="AV329" s="11" t="s">
        <v>79</v>
      </c>
      <c r="AW329" s="11" t="s">
        <v>35</v>
      </c>
      <c r="AX329" s="11" t="s">
        <v>71</v>
      </c>
      <c r="AY329" s="214" t="s">
        <v>152</v>
      </c>
    </row>
    <row r="330" spans="2:51" s="12" customFormat="1" ht="13.5">
      <c r="B330" s="215"/>
      <c r="C330" s="216"/>
      <c r="D330" s="206" t="s">
        <v>168</v>
      </c>
      <c r="E330" s="217" t="s">
        <v>21</v>
      </c>
      <c r="F330" s="218" t="s">
        <v>882</v>
      </c>
      <c r="G330" s="216"/>
      <c r="H330" s="219">
        <v>40.513</v>
      </c>
      <c r="I330" s="220"/>
      <c r="J330" s="216"/>
      <c r="K330" s="216"/>
      <c r="L330" s="221"/>
      <c r="M330" s="222"/>
      <c r="N330" s="223"/>
      <c r="O330" s="223"/>
      <c r="P330" s="223"/>
      <c r="Q330" s="223"/>
      <c r="R330" s="223"/>
      <c r="S330" s="223"/>
      <c r="T330" s="224"/>
      <c r="AT330" s="225" t="s">
        <v>168</v>
      </c>
      <c r="AU330" s="225" t="s">
        <v>81</v>
      </c>
      <c r="AV330" s="12" t="s">
        <v>81</v>
      </c>
      <c r="AW330" s="12" t="s">
        <v>35</v>
      </c>
      <c r="AX330" s="12" t="s">
        <v>71</v>
      </c>
      <c r="AY330" s="225" t="s">
        <v>152</v>
      </c>
    </row>
    <row r="331" spans="2:51" s="12" customFormat="1" ht="13.5">
      <c r="B331" s="215"/>
      <c r="C331" s="216"/>
      <c r="D331" s="206" t="s">
        <v>168</v>
      </c>
      <c r="E331" s="217" t="s">
        <v>21</v>
      </c>
      <c r="F331" s="218" t="s">
        <v>1030</v>
      </c>
      <c r="G331" s="216"/>
      <c r="H331" s="219">
        <v>38.892</v>
      </c>
      <c r="I331" s="220"/>
      <c r="J331" s="216"/>
      <c r="K331" s="216"/>
      <c r="L331" s="221"/>
      <c r="M331" s="222"/>
      <c r="N331" s="223"/>
      <c r="O331" s="223"/>
      <c r="P331" s="223"/>
      <c r="Q331" s="223"/>
      <c r="R331" s="223"/>
      <c r="S331" s="223"/>
      <c r="T331" s="224"/>
      <c r="AT331" s="225" t="s">
        <v>168</v>
      </c>
      <c r="AU331" s="225" t="s">
        <v>81</v>
      </c>
      <c r="AV331" s="12" t="s">
        <v>81</v>
      </c>
      <c r="AW331" s="12" t="s">
        <v>35</v>
      </c>
      <c r="AX331" s="12" t="s">
        <v>71</v>
      </c>
      <c r="AY331" s="225" t="s">
        <v>152</v>
      </c>
    </row>
    <row r="332" spans="2:51" s="11" customFormat="1" ht="13.5">
      <c r="B332" s="204"/>
      <c r="C332" s="205"/>
      <c r="D332" s="206" t="s">
        <v>168</v>
      </c>
      <c r="E332" s="207" t="s">
        <v>21</v>
      </c>
      <c r="F332" s="208" t="s">
        <v>916</v>
      </c>
      <c r="G332" s="205"/>
      <c r="H332" s="207" t="s">
        <v>21</v>
      </c>
      <c r="I332" s="209"/>
      <c r="J332" s="205"/>
      <c r="K332" s="205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168</v>
      </c>
      <c r="AU332" s="214" t="s">
        <v>81</v>
      </c>
      <c r="AV332" s="11" t="s">
        <v>79</v>
      </c>
      <c r="AW332" s="11" t="s">
        <v>35</v>
      </c>
      <c r="AX332" s="11" t="s">
        <v>71</v>
      </c>
      <c r="AY332" s="214" t="s">
        <v>152</v>
      </c>
    </row>
    <row r="333" spans="2:51" s="12" customFormat="1" ht="13.5">
      <c r="B333" s="215"/>
      <c r="C333" s="216"/>
      <c r="D333" s="206" t="s">
        <v>168</v>
      </c>
      <c r="E333" s="217" t="s">
        <v>21</v>
      </c>
      <c r="F333" s="218" t="s">
        <v>21</v>
      </c>
      <c r="G333" s="216"/>
      <c r="H333" s="219">
        <v>0</v>
      </c>
      <c r="I333" s="220"/>
      <c r="J333" s="216"/>
      <c r="K333" s="216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168</v>
      </c>
      <c r="AU333" s="225" t="s">
        <v>81</v>
      </c>
      <c r="AV333" s="12" t="s">
        <v>81</v>
      </c>
      <c r="AW333" s="12" t="s">
        <v>35</v>
      </c>
      <c r="AX333" s="12" t="s">
        <v>71</v>
      </c>
      <c r="AY333" s="225" t="s">
        <v>152</v>
      </c>
    </row>
    <row r="334" spans="2:51" s="13" customFormat="1" ht="13.5">
      <c r="B334" s="226"/>
      <c r="C334" s="227"/>
      <c r="D334" s="206" t="s">
        <v>168</v>
      </c>
      <c r="E334" s="228" t="s">
        <v>21</v>
      </c>
      <c r="F334" s="229" t="s">
        <v>172</v>
      </c>
      <c r="G334" s="227"/>
      <c r="H334" s="230">
        <v>79.405</v>
      </c>
      <c r="I334" s="231"/>
      <c r="J334" s="227"/>
      <c r="K334" s="227"/>
      <c r="L334" s="232"/>
      <c r="M334" s="233"/>
      <c r="N334" s="234"/>
      <c r="O334" s="234"/>
      <c r="P334" s="234"/>
      <c r="Q334" s="234"/>
      <c r="R334" s="234"/>
      <c r="S334" s="234"/>
      <c r="T334" s="235"/>
      <c r="AT334" s="236" t="s">
        <v>168</v>
      </c>
      <c r="AU334" s="236" t="s">
        <v>81</v>
      </c>
      <c r="AV334" s="13" t="s">
        <v>159</v>
      </c>
      <c r="AW334" s="13" t="s">
        <v>35</v>
      </c>
      <c r="AX334" s="13" t="s">
        <v>79</v>
      </c>
      <c r="AY334" s="236" t="s">
        <v>152</v>
      </c>
    </row>
    <row r="335" spans="2:65" s="1" customFormat="1" ht="38.25" customHeight="1">
      <c r="B335" s="41"/>
      <c r="C335" s="192" t="s">
        <v>481</v>
      </c>
      <c r="D335" s="192" t="s">
        <v>154</v>
      </c>
      <c r="E335" s="193" t="s">
        <v>482</v>
      </c>
      <c r="F335" s="194" t="s">
        <v>483</v>
      </c>
      <c r="G335" s="195" t="s">
        <v>157</v>
      </c>
      <c r="H335" s="196">
        <v>38.892</v>
      </c>
      <c r="I335" s="197"/>
      <c r="J335" s="198">
        <f>ROUND(I335*H335,2)</f>
        <v>0</v>
      </c>
      <c r="K335" s="194" t="s">
        <v>158</v>
      </c>
      <c r="L335" s="61"/>
      <c r="M335" s="199" t="s">
        <v>21</v>
      </c>
      <c r="N335" s="200" t="s">
        <v>42</v>
      </c>
      <c r="O335" s="42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AR335" s="24" t="s">
        <v>159</v>
      </c>
      <c r="AT335" s="24" t="s">
        <v>154</v>
      </c>
      <c r="AU335" s="24" t="s">
        <v>81</v>
      </c>
      <c r="AY335" s="24" t="s">
        <v>152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4" t="s">
        <v>79</v>
      </c>
      <c r="BK335" s="203">
        <f>ROUND(I335*H335,2)</f>
        <v>0</v>
      </c>
      <c r="BL335" s="24" t="s">
        <v>159</v>
      </c>
      <c r="BM335" s="24" t="s">
        <v>1033</v>
      </c>
    </row>
    <row r="336" spans="2:51" s="11" customFormat="1" ht="13.5">
      <c r="B336" s="204"/>
      <c r="C336" s="205"/>
      <c r="D336" s="206" t="s">
        <v>168</v>
      </c>
      <c r="E336" s="207" t="s">
        <v>21</v>
      </c>
      <c r="F336" s="208" t="s">
        <v>912</v>
      </c>
      <c r="G336" s="205"/>
      <c r="H336" s="207" t="s">
        <v>21</v>
      </c>
      <c r="I336" s="209"/>
      <c r="J336" s="205"/>
      <c r="K336" s="205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168</v>
      </c>
      <c r="AU336" s="214" t="s">
        <v>81</v>
      </c>
      <c r="AV336" s="11" t="s">
        <v>79</v>
      </c>
      <c r="AW336" s="11" t="s">
        <v>35</v>
      </c>
      <c r="AX336" s="11" t="s">
        <v>71</v>
      </c>
      <c r="AY336" s="214" t="s">
        <v>152</v>
      </c>
    </row>
    <row r="337" spans="2:51" s="12" customFormat="1" ht="13.5">
      <c r="B337" s="215"/>
      <c r="C337" s="216"/>
      <c r="D337" s="206" t="s">
        <v>168</v>
      </c>
      <c r="E337" s="217" t="s">
        <v>21</v>
      </c>
      <c r="F337" s="218" t="s">
        <v>1030</v>
      </c>
      <c r="G337" s="216"/>
      <c r="H337" s="219">
        <v>38.892</v>
      </c>
      <c r="I337" s="220"/>
      <c r="J337" s="216"/>
      <c r="K337" s="216"/>
      <c r="L337" s="221"/>
      <c r="M337" s="222"/>
      <c r="N337" s="223"/>
      <c r="O337" s="223"/>
      <c r="P337" s="223"/>
      <c r="Q337" s="223"/>
      <c r="R337" s="223"/>
      <c r="S337" s="223"/>
      <c r="T337" s="224"/>
      <c r="AT337" s="225" t="s">
        <v>168</v>
      </c>
      <c r="AU337" s="225" t="s">
        <v>81</v>
      </c>
      <c r="AV337" s="12" t="s">
        <v>81</v>
      </c>
      <c r="AW337" s="12" t="s">
        <v>35</v>
      </c>
      <c r="AX337" s="12" t="s">
        <v>71</v>
      </c>
      <c r="AY337" s="225" t="s">
        <v>152</v>
      </c>
    </row>
    <row r="338" spans="2:51" s="11" customFormat="1" ht="13.5">
      <c r="B338" s="204"/>
      <c r="C338" s="205"/>
      <c r="D338" s="206" t="s">
        <v>168</v>
      </c>
      <c r="E338" s="207" t="s">
        <v>21</v>
      </c>
      <c r="F338" s="208" t="s">
        <v>916</v>
      </c>
      <c r="G338" s="205"/>
      <c r="H338" s="207" t="s">
        <v>21</v>
      </c>
      <c r="I338" s="209"/>
      <c r="J338" s="205"/>
      <c r="K338" s="205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168</v>
      </c>
      <c r="AU338" s="214" t="s">
        <v>81</v>
      </c>
      <c r="AV338" s="11" t="s">
        <v>79</v>
      </c>
      <c r="AW338" s="11" t="s">
        <v>35</v>
      </c>
      <c r="AX338" s="11" t="s">
        <v>71</v>
      </c>
      <c r="AY338" s="214" t="s">
        <v>152</v>
      </c>
    </row>
    <row r="339" spans="2:51" s="12" customFormat="1" ht="13.5">
      <c r="B339" s="215"/>
      <c r="C339" s="216"/>
      <c r="D339" s="206" t="s">
        <v>168</v>
      </c>
      <c r="E339" s="217" t="s">
        <v>21</v>
      </c>
      <c r="F339" s="218" t="s">
        <v>21</v>
      </c>
      <c r="G339" s="216"/>
      <c r="H339" s="219">
        <v>0</v>
      </c>
      <c r="I339" s="220"/>
      <c r="J339" s="216"/>
      <c r="K339" s="216"/>
      <c r="L339" s="221"/>
      <c r="M339" s="222"/>
      <c r="N339" s="223"/>
      <c r="O339" s="223"/>
      <c r="P339" s="223"/>
      <c r="Q339" s="223"/>
      <c r="R339" s="223"/>
      <c r="S339" s="223"/>
      <c r="T339" s="224"/>
      <c r="AT339" s="225" t="s">
        <v>168</v>
      </c>
      <c r="AU339" s="225" t="s">
        <v>81</v>
      </c>
      <c r="AV339" s="12" t="s">
        <v>81</v>
      </c>
      <c r="AW339" s="12" t="s">
        <v>35</v>
      </c>
      <c r="AX339" s="12" t="s">
        <v>71</v>
      </c>
      <c r="AY339" s="225" t="s">
        <v>152</v>
      </c>
    </row>
    <row r="340" spans="2:51" s="13" customFormat="1" ht="13.5">
      <c r="B340" s="226"/>
      <c r="C340" s="227"/>
      <c r="D340" s="206" t="s">
        <v>168</v>
      </c>
      <c r="E340" s="228" t="s">
        <v>21</v>
      </c>
      <c r="F340" s="229" t="s">
        <v>172</v>
      </c>
      <c r="G340" s="227"/>
      <c r="H340" s="230">
        <v>38.892</v>
      </c>
      <c r="I340" s="231"/>
      <c r="J340" s="227"/>
      <c r="K340" s="227"/>
      <c r="L340" s="232"/>
      <c r="M340" s="233"/>
      <c r="N340" s="234"/>
      <c r="O340" s="234"/>
      <c r="P340" s="234"/>
      <c r="Q340" s="234"/>
      <c r="R340" s="234"/>
      <c r="S340" s="234"/>
      <c r="T340" s="235"/>
      <c r="AT340" s="236" t="s">
        <v>168</v>
      </c>
      <c r="AU340" s="236" t="s">
        <v>81</v>
      </c>
      <c r="AV340" s="13" t="s">
        <v>159</v>
      </c>
      <c r="AW340" s="13" t="s">
        <v>35</v>
      </c>
      <c r="AX340" s="13" t="s">
        <v>79</v>
      </c>
      <c r="AY340" s="236" t="s">
        <v>152</v>
      </c>
    </row>
    <row r="341" spans="2:63" s="10" customFormat="1" ht="29.85" customHeight="1">
      <c r="B341" s="176"/>
      <c r="C341" s="177"/>
      <c r="D341" s="178" t="s">
        <v>70</v>
      </c>
      <c r="E341" s="190" t="s">
        <v>187</v>
      </c>
      <c r="F341" s="190" t="s">
        <v>491</v>
      </c>
      <c r="G341" s="177"/>
      <c r="H341" s="177"/>
      <c r="I341" s="180"/>
      <c r="J341" s="191">
        <f>BK341</f>
        <v>0</v>
      </c>
      <c r="K341" s="177"/>
      <c r="L341" s="182"/>
      <c r="M341" s="183"/>
      <c r="N341" s="184"/>
      <c r="O341" s="184"/>
      <c r="P341" s="185">
        <f>SUM(P342:P364)</f>
        <v>0</v>
      </c>
      <c r="Q341" s="184"/>
      <c r="R341" s="185">
        <f>SUM(R342:R364)</f>
        <v>23.609699639999995</v>
      </c>
      <c r="S341" s="184"/>
      <c r="T341" s="186">
        <f>SUM(T342:T364)</f>
        <v>0</v>
      </c>
      <c r="AR341" s="187" t="s">
        <v>79</v>
      </c>
      <c r="AT341" s="188" t="s">
        <v>70</v>
      </c>
      <c r="AU341" s="188" t="s">
        <v>79</v>
      </c>
      <c r="AY341" s="187" t="s">
        <v>152</v>
      </c>
      <c r="BK341" s="189">
        <f>SUM(BK342:BK364)</f>
        <v>0</v>
      </c>
    </row>
    <row r="342" spans="2:65" s="1" customFormat="1" ht="16.5" customHeight="1">
      <c r="B342" s="41"/>
      <c r="C342" s="192" t="s">
        <v>485</v>
      </c>
      <c r="D342" s="192" t="s">
        <v>154</v>
      </c>
      <c r="E342" s="193" t="s">
        <v>493</v>
      </c>
      <c r="F342" s="194" t="s">
        <v>494</v>
      </c>
      <c r="G342" s="195" t="s">
        <v>175</v>
      </c>
      <c r="H342" s="196">
        <v>10.446</v>
      </c>
      <c r="I342" s="197"/>
      <c r="J342" s="198">
        <f>ROUND(I342*H342,2)</f>
        <v>0</v>
      </c>
      <c r="K342" s="194" t="s">
        <v>158</v>
      </c>
      <c r="L342" s="61"/>
      <c r="M342" s="199" t="s">
        <v>21</v>
      </c>
      <c r="N342" s="200" t="s">
        <v>42</v>
      </c>
      <c r="O342" s="42"/>
      <c r="P342" s="201">
        <f>O342*H342</f>
        <v>0</v>
      </c>
      <c r="Q342" s="201">
        <v>2.25634</v>
      </c>
      <c r="R342" s="201">
        <f>Q342*H342</f>
        <v>23.569727639999996</v>
      </c>
      <c r="S342" s="201">
        <v>0</v>
      </c>
      <c r="T342" s="202">
        <f>S342*H342</f>
        <v>0</v>
      </c>
      <c r="AR342" s="24" t="s">
        <v>159</v>
      </c>
      <c r="AT342" s="24" t="s">
        <v>154</v>
      </c>
      <c r="AU342" s="24" t="s">
        <v>81</v>
      </c>
      <c r="AY342" s="24" t="s">
        <v>152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4" t="s">
        <v>79</v>
      </c>
      <c r="BK342" s="203">
        <f>ROUND(I342*H342,2)</f>
        <v>0</v>
      </c>
      <c r="BL342" s="24" t="s">
        <v>159</v>
      </c>
      <c r="BM342" s="24" t="s">
        <v>1034</v>
      </c>
    </row>
    <row r="343" spans="2:51" s="11" customFormat="1" ht="13.5">
      <c r="B343" s="204"/>
      <c r="C343" s="205"/>
      <c r="D343" s="206" t="s">
        <v>168</v>
      </c>
      <c r="E343" s="207" t="s">
        <v>21</v>
      </c>
      <c r="F343" s="208" t="s">
        <v>912</v>
      </c>
      <c r="G343" s="205"/>
      <c r="H343" s="207" t="s">
        <v>21</v>
      </c>
      <c r="I343" s="209"/>
      <c r="J343" s="205"/>
      <c r="K343" s="205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168</v>
      </c>
      <c r="AU343" s="214" t="s">
        <v>81</v>
      </c>
      <c r="AV343" s="11" t="s">
        <v>79</v>
      </c>
      <c r="AW343" s="11" t="s">
        <v>35</v>
      </c>
      <c r="AX343" s="11" t="s">
        <v>71</v>
      </c>
      <c r="AY343" s="214" t="s">
        <v>152</v>
      </c>
    </row>
    <row r="344" spans="2:51" s="12" customFormat="1" ht="13.5">
      <c r="B344" s="215"/>
      <c r="C344" s="216"/>
      <c r="D344" s="206" t="s">
        <v>168</v>
      </c>
      <c r="E344" s="217" t="s">
        <v>21</v>
      </c>
      <c r="F344" s="218" t="s">
        <v>1035</v>
      </c>
      <c r="G344" s="216"/>
      <c r="H344" s="219">
        <v>4.733</v>
      </c>
      <c r="I344" s="220"/>
      <c r="J344" s="216"/>
      <c r="K344" s="216"/>
      <c r="L344" s="221"/>
      <c r="M344" s="222"/>
      <c r="N344" s="223"/>
      <c r="O344" s="223"/>
      <c r="P344" s="223"/>
      <c r="Q344" s="223"/>
      <c r="R344" s="223"/>
      <c r="S344" s="223"/>
      <c r="T344" s="224"/>
      <c r="AT344" s="225" t="s">
        <v>168</v>
      </c>
      <c r="AU344" s="225" t="s">
        <v>81</v>
      </c>
      <c r="AV344" s="12" t="s">
        <v>81</v>
      </c>
      <c r="AW344" s="12" t="s">
        <v>35</v>
      </c>
      <c r="AX344" s="12" t="s">
        <v>71</v>
      </c>
      <c r="AY344" s="225" t="s">
        <v>152</v>
      </c>
    </row>
    <row r="345" spans="2:51" s="12" customFormat="1" ht="13.5">
      <c r="B345" s="215"/>
      <c r="C345" s="216"/>
      <c r="D345" s="206" t="s">
        <v>168</v>
      </c>
      <c r="E345" s="217" t="s">
        <v>21</v>
      </c>
      <c r="F345" s="218" t="s">
        <v>1036</v>
      </c>
      <c r="G345" s="216"/>
      <c r="H345" s="219">
        <v>4.862</v>
      </c>
      <c r="I345" s="220"/>
      <c r="J345" s="216"/>
      <c r="K345" s="216"/>
      <c r="L345" s="221"/>
      <c r="M345" s="222"/>
      <c r="N345" s="223"/>
      <c r="O345" s="223"/>
      <c r="P345" s="223"/>
      <c r="Q345" s="223"/>
      <c r="R345" s="223"/>
      <c r="S345" s="223"/>
      <c r="T345" s="224"/>
      <c r="AT345" s="225" t="s">
        <v>168</v>
      </c>
      <c r="AU345" s="225" t="s">
        <v>81</v>
      </c>
      <c r="AV345" s="12" t="s">
        <v>81</v>
      </c>
      <c r="AW345" s="12" t="s">
        <v>35</v>
      </c>
      <c r="AX345" s="12" t="s">
        <v>71</v>
      </c>
      <c r="AY345" s="225" t="s">
        <v>152</v>
      </c>
    </row>
    <row r="346" spans="2:51" s="11" customFormat="1" ht="13.5">
      <c r="B346" s="204"/>
      <c r="C346" s="205"/>
      <c r="D346" s="206" t="s">
        <v>168</v>
      </c>
      <c r="E346" s="207" t="s">
        <v>21</v>
      </c>
      <c r="F346" s="208" t="s">
        <v>1037</v>
      </c>
      <c r="G346" s="205"/>
      <c r="H346" s="207" t="s">
        <v>21</v>
      </c>
      <c r="I346" s="209"/>
      <c r="J346" s="205"/>
      <c r="K346" s="205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168</v>
      </c>
      <c r="AU346" s="214" t="s">
        <v>81</v>
      </c>
      <c r="AV346" s="11" t="s">
        <v>79</v>
      </c>
      <c r="AW346" s="11" t="s">
        <v>35</v>
      </c>
      <c r="AX346" s="11" t="s">
        <v>71</v>
      </c>
      <c r="AY346" s="214" t="s">
        <v>152</v>
      </c>
    </row>
    <row r="347" spans="2:51" s="12" customFormat="1" ht="13.5">
      <c r="B347" s="215"/>
      <c r="C347" s="216"/>
      <c r="D347" s="206" t="s">
        <v>168</v>
      </c>
      <c r="E347" s="217" t="s">
        <v>21</v>
      </c>
      <c r="F347" s="218" t="s">
        <v>1038</v>
      </c>
      <c r="G347" s="216"/>
      <c r="H347" s="219">
        <v>0.385</v>
      </c>
      <c r="I347" s="220"/>
      <c r="J347" s="216"/>
      <c r="K347" s="216"/>
      <c r="L347" s="221"/>
      <c r="M347" s="222"/>
      <c r="N347" s="223"/>
      <c r="O347" s="223"/>
      <c r="P347" s="223"/>
      <c r="Q347" s="223"/>
      <c r="R347" s="223"/>
      <c r="S347" s="223"/>
      <c r="T347" s="224"/>
      <c r="AT347" s="225" t="s">
        <v>168</v>
      </c>
      <c r="AU347" s="225" t="s">
        <v>81</v>
      </c>
      <c r="AV347" s="12" t="s">
        <v>81</v>
      </c>
      <c r="AW347" s="12" t="s">
        <v>35</v>
      </c>
      <c r="AX347" s="12" t="s">
        <v>71</v>
      </c>
      <c r="AY347" s="225" t="s">
        <v>152</v>
      </c>
    </row>
    <row r="348" spans="2:51" s="14" customFormat="1" ht="13.5">
      <c r="B348" s="237"/>
      <c r="C348" s="238"/>
      <c r="D348" s="206" t="s">
        <v>168</v>
      </c>
      <c r="E348" s="239" t="s">
        <v>21</v>
      </c>
      <c r="F348" s="240" t="s">
        <v>265</v>
      </c>
      <c r="G348" s="238"/>
      <c r="H348" s="241">
        <v>9.98</v>
      </c>
      <c r="I348" s="242"/>
      <c r="J348" s="238"/>
      <c r="K348" s="238"/>
      <c r="L348" s="243"/>
      <c r="M348" s="244"/>
      <c r="N348" s="245"/>
      <c r="O348" s="245"/>
      <c r="P348" s="245"/>
      <c r="Q348" s="245"/>
      <c r="R348" s="245"/>
      <c r="S348" s="245"/>
      <c r="T348" s="246"/>
      <c r="AT348" s="247" t="s">
        <v>168</v>
      </c>
      <c r="AU348" s="247" t="s">
        <v>81</v>
      </c>
      <c r="AV348" s="14" t="s">
        <v>164</v>
      </c>
      <c r="AW348" s="14" t="s">
        <v>35</v>
      </c>
      <c r="AX348" s="14" t="s">
        <v>71</v>
      </c>
      <c r="AY348" s="247" t="s">
        <v>152</v>
      </c>
    </row>
    <row r="349" spans="2:51" s="11" customFormat="1" ht="13.5">
      <c r="B349" s="204"/>
      <c r="C349" s="205"/>
      <c r="D349" s="206" t="s">
        <v>168</v>
      </c>
      <c r="E349" s="207" t="s">
        <v>21</v>
      </c>
      <c r="F349" s="208" t="s">
        <v>916</v>
      </c>
      <c r="G349" s="205"/>
      <c r="H349" s="207" t="s">
        <v>21</v>
      </c>
      <c r="I349" s="209"/>
      <c r="J349" s="205"/>
      <c r="K349" s="205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168</v>
      </c>
      <c r="AU349" s="214" t="s">
        <v>81</v>
      </c>
      <c r="AV349" s="11" t="s">
        <v>79</v>
      </c>
      <c r="AW349" s="11" t="s">
        <v>35</v>
      </c>
      <c r="AX349" s="11" t="s">
        <v>71</v>
      </c>
      <c r="AY349" s="214" t="s">
        <v>152</v>
      </c>
    </row>
    <row r="350" spans="2:51" s="11" customFormat="1" ht="13.5">
      <c r="B350" s="204"/>
      <c r="C350" s="205"/>
      <c r="D350" s="206" t="s">
        <v>168</v>
      </c>
      <c r="E350" s="207" t="s">
        <v>21</v>
      </c>
      <c r="F350" s="208" t="s">
        <v>1039</v>
      </c>
      <c r="G350" s="205"/>
      <c r="H350" s="207" t="s">
        <v>21</v>
      </c>
      <c r="I350" s="209"/>
      <c r="J350" s="205"/>
      <c r="K350" s="205"/>
      <c r="L350" s="210"/>
      <c r="M350" s="211"/>
      <c r="N350" s="212"/>
      <c r="O350" s="212"/>
      <c r="P350" s="212"/>
      <c r="Q350" s="212"/>
      <c r="R350" s="212"/>
      <c r="S350" s="212"/>
      <c r="T350" s="213"/>
      <c r="AT350" s="214" t="s">
        <v>168</v>
      </c>
      <c r="AU350" s="214" t="s">
        <v>81</v>
      </c>
      <c r="AV350" s="11" t="s">
        <v>79</v>
      </c>
      <c r="AW350" s="11" t="s">
        <v>35</v>
      </c>
      <c r="AX350" s="11" t="s">
        <v>71</v>
      </c>
      <c r="AY350" s="214" t="s">
        <v>152</v>
      </c>
    </row>
    <row r="351" spans="2:51" s="11" customFormat="1" ht="13.5">
      <c r="B351" s="204"/>
      <c r="C351" s="205"/>
      <c r="D351" s="206" t="s">
        <v>168</v>
      </c>
      <c r="E351" s="207" t="s">
        <v>21</v>
      </c>
      <c r="F351" s="208" t="s">
        <v>1040</v>
      </c>
      <c r="G351" s="205"/>
      <c r="H351" s="207" t="s">
        <v>21</v>
      </c>
      <c r="I351" s="209"/>
      <c r="J351" s="205"/>
      <c r="K351" s="205"/>
      <c r="L351" s="210"/>
      <c r="M351" s="211"/>
      <c r="N351" s="212"/>
      <c r="O351" s="212"/>
      <c r="P351" s="212"/>
      <c r="Q351" s="212"/>
      <c r="R351" s="212"/>
      <c r="S351" s="212"/>
      <c r="T351" s="213"/>
      <c r="AT351" s="214" t="s">
        <v>168</v>
      </c>
      <c r="AU351" s="214" t="s">
        <v>81</v>
      </c>
      <c r="AV351" s="11" t="s">
        <v>79</v>
      </c>
      <c r="AW351" s="11" t="s">
        <v>35</v>
      </c>
      <c r="AX351" s="11" t="s">
        <v>71</v>
      </c>
      <c r="AY351" s="214" t="s">
        <v>152</v>
      </c>
    </row>
    <row r="352" spans="2:51" s="11" customFormat="1" ht="13.5">
      <c r="B352" s="204"/>
      <c r="C352" s="205"/>
      <c r="D352" s="206" t="s">
        <v>168</v>
      </c>
      <c r="E352" s="207" t="s">
        <v>21</v>
      </c>
      <c r="F352" s="208" t="s">
        <v>1041</v>
      </c>
      <c r="G352" s="205"/>
      <c r="H352" s="207" t="s">
        <v>21</v>
      </c>
      <c r="I352" s="209"/>
      <c r="J352" s="205"/>
      <c r="K352" s="205"/>
      <c r="L352" s="210"/>
      <c r="M352" s="211"/>
      <c r="N352" s="212"/>
      <c r="O352" s="212"/>
      <c r="P352" s="212"/>
      <c r="Q352" s="212"/>
      <c r="R352" s="212"/>
      <c r="S352" s="212"/>
      <c r="T352" s="213"/>
      <c r="AT352" s="214" t="s">
        <v>168</v>
      </c>
      <c r="AU352" s="214" t="s">
        <v>81</v>
      </c>
      <c r="AV352" s="11" t="s">
        <v>79</v>
      </c>
      <c r="AW352" s="11" t="s">
        <v>35</v>
      </c>
      <c r="AX352" s="11" t="s">
        <v>71</v>
      </c>
      <c r="AY352" s="214" t="s">
        <v>152</v>
      </c>
    </row>
    <row r="353" spans="2:51" s="12" customFormat="1" ht="13.5">
      <c r="B353" s="215"/>
      <c r="C353" s="216"/>
      <c r="D353" s="206" t="s">
        <v>168</v>
      </c>
      <c r="E353" s="217" t="s">
        <v>21</v>
      </c>
      <c r="F353" s="218" t="s">
        <v>1042</v>
      </c>
      <c r="G353" s="216"/>
      <c r="H353" s="219">
        <v>0.216</v>
      </c>
      <c r="I353" s="220"/>
      <c r="J353" s="216"/>
      <c r="K353" s="216"/>
      <c r="L353" s="221"/>
      <c r="M353" s="222"/>
      <c r="N353" s="223"/>
      <c r="O353" s="223"/>
      <c r="P353" s="223"/>
      <c r="Q353" s="223"/>
      <c r="R353" s="223"/>
      <c r="S353" s="223"/>
      <c r="T353" s="224"/>
      <c r="AT353" s="225" t="s">
        <v>168</v>
      </c>
      <c r="AU353" s="225" t="s">
        <v>81</v>
      </c>
      <c r="AV353" s="12" t="s">
        <v>81</v>
      </c>
      <c r="AW353" s="12" t="s">
        <v>35</v>
      </c>
      <c r="AX353" s="12" t="s">
        <v>71</v>
      </c>
      <c r="AY353" s="225" t="s">
        <v>152</v>
      </c>
    </row>
    <row r="354" spans="2:51" s="12" customFormat="1" ht="13.5">
      <c r="B354" s="215"/>
      <c r="C354" s="216"/>
      <c r="D354" s="206" t="s">
        <v>168</v>
      </c>
      <c r="E354" s="217" t="s">
        <v>21</v>
      </c>
      <c r="F354" s="218" t="s">
        <v>1043</v>
      </c>
      <c r="G354" s="216"/>
      <c r="H354" s="219">
        <v>0.25</v>
      </c>
      <c r="I354" s="220"/>
      <c r="J354" s="216"/>
      <c r="K354" s="216"/>
      <c r="L354" s="221"/>
      <c r="M354" s="222"/>
      <c r="N354" s="223"/>
      <c r="O354" s="223"/>
      <c r="P354" s="223"/>
      <c r="Q354" s="223"/>
      <c r="R354" s="223"/>
      <c r="S354" s="223"/>
      <c r="T354" s="224"/>
      <c r="AT354" s="225" t="s">
        <v>168</v>
      </c>
      <c r="AU354" s="225" t="s">
        <v>81</v>
      </c>
      <c r="AV354" s="12" t="s">
        <v>81</v>
      </c>
      <c r="AW354" s="12" t="s">
        <v>35</v>
      </c>
      <c r="AX354" s="12" t="s">
        <v>71</v>
      </c>
      <c r="AY354" s="225" t="s">
        <v>152</v>
      </c>
    </row>
    <row r="355" spans="2:51" s="14" customFormat="1" ht="13.5">
      <c r="B355" s="237"/>
      <c r="C355" s="238"/>
      <c r="D355" s="206" t="s">
        <v>168</v>
      </c>
      <c r="E355" s="239" t="s">
        <v>21</v>
      </c>
      <c r="F355" s="240" t="s">
        <v>265</v>
      </c>
      <c r="G355" s="238"/>
      <c r="H355" s="241">
        <v>0.466</v>
      </c>
      <c r="I355" s="242"/>
      <c r="J355" s="238"/>
      <c r="K355" s="238"/>
      <c r="L355" s="243"/>
      <c r="M355" s="244"/>
      <c r="N355" s="245"/>
      <c r="O355" s="245"/>
      <c r="P355" s="245"/>
      <c r="Q355" s="245"/>
      <c r="R355" s="245"/>
      <c r="S355" s="245"/>
      <c r="T355" s="246"/>
      <c r="AT355" s="247" t="s">
        <v>168</v>
      </c>
      <c r="AU355" s="247" t="s">
        <v>81</v>
      </c>
      <c r="AV355" s="14" t="s">
        <v>164</v>
      </c>
      <c r="AW355" s="14" t="s">
        <v>35</v>
      </c>
      <c r="AX355" s="14" t="s">
        <v>71</v>
      </c>
      <c r="AY355" s="247" t="s">
        <v>152</v>
      </c>
    </row>
    <row r="356" spans="2:51" s="13" customFormat="1" ht="13.5">
      <c r="B356" s="226"/>
      <c r="C356" s="227"/>
      <c r="D356" s="206" t="s">
        <v>168</v>
      </c>
      <c r="E356" s="228" t="s">
        <v>21</v>
      </c>
      <c r="F356" s="229" t="s">
        <v>172</v>
      </c>
      <c r="G356" s="227"/>
      <c r="H356" s="230">
        <v>10.446</v>
      </c>
      <c r="I356" s="231"/>
      <c r="J356" s="227"/>
      <c r="K356" s="227"/>
      <c r="L356" s="232"/>
      <c r="M356" s="233"/>
      <c r="N356" s="234"/>
      <c r="O356" s="234"/>
      <c r="P356" s="234"/>
      <c r="Q356" s="234"/>
      <c r="R356" s="234"/>
      <c r="S356" s="234"/>
      <c r="T356" s="235"/>
      <c r="AT356" s="236" t="s">
        <v>168</v>
      </c>
      <c r="AU356" s="236" t="s">
        <v>81</v>
      </c>
      <c r="AV356" s="13" t="s">
        <v>159</v>
      </c>
      <c r="AW356" s="13" t="s">
        <v>35</v>
      </c>
      <c r="AX356" s="13" t="s">
        <v>79</v>
      </c>
      <c r="AY356" s="236" t="s">
        <v>152</v>
      </c>
    </row>
    <row r="357" spans="2:65" s="1" customFormat="1" ht="16.5" customHeight="1">
      <c r="B357" s="41"/>
      <c r="C357" s="192" t="s">
        <v>492</v>
      </c>
      <c r="D357" s="192" t="s">
        <v>154</v>
      </c>
      <c r="E357" s="193" t="s">
        <v>506</v>
      </c>
      <c r="F357" s="194" t="s">
        <v>507</v>
      </c>
      <c r="G357" s="195" t="s">
        <v>157</v>
      </c>
      <c r="H357" s="196">
        <v>49.965</v>
      </c>
      <c r="I357" s="197"/>
      <c r="J357" s="198">
        <f>ROUND(I357*H357,2)</f>
        <v>0</v>
      </c>
      <c r="K357" s="194" t="s">
        <v>21</v>
      </c>
      <c r="L357" s="61"/>
      <c r="M357" s="199" t="s">
        <v>21</v>
      </c>
      <c r="N357" s="200" t="s">
        <v>42</v>
      </c>
      <c r="O357" s="42"/>
      <c r="P357" s="201">
        <f>O357*H357</f>
        <v>0</v>
      </c>
      <c r="Q357" s="201">
        <v>0.0008</v>
      </c>
      <c r="R357" s="201">
        <f>Q357*H357</f>
        <v>0.03997200000000001</v>
      </c>
      <c r="S357" s="201">
        <v>0</v>
      </c>
      <c r="T357" s="202">
        <f>S357*H357</f>
        <v>0</v>
      </c>
      <c r="AR357" s="24" t="s">
        <v>159</v>
      </c>
      <c r="AT357" s="24" t="s">
        <v>154</v>
      </c>
      <c r="AU357" s="24" t="s">
        <v>81</v>
      </c>
      <c r="AY357" s="24" t="s">
        <v>152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4" t="s">
        <v>79</v>
      </c>
      <c r="BK357" s="203">
        <f>ROUND(I357*H357,2)</f>
        <v>0</v>
      </c>
      <c r="BL357" s="24" t="s">
        <v>159</v>
      </c>
      <c r="BM357" s="24" t="s">
        <v>1044</v>
      </c>
    </row>
    <row r="358" spans="2:51" s="11" customFormat="1" ht="13.5">
      <c r="B358" s="204"/>
      <c r="C358" s="205"/>
      <c r="D358" s="206" t="s">
        <v>168</v>
      </c>
      <c r="E358" s="207" t="s">
        <v>21</v>
      </c>
      <c r="F358" s="208" t="s">
        <v>954</v>
      </c>
      <c r="G358" s="205"/>
      <c r="H358" s="207" t="s">
        <v>21</v>
      </c>
      <c r="I358" s="209"/>
      <c r="J358" s="205"/>
      <c r="K358" s="205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168</v>
      </c>
      <c r="AU358" s="214" t="s">
        <v>81</v>
      </c>
      <c r="AV358" s="11" t="s">
        <v>79</v>
      </c>
      <c r="AW358" s="11" t="s">
        <v>35</v>
      </c>
      <c r="AX358" s="11" t="s">
        <v>71</v>
      </c>
      <c r="AY358" s="214" t="s">
        <v>152</v>
      </c>
    </row>
    <row r="359" spans="2:51" s="12" customFormat="1" ht="13.5">
      <c r="B359" s="215"/>
      <c r="C359" s="216"/>
      <c r="D359" s="206" t="s">
        <v>168</v>
      </c>
      <c r="E359" s="217" t="s">
        <v>21</v>
      </c>
      <c r="F359" s="218" t="s">
        <v>955</v>
      </c>
      <c r="G359" s="216"/>
      <c r="H359" s="219">
        <v>21.881</v>
      </c>
      <c r="I359" s="220"/>
      <c r="J359" s="216"/>
      <c r="K359" s="216"/>
      <c r="L359" s="221"/>
      <c r="M359" s="222"/>
      <c r="N359" s="223"/>
      <c r="O359" s="223"/>
      <c r="P359" s="223"/>
      <c r="Q359" s="223"/>
      <c r="R359" s="223"/>
      <c r="S359" s="223"/>
      <c r="T359" s="224"/>
      <c r="AT359" s="225" t="s">
        <v>168</v>
      </c>
      <c r="AU359" s="225" t="s">
        <v>81</v>
      </c>
      <c r="AV359" s="12" t="s">
        <v>81</v>
      </c>
      <c r="AW359" s="12" t="s">
        <v>35</v>
      </c>
      <c r="AX359" s="12" t="s">
        <v>71</v>
      </c>
      <c r="AY359" s="225" t="s">
        <v>152</v>
      </c>
    </row>
    <row r="360" spans="2:51" s="12" customFormat="1" ht="13.5">
      <c r="B360" s="215"/>
      <c r="C360" s="216"/>
      <c r="D360" s="206" t="s">
        <v>168</v>
      </c>
      <c r="E360" s="217" t="s">
        <v>21</v>
      </c>
      <c r="F360" s="218" t="s">
        <v>956</v>
      </c>
      <c r="G360" s="216"/>
      <c r="H360" s="219">
        <v>19.764</v>
      </c>
      <c r="I360" s="220"/>
      <c r="J360" s="216"/>
      <c r="K360" s="216"/>
      <c r="L360" s="221"/>
      <c r="M360" s="222"/>
      <c r="N360" s="223"/>
      <c r="O360" s="223"/>
      <c r="P360" s="223"/>
      <c r="Q360" s="223"/>
      <c r="R360" s="223"/>
      <c r="S360" s="223"/>
      <c r="T360" s="224"/>
      <c r="AT360" s="225" t="s">
        <v>168</v>
      </c>
      <c r="AU360" s="225" t="s">
        <v>81</v>
      </c>
      <c r="AV360" s="12" t="s">
        <v>81</v>
      </c>
      <c r="AW360" s="12" t="s">
        <v>35</v>
      </c>
      <c r="AX360" s="12" t="s">
        <v>71</v>
      </c>
      <c r="AY360" s="225" t="s">
        <v>152</v>
      </c>
    </row>
    <row r="361" spans="2:51" s="11" customFormat="1" ht="13.5">
      <c r="B361" s="204"/>
      <c r="C361" s="205"/>
      <c r="D361" s="206" t="s">
        <v>168</v>
      </c>
      <c r="E361" s="207" t="s">
        <v>21</v>
      </c>
      <c r="F361" s="208" t="s">
        <v>916</v>
      </c>
      <c r="G361" s="205"/>
      <c r="H361" s="207" t="s">
        <v>21</v>
      </c>
      <c r="I361" s="209"/>
      <c r="J361" s="205"/>
      <c r="K361" s="205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168</v>
      </c>
      <c r="AU361" s="214" t="s">
        <v>81</v>
      </c>
      <c r="AV361" s="11" t="s">
        <v>79</v>
      </c>
      <c r="AW361" s="11" t="s">
        <v>35</v>
      </c>
      <c r="AX361" s="11" t="s">
        <v>71</v>
      </c>
      <c r="AY361" s="214" t="s">
        <v>152</v>
      </c>
    </row>
    <row r="362" spans="2:51" s="12" customFormat="1" ht="13.5">
      <c r="B362" s="215"/>
      <c r="C362" s="216"/>
      <c r="D362" s="206" t="s">
        <v>168</v>
      </c>
      <c r="E362" s="217" t="s">
        <v>21</v>
      </c>
      <c r="F362" s="218" t="s">
        <v>1045</v>
      </c>
      <c r="G362" s="216"/>
      <c r="H362" s="219">
        <v>3.64</v>
      </c>
      <c r="I362" s="220"/>
      <c r="J362" s="216"/>
      <c r="K362" s="216"/>
      <c r="L362" s="221"/>
      <c r="M362" s="222"/>
      <c r="N362" s="223"/>
      <c r="O362" s="223"/>
      <c r="P362" s="223"/>
      <c r="Q362" s="223"/>
      <c r="R362" s="223"/>
      <c r="S362" s="223"/>
      <c r="T362" s="224"/>
      <c r="AT362" s="225" t="s">
        <v>168</v>
      </c>
      <c r="AU362" s="225" t="s">
        <v>81</v>
      </c>
      <c r="AV362" s="12" t="s">
        <v>81</v>
      </c>
      <c r="AW362" s="12" t="s">
        <v>35</v>
      </c>
      <c r="AX362" s="12" t="s">
        <v>71</v>
      </c>
      <c r="AY362" s="225" t="s">
        <v>152</v>
      </c>
    </row>
    <row r="363" spans="2:51" s="12" customFormat="1" ht="13.5">
      <c r="B363" s="215"/>
      <c r="C363" s="216"/>
      <c r="D363" s="206" t="s">
        <v>168</v>
      </c>
      <c r="E363" s="217" t="s">
        <v>21</v>
      </c>
      <c r="F363" s="218" t="s">
        <v>1046</v>
      </c>
      <c r="G363" s="216"/>
      <c r="H363" s="219">
        <v>4.68</v>
      </c>
      <c r="I363" s="220"/>
      <c r="J363" s="216"/>
      <c r="K363" s="216"/>
      <c r="L363" s="221"/>
      <c r="M363" s="222"/>
      <c r="N363" s="223"/>
      <c r="O363" s="223"/>
      <c r="P363" s="223"/>
      <c r="Q363" s="223"/>
      <c r="R363" s="223"/>
      <c r="S363" s="223"/>
      <c r="T363" s="224"/>
      <c r="AT363" s="225" t="s">
        <v>168</v>
      </c>
      <c r="AU363" s="225" t="s">
        <v>81</v>
      </c>
      <c r="AV363" s="12" t="s">
        <v>81</v>
      </c>
      <c r="AW363" s="12" t="s">
        <v>35</v>
      </c>
      <c r="AX363" s="12" t="s">
        <v>71</v>
      </c>
      <c r="AY363" s="225" t="s">
        <v>152</v>
      </c>
    </row>
    <row r="364" spans="2:51" s="13" customFormat="1" ht="13.5">
      <c r="B364" s="226"/>
      <c r="C364" s="227"/>
      <c r="D364" s="206" t="s">
        <v>168</v>
      </c>
      <c r="E364" s="228" t="s">
        <v>21</v>
      </c>
      <c r="F364" s="229" t="s">
        <v>172</v>
      </c>
      <c r="G364" s="227"/>
      <c r="H364" s="230">
        <v>49.965</v>
      </c>
      <c r="I364" s="231"/>
      <c r="J364" s="227"/>
      <c r="K364" s="227"/>
      <c r="L364" s="232"/>
      <c r="M364" s="233"/>
      <c r="N364" s="234"/>
      <c r="O364" s="234"/>
      <c r="P364" s="234"/>
      <c r="Q364" s="234"/>
      <c r="R364" s="234"/>
      <c r="S364" s="234"/>
      <c r="T364" s="235"/>
      <c r="AT364" s="236" t="s">
        <v>168</v>
      </c>
      <c r="AU364" s="236" t="s">
        <v>81</v>
      </c>
      <c r="AV364" s="13" t="s">
        <v>159</v>
      </c>
      <c r="AW364" s="13" t="s">
        <v>35</v>
      </c>
      <c r="AX364" s="13" t="s">
        <v>79</v>
      </c>
      <c r="AY364" s="236" t="s">
        <v>152</v>
      </c>
    </row>
    <row r="365" spans="2:63" s="10" customFormat="1" ht="29.85" customHeight="1">
      <c r="B365" s="176"/>
      <c r="C365" s="177"/>
      <c r="D365" s="178" t="s">
        <v>70</v>
      </c>
      <c r="E365" s="190" t="s">
        <v>199</v>
      </c>
      <c r="F365" s="190" t="s">
        <v>510</v>
      </c>
      <c r="G365" s="177"/>
      <c r="H365" s="177"/>
      <c r="I365" s="180"/>
      <c r="J365" s="191">
        <f>BK365</f>
        <v>0</v>
      </c>
      <c r="K365" s="177"/>
      <c r="L365" s="182"/>
      <c r="M365" s="183"/>
      <c r="N365" s="184"/>
      <c r="O365" s="184"/>
      <c r="P365" s="185">
        <f>SUM(P366:P383)</f>
        <v>0</v>
      </c>
      <c r="Q365" s="184"/>
      <c r="R365" s="185">
        <f>SUM(R366:R383)</f>
        <v>0.01728342</v>
      </c>
      <c r="S365" s="184"/>
      <c r="T365" s="186">
        <f>SUM(T366:T383)</f>
        <v>0</v>
      </c>
      <c r="AR365" s="187" t="s">
        <v>79</v>
      </c>
      <c r="AT365" s="188" t="s">
        <v>70</v>
      </c>
      <c r="AU365" s="188" t="s">
        <v>79</v>
      </c>
      <c r="AY365" s="187" t="s">
        <v>152</v>
      </c>
      <c r="BK365" s="189">
        <f>SUM(BK366:BK383)</f>
        <v>0</v>
      </c>
    </row>
    <row r="366" spans="2:65" s="1" customFormat="1" ht="25.5" customHeight="1">
      <c r="B366" s="41"/>
      <c r="C366" s="192" t="s">
        <v>505</v>
      </c>
      <c r="D366" s="192" t="s">
        <v>154</v>
      </c>
      <c r="E366" s="193" t="s">
        <v>531</v>
      </c>
      <c r="F366" s="194" t="s">
        <v>532</v>
      </c>
      <c r="G366" s="195" t="s">
        <v>182</v>
      </c>
      <c r="H366" s="196">
        <v>74.82</v>
      </c>
      <c r="I366" s="197"/>
      <c r="J366" s="198">
        <f>ROUND(I366*H366,2)</f>
        <v>0</v>
      </c>
      <c r="K366" s="194" t="s">
        <v>158</v>
      </c>
      <c r="L366" s="61"/>
      <c r="M366" s="199" t="s">
        <v>21</v>
      </c>
      <c r="N366" s="200" t="s">
        <v>42</v>
      </c>
      <c r="O366" s="42"/>
      <c r="P366" s="201">
        <f>O366*H366</f>
        <v>0</v>
      </c>
      <c r="Q366" s="201">
        <v>0</v>
      </c>
      <c r="R366" s="201">
        <f>Q366*H366</f>
        <v>0</v>
      </c>
      <c r="S366" s="201">
        <v>0</v>
      </c>
      <c r="T366" s="202">
        <f>S366*H366</f>
        <v>0</v>
      </c>
      <c r="AR366" s="24" t="s">
        <v>159</v>
      </c>
      <c r="AT366" s="24" t="s">
        <v>154</v>
      </c>
      <c r="AU366" s="24" t="s">
        <v>81</v>
      </c>
      <c r="AY366" s="24" t="s">
        <v>152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24" t="s">
        <v>79</v>
      </c>
      <c r="BK366" s="203">
        <f>ROUND(I366*H366,2)</f>
        <v>0</v>
      </c>
      <c r="BL366" s="24" t="s">
        <v>159</v>
      </c>
      <c r="BM366" s="24" t="s">
        <v>1047</v>
      </c>
    </row>
    <row r="367" spans="2:51" s="11" customFormat="1" ht="13.5">
      <c r="B367" s="204"/>
      <c r="C367" s="205"/>
      <c r="D367" s="206" t="s">
        <v>168</v>
      </c>
      <c r="E367" s="207" t="s">
        <v>21</v>
      </c>
      <c r="F367" s="208" t="s">
        <v>912</v>
      </c>
      <c r="G367" s="205"/>
      <c r="H367" s="207" t="s">
        <v>21</v>
      </c>
      <c r="I367" s="209"/>
      <c r="J367" s="205"/>
      <c r="K367" s="205"/>
      <c r="L367" s="210"/>
      <c r="M367" s="211"/>
      <c r="N367" s="212"/>
      <c r="O367" s="212"/>
      <c r="P367" s="212"/>
      <c r="Q367" s="212"/>
      <c r="R367" s="212"/>
      <c r="S367" s="212"/>
      <c r="T367" s="213"/>
      <c r="AT367" s="214" t="s">
        <v>168</v>
      </c>
      <c r="AU367" s="214" t="s">
        <v>81</v>
      </c>
      <c r="AV367" s="11" t="s">
        <v>79</v>
      </c>
      <c r="AW367" s="11" t="s">
        <v>35</v>
      </c>
      <c r="AX367" s="11" t="s">
        <v>71</v>
      </c>
      <c r="AY367" s="214" t="s">
        <v>152</v>
      </c>
    </row>
    <row r="368" spans="2:51" s="11" customFormat="1" ht="13.5">
      <c r="B368" s="204"/>
      <c r="C368" s="205"/>
      <c r="D368" s="206" t="s">
        <v>168</v>
      </c>
      <c r="E368" s="207" t="s">
        <v>21</v>
      </c>
      <c r="F368" s="208" t="s">
        <v>534</v>
      </c>
      <c r="G368" s="205"/>
      <c r="H368" s="207" t="s">
        <v>21</v>
      </c>
      <c r="I368" s="209"/>
      <c r="J368" s="205"/>
      <c r="K368" s="205"/>
      <c r="L368" s="210"/>
      <c r="M368" s="211"/>
      <c r="N368" s="212"/>
      <c r="O368" s="212"/>
      <c r="P368" s="212"/>
      <c r="Q368" s="212"/>
      <c r="R368" s="212"/>
      <c r="S368" s="212"/>
      <c r="T368" s="213"/>
      <c r="AT368" s="214" t="s">
        <v>168</v>
      </c>
      <c r="AU368" s="214" t="s">
        <v>81</v>
      </c>
      <c r="AV368" s="11" t="s">
        <v>79</v>
      </c>
      <c r="AW368" s="11" t="s">
        <v>35</v>
      </c>
      <c r="AX368" s="11" t="s">
        <v>71</v>
      </c>
      <c r="AY368" s="214" t="s">
        <v>152</v>
      </c>
    </row>
    <row r="369" spans="2:51" s="12" customFormat="1" ht="13.5">
      <c r="B369" s="215"/>
      <c r="C369" s="216"/>
      <c r="D369" s="206" t="s">
        <v>168</v>
      </c>
      <c r="E369" s="217" t="s">
        <v>21</v>
      </c>
      <c r="F369" s="218" t="s">
        <v>1048</v>
      </c>
      <c r="G369" s="216"/>
      <c r="H369" s="219">
        <v>37.41</v>
      </c>
      <c r="I369" s="220"/>
      <c r="J369" s="216"/>
      <c r="K369" s="216"/>
      <c r="L369" s="221"/>
      <c r="M369" s="222"/>
      <c r="N369" s="223"/>
      <c r="O369" s="223"/>
      <c r="P369" s="223"/>
      <c r="Q369" s="223"/>
      <c r="R369" s="223"/>
      <c r="S369" s="223"/>
      <c r="T369" s="224"/>
      <c r="AT369" s="225" t="s">
        <v>168</v>
      </c>
      <c r="AU369" s="225" t="s">
        <v>81</v>
      </c>
      <c r="AV369" s="12" t="s">
        <v>81</v>
      </c>
      <c r="AW369" s="12" t="s">
        <v>35</v>
      </c>
      <c r="AX369" s="12" t="s">
        <v>71</v>
      </c>
      <c r="AY369" s="225" t="s">
        <v>152</v>
      </c>
    </row>
    <row r="370" spans="2:51" s="11" customFormat="1" ht="13.5">
      <c r="B370" s="204"/>
      <c r="C370" s="205"/>
      <c r="D370" s="206" t="s">
        <v>168</v>
      </c>
      <c r="E370" s="207" t="s">
        <v>21</v>
      </c>
      <c r="F370" s="208" t="s">
        <v>536</v>
      </c>
      <c r="G370" s="205"/>
      <c r="H370" s="207" t="s">
        <v>21</v>
      </c>
      <c r="I370" s="209"/>
      <c r="J370" s="205"/>
      <c r="K370" s="205"/>
      <c r="L370" s="210"/>
      <c r="M370" s="211"/>
      <c r="N370" s="212"/>
      <c r="O370" s="212"/>
      <c r="P370" s="212"/>
      <c r="Q370" s="212"/>
      <c r="R370" s="212"/>
      <c r="S370" s="212"/>
      <c r="T370" s="213"/>
      <c r="AT370" s="214" t="s">
        <v>168</v>
      </c>
      <c r="AU370" s="214" t="s">
        <v>81</v>
      </c>
      <c r="AV370" s="11" t="s">
        <v>79</v>
      </c>
      <c r="AW370" s="11" t="s">
        <v>35</v>
      </c>
      <c r="AX370" s="11" t="s">
        <v>71</v>
      </c>
      <c r="AY370" s="214" t="s">
        <v>152</v>
      </c>
    </row>
    <row r="371" spans="2:51" s="12" customFormat="1" ht="13.5">
      <c r="B371" s="215"/>
      <c r="C371" s="216"/>
      <c r="D371" s="206" t="s">
        <v>168</v>
      </c>
      <c r="E371" s="217" t="s">
        <v>21</v>
      </c>
      <c r="F371" s="218" t="s">
        <v>1049</v>
      </c>
      <c r="G371" s="216"/>
      <c r="H371" s="219">
        <v>37.41</v>
      </c>
      <c r="I371" s="220"/>
      <c r="J371" s="216"/>
      <c r="K371" s="216"/>
      <c r="L371" s="221"/>
      <c r="M371" s="222"/>
      <c r="N371" s="223"/>
      <c r="O371" s="223"/>
      <c r="P371" s="223"/>
      <c r="Q371" s="223"/>
      <c r="R371" s="223"/>
      <c r="S371" s="223"/>
      <c r="T371" s="224"/>
      <c r="AT371" s="225" t="s">
        <v>168</v>
      </c>
      <c r="AU371" s="225" t="s">
        <v>81</v>
      </c>
      <c r="AV371" s="12" t="s">
        <v>81</v>
      </c>
      <c r="AW371" s="12" t="s">
        <v>35</v>
      </c>
      <c r="AX371" s="12" t="s">
        <v>71</v>
      </c>
      <c r="AY371" s="225" t="s">
        <v>152</v>
      </c>
    </row>
    <row r="372" spans="2:51" s="14" customFormat="1" ht="13.5">
      <c r="B372" s="237"/>
      <c r="C372" s="238"/>
      <c r="D372" s="206" t="s">
        <v>168</v>
      </c>
      <c r="E372" s="239" t="s">
        <v>21</v>
      </c>
      <c r="F372" s="240" t="s">
        <v>265</v>
      </c>
      <c r="G372" s="238"/>
      <c r="H372" s="241">
        <v>74.82</v>
      </c>
      <c r="I372" s="242"/>
      <c r="J372" s="238"/>
      <c r="K372" s="238"/>
      <c r="L372" s="243"/>
      <c r="M372" s="244"/>
      <c r="N372" s="245"/>
      <c r="O372" s="245"/>
      <c r="P372" s="245"/>
      <c r="Q372" s="245"/>
      <c r="R372" s="245"/>
      <c r="S372" s="245"/>
      <c r="T372" s="246"/>
      <c r="AT372" s="247" t="s">
        <v>168</v>
      </c>
      <c r="AU372" s="247" t="s">
        <v>81</v>
      </c>
      <c r="AV372" s="14" t="s">
        <v>164</v>
      </c>
      <c r="AW372" s="14" t="s">
        <v>35</v>
      </c>
      <c r="AX372" s="14" t="s">
        <v>71</v>
      </c>
      <c r="AY372" s="247" t="s">
        <v>152</v>
      </c>
    </row>
    <row r="373" spans="2:51" s="11" customFormat="1" ht="13.5">
      <c r="B373" s="204"/>
      <c r="C373" s="205"/>
      <c r="D373" s="206" t="s">
        <v>168</v>
      </c>
      <c r="E373" s="207" t="s">
        <v>21</v>
      </c>
      <c r="F373" s="208" t="s">
        <v>916</v>
      </c>
      <c r="G373" s="205"/>
      <c r="H373" s="207" t="s">
        <v>21</v>
      </c>
      <c r="I373" s="209"/>
      <c r="J373" s="205"/>
      <c r="K373" s="205"/>
      <c r="L373" s="210"/>
      <c r="M373" s="211"/>
      <c r="N373" s="212"/>
      <c r="O373" s="212"/>
      <c r="P373" s="212"/>
      <c r="Q373" s="212"/>
      <c r="R373" s="212"/>
      <c r="S373" s="212"/>
      <c r="T373" s="213"/>
      <c r="AT373" s="214" t="s">
        <v>168</v>
      </c>
      <c r="AU373" s="214" t="s">
        <v>81</v>
      </c>
      <c r="AV373" s="11" t="s">
        <v>79</v>
      </c>
      <c r="AW373" s="11" t="s">
        <v>35</v>
      </c>
      <c r="AX373" s="11" t="s">
        <v>71</v>
      </c>
      <c r="AY373" s="214" t="s">
        <v>152</v>
      </c>
    </row>
    <row r="374" spans="2:51" s="11" customFormat="1" ht="13.5">
      <c r="B374" s="204"/>
      <c r="C374" s="205"/>
      <c r="D374" s="206" t="s">
        <v>168</v>
      </c>
      <c r="E374" s="207" t="s">
        <v>21</v>
      </c>
      <c r="F374" s="208" t="s">
        <v>536</v>
      </c>
      <c r="G374" s="205"/>
      <c r="H374" s="207" t="s">
        <v>21</v>
      </c>
      <c r="I374" s="209"/>
      <c r="J374" s="205"/>
      <c r="K374" s="205"/>
      <c r="L374" s="210"/>
      <c r="M374" s="211"/>
      <c r="N374" s="212"/>
      <c r="O374" s="212"/>
      <c r="P374" s="212"/>
      <c r="Q374" s="212"/>
      <c r="R374" s="212"/>
      <c r="S374" s="212"/>
      <c r="T374" s="213"/>
      <c r="AT374" s="214" t="s">
        <v>168</v>
      </c>
      <c r="AU374" s="214" t="s">
        <v>81</v>
      </c>
      <c r="AV374" s="11" t="s">
        <v>79</v>
      </c>
      <c r="AW374" s="11" t="s">
        <v>35</v>
      </c>
      <c r="AX374" s="11" t="s">
        <v>71</v>
      </c>
      <c r="AY374" s="214" t="s">
        <v>152</v>
      </c>
    </row>
    <row r="375" spans="2:51" s="12" customFormat="1" ht="13.5">
      <c r="B375" s="215"/>
      <c r="C375" s="216"/>
      <c r="D375" s="206" t="s">
        <v>168</v>
      </c>
      <c r="E375" s="217" t="s">
        <v>21</v>
      </c>
      <c r="F375" s="218" t="s">
        <v>71</v>
      </c>
      <c r="G375" s="216"/>
      <c r="H375" s="219">
        <v>0</v>
      </c>
      <c r="I375" s="220"/>
      <c r="J375" s="216"/>
      <c r="K375" s="216"/>
      <c r="L375" s="221"/>
      <c r="M375" s="222"/>
      <c r="N375" s="223"/>
      <c r="O375" s="223"/>
      <c r="P375" s="223"/>
      <c r="Q375" s="223"/>
      <c r="R375" s="223"/>
      <c r="S375" s="223"/>
      <c r="T375" s="224"/>
      <c r="AT375" s="225" t="s">
        <v>168</v>
      </c>
      <c r="AU375" s="225" t="s">
        <v>81</v>
      </c>
      <c r="AV375" s="12" t="s">
        <v>81</v>
      </c>
      <c r="AW375" s="12" t="s">
        <v>35</v>
      </c>
      <c r="AX375" s="12" t="s">
        <v>71</v>
      </c>
      <c r="AY375" s="225" t="s">
        <v>152</v>
      </c>
    </row>
    <row r="376" spans="2:51" s="11" customFormat="1" ht="13.5">
      <c r="B376" s="204"/>
      <c r="C376" s="205"/>
      <c r="D376" s="206" t="s">
        <v>168</v>
      </c>
      <c r="E376" s="207" t="s">
        <v>21</v>
      </c>
      <c r="F376" s="208" t="s">
        <v>538</v>
      </c>
      <c r="G376" s="205"/>
      <c r="H376" s="207" t="s">
        <v>21</v>
      </c>
      <c r="I376" s="209"/>
      <c r="J376" s="205"/>
      <c r="K376" s="205"/>
      <c r="L376" s="210"/>
      <c r="M376" s="211"/>
      <c r="N376" s="212"/>
      <c r="O376" s="212"/>
      <c r="P376" s="212"/>
      <c r="Q376" s="212"/>
      <c r="R376" s="212"/>
      <c r="S376" s="212"/>
      <c r="T376" s="213"/>
      <c r="AT376" s="214" t="s">
        <v>168</v>
      </c>
      <c r="AU376" s="214" t="s">
        <v>81</v>
      </c>
      <c r="AV376" s="11" t="s">
        <v>79</v>
      </c>
      <c r="AW376" s="11" t="s">
        <v>35</v>
      </c>
      <c r="AX376" s="11" t="s">
        <v>71</v>
      </c>
      <c r="AY376" s="214" t="s">
        <v>152</v>
      </c>
    </row>
    <row r="377" spans="2:51" s="12" customFormat="1" ht="13.5">
      <c r="B377" s="215"/>
      <c r="C377" s="216"/>
      <c r="D377" s="206" t="s">
        <v>168</v>
      </c>
      <c r="E377" s="217" t="s">
        <v>21</v>
      </c>
      <c r="F377" s="218" t="s">
        <v>71</v>
      </c>
      <c r="G377" s="216"/>
      <c r="H377" s="219">
        <v>0</v>
      </c>
      <c r="I377" s="220"/>
      <c r="J377" s="216"/>
      <c r="K377" s="216"/>
      <c r="L377" s="221"/>
      <c r="M377" s="222"/>
      <c r="N377" s="223"/>
      <c r="O377" s="223"/>
      <c r="P377" s="223"/>
      <c r="Q377" s="223"/>
      <c r="R377" s="223"/>
      <c r="S377" s="223"/>
      <c r="T377" s="224"/>
      <c r="AT377" s="225" t="s">
        <v>168</v>
      </c>
      <c r="AU377" s="225" t="s">
        <v>81</v>
      </c>
      <c r="AV377" s="12" t="s">
        <v>81</v>
      </c>
      <c r="AW377" s="12" t="s">
        <v>35</v>
      </c>
      <c r="AX377" s="12" t="s">
        <v>71</v>
      </c>
      <c r="AY377" s="225" t="s">
        <v>152</v>
      </c>
    </row>
    <row r="378" spans="2:51" s="14" customFormat="1" ht="13.5">
      <c r="B378" s="237"/>
      <c r="C378" s="238"/>
      <c r="D378" s="206" t="s">
        <v>168</v>
      </c>
      <c r="E378" s="239" t="s">
        <v>21</v>
      </c>
      <c r="F378" s="240" t="s">
        <v>265</v>
      </c>
      <c r="G378" s="238"/>
      <c r="H378" s="241">
        <v>0</v>
      </c>
      <c r="I378" s="242"/>
      <c r="J378" s="238"/>
      <c r="K378" s="238"/>
      <c r="L378" s="243"/>
      <c r="M378" s="244"/>
      <c r="N378" s="245"/>
      <c r="O378" s="245"/>
      <c r="P378" s="245"/>
      <c r="Q378" s="245"/>
      <c r="R378" s="245"/>
      <c r="S378" s="245"/>
      <c r="T378" s="246"/>
      <c r="AT378" s="247" t="s">
        <v>168</v>
      </c>
      <c r="AU378" s="247" t="s">
        <v>81</v>
      </c>
      <c r="AV378" s="14" t="s">
        <v>164</v>
      </c>
      <c r="AW378" s="14" t="s">
        <v>35</v>
      </c>
      <c r="AX378" s="14" t="s">
        <v>71</v>
      </c>
      <c r="AY378" s="247" t="s">
        <v>152</v>
      </c>
    </row>
    <row r="379" spans="2:51" s="13" customFormat="1" ht="13.5">
      <c r="B379" s="226"/>
      <c r="C379" s="227"/>
      <c r="D379" s="206" t="s">
        <v>168</v>
      </c>
      <c r="E379" s="228" t="s">
        <v>21</v>
      </c>
      <c r="F379" s="229" t="s">
        <v>172</v>
      </c>
      <c r="G379" s="227"/>
      <c r="H379" s="230">
        <v>74.82</v>
      </c>
      <c r="I379" s="231"/>
      <c r="J379" s="227"/>
      <c r="K379" s="227"/>
      <c r="L379" s="232"/>
      <c r="M379" s="233"/>
      <c r="N379" s="234"/>
      <c r="O379" s="234"/>
      <c r="P379" s="234"/>
      <c r="Q379" s="234"/>
      <c r="R379" s="234"/>
      <c r="S379" s="234"/>
      <c r="T379" s="235"/>
      <c r="AT379" s="236" t="s">
        <v>168</v>
      </c>
      <c r="AU379" s="236" t="s">
        <v>81</v>
      </c>
      <c r="AV379" s="13" t="s">
        <v>159</v>
      </c>
      <c r="AW379" s="13" t="s">
        <v>35</v>
      </c>
      <c r="AX379" s="13" t="s">
        <v>79</v>
      </c>
      <c r="AY379" s="236" t="s">
        <v>152</v>
      </c>
    </row>
    <row r="380" spans="2:65" s="1" customFormat="1" ht="25.5" customHeight="1">
      <c r="B380" s="41"/>
      <c r="C380" s="248" t="s">
        <v>511</v>
      </c>
      <c r="D380" s="248" t="s">
        <v>277</v>
      </c>
      <c r="E380" s="249" t="s">
        <v>541</v>
      </c>
      <c r="F380" s="250" t="s">
        <v>542</v>
      </c>
      <c r="G380" s="251" t="s">
        <v>182</v>
      </c>
      <c r="H380" s="252">
        <v>78.561</v>
      </c>
      <c r="I380" s="253"/>
      <c r="J380" s="254">
        <f>ROUND(I380*H380,2)</f>
        <v>0</v>
      </c>
      <c r="K380" s="250" t="s">
        <v>158</v>
      </c>
      <c r="L380" s="255"/>
      <c r="M380" s="256" t="s">
        <v>21</v>
      </c>
      <c r="N380" s="257" t="s">
        <v>42</v>
      </c>
      <c r="O380" s="42"/>
      <c r="P380" s="201">
        <f>O380*H380</f>
        <v>0</v>
      </c>
      <c r="Q380" s="201">
        <v>0.00022</v>
      </c>
      <c r="R380" s="201">
        <f>Q380*H380</f>
        <v>0.01728342</v>
      </c>
      <c r="S380" s="201">
        <v>0</v>
      </c>
      <c r="T380" s="202">
        <f>S380*H380</f>
        <v>0</v>
      </c>
      <c r="AR380" s="24" t="s">
        <v>199</v>
      </c>
      <c r="AT380" s="24" t="s">
        <v>277</v>
      </c>
      <c r="AU380" s="24" t="s">
        <v>81</v>
      </c>
      <c r="AY380" s="24" t="s">
        <v>152</v>
      </c>
      <c r="BE380" s="203">
        <f>IF(N380="základní",J380,0)</f>
        <v>0</v>
      </c>
      <c r="BF380" s="203">
        <f>IF(N380="snížená",J380,0)</f>
        <v>0</v>
      </c>
      <c r="BG380" s="203">
        <f>IF(N380="zákl. přenesená",J380,0)</f>
        <v>0</v>
      </c>
      <c r="BH380" s="203">
        <f>IF(N380="sníž. přenesená",J380,0)</f>
        <v>0</v>
      </c>
      <c r="BI380" s="203">
        <f>IF(N380="nulová",J380,0)</f>
        <v>0</v>
      </c>
      <c r="BJ380" s="24" t="s">
        <v>79</v>
      </c>
      <c r="BK380" s="203">
        <f>ROUND(I380*H380,2)</f>
        <v>0</v>
      </c>
      <c r="BL380" s="24" t="s">
        <v>159</v>
      </c>
      <c r="BM380" s="24" t="s">
        <v>1050</v>
      </c>
    </row>
    <row r="381" spans="2:51" s="12" customFormat="1" ht="13.5">
      <c r="B381" s="215"/>
      <c r="C381" s="216"/>
      <c r="D381" s="206" t="s">
        <v>168</v>
      </c>
      <c r="E381" s="217" t="s">
        <v>21</v>
      </c>
      <c r="F381" s="218" t="s">
        <v>1051</v>
      </c>
      <c r="G381" s="216"/>
      <c r="H381" s="219">
        <v>78.561</v>
      </c>
      <c r="I381" s="220"/>
      <c r="J381" s="216"/>
      <c r="K381" s="216"/>
      <c r="L381" s="221"/>
      <c r="M381" s="222"/>
      <c r="N381" s="223"/>
      <c r="O381" s="223"/>
      <c r="P381" s="223"/>
      <c r="Q381" s="223"/>
      <c r="R381" s="223"/>
      <c r="S381" s="223"/>
      <c r="T381" s="224"/>
      <c r="AT381" s="225" t="s">
        <v>168</v>
      </c>
      <c r="AU381" s="225" t="s">
        <v>81</v>
      </c>
      <c r="AV381" s="12" t="s">
        <v>81</v>
      </c>
      <c r="AW381" s="12" t="s">
        <v>35</v>
      </c>
      <c r="AX381" s="12" t="s">
        <v>71</v>
      </c>
      <c r="AY381" s="225" t="s">
        <v>152</v>
      </c>
    </row>
    <row r="382" spans="2:51" s="13" customFormat="1" ht="13.5">
      <c r="B382" s="226"/>
      <c r="C382" s="227"/>
      <c r="D382" s="206" t="s">
        <v>168</v>
      </c>
      <c r="E382" s="228" t="s">
        <v>21</v>
      </c>
      <c r="F382" s="229" t="s">
        <v>172</v>
      </c>
      <c r="G382" s="227"/>
      <c r="H382" s="230">
        <v>78.561</v>
      </c>
      <c r="I382" s="231"/>
      <c r="J382" s="227"/>
      <c r="K382" s="227"/>
      <c r="L382" s="232"/>
      <c r="M382" s="233"/>
      <c r="N382" s="234"/>
      <c r="O382" s="234"/>
      <c r="P382" s="234"/>
      <c r="Q382" s="234"/>
      <c r="R382" s="234"/>
      <c r="S382" s="234"/>
      <c r="T382" s="235"/>
      <c r="AT382" s="236" t="s">
        <v>168</v>
      </c>
      <c r="AU382" s="236" t="s">
        <v>81</v>
      </c>
      <c r="AV382" s="13" t="s">
        <v>159</v>
      </c>
      <c r="AW382" s="13" t="s">
        <v>35</v>
      </c>
      <c r="AX382" s="13" t="s">
        <v>79</v>
      </c>
      <c r="AY382" s="236" t="s">
        <v>152</v>
      </c>
    </row>
    <row r="383" spans="2:65" s="1" customFormat="1" ht="16.5" customHeight="1">
      <c r="B383" s="41"/>
      <c r="C383" s="248" t="s">
        <v>515</v>
      </c>
      <c r="D383" s="248" t="s">
        <v>277</v>
      </c>
      <c r="E383" s="249" t="s">
        <v>546</v>
      </c>
      <c r="F383" s="250" t="s">
        <v>547</v>
      </c>
      <c r="G383" s="251" t="s">
        <v>254</v>
      </c>
      <c r="H383" s="252">
        <v>10</v>
      </c>
      <c r="I383" s="253"/>
      <c r="J383" s="254">
        <f>ROUND(I383*H383,2)</f>
        <v>0</v>
      </c>
      <c r="K383" s="250" t="s">
        <v>21</v>
      </c>
      <c r="L383" s="255"/>
      <c r="M383" s="256" t="s">
        <v>21</v>
      </c>
      <c r="N383" s="257" t="s">
        <v>42</v>
      </c>
      <c r="O383" s="42"/>
      <c r="P383" s="201">
        <f>O383*H383</f>
        <v>0</v>
      </c>
      <c r="Q383" s="201">
        <v>0</v>
      </c>
      <c r="R383" s="201">
        <f>Q383*H383</f>
        <v>0</v>
      </c>
      <c r="S383" s="201">
        <v>0</v>
      </c>
      <c r="T383" s="202">
        <f>S383*H383</f>
        <v>0</v>
      </c>
      <c r="AR383" s="24" t="s">
        <v>199</v>
      </c>
      <c r="AT383" s="24" t="s">
        <v>277</v>
      </c>
      <c r="AU383" s="24" t="s">
        <v>81</v>
      </c>
      <c r="AY383" s="24" t="s">
        <v>152</v>
      </c>
      <c r="BE383" s="203">
        <f>IF(N383="základní",J383,0)</f>
        <v>0</v>
      </c>
      <c r="BF383" s="203">
        <f>IF(N383="snížená",J383,0)</f>
        <v>0</v>
      </c>
      <c r="BG383" s="203">
        <f>IF(N383="zákl. přenesená",J383,0)</f>
        <v>0</v>
      </c>
      <c r="BH383" s="203">
        <f>IF(N383="sníž. přenesená",J383,0)</f>
        <v>0</v>
      </c>
      <c r="BI383" s="203">
        <f>IF(N383="nulová",J383,0)</f>
        <v>0</v>
      </c>
      <c r="BJ383" s="24" t="s">
        <v>79</v>
      </c>
      <c r="BK383" s="203">
        <f>ROUND(I383*H383,2)</f>
        <v>0</v>
      </c>
      <c r="BL383" s="24" t="s">
        <v>159</v>
      </c>
      <c r="BM383" s="24" t="s">
        <v>1052</v>
      </c>
    </row>
    <row r="384" spans="2:63" s="10" customFormat="1" ht="29.85" customHeight="1">
      <c r="B384" s="176"/>
      <c r="C384" s="177"/>
      <c r="D384" s="178" t="s">
        <v>70</v>
      </c>
      <c r="E384" s="190" t="s">
        <v>211</v>
      </c>
      <c r="F384" s="190" t="s">
        <v>549</v>
      </c>
      <c r="G384" s="177"/>
      <c r="H384" s="177"/>
      <c r="I384" s="180"/>
      <c r="J384" s="191">
        <f>BK384</f>
        <v>0</v>
      </c>
      <c r="K384" s="177"/>
      <c r="L384" s="182"/>
      <c r="M384" s="183"/>
      <c r="N384" s="184"/>
      <c r="O384" s="184"/>
      <c r="P384" s="185">
        <f>SUM(P385:P430)</f>
        <v>0</v>
      </c>
      <c r="Q384" s="184"/>
      <c r="R384" s="185">
        <f>SUM(R385:R430)</f>
        <v>6.970204239999999</v>
      </c>
      <c r="S384" s="184"/>
      <c r="T384" s="186">
        <f>SUM(T385:T430)</f>
        <v>9</v>
      </c>
      <c r="AR384" s="187" t="s">
        <v>79</v>
      </c>
      <c r="AT384" s="188" t="s">
        <v>70</v>
      </c>
      <c r="AU384" s="188" t="s">
        <v>79</v>
      </c>
      <c r="AY384" s="187" t="s">
        <v>152</v>
      </c>
      <c r="BK384" s="189">
        <f>SUM(BK385:BK430)</f>
        <v>0</v>
      </c>
    </row>
    <row r="385" spans="2:65" s="1" customFormat="1" ht="16.5" customHeight="1">
      <c r="B385" s="41"/>
      <c r="C385" s="192" t="s">
        <v>519</v>
      </c>
      <c r="D385" s="192" t="s">
        <v>154</v>
      </c>
      <c r="E385" s="193" t="s">
        <v>556</v>
      </c>
      <c r="F385" s="194" t="s">
        <v>557</v>
      </c>
      <c r="G385" s="195" t="s">
        <v>182</v>
      </c>
      <c r="H385" s="196">
        <v>84.36</v>
      </c>
      <c r="I385" s="197"/>
      <c r="J385" s="198">
        <f>ROUND(I385*H385,2)</f>
        <v>0</v>
      </c>
      <c r="K385" s="194" t="s">
        <v>21</v>
      </c>
      <c r="L385" s="61"/>
      <c r="M385" s="199" t="s">
        <v>21</v>
      </c>
      <c r="N385" s="200" t="s">
        <v>42</v>
      </c>
      <c r="O385" s="42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AR385" s="24" t="s">
        <v>159</v>
      </c>
      <c r="AT385" s="24" t="s">
        <v>154</v>
      </c>
      <c r="AU385" s="24" t="s">
        <v>81</v>
      </c>
      <c r="AY385" s="24" t="s">
        <v>152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24" t="s">
        <v>79</v>
      </c>
      <c r="BK385" s="203">
        <f>ROUND(I385*H385,2)</f>
        <v>0</v>
      </c>
      <c r="BL385" s="24" t="s">
        <v>159</v>
      </c>
      <c r="BM385" s="24" t="s">
        <v>1053</v>
      </c>
    </row>
    <row r="386" spans="2:51" s="11" customFormat="1" ht="13.5">
      <c r="B386" s="204"/>
      <c r="C386" s="205"/>
      <c r="D386" s="206" t="s">
        <v>168</v>
      </c>
      <c r="E386" s="207" t="s">
        <v>21</v>
      </c>
      <c r="F386" s="208" t="s">
        <v>561</v>
      </c>
      <c r="G386" s="205"/>
      <c r="H386" s="207" t="s">
        <v>21</v>
      </c>
      <c r="I386" s="209"/>
      <c r="J386" s="205"/>
      <c r="K386" s="205"/>
      <c r="L386" s="210"/>
      <c r="M386" s="211"/>
      <c r="N386" s="212"/>
      <c r="O386" s="212"/>
      <c r="P386" s="212"/>
      <c r="Q386" s="212"/>
      <c r="R386" s="212"/>
      <c r="S386" s="212"/>
      <c r="T386" s="213"/>
      <c r="AT386" s="214" t="s">
        <v>168</v>
      </c>
      <c r="AU386" s="214" t="s">
        <v>81</v>
      </c>
      <c r="AV386" s="11" t="s">
        <v>79</v>
      </c>
      <c r="AW386" s="11" t="s">
        <v>35</v>
      </c>
      <c r="AX386" s="11" t="s">
        <v>71</v>
      </c>
      <c r="AY386" s="214" t="s">
        <v>152</v>
      </c>
    </row>
    <row r="387" spans="2:51" s="11" customFormat="1" ht="13.5">
      <c r="B387" s="204"/>
      <c r="C387" s="205"/>
      <c r="D387" s="206" t="s">
        <v>168</v>
      </c>
      <c r="E387" s="207" t="s">
        <v>21</v>
      </c>
      <c r="F387" s="208" t="s">
        <v>1054</v>
      </c>
      <c r="G387" s="205"/>
      <c r="H387" s="207" t="s">
        <v>21</v>
      </c>
      <c r="I387" s="209"/>
      <c r="J387" s="205"/>
      <c r="K387" s="205"/>
      <c r="L387" s="210"/>
      <c r="M387" s="211"/>
      <c r="N387" s="212"/>
      <c r="O387" s="212"/>
      <c r="P387" s="212"/>
      <c r="Q387" s="212"/>
      <c r="R387" s="212"/>
      <c r="S387" s="212"/>
      <c r="T387" s="213"/>
      <c r="AT387" s="214" t="s">
        <v>168</v>
      </c>
      <c r="AU387" s="214" t="s">
        <v>81</v>
      </c>
      <c r="AV387" s="11" t="s">
        <v>79</v>
      </c>
      <c r="AW387" s="11" t="s">
        <v>35</v>
      </c>
      <c r="AX387" s="11" t="s">
        <v>71</v>
      </c>
      <c r="AY387" s="214" t="s">
        <v>152</v>
      </c>
    </row>
    <row r="388" spans="2:51" s="12" customFormat="1" ht="13.5">
      <c r="B388" s="215"/>
      <c r="C388" s="216"/>
      <c r="D388" s="206" t="s">
        <v>168</v>
      </c>
      <c r="E388" s="217" t="s">
        <v>21</v>
      </c>
      <c r="F388" s="218" t="s">
        <v>1055</v>
      </c>
      <c r="G388" s="216"/>
      <c r="H388" s="219">
        <v>84.36</v>
      </c>
      <c r="I388" s="220"/>
      <c r="J388" s="216"/>
      <c r="K388" s="216"/>
      <c r="L388" s="221"/>
      <c r="M388" s="222"/>
      <c r="N388" s="223"/>
      <c r="O388" s="223"/>
      <c r="P388" s="223"/>
      <c r="Q388" s="223"/>
      <c r="R388" s="223"/>
      <c r="S388" s="223"/>
      <c r="T388" s="224"/>
      <c r="AT388" s="225" t="s">
        <v>168</v>
      </c>
      <c r="AU388" s="225" t="s">
        <v>81</v>
      </c>
      <c r="AV388" s="12" t="s">
        <v>81</v>
      </c>
      <c r="AW388" s="12" t="s">
        <v>35</v>
      </c>
      <c r="AX388" s="12" t="s">
        <v>71</v>
      </c>
      <c r="AY388" s="225" t="s">
        <v>152</v>
      </c>
    </row>
    <row r="389" spans="2:51" s="14" customFormat="1" ht="13.5">
      <c r="B389" s="237"/>
      <c r="C389" s="238"/>
      <c r="D389" s="206" t="s">
        <v>168</v>
      </c>
      <c r="E389" s="239" t="s">
        <v>21</v>
      </c>
      <c r="F389" s="240" t="s">
        <v>265</v>
      </c>
      <c r="G389" s="238"/>
      <c r="H389" s="241">
        <v>84.36</v>
      </c>
      <c r="I389" s="242"/>
      <c r="J389" s="238"/>
      <c r="K389" s="238"/>
      <c r="L389" s="243"/>
      <c r="M389" s="244"/>
      <c r="N389" s="245"/>
      <c r="O389" s="245"/>
      <c r="P389" s="245"/>
      <c r="Q389" s="245"/>
      <c r="R389" s="245"/>
      <c r="S389" s="245"/>
      <c r="T389" s="246"/>
      <c r="AT389" s="247" t="s">
        <v>168</v>
      </c>
      <c r="AU389" s="247" t="s">
        <v>81</v>
      </c>
      <c r="AV389" s="14" t="s">
        <v>164</v>
      </c>
      <c r="AW389" s="14" t="s">
        <v>35</v>
      </c>
      <c r="AX389" s="14" t="s">
        <v>71</v>
      </c>
      <c r="AY389" s="247" t="s">
        <v>152</v>
      </c>
    </row>
    <row r="390" spans="2:51" s="13" customFormat="1" ht="13.5">
      <c r="B390" s="226"/>
      <c r="C390" s="227"/>
      <c r="D390" s="206" t="s">
        <v>168</v>
      </c>
      <c r="E390" s="228" t="s">
        <v>21</v>
      </c>
      <c r="F390" s="229" t="s">
        <v>172</v>
      </c>
      <c r="G390" s="227"/>
      <c r="H390" s="230">
        <v>84.36</v>
      </c>
      <c r="I390" s="231"/>
      <c r="J390" s="227"/>
      <c r="K390" s="227"/>
      <c r="L390" s="232"/>
      <c r="M390" s="233"/>
      <c r="N390" s="234"/>
      <c r="O390" s="234"/>
      <c r="P390" s="234"/>
      <c r="Q390" s="234"/>
      <c r="R390" s="234"/>
      <c r="S390" s="234"/>
      <c r="T390" s="235"/>
      <c r="AT390" s="236" t="s">
        <v>168</v>
      </c>
      <c r="AU390" s="236" t="s">
        <v>81</v>
      </c>
      <c r="AV390" s="13" t="s">
        <v>159</v>
      </c>
      <c r="AW390" s="13" t="s">
        <v>35</v>
      </c>
      <c r="AX390" s="13" t="s">
        <v>79</v>
      </c>
      <c r="AY390" s="236" t="s">
        <v>152</v>
      </c>
    </row>
    <row r="391" spans="2:65" s="1" customFormat="1" ht="38.25" customHeight="1">
      <c r="B391" s="41"/>
      <c r="C391" s="192" t="s">
        <v>523</v>
      </c>
      <c r="D391" s="192" t="s">
        <v>154</v>
      </c>
      <c r="E391" s="193" t="s">
        <v>571</v>
      </c>
      <c r="F391" s="194" t="s">
        <v>572</v>
      </c>
      <c r="G391" s="195" t="s">
        <v>182</v>
      </c>
      <c r="H391" s="196">
        <v>32.41</v>
      </c>
      <c r="I391" s="197"/>
      <c r="J391" s="198">
        <f>ROUND(I391*H391,2)</f>
        <v>0</v>
      </c>
      <c r="K391" s="194" t="s">
        <v>158</v>
      </c>
      <c r="L391" s="61"/>
      <c r="M391" s="199" t="s">
        <v>21</v>
      </c>
      <c r="N391" s="200" t="s">
        <v>42</v>
      </c>
      <c r="O391" s="42"/>
      <c r="P391" s="201">
        <f>O391*H391</f>
        <v>0</v>
      </c>
      <c r="Q391" s="201">
        <v>0.1554</v>
      </c>
      <c r="R391" s="201">
        <f>Q391*H391</f>
        <v>5.0365139999999995</v>
      </c>
      <c r="S391" s="201">
        <v>0</v>
      </c>
      <c r="T391" s="202">
        <f>S391*H391</f>
        <v>0</v>
      </c>
      <c r="AR391" s="24" t="s">
        <v>159</v>
      </c>
      <c r="AT391" s="24" t="s">
        <v>154</v>
      </c>
      <c r="AU391" s="24" t="s">
        <v>81</v>
      </c>
      <c r="AY391" s="24" t="s">
        <v>152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24" t="s">
        <v>79</v>
      </c>
      <c r="BK391" s="203">
        <f>ROUND(I391*H391,2)</f>
        <v>0</v>
      </c>
      <c r="BL391" s="24" t="s">
        <v>159</v>
      </c>
      <c r="BM391" s="24" t="s">
        <v>1056</v>
      </c>
    </row>
    <row r="392" spans="2:51" s="11" customFormat="1" ht="13.5">
      <c r="B392" s="204"/>
      <c r="C392" s="205"/>
      <c r="D392" s="206" t="s">
        <v>168</v>
      </c>
      <c r="E392" s="207" t="s">
        <v>21</v>
      </c>
      <c r="F392" s="208" t="s">
        <v>912</v>
      </c>
      <c r="G392" s="205"/>
      <c r="H392" s="207" t="s">
        <v>21</v>
      </c>
      <c r="I392" s="209"/>
      <c r="J392" s="205"/>
      <c r="K392" s="205"/>
      <c r="L392" s="210"/>
      <c r="M392" s="211"/>
      <c r="N392" s="212"/>
      <c r="O392" s="212"/>
      <c r="P392" s="212"/>
      <c r="Q392" s="212"/>
      <c r="R392" s="212"/>
      <c r="S392" s="212"/>
      <c r="T392" s="213"/>
      <c r="AT392" s="214" t="s">
        <v>168</v>
      </c>
      <c r="AU392" s="214" t="s">
        <v>81</v>
      </c>
      <c r="AV392" s="11" t="s">
        <v>79</v>
      </c>
      <c r="AW392" s="11" t="s">
        <v>35</v>
      </c>
      <c r="AX392" s="11" t="s">
        <v>71</v>
      </c>
      <c r="AY392" s="214" t="s">
        <v>152</v>
      </c>
    </row>
    <row r="393" spans="2:51" s="12" customFormat="1" ht="13.5">
      <c r="B393" s="215"/>
      <c r="C393" s="216"/>
      <c r="D393" s="206" t="s">
        <v>168</v>
      </c>
      <c r="E393" s="217" t="s">
        <v>21</v>
      </c>
      <c r="F393" s="218" t="s">
        <v>1057</v>
      </c>
      <c r="G393" s="216"/>
      <c r="H393" s="219">
        <v>32.41</v>
      </c>
      <c r="I393" s="220"/>
      <c r="J393" s="216"/>
      <c r="K393" s="216"/>
      <c r="L393" s="221"/>
      <c r="M393" s="222"/>
      <c r="N393" s="223"/>
      <c r="O393" s="223"/>
      <c r="P393" s="223"/>
      <c r="Q393" s="223"/>
      <c r="R393" s="223"/>
      <c r="S393" s="223"/>
      <c r="T393" s="224"/>
      <c r="AT393" s="225" t="s">
        <v>168</v>
      </c>
      <c r="AU393" s="225" t="s">
        <v>81</v>
      </c>
      <c r="AV393" s="12" t="s">
        <v>81</v>
      </c>
      <c r="AW393" s="12" t="s">
        <v>35</v>
      </c>
      <c r="AX393" s="12" t="s">
        <v>71</v>
      </c>
      <c r="AY393" s="225" t="s">
        <v>152</v>
      </c>
    </row>
    <row r="394" spans="2:51" s="11" customFormat="1" ht="13.5">
      <c r="B394" s="204"/>
      <c r="C394" s="205"/>
      <c r="D394" s="206" t="s">
        <v>168</v>
      </c>
      <c r="E394" s="207" t="s">
        <v>21</v>
      </c>
      <c r="F394" s="208" t="s">
        <v>916</v>
      </c>
      <c r="G394" s="205"/>
      <c r="H394" s="207" t="s">
        <v>21</v>
      </c>
      <c r="I394" s="209"/>
      <c r="J394" s="205"/>
      <c r="K394" s="205"/>
      <c r="L394" s="210"/>
      <c r="M394" s="211"/>
      <c r="N394" s="212"/>
      <c r="O394" s="212"/>
      <c r="P394" s="212"/>
      <c r="Q394" s="212"/>
      <c r="R394" s="212"/>
      <c r="S394" s="212"/>
      <c r="T394" s="213"/>
      <c r="AT394" s="214" t="s">
        <v>168</v>
      </c>
      <c r="AU394" s="214" t="s">
        <v>81</v>
      </c>
      <c r="AV394" s="11" t="s">
        <v>79</v>
      </c>
      <c r="AW394" s="11" t="s">
        <v>35</v>
      </c>
      <c r="AX394" s="11" t="s">
        <v>71</v>
      </c>
      <c r="AY394" s="214" t="s">
        <v>152</v>
      </c>
    </row>
    <row r="395" spans="2:51" s="12" customFormat="1" ht="13.5">
      <c r="B395" s="215"/>
      <c r="C395" s="216"/>
      <c r="D395" s="206" t="s">
        <v>168</v>
      </c>
      <c r="E395" s="217" t="s">
        <v>21</v>
      </c>
      <c r="F395" s="218" t="s">
        <v>71</v>
      </c>
      <c r="G395" s="216"/>
      <c r="H395" s="219">
        <v>0</v>
      </c>
      <c r="I395" s="220"/>
      <c r="J395" s="216"/>
      <c r="K395" s="216"/>
      <c r="L395" s="221"/>
      <c r="M395" s="222"/>
      <c r="N395" s="223"/>
      <c r="O395" s="223"/>
      <c r="P395" s="223"/>
      <c r="Q395" s="223"/>
      <c r="R395" s="223"/>
      <c r="S395" s="223"/>
      <c r="T395" s="224"/>
      <c r="AT395" s="225" t="s">
        <v>168</v>
      </c>
      <c r="AU395" s="225" t="s">
        <v>81</v>
      </c>
      <c r="AV395" s="12" t="s">
        <v>81</v>
      </c>
      <c r="AW395" s="12" t="s">
        <v>35</v>
      </c>
      <c r="AX395" s="12" t="s">
        <v>71</v>
      </c>
      <c r="AY395" s="225" t="s">
        <v>152</v>
      </c>
    </row>
    <row r="396" spans="2:51" s="13" customFormat="1" ht="13.5">
      <c r="B396" s="226"/>
      <c r="C396" s="227"/>
      <c r="D396" s="206" t="s">
        <v>168</v>
      </c>
      <c r="E396" s="228" t="s">
        <v>21</v>
      </c>
      <c r="F396" s="229" t="s">
        <v>172</v>
      </c>
      <c r="G396" s="227"/>
      <c r="H396" s="230">
        <v>32.41</v>
      </c>
      <c r="I396" s="231"/>
      <c r="J396" s="227"/>
      <c r="K396" s="227"/>
      <c r="L396" s="232"/>
      <c r="M396" s="233"/>
      <c r="N396" s="234"/>
      <c r="O396" s="234"/>
      <c r="P396" s="234"/>
      <c r="Q396" s="234"/>
      <c r="R396" s="234"/>
      <c r="S396" s="234"/>
      <c r="T396" s="235"/>
      <c r="AT396" s="236" t="s">
        <v>168</v>
      </c>
      <c r="AU396" s="236" t="s">
        <v>81</v>
      </c>
      <c r="AV396" s="13" t="s">
        <v>159</v>
      </c>
      <c r="AW396" s="13" t="s">
        <v>35</v>
      </c>
      <c r="AX396" s="13" t="s">
        <v>79</v>
      </c>
      <c r="AY396" s="236" t="s">
        <v>152</v>
      </c>
    </row>
    <row r="397" spans="2:65" s="1" customFormat="1" ht="25.5" customHeight="1">
      <c r="B397" s="41"/>
      <c r="C397" s="248" t="s">
        <v>527</v>
      </c>
      <c r="D397" s="248" t="s">
        <v>277</v>
      </c>
      <c r="E397" s="249" t="s">
        <v>575</v>
      </c>
      <c r="F397" s="250" t="s">
        <v>576</v>
      </c>
      <c r="G397" s="251" t="s">
        <v>324</v>
      </c>
      <c r="H397" s="252">
        <v>32.734</v>
      </c>
      <c r="I397" s="253"/>
      <c r="J397" s="254">
        <f>ROUND(I397*H397,2)</f>
        <v>0</v>
      </c>
      <c r="K397" s="250" t="s">
        <v>158</v>
      </c>
      <c r="L397" s="255"/>
      <c r="M397" s="256" t="s">
        <v>21</v>
      </c>
      <c r="N397" s="257" t="s">
        <v>42</v>
      </c>
      <c r="O397" s="42"/>
      <c r="P397" s="201">
        <f>O397*H397</f>
        <v>0</v>
      </c>
      <c r="Q397" s="201">
        <v>0.058</v>
      </c>
      <c r="R397" s="201">
        <f>Q397*H397</f>
        <v>1.8985720000000001</v>
      </c>
      <c r="S397" s="201">
        <v>0</v>
      </c>
      <c r="T397" s="202">
        <f>S397*H397</f>
        <v>0</v>
      </c>
      <c r="AR397" s="24" t="s">
        <v>199</v>
      </c>
      <c r="AT397" s="24" t="s">
        <v>277</v>
      </c>
      <c r="AU397" s="24" t="s">
        <v>81</v>
      </c>
      <c r="AY397" s="24" t="s">
        <v>152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24" t="s">
        <v>79</v>
      </c>
      <c r="BK397" s="203">
        <f>ROUND(I397*H397,2)</f>
        <v>0</v>
      </c>
      <c r="BL397" s="24" t="s">
        <v>159</v>
      </c>
      <c r="BM397" s="24" t="s">
        <v>1058</v>
      </c>
    </row>
    <row r="398" spans="2:51" s="12" customFormat="1" ht="13.5">
      <c r="B398" s="215"/>
      <c r="C398" s="216"/>
      <c r="D398" s="206" t="s">
        <v>168</v>
      </c>
      <c r="E398" s="217" t="s">
        <v>21</v>
      </c>
      <c r="F398" s="218" t="s">
        <v>1059</v>
      </c>
      <c r="G398" s="216"/>
      <c r="H398" s="219">
        <v>32.734</v>
      </c>
      <c r="I398" s="220"/>
      <c r="J398" s="216"/>
      <c r="K398" s="216"/>
      <c r="L398" s="221"/>
      <c r="M398" s="222"/>
      <c r="N398" s="223"/>
      <c r="O398" s="223"/>
      <c r="P398" s="223"/>
      <c r="Q398" s="223"/>
      <c r="R398" s="223"/>
      <c r="S398" s="223"/>
      <c r="T398" s="224"/>
      <c r="AT398" s="225" t="s">
        <v>168</v>
      </c>
      <c r="AU398" s="225" t="s">
        <v>81</v>
      </c>
      <c r="AV398" s="12" t="s">
        <v>81</v>
      </c>
      <c r="AW398" s="12" t="s">
        <v>35</v>
      </c>
      <c r="AX398" s="12" t="s">
        <v>71</v>
      </c>
      <c r="AY398" s="225" t="s">
        <v>152</v>
      </c>
    </row>
    <row r="399" spans="2:51" s="13" customFormat="1" ht="13.5">
      <c r="B399" s="226"/>
      <c r="C399" s="227"/>
      <c r="D399" s="206" t="s">
        <v>168</v>
      </c>
      <c r="E399" s="228" t="s">
        <v>21</v>
      </c>
      <c r="F399" s="229" t="s">
        <v>172</v>
      </c>
      <c r="G399" s="227"/>
      <c r="H399" s="230">
        <v>32.734</v>
      </c>
      <c r="I399" s="231"/>
      <c r="J399" s="227"/>
      <c r="K399" s="227"/>
      <c r="L399" s="232"/>
      <c r="M399" s="233"/>
      <c r="N399" s="234"/>
      <c r="O399" s="234"/>
      <c r="P399" s="234"/>
      <c r="Q399" s="234"/>
      <c r="R399" s="234"/>
      <c r="S399" s="234"/>
      <c r="T399" s="235"/>
      <c r="AT399" s="236" t="s">
        <v>168</v>
      </c>
      <c r="AU399" s="236" t="s">
        <v>81</v>
      </c>
      <c r="AV399" s="13" t="s">
        <v>159</v>
      </c>
      <c r="AW399" s="13" t="s">
        <v>35</v>
      </c>
      <c r="AX399" s="13" t="s">
        <v>79</v>
      </c>
      <c r="AY399" s="236" t="s">
        <v>152</v>
      </c>
    </row>
    <row r="400" spans="2:65" s="1" customFormat="1" ht="25.5" customHeight="1">
      <c r="B400" s="41"/>
      <c r="C400" s="192" t="s">
        <v>530</v>
      </c>
      <c r="D400" s="192" t="s">
        <v>154</v>
      </c>
      <c r="E400" s="193" t="s">
        <v>580</v>
      </c>
      <c r="F400" s="194" t="s">
        <v>581</v>
      </c>
      <c r="G400" s="195" t="s">
        <v>182</v>
      </c>
      <c r="H400" s="196">
        <v>32.41</v>
      </c>
      <c r="I400" s="197"/>
      <c r="J400" s="198">
        <f>ROUND(I400*H400,2)</f>
        <v>0</v>
      </c>
      <c r="K400" s="194" t="s">
        <v>158</v>
      </c>
      <c r="L400" s="61"/>
      <c r="M400" s="199" t="s">
        <v>21</v>
      </c>
      <c r="N400" s="200" t="s">
        <v>42</v>
      </c>
      <c r="O400" s="42"/>
      <c r="P400" s="201">
        <f>O400*H400</f>
        <v>0</v>
      </c>
      <c r="Q400" s="201">
        <v>0</v>
      </c>
      <c r="R400" s="201">
        <f>Q400*H400</f>
        <v>0</v>
      </c>
      <c r="S400" s="201">
        <v>0</v>
      </c>
      <c r="T400" s="202">
        <f>S400*H400</f>
        <v>0</v>
      </c>
      <c r="AR400" s="24" t="s">
        <v>159</v>
      </c>
      <c r="AT400" s="24" t="s">
        <v>154</v>
      </c>
      <c r="AU400" s="24" t="s">
        <v>81</v>
      </c>
      <c r="AY400" s="24" t="s">
        <v>152</v>
      </c>
      <c r="BE400" s="203">
        <f>IF(N400="základní",J400,0)</f>
        <v>0</v>
      </c>
      <c r="BF400" s="203">
        <f>IF(N400="snížená",J400,0)</f>
        <v>0</v>
      </c>
      <c r="BG400" s="203">
        <f>IF(N400="zákl. přenesená",J400,0)</f>
        <v>0</v>
      </c>
      <c r="BH400" s="203">
        <f>IF(N400="sníž. přenesená",J400,0)</f>
        <v>0</v>
      </c>
      <c r="BI400" s="203">
        <f>IF(N400="nulová",J400,0)</f>
        <v>0</v>
      </c>
      <c r="BJ400" s="24" t="s">
        <v>79</v>
      </c>
      <c r="BK400" s="203">
        <f>ROUND(I400*H400,2)</f>
        <v>0</v>
      </c>
      <c r="BL400" s="24" t="s">
        <v>159</v>
      </c>
      <c r="BM400" s="24" t="s">
        <v>1060</v>
      </c>
    </row>
    <row r="401" spans="2:51" s="12" customFormat="1" ht="13.5">
      <c r="B401" s="215"/>
      <c r="C401" s="216"/>
      <c r="D401" s="206" t="s">
        <v>168</v>
      </c>
      <c r="E401" s="217" t="s">
        <v>21</v>
      </c>
      <c r="F401" s="218" t="s">
        <v>1061</v>
      </c>
      <c r="G401" s="216"/>
      <c r="H401" s="219">
        <v>32.41</v>
      </c>
      <c r="I401" s="220"/>
      <c r="J401" s="216"/>
      <c r="K401" s="216"/>
      <c r="L401" s="221"/>
      <c r="M401" s="222"/>
      <c r="N401" s="223"/>
      <c r="O401" s="223"/>
      <c r="P401" s="223"/>
      <c r="Q401" s="223"/>
      <c r="R401" s="223"/>
      <c r="S401" s="223"/>
      <c r="T401" s="224"/>
      <c r="AT401" s="225" t="s">
        <v>168</v>
      </c>
      <c r="AU401" s="225" t="s">
        <v>81</v>
      </c>
      <c r="AV401" s="12" t="s">
        <v>81</v>
      </c>
      <c r="AW401" s="12" t="s">
        <v>35</v>
      </c>
      <c r="AX401" s="12" t="s">
        <v>71</v>
      </c>
      <c r="AY401" s="225" t="s">
        <v>152</v>
      </c>
    </row>
    <row r="402" spans="2:51" s="13" customFormat="1" ht="13.5">
      <c r="B402" s="226"/>
      <c r="C402" s="227"/>
      <c r="D402" s="206" t="s">
        <v>168</v>
      </c>
      <c r="E402" s="228" t="s">
        <v>21</v>
      </c>
      <c r="F402" s="229" t="s">
        <v>172</v>
      </c>
      <c r="G402" s="227"/>
      <c r="H402" s="230">
        <v>32.41</v>
      </c>
      <c r="I402" s="231"/>
      <c r="J402" s="227"/>
      <c r="K402" s="227"/>
      <c r="L402" s="232"/>
      <c r="M402" s="233"/>
      <c r="N402" s="234"/>
      <c r="O402" s="234"/>
      <c r="P402" s="234"/>
      <c r="Q402" s="234"/>
      <c r="R402" s="234"/>
      <c r="S402" s="234"/>
      <c r="T402" s="235"/>
      <c r="AT402" s="236" t="s">
        <v>168</v>
      </c>
      <c r="AU402" s="236" t="s">
        <v>81</v>
      </c>
      <c r="AV402" s="13" t="s">
        <v>159</v>
      </c>
      <c r="AW402" s="13" t="s">
        <v>35</v>
      </c>
      <c r="AX402" s="13" t="s">
        <v>79</v>
      </c>
      <c r="AY402" s="236" t="s">
        <v>152</v>
      </c>
    </row>
    <row r="403" spans="2:65" s="1" customFormat="1" ht="25.5" customHeight="1">
      <c r="B403" s="41"/>
      <c r="C403" s="192" t="s">
        <v>540</v>
      </c>
      <c r="D403" s="192" t="s">
        <v>154</v>
      </c>
      <c r="E403" s="193" t="s">
        <v>585</v>
      </c>
      <c r="F403" s="194" t="s">
        <v>586</v>
      </c>
      <c r="G403" s="195" t="s">
        <v>157</v>
      </c>
      <c r="H403" s="196">
        <v>19.051</v>
      </c>
      <c r="I403" s="197"/>
      <c r="J403" s="198">
        <f>ROUND(I403*H403,2)</f>
        <v>0</v>
      </c>
      <c r="K403" s="194" t="s">
        <v>21</v>
      </c>
      <c r="L403" s="61"/>
      <c r="M403" s="199" t="s">
        <v>21</v>
      </c>
      <c r="N403" s="200" t="s">
        <v>42</v>
      </c>
      <c r="O403" s="42"/>
      <c r="P403" s="201">
        <f>O403*H403</f>
        <v>0</v>
      </c>
      <c r="Q403" s="201">
        <v>0.00024</v>
      </c>
      <c r="R403" s="201">
        <f>Q403*H403</f>
        <v>0.00457224</v>
      </c>
      <c r="S403" s="201">
        <v>0</v>
      </c>
      <c r="T403" s="202">
        <f>S403*H403</f>
        <v>0</v>
      </c>
      <c r="AR403" s="24" t="s">
        <v>159</v>
      </c>
      <c r="AT403" s="24" t="s">
        <v>154</v>
      </c>
      <c r="AU403" s="24" t="s">
        <v>81</v>
      </c>
      <c r="AY403" s="24" t="s">
        <v>152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4" t="s">
        <v>79</v>
      </c>
      <c r="BK403" s="203">
        <f>ROUND(I403*H403,2)</f>
        <v>0</v>
      </c>
      <c r="BL403" s="24" t="s">
        <v>159</v>
      </c>
      <c r="BM403" s="24" t="s">
        <v>1062</v>
      </c>
    </row>
    <row r="404" spans="2:51" s="11" customFormat="1" ht="13.5">
      <c r="B404" s="204"/>
      <c r="C404" s="205"/>
      <c r="D404" s="206" t="s">
        <v>168</v>
      </c>
      <c r="E404" s="207" t="s">
        <v>21</v>
      </c>
      <c r="F404" s="208" t="s">
        <v>590</v>
      </c>
      <c r="G404" s="205"/>
      <c r="H404" s="207" t="s">
        <v>21</v>
      </c>
      <c r="I404" s="209"/>
      <c r="J404" s="205"/>
      <c r="K404" s="205"/>
      <c r="L404" s="210"/>
      <c r="M404" s="211"/>
      <c r="N404" s="212"/>
      <c r="O404" s="212"/>
      <c r="P404" s="212"/>
      <c r="Q404" s="212"/>
      <c r="R404" s="212"/>
      <c r="S404" s="212"/>
      <c r="T404" s="213"/>
      <c r="AT404" s="214" t="s">
        <v>168</v>
      </c>
      <c r="AU404" s="214" t="s">
        <v>81</v>
      </c>
      <c r="AV404" s="11" t="s">
        <v>79</v>
      </c>
      <c r="AW404" s="11" t="s">
        <v>35</v>
      </c>
      <c r="AX404" s="11" t="s">
        <v>71</v>
      </c>
      <c r="AY404" s="214" t="s">
        <v>152</v>
      </c>
    </row>
    <row r="405" spans="2:51" s="11" customFormat="1" ht="13.5">
      <c r="B405" s="204"/>
      <c r="C405" s="205"/>
      <c r="D405" s="206" t="s">
        <v>168</v>
      </c>
      <c r="E405" s="207" t="s">
        <v>21</v>
      </c>
      <c r="F405" s="208" t="s">
        <v>1054</v>
      </c>
      <c r="G405" s="205"/>
      <c r="H405" s="207" t="s">
        <v>21</v>
      </c>
      <c r="I405" s="209"/>
      <c r="J405" s="205"/>
      <c r="K405" s="205"/>
      <c r="L405" s="210"/>
      <c r="M405" s="211"/>
      <c r="N405" s="212"/>
      <c r="O405" s="212"/>
      <c r="P405" s="212"/>
      <c r="Q405" s="212"/>
      <c r="R405" s="212"/>
      <c r="S405" s="212"/>
      <c r="T405" s="213"/>
      <c r="AT405" s="214" t="s">
        <v>168</v>
      </c>
      <c r="AU405" s="214" t="s">
        <v>81</v>
      </c>
      <c r="AV405" s="11" t="s">
        <v>79</v>
      </c>
      <c r="AW405" s="11" t="s">
        <v>35</v>
      </c>
      <c r="AX405" s="11" t="s">
        <v>71</v>
      </c>
      <c r="AY405" s="214" t="s">
        <v>152</v>
      </c>
    </row>
    <row r="406" spans="2:51" s="12" customFormat="1" ht="13.5">
      <c r="B406" s="215"/>
      <c r="C406" s="216"/>
      <c r="D406" s="206" t="s">
        <v>168</v>
      </c>
      <c r="E406" s="217" t="s">
        <v>21</v>
      </c>
      <c r="F406" s="218" t="s">
        <v>1063</v>
      </c>
      <c r="G406" s="216"/>
      <c r="H406" s="219">
        <v>12.6</v>
      </c>
      <c r="I406" s="220"/>
      <c r="J406" s="216"/>
      <c r="K406" s="216"/>
      <c r="L406" s="221"/>
      <c r="M406" s="222"/>
      <c r="N406" s="223"/>
      <c r="O406" s="223"/>
      <c r="P406" s="223"/>
      <c r="Q406" s="223"/>
      <c r="R406" s="223"/>
      <c r="S406" s="223"/>
      <c r="T406" s="224"/>
      <c r="AT406" s="225" t="s">
        <v>168</v>
      </c>
      <c r="AU406" s="225" t="s">
        <v>81</v>
      </c>
      <c r="AV406" s="12" t="s">
        <v>81</v>
      </c>
      <c r="AW406" s="12" t="s">
        <v>35</v>
      </c>
      <c r="AX406" s="12" t="s">
        <v>71</v>
      </c>
      <c r="AY406" s="225" t="s">
        <v>152</v>
      </c>
    </row>
    <row r="407" spans="2:51" s="12" customFormat="1" ht="13.5">
      <c r="B407" s="215"/>
      <c r="C407" s="216"/>
      <c r="D407" s="206" t="s">
        <v>168</v>
      </c>
      <c r="E407" s="217" t="s">
        <v>21</v>
      </c>
      <c r="F407" s="218" t="s">
        <v>1064</v>
      </c>
      <c r="G407" s="216"/>
      <c r="H407" s="219">
        <v>5.453</v>
      </c>
      <c r="I407" s="220"/>
      <c r="J407" s="216"/>
      <c r="K407" s="216"/>
      <c r="L407" s="221"/>
      <c r="M407" s="222"/>
      <c r="N407" s="223"/>
      <c r="O407" s="223"/>
      <c r="P407" s="223"/>
      <c r="Q407" s="223"/>
      <c r="R407" s="223"/>
      <c r="S407" s="223"/>
      <c r="T407" s="224"/>
      <c r="AT407" s="225" t="s">
        <v>168</v>
      </c>
      <c r="AU407" s="225" t="s">
        <v>81</v>
      </c>
      <c r="AV407" s="12" t="s">
        <v>81</v>
      </c>
      <c r="AW407" s="12" t="s">
        <v>35</v>
      </c>
      <c r="AX407" s="12" t="s">
        <v>71</v>
      </c>
      <c r="AY407" s="225" t="s">
        <v>152</v>
      </c>
    </row>
    <row r="408" spans="2:51" s="12" customFormat="1" ht="13.5">
      <c r="B408" s="215"/>
      <c r="C408" s="216"/>
      <c r="D408" s="206" t="s">
        <v>168</v>
      </c>
      <c r="E408" s="217" t="s">
        <v>21</v>
      </c>
      <c r="F408" s="218" t="s">
        <v>1065</v>
      </c>
      <c r="G408" s="216"/>
      <c r="H408" s="219">
        <v>0.998</v>
      </c>
      <c r="I408" s="220"/>
      <c r="J408" s="216"/>
      <c r="K408" s="216"/>
      <c r="L408" s="221"/>
      <c r="M408" s="222"/>
      <c r="N408" s="223"/>
      <c r="O408" s="223"/>
      <c r="P408" s="223"/>
      <c r="Q408" s="223"/>
      <c r="R408" s="223"/>
      <c r="S408" s="223"/>
      <c r="T408" s="224"/>
      <c r="AT408" s="225" t="s">
        <v>168</v>
      </c>
      <c r="AU408" s="225" t="s">
        <v>81</v>
      </c>
      <c r="AV408" s="12" t="s">
        <v>81</v>
      </c>
      <c r="AW408" s="12" t="s">
        <v>35</v>
      </c>
      <c r="AX408" s="12" t="s">
        <v>71</v>
      </c>
      <c r="AY408" s="225" t="s">
        <v>152</v>
      </c>
    </row>
    <row r="409" spans="2:51" s="14" customFormat="1" ht="13.5">
      <c r="B409" s="237"/>
      <c r="C409" s="238"/>
      <c r="D409" s="206" t="s">
        <v>168</v>
      </c>
      <c r="E409" s="239" t="s">
        <v>21</v>
      </c>
      <c r="F409" s="240" t="s">
        <v>265</v>
      </c>
      <c r="G409" s="238"/>
      <c r="H409" s="241">
        <v>19.051</v>
      </c>
      <c r="I409" s="242"/>
      <c r="J409" s="238"/>
      <c r="K409" s="238"/>
      <c r="L409" s="243"/>
      <c r="M409" s="244"/>
      <c r="N409" s="245"/>
      <c r="O409" s="245"/>
      <c r="P409" s="245"/>
      <c r="Q409" s="245"/>
      <c r="R409" s="245"/>
      <c r="S409" s="245"/>
      <c r="T409" s="246"/>
      <c r="AT409" s="247" t="s">
        <v>168</v>
      </c>
      <c r="AU409" s="247" t="s">
        <v>81</v>
      </c>
      <c r="AV409" s="14" t="s">
        <v>164</v>
      </c>
      <c r="AW409" s="14" t="s">
        <v>35</v>
      </c>
      <c r="AX409" s="14" t="s">
        <v>71</v>
      </c>
      <c r="AY409" s="247" t="s">
        <v>152</v>
      </c>
    </row>
    <row r="410" spans="2:51" s="13" customFormat="1" ht="13.5">
      <c r="B410" s="226"/>
      <c r="C410" s="227"/>
      <c r="D410" s="206" t="s">
        <v>168</v>
      </c>
      <c r="E410" s="228" t="s">
        <v>21</v>
      </c>
      <c r="F410" s="229" t="s">
        <v>172</v>
      </c>
      <c r="G410" s="227"/>
      <c r="H410" s="230">
        <v>19.051</v>
      </c>
      <c r="I410" s="231"/>
      <c r="J410" s="227"/>
      <c r="K410" s="227"/>
      <c r="L410" s="232"/>
      <c r="M410" s="233"/>
      <c r="N410" s="234"/>
      <c r="O410" s="234"/>
      <c r="P410" s="234"/>
      <c r="Q410" s="234"/>
      <c r="R410" s="234"/>
      <c r="S410" s="234"/>
      <c r="T410" s="235"/>
      <c r="AT410" s="236" t="s">
        <v>168</v>
      </c>
      <c r="AU410" s="236" t="s">
        <v>81</v>
      </c>
      <c r="AV410" s="13" t="s">
        <v>159</v>
      </c>
      <c r="AW410" s="13" t="s">
        <v>35</v>
      </c>
      <c r="AX410" s="13" t="s">
        <v>79</v>
      </c>
      <c r="AY410" s="236" t="s">
        <v>152</v>
      </c>
    </row>
    <row r="411" spans="2:65" s="1" customFormat="1" ht="25.5" customHeight="1">
      <c r="B411" s="41"/>
      <c r="C411" s="192" t="s">
        <v>545</v>
      </c>
      <c r="D411" s="192" t="s">
        <v>154</v>
      </c>
      <c r="E411" s="193" t="s">
        <v>601</v>
      </c>
      <c r="F411" s="194" t="s">
        <v>602</v>
      </c>
      <c r="G411" s="195" t="s">
        <v>157</v>
      </c>
      <c r="H411" s="196">
        <v>6.3</v>
      </c>
      <c r="I411" s="197"/>
      <c r="J411" s="198">
        <f>ROUND(I411*H411,2)</f>
        <v>0</v>
      </c>
      <c r="K411" s="194" t="s">
        <v>158</v>
      </c>
      <c r="L411" s="61"/>
      <c r="M411" s="199" t="s">
        <v>21</v>
      </c>
      <c r="N411" s="200" t="s">
        <v>42</v>
      </c>
      <c r="O411" s="42"/>
      <c r="P411" s="201">
        <f>O411*H411</f>
        <v>0</v>
      </c>
      <c r="Q411" s="201">
        <v>0.00142</v>
      </c>
      <c r="R411" s="201">
        <f>Q411*H411</f>
        <v>0.008946</v>
      </c>
      <c r="S411" s="201">
        <v>0</v>
      </c>
      <c r="T411" s="202">
        <f>S411*H411</f>
        <v>0</v>
      </c>
      <c r="AR411" s="24" t="s">
        <v>159</v>
      </c>
      <c r="AT411" s="24" t="s">
        <v>154</v>
      </c>
      <c r="AU411" s="24" t="s">
        <v>81</v>
      </c>
      <c r="AY411" s="24" t="s">
        <v>152</v>
      </c>
      <c r="BE411" s="203">
        <f>IF(N411="základní",J411,0)</f>
        <v>0</v>
      </c>
      <c r="BF411" s="203">
        <f>IF(N411="snížená",J411,0)</f>
        <v>0</v>
      </c>
      <c r="BG411" s="203">
        <f>IF(N411="zákl. přenesená",J411,0)</f>
        <v>0</v>
      </c>
      <c r="BH411" s="203">
        <f>IF(N411="sníž. přenesená",J411,0)</f>
        <v>0</v>
      </c>
      <c r="BI411" s="203">
        <f>IF(N411="nulová",J411,0)</f>
        <v>0</v>
      </c>
      <c r="BJ411" s="24" t="s">
        <v>79</v>
      </c>
      <c r="BK411" s="203">
        <f>ROUND(I411*H411,2)</f>
        <v>0</v>
      </c>
      <c r="BL411" s="24" t="s">
        <v>159</v>
      </c>
      <c r="BM411" s="24" t="s">
        <v>1066</v>
      </c>
    </row>
    <row r="412" spans="2:51" s="11" customFormat="1" ht="13.5">
      <c r="B412" s="204"/>
      <c r="C412" s="205"/>
      <c r="D412" s="206" t="s">
        <v>168</v>
      </c>
      <c r="E412" s="207" t="s">
        <v>21</v>
      </c>
      <c r="F412" s="208" t="s">
        <v>604</v>
      </c>
      <c r="G412" s="205"/>
      <c r="H412" s="207" t="s">
        <v>21</v>
      </c>
      <c r="I412" s="209"/>
      <c r="J412" s="205"/>
      <c r="K412" s="205"/>
      <c r="L412" s="210"/>
      <c r="M412" s="211"/>
      <c r="N412" s="212"/>
      <c r="O412" s="212"/>
      <c r="P412" s="212"/>
      <c r="Q412" s="212"/>
      <c r="R412" s="212"/>
      <c r="S412" s="212"/>
      <c r="T412" s="213"/>
      <c r="AT412" s="214" t="s">
        <v>168</v>
      </c>
      <c r="AU412" s="214" t="s">
        <v>81</v>
      </c>
      <c r="AV412" s="11" t="s">
        <v>79</v>
      </c>
      <c r="AW412" s="11" t="s">
        <v>35</v>
      </c>
      <c r="AX412" s="11" t="s">
        <v>71</v>
      </c>
      <c r="AY412" s="214" t="s">
        <v>152</v>
      </c>
    </row>
    <row r="413" spans="2:51" s="11" customFormat="1" ht="13.5">
      <c r="B413" s="204"/>
      <c r="C413" s="205"/>
      <c r="D413" s="206" t="s">
        <v>168</v>
      </c>
      <c r="E413" s="207" t="s">
        <v>21</v>
      </c>
      <c r="F413" s="208" t="s">
        <v>912</v>
      </c>
      <c r="G413" s="205"/>
      <c r="H413" s="207" t="s">
        <v>21</v>
      </c>
      <c r="I413" s="209"/>
      <c r="J413" s="205"/>
      <c r="K413" s="205"/>
      <c r="L413" s="210"/>
      <c r="M413" s="211"/>
      <c r="N413" s="212"/>
      <c r="O413" s="212"/>
      <c r="P413" s="212"/>
      <c r="Q413" s="212"/>
      <c r="R413" s="212"/>
      <c r="S413" s="212"/>
      <c r="T413" s="213"/>
      <c r="AT413" s="214" t="s">
        <v>168</v>
      </c>
      <c r="AU413" s="214" t="s">
        <v>81</v>
      </c>
      <c r="AV413" s="11" t="s">
        <v>79</v>
      </c>
      <c r="AW413" s="11" t="s">
        <v>35</v>
      </c>
      <c r="AX413" s="11" t="s">
        <v>71</v>
      </c>
      <c r="AY413" s="214" t="s">
        <v>152</v>
      </c>
    </row>
    <row r="414" spans="2:51" s="12" customFormat="1" ht="13.5">
      <c r="B414" s="215"/>
      <c r="C414" s="216"/>
      <c r="D414" s="206" t="s">
        <v>168</v>
      </c>
      <c r="E414" s="217" t="s">
        <v>21</v>
      </c>
      <c r="F414" s="218" t="s">
        <v>1067</v>
      </c>
      <c r="G414" s="216"/>
      <c r="H414" s="219">
        <v>6.3</v>
      </c>
      <c r="I414" s="220"/>
      <c r="J414" s="216"/>
      <c r="K414" s="216"/>
      <c r="L414" s="221"/>
      <c r="M414" s="222"/>
      <c r="N414" s="223"/>
      <c r="O414" s="223"/>
      <c r="P414" s="223"/>
      <c r="Q414" s="223"/>
      <c r="R414" s="223"/>
      <c r="S414" s="223"/>
      <c r="T414" s="224"/>
      <c r="AT414" s="225" t="s">
        <v>168</v>
      </c>
      <c r="AU414" s="225" t="s">
        <v>81</v>
      </c>
      <c r="AV414" s="12" t="s">
        <v>81</v>
      </c>
      <c r="AW414" s="12" t="s">
        <v>35</v>
      </c>
      <c r="AX414" s="12" t="s">
        <v>71</v>
      </c>
      <c r="AY414" s="225" t="s">
        <v>152</v>
      </c>
    </row>
    <row r="415" spans="2:51" s="13" customFormat="1" ht="13.5">
      <c r="B415" s="226"/>
      <c r="C415" s="227"/>
      <c r="D415" s="206" t="s">
        <v>168</v>
      </c>
      <c r="E415" s="228" t="s">
        <v>21</v>
      </c>
      <c r="F415" s="229" t="s">
        <v>172</v>
      </c>
      <c r="G415" s="227"/>
      <c r="H415" s="230">
        <v>6.3</v>
      </c>
      <c r="I415" s="231"/>
      <c r="J415" s="227"/>
      <c r="K415" s="227"/>
      <c r="L415" s="232"/>
      <c r="M415" s="233"/>
      <c r="N415" s="234"/>
      <c r="O415" s="234"/>
      <c r="P415" s="234"/>
      <c r="Q415" s="234"/>
      <c r="R415" s="234"/>
      <c r="S415" s="234"/>
      <c r="T415" s="235"/>
      <c r="AT415" s="236" t="s">
        <v>168</v>
      </c>
      <c r="AU415" s="236" t="s">
        <v>81</v>
      </c>
      <c r="AV415" s="13" t="s">
        <v>159</v>
      </c>
      <c r="AW415" s="13" t="s">
        <v>35</v>
      </c>
      <c r="AX415" s="13" t="s">
        <v>79</v>
      </c>
      <c r="AY415" s="236" t="s">
        <v>152</v>
      </c>
    </row>
    <row r="416" spans="2:65" s="1" customFormat="1" ht="38.25" customHeight="1">
      <c r="B416" s="41"/>
      <c r="C416" s="192" t="s">
        <v>550</v>
      </c>
      <c r="D416" s="192" t="s">
        <v>154</v>
      </c>
      <c r="E416" s="193" t="s">
        <v>608</v>
      </c>
      <c r="F416" s="194" t="s">
        <v>609</v>
      </c>
      <c r="G416" s="195" t="s">
        <v>324</v>
      </c>
      <c r="H416" s="196">
        <v>240</v>
      </c>
      <c r="I416" s="197"/>
      <c r="J416" s="198">
        <f>ROUND(I416*H416,2)</f>
        <v>0</v>
      </c>
      <c r="K416" s="194" t="s">
        <v>158</v>
      </c>
      <c r="L416" s="61"/>
      <c r="M416" s="199" t="s">
        <v>21</v>
      </c>
      <c r="N416" s="200" t="s">
        <v>42</v>
      </c>
      <c r="O416" s="42"/>
      <c r="P416" s="201">
        <f>O416*H416</f>
        <v>0</v>
      </c>
      <c r="Q416" s="201">
        <v>8E-05</v>
      </c>
      <c r="R416" s="201">
        <f>Q416*H416</f>
        <v>0.019200000000000002</v>
      </c>
      <c r="S416" s="201">
        <v>0</v>
      </c>
      <c r="T416" s="202">
        <f>S416*H416</f>
        <v>0</v>
      </c>
      <c r="AR416" s="24" t="s">
        <v>159</v>
      </c>
      <c r="AT416" s="24" t="s">
        <v>154</v>
      </c>
      <c r="AU416" s="24" t="s">
        <v>81</v>
      </c>
      <c r="AY416" s="24" t="s">
        <v>152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24" t="s">
        <v>79</v>
      </c>
      <c r="BK416" s="203">
        <f>ROUND(I416*H416,2)</f>
        <v>0</v>
      </c>
      <c r="BL416" s="24" t="s">
        <v>159</v>
      </c>
      <c r="BM416" s="24" t="s">
        <v>1068</v>
      </c>
    </row>
    <row r="417" spans="2:51" s="11" customFormat="1" ht="13.5">
      <c r="B417" s="204"/>
      <c r="C417" s="205"/>
      <c r="D417" s="206" t="s">
        <v>168</v>
      </c>
      <c r="E417" s="207" t="s">
        <v>21</v>
      </c>
      <c r="F417" s="208" t="s">
        <v>611</v>
      </c>
      <c r="G417" s="205"/>
      <c r="H417" s="207" t="s">
        <v>21</v>
      </c>
      <c r="I417" s="209"/>
      <c r="J417" s="205"/>
      <c r="K417" s="205"/>
      <c r="L417" s="210"/>
      <c r="M417" s="211"/>
      <c r="N417" s="212"/>
      <c r="O417" s="212"/>
      <c r="P417" s="212"/>
      <c r="Q417" s="212"/>
      <c r="R417" s="212"/>
      <c r="S417" s="212"/>
      <c r="T417" s="213"/>
      <c r="AT417" s="214" t="s">
        <v>168</v>
      </c>
      <c r="AU417" s="214" t="s">
        <v>81</v>
      </c>
      <c r="AV417" s="11" t="s">
        <v>79</v>
      </c>
      <c r="AW417" s="11" t="s">
        <v>35</v>
      </c>
      <c r="AX417" s="11" t="s">
        <v>71</v>
      </c>
      <c r="AY417" s="214" t="s">
        <v>152</v>
      </c>
    </row>
    <row r="418" spans="2:51" s="11" customFormat="1" ht="13.5">
      <c r="B418" s="204"/>
      <c r="C418" s="205"/>
      <c r="D418" s="206" t="s">
        <v>168</v>
      </c>
      <c r="E418" s="207" t="s">
        <v>21</v>
      </c>
      <c r="F418" s="208" t="s">
        <v>912</v>
      </c>
      <c r="G418" s="205"/>
      <c r="H418" s="207" t="s">
        <v>21</v>
      </c>
      <c r="I418" s="209"/>
      <c r="J418" s="205"/>
      <c r="K418" s="205"/>
      <c r="L418" s="210"/>
      <c r="M418" s="211"/>
      <c r="N418" s="212"/>
      <c r="O418" s="212"/>
      <c r="P418" s="212"/>
      <c r="Q418" s="212"/>
      <c r="R418" s="212"/>
      <c r="S418" s="212"/>
      <c r="T418" s="213"/>
      <c r="AT418" s="214" t="s">
        <v>168</v>
      </c>
      <c r="AU418" s="214" t="s">
        <v>81</v>
      </c>
      <c r="AV418" s="11" t="s">
        <v>79</v>
      </c>
      <c r="AW418" s="11" t="s">
        <v>35</v>
      </c>
      <c r="AX418" s="11" t="s">
        <v>71</v>
      </c>
      <c r="AY418" s="214" t="s">
        <v>152</v>
      </c>
    </row>
    <row r="419" spans="2:51" s="12" customFormat="1" ht="13.5">
      <c r="B419" s="215"/>
      <c r="C419" s="216"/>
      <c r="D419" s="206" t="s">
        <v>168</v>
      </c>
      <c r="E419" s="217" t="s">
        <v>21</v>
      </c>
      <c r="F419" s="218" t="s">
        <v>1069</v>
      </c>
      <c r="G419" s="216"/>
      <c r="H419" s="219">
        <v>96</v>
      </c>
      <c r="I419" s="220"/>
      <c r="J419" s="216"/>
      <c r="K419" s="216"/>
      <c r="L419" s="221"/>
      <c r="M419" s="222"/>
      <c r="N419" s="223"/>
      <c r="O419" s="223"/>
      <c r="P419" s="223"/>
      <c r="Q419" s="223"/>
      <c r="R419" s="223"/>
      <c r="S419" s="223"/>
      <c r="T419" s="224"/>
      <c r="AT419" s="225" t="s">
        <v>168</v>
      </c>
      <c r="AU419" s="225" t="s">
        <v>81</v>
      </c>
      <c r="AV419" s="12" t="s">
        <v>81</v>
      </c>
      <c r="AW419" s="12" t="s">
        <v>35</v>
      </c>
      <c r="AX419" s="12" t="s">
        <v>71</v>
      </c>
      <c r="AY419" s="225" t="s">
        <v>152</v>
      </c>
    </row>
    <row r="420" spans="2:51" s="12" customFormat="1" ht="13.5">
      <c r="B420" s="215"/>
      <c r="C420" s="216"/>
      <c r="D420" s="206" t="s">
        <v>168</v>
      </c>
      <c r="E420" s="217" t="s">
        <v>21</v>
      </c>
      <c r="F420" s="218" t="s">
        <v>1070</v>
      </c>
      <c r="G420" s="216"/>
      <c r="H420" s="219">
        <v>96</v>
      </c>
      <c r="I420" s="220"/>
      <c r="J420" s="216"/>
      <c r="K420" s="216"/>
      <c r="L420" s="221"/>
      <c r="M420" s="222"/>
      <c r="N420" s="223"/>
      <c r="O420" s="223"/>
      <c r="P420" s="223"/>
      <c r="Q420" s="223"/>
      <c r="R420" s="223"/>
      <c r="S420" s="223"/>
      <c r="T420" s="224"/>
      <c r="AT420" s="225" t="s">
        <v>168</v>
      </c>
      <c r="AU420" s="225" t="s">
        <v>81</v>
      </c>
      <c r="AV420" s="12" t="s">
        <v>81</v>
      </c>
      <c r="AW420" s="12" t="s">
        <v>35</v>
      </c>
      <c r="AX420" s="12" t="s">
        <v>71</v>
      </c>
      <c r="AY420" s="225" t="s">
        <v>152</v>
      </c>
    </row>
    <row r="421" spans="2:51" s="11" customFormat="1" ht="13.5">
      <c r="B421" s="204"/>
      <c r="C421" s="205"/>
      <c r="D421" s="206" t="s">
        <v>168</v>
      </c>
      <c r="E421" s="207" t="s">
        <v>21</v>
      </c>
      <c r="F421" s="208" t="s">
        <v>916</v>
      </c>
      <c r="G421" s="205"/>
      <c r="H421" s="207" t="s">
        <v>21</v>
      </c>
      <c r="I421" s="209"/>
      <c r="J421" s="205"/>
      <c r="K421" s="205"/>
      <c r="L421" s="210"/>
      <c r="M421" s="211"/>
      <c r="N421" s="212"/>
      <c r="O421" s="212"/>
      <c r="P421" s="212"/>
      <c r="Q421" s="212"/>
      <c r="R421" s="212"/>
      <c r="S421" s="212"/>
      <c r="T421" s="213"/>
      <c r="AT421" s="214" t="s">
        <v>168</v>
      </c>
      <c r="AU421" s="214" t="s">
        <v>81</v>
      </c>
      <c r="AV421" s="11" t="s">
        <v>79</v>
      </c>
      <c r="AW421" s="11" t="s">
        <v>35</v>
      </c>
      <c r="AX421" s="11" t="s">
        <v>71</v>
      </c>
      <c r="AY421" s="214" t="s">
        <v>152</v>
      </c>
    </row>
    <row r="422" spans="2:51" s="12" customFormat="1" ht="13.5">
      <c r="B422" s="215"/>
      <c r="C422" s="216"/>
      <c r="D422" s="206" t="s">
        <v>168</v>
      </c>
      <c r="E422" s="217" t="s">
        <v>21</v>
      </c>
      <c r="F422" s="218" t="s">
        <v>1071</v>
      </c>
      <c r="G422" s="216"/>
      <c r="H422" s="219">
        <v>27</v>
      </c>
      <c r="I422" s="220"/>
      <c r="J422" s="216"/>
      <c r="K422" s="216"/>
      <c r="L422" s="221"/>
      <c r="M422" s="222"/>
      <c r="N422" s="223"/>
      <c r="O422" s="223"/>
      <c r="P422" s="223"/>
      <c r="Q422" s="223"/>
      <c r="R422" s="223"/>
      <c r="S422" s="223"/>
      <c r="T422" s="224"/>
      <c r="AT422" s="225" t="s">
        <v>168</v>
      </c>
      <c r="AU422" s="225" t="s">
        <v>81</v>
      </c>
      <c r="AV422" s="12" t="s">
        <v>81</v>
      </c>
      <c r="AW422" s="12" t="s">
        <v>35</v>
      </c>
      <c r="AX422" s="12" t="s">
        <v>71</v>
      </c>
      <c r="AY422" s="225" t="s">
        <v>152</v>
      </c>
    </row>
    <row r="423" spans="2:51" s="12" customFormat="1" ht="13.5">
      <c r="B423" s="215"/>
      <c r="C423" s="216"/>
      <c r="D423" s="206" t="s">
        <v>168</v>
      </c>
      <c r="E423" s="217" t="s">
        <v>21</v>
      </c>
      <c r="F423" s="218" t="s">
        <v>1072</v>
      </c>
      <c r="G423" s="216"/>
      <c r="H423" s="219">
        <v>21</v>
      </c>
      <c r="I423" s="220"/>
      <c r="J423" s="216"/>
      <c r="K423" s="216"/>
      <c r="L423" s="221"/>
      <c r="M423" s="222"/>
      <c r="N423" s="223"/>
      <c r="O423" s="223"/>
      <c r="P423" s="223"/>
      <c r="Q423" s="223"/>
      <c r="R423" s="223"/>
      <c r="S423" s="223"/>
      <c r="T423" s="224"/>
      <c r="AT423" s="225" t="s">
        <v>168</v>
      </c>
      <c r="AU423" s="225" t="s">
        <v>81</v>
      </c>
      <c r="AV423" s="12" t="s">
        <v>81</v>
      </c>
      <c r="AW423" s="12" t="s">
        <v>35</v>
      </c>
      <c r="AX423" s="12" t="s">
        <v>71</v>
      </c>
      <c r="AY423" s="225" t="s">
        <v>152</v>
      </c>
    </row>
    <row r="424" spans="2:51" s="13" customFormat="1" ht="13.5">
      <c r="B424" s="226"/>
      <c r="C424" s="227"/>
      <c r="D424" s="206" t="s">
        <v>168</v>
      </c>
      <c r="E424" s="228" t="s">
        <v>21</v>
      </c>
      <c r="F424" s="229" t="s">
        <v>172</v>
      </c>
      <c r="G424" s="227"/>
      <c r="H424" s="230">
        <v>240</v>
      </c>
      <c r="I424" s="231"/>
      <c r="J424" s="227"/>
      <c r="K424" s="227"/>
      <c r="L424" s="232"/>
      <c r="M424" s="233"/>
      <c r="N424" s="234"/>
      <c r="O424" s="234"/>
      <c r="P424" s="234"/>
      <c r="Q424" s="234"/>
      <c r="R424" s="234"/>
      <c r="S424" s="234"/>
      <c r="T424" s="235"/>
      <c r="AT424" s="236" t="s">
        <v>168</v>
      </c>
      <c r="AU424" s="236" t="s">
        <v>81</v>
      </c>
      <c r="AV424" s="13" t="s">
        <v>159</v>
      </c>
      <c r="AW424" s="13" t="s">
        <v>35</v>
      </c>
      <c r="AX424" s="13" t="s">
        <v>79</v>
      </c>
      <c r="AY424" s="236" t="s">
        <v>152</v>
      </c>
    </row>
    <row r="425" spans="2:65" s="1" customFormat="1" ht="16.5" customHeight="1">
      <c r="B425" s="41"/>
      <c r="C425" s="248" t="s">
        <v>555</v>
      </c>
      <c r="D425" s="248" t="s">
        <v>277</v>
      </c>
      <c r="E425" s="249" t="s">
        <v>617</v>
      </c>
      <c r="F425" s="250" t="s">
        <v>618</v>
      </c>
      <c r="G425" s="251" t="s">
        <v>254</v>
      </c>
      <c r="H425" s="252">
        <v>240</v>
      </c>
      <c r="I425" s="253"/>
      <c r="J425" s="254">
        <f>ROUND(I425*H425,2)</f>
        <v>0</v>
      </c>
      <c r="K425" s="250" t="s">
        <v>21</v>
      </c>
      <c r="L425" s="255"/>
      <c r="M425" s="256" t="s">
        <v>21</v>
      </c>
      <c r="N425" s="257" t="s">
        <v>42</v>
      </c>
      <c r="O425" s="42"/>
      <c r="P425" s="201">
        <f>O425*H425</f>
        <v>0</v>
      </c>
      <c r="Q425" s="201">
        <v>0</v>
      </c>
      <c r="R425" s="201">
        <f>Q425*H425</f>
        <v>0</v>
      </c>
      <c r="S425" s="201">
        <v>0</v>
      </c>
      <c r="T425" s="202">
        <f>S425*H425</f>
        <v>0</v>
      </c>
      <c r="AR425" s="24" t="s">
        <v>199</v>
      </c>
      <c r="AT425" s="24" t="s">
        <v>277</v>
      </c>
      <c r="AU425" s="24" t="s">
        <v>81</v>
      </c>
      <c r="AY425" s="24" t="s">
        <v>152</v>
      </c>
      <c r="BE425" s="203">
        <f>IF(N425="základní",J425,0)</f>
        <v>0</v>
      </c>
      <c r="BF425" s="203">
        <f>IF(N425="snížená",J425,0)</f>
        <v>0</v>
      </c>
      <c r="BG425" s="203">
        <f>IF(N425="zákl. přenesená",J425,0)</f>
        <v>0</v>
      </c>
      <c r="BH425" s="203">
        <f>IF(N425="sníž. přenesená",J425,0)</f>
        <v>0</v>
      </c>
      <c r="BI425" s="203">
        <f>IF(N425="nulová",J425,0)</f>
        <v>0</v>
      </c>
      <c r="BJ425" s="24" t="s">
        <v>79</v>
      </c>
      <c r="BK425" s="203">
        <f>ROUND(I425*H425,2)</f>
        <v>0</v>
      </c>
      <c r="BL425" s="24" t="s">
        <v>159</v>
      </c>
      <c r="BM425" s="24" t="s">
        <v>1073</v>
      </c>
    </row>
    <row r="426" spans="2:65" s="1" customFormat="1" ht="16.5" customHeight="1">
      <c r="B426" s="41"/>
      <c r="C426" s="192" t="s">
        <v>566</v>
      </c>
      <c r="D426" s="192" t="s">
        <v>154</v>
      </c>
      <c r="E426" s="193" t="s">
        <v>621</v>
      </c>
      <c r="F426" s="194" t="s">
        <v>622</v>
      </c>
      <c r="G426" s="195" t="s">
        <v>175</v>
      </c>
      <c r="H426" s="196">
        <v>4.5</v>
      </c>
      <c r="I426" s="197"/>
      <c r="J426" s="198">
        <f>ROUND(I426*H426,2)</f>
        <v>0</v>
      </c>
      <c r="K426" s="194" t="s">
        <v>158</v>
      </c>
      <c r="L426" s="61"/>
      <c r="M426" s="199" t="s">
        <v>21</v>
      </c>
      <c r="N426" s="200" t="s">
        <v>42</v>
      </c>
      <c r="O426" s="42"/>
      <c r="P426" s="201">
        <f>O426*H426</f>
        <v>0</v>
      </c>
      <c r="Q426" s="201">
        <v>0</v>
      </c>
      <c r="R426" s="201">
        <f>Q426*H426</f>
        <v>0</v>
      </c>
      <c r="S426" s="201">
        <v>2</v>
      </c>
      <c r="T426" s="202">
        <f>S426*H426</f>
        <v>9</v>
      </c>
      <c r="AR426" s="24" t="s">
        <v>159</v>
      </c>
      <c r="AT426" s="24" t="s">
        <v>154</v>
      </c>
      <c r="AU426" s="24" t="s">
        <v>81</v>
      </c>
      <c r="AY426" s="24" t="s">
        <v>152</v>
      </c>
      <c r="BE426" s="203">
        <f>IF(N426="základní",J426,0)</f>
        <v>0</v>
      </c>
      <c r="BF426" s="203">
        <f>IF(N426="snížená",J426,0)</f>
        <v>0</v>
      </c>
      <c r="BG426" s="203">
        <f>IF(N426="zákl. přenesená",J426,0)</f>
        <v>0</v>
      </c>
      <c r="BH426" s="203">
        <f>IF(N426="sníž. přenesená",J426,0)</f>
        <v>0</v>
      </c>
      <c r="BI426" s="203">
        <f>IF(N426="nulová",J426,0)</f>
        <v>0</v>
      </c>
      <c r="BJ426" s="24" t="s">
        <v>79</v>
      </c>
      <c r="BK426" s="203">
        <f>ROUND(I426*H426,2)</f>
        <v>0</v>
      </c>
      <c r="BL426" s="24" t="s">
        <v>159</v>
      </c>
      <c r="BM426" s="24" t="s">
        <v>1074</v>
      </c>
    </row>
    <row r="427" spans="2:51" s="11" customFormat="1" ht="13.5">
      <c r="B427" s="204"/>
      <c r="C427" s="205"/>
      <c r="D427" s="206" t="s">
        <v>168</v>
      </c>
      <c r="E427" s="207" t="s">
        <v>21</v>
      </c>
      <c r="F427" s="208" t="s">
        <v>1075</v>
      </c>
      <c r="G427" s="205"/>
      <c r="H427" s="207" t="s">
        <v>21</v>
      </c>
      <c r="I427" s="209"/>
      <c r="J427" s="205"/>
      <c r="K427" s="205"/>
      <c r="L427" s="210"/>
      <c r="M427" s="211"/>
      <c r="N427" s="212"/>
      <c r="O427" s="212"/>
      <c r="P427" s="212"/>
      <c r="Q427" s="212"/>
      <c r="R427" s="212"/>
      <c r="S427" s="212"/>
      <c r="T427" s="213"/>
      <c r="AT427" s="214" t="s">
        <v>168</v>
      </c>
      <c r="AU427" s="214" t="s">
        <v>81</v>
      </c>
      <c r="AV427" s="11" t="s">
        <v>79</v>
      </c>
      <c r="AW427" s="11" t="s">
        <v>35</v>
      </c>
      <c r="AX427" s="11" t="s">
        <v>71</v>
      </c>
      <c r="AY427" s="214" t="s">
        <v>152</v>
      </c>
    </row>
    <row r="428" spans="2:51" s="12" customFormat="1" ht="13.5">
      <c r="B428" s="215"/>
      <c r="C428" s="216"/>
      <c r="D428" s="206" t="s">
        <v>168</v>
      </c>
      <c r="E428" s="217" t="s">
        <v>21</v>
      </c>
      <c r="F428" s="218" t="s">
        <v>1076</v>
      </c>
      <c r="G428" s="216"/>
      <c r="H428" s="219">
        <v>4.5</v>
      </c>
      <c r="I428" s="220"/>
      <c r="J428" s="216"/>
      <c r="K428" s="216"/>
      <c r="L428" s="221"/>
      <c r="M428" s="222"/>
      <c r="N428" s="223"/>
      <c r="O428" s="223"/>
      <c r="P428" s="223"/>
      <c r="Q428" s="223"/>
      <c r="R428" s="223"/>
      <c r="S428" s="223"/>
      <c r="T428" s="224"/>
      <c r="AT428" s="225" t="s">
        <v>168</v>
      </c>
      <c r="AU428" s="225" t="s">
        <v>81</v>
      </c>
      <c r="AV428" s="12" t="s">
        <v>81</v>
      </c>
      <c r="AW428" s="12" t="s">
        <v>35</v>
      </c>
      <c r="AX428" s="12" t="s">
        <v>71</v>
      </c>
      <c r="AY428" s="225" t="s">
        <v>152</v>
      </c>
    </row>
    <row r="429" spans="2:51" s="13" customFormat="1" ht="13.5">
      <c r="B429" s="226"/>
      <c r="C429" s="227"/>
      <c r="D429" s="206" t="s">
        <v>168</v>
      </c>
      <c r="E429" s="228" t="s">
        <v>21</v>
      </c>
      <c r="F429" s="229" t="s">
        <v>172</v>
      </c>
      <c r="G429" s="227"/>
      <c r="H429" s="230">
        <v>4.5</v>
      </c>
      <c r="I429" s="231"/>
      <c r="J429" s="227"/>
      <c r="K429" s="227"/>
      <c r="L429" s="232"/>
      <c r="M429" s="233"/>
      <c r="N429" s="234"/>
      <c r="O429" s="234"/>
      <c r="P429" s="234"/>
      <c r="Q429" s="234"/>
      <c r="R429" s="234"/>
      <c r="S429" s="234"/>
      <c r="T429" s="235"/>
      <c r="AT429" s="236" t="s">
        <v>168</v>
      </c>
      <c r="AU429" s="236" t="s">
        <v>81</v>
      </c>
      <c r="AV429" s="13" t="s">
        <v>159</v>
      </c>
      <c r="AW429" s="13" t="s">
        <v>35</v>
      </c>
      <c r="AX429" s="13" t="s">
        <v>79</v>
      </c>
      <c r="AY429" s="236" t="s">
        <v>152</v>
      </c>
    </row>
    <row r="430" spans="2:65" s="1" customFormat="1" ht="25.5" customHeight="1">
      <c r="B430" s="41"/>
      <c r="C430" s="192" t="s">
        <v>570</v>
      </c>
      <c r="D430" s="192" t="s">
        <v>154</v>
      </c>
      <c r="E430" s="193" t="s">
        <v>649</v>
      </c>
      <c r="F430" s="194" t="s">
        <v>650</v>
      </c>
      <c r="G430" s="195" t="s">
        <v>324</v>
      </c>
      <c r="H430" s="196">
        <v>240</v>
      </c>
      <c r="I430" s="197"/>
      <c r="J430" s="198">
        <f>ROUND(I430*H430,2)</f>
        <v>0</v>
      </c>
      <c r="K430" s="194" t="s">
        <v>158</v>
      </c>
      <c r="L430" s="61"/>
      <c r="M430" s="199" t="s">
        <v>21</v>
      </c>
      <c r="N430" s="200" t="s">
        <v>42</v>
      </c>
      <c r="O430" s="42"/>
      <c r="P430" s="201">
        <f>O430*H430</f>
        <v>0</v>
      </c>
      <c r="Q430" s="201">
        <v>1E-05</v>
      </c>
      <c r="R430" s="201">
        <f>Q430*H430</f>
        <v>0.0024000000000000002</v>
      </c>
      <c r="S430" s="201">
        <v>0</v>
      </c>
      <c r="T430" s="202">
        <f>S430*H430</f>
        <v>0</v>
      </c>
      <c r="AR430" s="24" t="s">
        <v>159</v>
      </c>
      <c r="AT430" s="24" t="s">
        <v>154</v>
      </c>
      <c r="AU430" s="24" t="s">
        <v>81</v>
      </c>
      <c r="AY430" s="24" t="s">
        <v>152</v>
      </c>
      <c r="BE430" s="203">
        <f>IF(N430="základní",J430,0)</f>
        <v>0</v>
      </c>
      <c r="BF430" s="203">
        <f>IF(N430="snížená",J430,0)</f>
        <v>0</v>
      </c>
      <c r="BG430" s="203">
        <f>IF(N430="zákl. přenesená",J430,0)</f>
        <v>0</v>
      </c>
      <c r="BH430" s="203">
        <f>IF(N430="sníž. přenesená",J430,0)</f>
        <v>0</v>
      </c>
      <c r="BI430" s="203">
        <f>IF(N430="nulová",J430,0)</f>
        <v>0</v>
      </c>
      <c r="BJ430" s="24" t="s">
        <v>79</v>
      </c>
      <c r="BK430" s="203">
        <f>ROUND(I430*H430,2)</f>
        <v>0</v>
      </c>
      <c r="BL430" s="24" t="s">
        <v>159</v>
      </c>
      <c r="BM430" s="24" t="s">
        <v>1077</v>
      </c>
    </row>
    <row r="431" spans="2:63" s="10" customFormat="1" ht="29.85" customHeight="1">
      <c r="B431" s="176"/>
      <c r="C431" s="177"/>
      <c r="D431" s="178" t="s">
        <v>70</v>
      </c>
      <c r="E431" s="190" t="s">
        <v>658</v>
      </c>
      <c r="F431" s="190" t="s">
        <v>659</v>
      </c>
      <c r="G431" s="177"/>
      <c r="H431" s="177"/>
      <c r="I431" s="180"/>
      <c r="J431" s="191">
        <f>BK431</f>
        <v>0</v>
      </c>
      <c r="K431" s="177"/>
      <c r="L431" s="182"/>
      <c r="M431" s="183"/>
      <c r="N431" s="184"/>
      <c r="O431" s="184"/>
      <c r="P431" s="185">
        <f>SUM(P432:P433)</f>
        <v>0</v>
      </c>
      <c r="Q431" s="184"/>
      <c r="R431" s="185">
        <f>SUM(R432:R433)</f>
        <v>0</v>
      </c>
      <c r="S431" s="184"/>
      <c r="T431" s="186">
        <f>SUM(T432:T433)</f>
        <v>0</v>
      </c>
      <c r="AR431" s="187" t="s">
        <v>79</v>
      </c>
      <c r="AT431" s="188" t="s">
        <v>70</v>
      </c>
      <c r="AU431" s="188" t="s">
        <v>79</v>
      </c>
      <c r="AY431" s="187" t="s">
        <v>152</v>
      </c>
      <c r="BK431" s="189">
        <f>SUM(BK432:BK433)</f>
        <v>0</v>
      </c>
    </row>
    <row r="432" spans="2:65" s="1" customFormat="1" ht="25.5" customHeight="1">
      <c r="B432" s="41"/>
      <c r="C432" s="192" t="s">
        <v>574</v>
      </c>
      <c r="D432" s="192" t="s">
        <v>154</v>
      </c>
      <c r="E432" s="193" t="s">
        <v>661</v>
      </c>
      <c r="F432" s="194" t="s">
        <v>662</v>
      </c>
      <c r="G432" s="195" t="s">
        <v>318</v>
      </c>
      <c r="H432" s="196">
        <v>16.333</v>
      </c>
      <c r="I432" s="197"/>
      <c r="J432" s="198">
        <f>ROUND(I432*H432,2)</f>
        <v>0</v>
      </c>
      <c r="K432" s="194" t="s">
        <v>21</v>
      </c>
      <c r="L432" s="61"/>
      <c r="M432" s="199" t="s">
        <v>21</v>
      </c>
      <c r="N432" s="200" t="s">
        <v>42</v>
      </c>
      <c r="O432" s="42"/>
      <c r="P432" s="201">
        <f>O432*H432</f>
        <v>0</v>
      </c>
      <c r="Q432" s="201">
        <v>0</v>
      </c>
      <c r="R432" s="201">
        <f>Q432*H432</f>
        <v>0</v>
      </c>
      <c r="S432" s="201">
        <v>0</v>
      </c>
      <c r="T432" s="202">
        <f>S432*H432</f>
        <v>0</v>
      </c>
      <c r="AR432" s="24" t="s">
        <v>159</v>
      </c>
      <c r="AT432" s="24" t="s">
        <v>154</v>
      </c>
      <c r="AU432" s="24" t="s">
        <v>81</v>
      </c>
      <c r="AY432" s="24" t="s">
        <v>152</v>
      </c>
      <c r="BE432" s="203">
        <f>IF(N432="základní",J432,0)</f>
        <v>0</v>
      </c>
      <c r="BF432" s="203">
        <f>IF(N432="snížená",J432,0)</f>
        <v>0</v>
      </c>
      <c r="BG432" s="203">
        <f>IF(N432="zákl. přenesená",J432,0)</f>
        <v>0</v>
      </c>
      <c r="BH432" s="203">
        <f>IF(N432="sníž. přenesená",J432,0)</f>
        <v>0</v>
      </c>
      <c r="BI432" s="203">
        <f>IF(N432="nulová",J432,0)</f>
        <v>0</v>
      </c>
      <c r="BJ432" s="24" t="s">
        <v>79</v>
      </c>
      <c r="BK432" s="203">
        <f>ROUND(I432*H432,2)</f>
        <v>0</v>
      </c>
      <c r="BL432" s="24" t="s">
        <v>159</v>
      </c>
      <c r="BM432" s="24" t="s">
        <v>1078</v>
      </c>
    </row>
    <row r="433" spans="2:51" s="12" customFormat="1" ht="13.5">
      <c r="B433" s="215"/>
      <c r="C433" s="216"/>
      <c r="D433" s="206" t="s">
        <v>168</v>
      </c>
      <c r="E433" s="217" t="s">
        <v>21</v>
      </c>
      <c r="F433" s="218" t="s">
        <v>1079</v>
      </c>
      <c r="G433" s="216"/>
      <c r="H433" s="219">
        <v>16.333</v>
      </c>
      <c r="I433" s="220"/>
      <c r="J433" s="216"/>
      <c r="K433" s="216"/>
      <c r="L433" s="221"/>
      <c r="M433" s="222"/>
      <c r="N433" s="223"/>
      <c r="O433" s="223"/>
      <c r="P433" s="223"/>
      <c r="Q433" s="223"/>
      <c r="R433" s="223"/>
      <c r="S433" s="223"/>
      <c r="T433" s="224"/>
      <c r="AT433" s="225" t="s">
        <v>168</v>
      </c>
      <c r="AU433" s="225" t="s">
        <v>81</v>
      </c>
      <c r="AV433" s="12" t="s">
        <v>81</v>
      </c>
      <c r="AW433" s="12" t="s">
        <v>35</v>
      </c>
      <c r="AX433" s="12" t="s">
        <v>79</v>
      </c>
      <c r="AY433" s="225" t="s">
        <v>152</v>
      </c>
    </row>
    <row r="434" spans="2:63" s="10" customFormat="1" ht="29.85" customHeight="1">
      <c r="B434" s="176"/>
      <c r="C434" s="177"/>
      <c r="D434" s="178" t="s">
        <v>70</v>
      </c>
      <c r="E434" s="190" t="s">
        <v>665</v>
      </c>
      <c r="F434" s="190" t="s">
        <v>666</v>
      </c>
      <c r="G434" s="177"/>
      <c r="H434" s="177"/>
      <c r="I434" s="180"/>
      <c r="J434" s="191">
        <f>BK434</f>
        <v>0</v>
      </c>
      <c r="K434" s="177"/>
      <c r="L434" s="182"/>
      <c r="M434" s="183"/>
      <c r="N434" s="184"/>
      <c r="O434" s="184"/>
      <c r="P434" s="185">
        <f>P435</f>
        <v>0</v>
      </c>
      <c r="Q434" s="184"/>
      <c r="R434" s="185">
        <f>R435</f>
        <v>0</v>
      </c>
      <c r="S434" s="184"/>
      <c r="T434" s="186">
        <f>T435</f>
        <v>0</v>
      </c>
      <c r="AR434" s="187" t="s">
        <v>79</v>
      </c>
      <c r="AT434" s="188" t="s">
        <v>70</v>
      </c>
      <c r="AU434" s="188" t="s">
        <v>79</v>
      </c>
      <c r="AY434" s="187" t="s">
        <v>152</v>
      </c>
      <c r="BK434" s="189">
        <f>BK435</f>
        <v>0</v>
      </c>
    </row>
    <row r="435" spans="2:65" s="1" customFormat="1" ht="25.5" customHeight="1">
      <c r="B435" s="41"/>
      <c r="C435" s="192" t="s">
        <v>579</v>
      </c>
      <c r="D435" s="192" t="s">
        <v>154</v>
      </c>
      <c r="E435" s="193" t="s">
        <v>668</v>
      </c>
      <c r="F435" s="194" t="s">
        <v>669</v>
      </c>
      <c r="G435" s="195" t="s">
        <v>318</v>
      </c>
      <c r="H435" s="196">
        <v>161.229</v>
      </c>
      <c r="I435" s="197"/>
      <c r="J435" s="198">
        <f>ROUND(I435*H435,2)</f>
        <v>0</v>
      </c>
      <c r="K435" s="194" t="s">
        <v>158</v>
      </c>
      <c r="L435" s="61"/>
      <c r="M435" s="199" t="s">
        <v>21</v>
      </c>
      <c r="N435" s="260" t="s">
        <v>42</v>
      </c>
      <c r="O435" s="261"/>
      <c r="P435" s="262">
        <f>O435*H435</f>
        <v>0</v>
      </c>
      <c r="Q435" s="262">
        <v>0</v>
      </c>
      <c r="R435" s="262">
        <f>Q435*H435</f>
        <v>0</v>
      </c>
      <c r="S435" s="262">
        <v>0</v>
      </c>
      <c r="T435" s="263">
        <f>S435*H435</f>
        <v>0</v>
      </c>
      <c r="AR435" s="24" t="s">
        <v>159</v>
      </c>
      <c r="AT435" s="24" t="s">
        <v>154</v>
      </c>
      <c r="AU435" s="24" t="s">
        <v>81</v>
      </c>
      <c r="AY435" s="24" t="s">
        <v>152</v>
      </c>
      <c r="BE435" s="203">
        <f>IF(N435="základní",J435,0)</f>
        <v>0</v>
      </c>
      <c r="BF435" s="203">
        <f>IF(N435="snížená",J435,0)</f>
        <v>0</v>
      </c>
      <c r="BG435" s="203">
        <f>IF(N435="zákl. přenesená",J435,0)</f>
        <v>0</v>
      </c>
      <c r="BH435" s="203">
        <f>IF(N435="sníž. přenesená",J435,0)</f>
        <v>0</v>
      </c>
      <c r="BI435" s="203">
        <f>IF(N435="nulová",J435,0)</f>
        <v>0</v>
      </c>
      <c r="BJ435" s="24" t="s">
        <v>79</v>
      </c>
      <c r="BK435" s="203">
        <f>ROUND(I435*H435,2)</f>
        <v>0</v>
      </c>
      <c r="BL435" s="24" t="s">
        <v>159</v>
      </c>
      <c r="BM435" s="24" t="s">
        <v>1080</v>
      </c>
    </row>
    <row r="436" spans="2:12" s="1" customFormat="1" ht="6.95" customHeight="1">
      <c r="B436" s="56"/>
      <c r="C436" s="57"/>
      <c r="D436" s="57"/>
      <c r="E436" s="57"/>
      <c r="F436" s="57"/>
      <c r="G436" s="57"/>
      <c r="H436" s="57"/>
      <c r="I436" s="139"/>
      <c r="J436" s="57"/>
      <c r="K436" s="57"/>
      <c r="L436" s="61"/>
    </row>
  </sheetData>
  <sheetProtection algorithmName="SHA-512" hashValue="KKUBBgVR4AT+JQRI/BM+m9uaUxlXIhcGrRZgXjktFebZgnF0AsfWu5suu11SDoh7QQiBmMl7nIove1NXl4NdDQ==" saltValue="8UnjUu04kmyGUHrqE8UJTiaDIRdg1dJPLs3Td+mJ40bLenREHXFRoqYVGT1eYrNTIjYFzI3CODk7mAzmr8k4RQ==" spinCount="100000" sheet="1" objects="1" scenarios="1" formatColumns="0" formatRows="0" autoFilter="0"/>
  <autoFilter ref="C86:K435"/>
  <mergeCells count="10">
    <mergeCell ref="J51:J52"/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112</v>
      </c>
      <c r="G1" s="391" t="s">
        <v>113</v>
      </c>
      <c r="H1" s="391"/>
      <c r="I1" s="115"/>
      <c r="J1" s="114" t="s">
        <v>114</v>
      </c>
      <c r="K1" s="113" t="s">
        <v>115</v>
      </c>
      <c r="L1" s="114" t="s">
        <v>116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AT2" s="24" t="s">
        <v>90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5" customHeight="1">
      <c r="B4" s="28"/>
      <c r="C4" s="29"/>
      <c r="D4" s="30" t="s">
        <v>117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 xml:space="preserve"> Křepelka, Velké Poříčí, zkapacitnění koryta. -aktualizace 3/2018</v>
      </c>
      <c r="F7" s="384"/>
      <c r="G7" s="384"/>
      <c r="H7" s="384"/>
      <c r="I7" s="117"/>
      <c r="J7" s="29"/>
      <c r="K7" s="31"/>
    </row>
    <row r="8" spans="2:11" s="1" customFormat="1" ht="13.5">
      <c r="B8" s="41"/>
      <c r="C8" s="42"/>
      <c r="D8" s="37" t="s">
        <v>118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5" t="s">
        <v>1081</v>
      </c>
      <c r="F9" s="386"/>
      <c r="G9" s="386"/>
      <c r="H9" s="38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29. 3. 2018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2" t="s">
        <v>21</v>
      </c>
      <c r="F24" s="352"/>
      <c r="G24" s="352"/>
      <c r="H24" s="352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ROUND(J83,2)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0">
        <f>ROUND(SUM(BE83:BE164),2)</f>
        <v>0</v>
      </c>
      <c r="G30" s="42"/>
      <c r="H30" s="42"/>
      <c r="I30" s="131">
        <v>0.21</v>
      </c>
      <c r="J30" s="130">
        <f>ROUND(ROUND((SUM(BE83:BE164)),2)*I30,2)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0">
        <f>ROUND(SUM(BF83:BF164),2)</f>
        <v>0</v>
      </c>
      <c r="G31" s="42"/>
      <c r="H31" s="42"/>
      <c r="I31" s="131">
        <v>0.15</v>
      </c>
      <c r="J31" s="130">
        <f>ROUND(ROUND((SUM(BF83:BF164)),2)*I31,2)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0">
        <f>ROUND(SUM(BG83:BG164),2)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0">
        <f>ROUND(SUM(BH83:BH164),2)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0">
        <f>ROUND(SUM(BI83:BI164),2)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120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 xml:space="preserve"> Křepelka, Velké Poříčí, zkapacitnění koryta. -aktualizace 3/2018</v>
      </c>
      <c r="F45" s="384"/>
      <c r="G45" s="384"/>
      <c r="H45" s="384"/>
      <c r="I45" s="118"/>
      <c r="J45" s="42"/>
      <c r="K45" s="45"/>
    </row>
    <row r="46" spans="2:11" s="1" customFormat="1" ht="14.45" customHeight="1">
      <c r="B46" s="41"/>
      <c r="C46" s="37" t="s">
        <v>118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04 - SO 1.4</v>
      </c>
      <c r="F47" s="386"/>
      <c r="G47" s="386"/>
      <c r="H47" s="38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Velké Poříčí</v>
      </c>
      <c r="G49" s="42"/>
      <c r="H49" s="42"/>
      <c r="I49" s="119" t="s">
        <v>25</v>
      </c>
      <c r="J49" s="120" t="str">
        <f>IF(J12="","",J12)</f>
        <v>29. 3. 2018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ČR - Povodí Labe s.p.</v>
      </c>
      <c r="G51" s="42"/>
      <c r="H51" s="42"/>
      <c r="I51" s="119" t="s">
        <v>33</v>
      </c>
      <c r="J51" s="352" t="str">
        <f>E21</f>
        <v>ing. Jaroslav Branda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121</v>
      </c>
      <c r="D54" s="132"/>
      <c r="E54" s="132"/>
      <c r="F54" s="132"/>
      <c r="G54" s="132"/>
      <c r="H54" s="132"/>
      <c r="I54" s="145"/>
      <c r="J54" s="146" t="s">
        <v>122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123</v>
      </c>
      <c r="D56" s="42"/>
      <c r="E56" s="42"/>
      <c r="F56" s="42"/>
      <c r="G56" s="42"/>
      <c r="H56" s="42"/>
      <c r="I56" s="118"/>
      <c r="J56" s="128">
        <f>J83</f>
        <v>0</v>
      </c>
      <c r="K56" s="45"/>
      <c r="AU56" s="24" t="s">
        <v>124</v>
      </c>
    </row>
    <row r="57" spans="2:11" s="7" customFormat="1" ht="24.95" customHeight="1">
      <c r="B57" s="149"/>
      <c r="C57" s="150"/>
      <c r="D57" s="151" t="s">
        <v>125</v>
      </c>
      <c r="E57" s="152"/>
      <c r="F57" s="152"/>
      <c r="G57" s="152"/>
      <c r="H57" s="152"/>
      <c r="I57" s="153"/>
      <c r="J57" s="154">
        <f>J84</f>
        <v>0</v>
      </c>
      <c r="K57" s="155"/>
    </row>
    <row r="58" spans="2:11" s="8" customFormat="1" ht="19.9" customHeight="1">
      <c r="B58" s="156"/>
      <c r="C58" s="157"/>
      <c r="D58" s="158" t="s">
        <v>126</v>
      </c>
      <c r="E58" s="159"/>
      <c r="F58" s="159"/>
      <c r="G58" s="159"/>
      <c r="H58" s="159"/>
      <c r="I58" s="160"/>
      <c r="J58" s="161">
        <f>J85</f>
        <v>0</v>
      </c>
      <c r="K58" s="162"/>
    </row>
    <row r="59" spans="2:11" s="8" customFormat="1" ht="19.9" customHeight="1">
      <c r="B59" s="156"/>
      <c r="C59" s="157"/>
      <c r="D59" s="158" t="s">
        <v>128</v>
      </c>
      <c r="E59" s="159"/>
      <c r="F59" s="159"/>
      <c r="G59" s="159"/>
      <c r="H59" s="159"/>
      <c r="I59" s="160"/>
      <c r="J59" s="161">
        <f>J145</f>
        <v>0</v>
      </c>
      <c r="K59" s="162"/>
    </row>
    <row r="60" spans="2:11" s="8" customFormat="1" ht="19.9" customHeight="1">
      <c r="B60" s="156"/>
      <c r="C60" s="157"/>
      <c r="D60" s="158" t="s">
        <v>129</v>
      </c>
      <c r="E60" s="159"/>
      <c r="F60" s="159"/>
      <c r="G60" s="159"/>
      <c r="H60" s="159"/>
      <c r="I60" s="160"/>
      <c r="J60" s="161">
        <f>J150</f>
        <v>0</v>
      </c>
      <c r="K60" s="162"/>
    </row>
    <row r="61" spans="2:11" s="8" customFormat="1" ht="19.9" customHeight="1">
      <c r="B61" s="156"/>
      <c r="C61" s="157"/>
      <c r="D61" s="158" t="s">
        <v>1082</v>
      </c>
      <c r="E61" s="159"/>
      <c r="F61" s="159"/>
      <c r="G61" s="159"/>
      <c r="H61" s="159"/>
      <c r="I61" s="160"/>
      <c r="J61" s="161">
        <f>J159</f>
        <v>0</v>
      </c>
      <c r="K61" s="162"/>
    </row>
    <row r="62" spans="2:11" s="8" customFormat="1" ht="19.9" customHeight="1">
      <c r="B62" s="156"/>
      <c r="C62" s="157"/>
      <c r="D62" s="158" t="s">
        <v>134</v>
      </c>
      <c r="E62" s="159"/>
      <c r="F62" s="159"/>
      <c r="G62" s="159"/>
      <c r="H62" s="159"/>
      <c r="I62" s="160"/>
      <c r="J62" s="161">
        <f>J160</f>
        <v>0</v>
      </c>
      <c r="K62" s="162"/>
    </row>
    <row r="63" spans="2:11" s="8" customFormat="1" ht="19.9" customHeight="1">
      <c r="B63" s="156"/>
      <c r="C63" s="157"/>
      <c r="D63" s="158" t="s">
        <v>135</v>
      </c>
      <c r="E63" s="159"/>
      <c r="F63" s="159"/>
      <c r="G63" s="159"/>
      <c r="H63" s="159"/>
      <c r="I63" s="160"/>
      <c r="J63" s="161">
        <f>J163</f>
        <v>0</v>
      </c>
      <c r="K63" s="162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18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39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2"/>
      <c r="J69" s="60"/>
      <c r="K69" s="60"/>
      <c r="L69" s="61"/>
    </row>
    <row r="70" spans="2:12" s="1" customFormat="1" ht="36.95" customHeight="1">
      <c r="B70" s="41"/>
      <c r="C70" s="62" t="s">
        <v>136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6.5" customHeight="1">
      <c r="B73" s="41"/>
      <c r="C73" s="63"/>
      <c r="D73" s="63"/>
      <c r="E73" s="388" t="str">
        <f>E7</f>
        <v xml:space="preserve"> Křepelka, Velké Poříčí, zkapacitnění koryta. -aktualizace 3/2018</v>
      </c>
      <c r="F73" s="389"/>
      <c r="G73" s="389"/>
      <c r="H73" s="389"/>
      <c r="I73" s="163"/>
      <c r="J73" s="63"/>
      <c r="K73" s="63"/>
      <c r="L73" s="61"/>
    </row>
    <row r="74" spans="2:12" s="1" customFormat="1" ht="14.45" customHeight="1">
      <c r="B74" s="41"/>
      <c r="C74" s="65" t="s">
        <v>118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7.25" customHeight="1">
      <c r="B75" s="41"/>
      <c r="C75" s="63"/>
      <c r="D75" s="63"/>
      <c r="E75" s="363" t="str">
        <f>E9</f>
        <v>04 - SO 1.4</v>
      </c>
      <c r="F75" s="390"/>
      <c r="G75" s="390"/>
      <c r="H75" s="390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8" customHeight="1">
      <c r="B77" s="41"/>
      <c r="C77" s="65" t="s">
        <v>23</v>
      </c>
      <c r="D77" s="63"/>
      <c r="E77" s="63"/>
      <c r="F77" s="164" t="str">
        <f>F12</f>
        <v>Velké Poříčí</v>
      </c>
      <c r="G77" s="63"/>
      <c r="H77" s="63"/>
      <c r="I77" s="165" t="s">
        <v>25</v>
      </c>
      <c r="J77" s="73" t="str">
        <f>IF(J12="","",J12)</f>
        <v>29. 3. 2018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3.5">
      <c r="B79" s="41"/>
      <c r="C79" s="65" t="s">
        <v>27</v>
      </c>
      <c r="D79" s="63"/>
      <c r="E79" s="63"/>
      <c r="F79" s="164" t="str">
        <f>E15</f>
        <v>ČR - Povodí Labe s.p.</v>
      </c>
      <c r="G79" s="63"/>
      <c r="H79" s="63"/>
      <c r="I79" s="165" t="s">
        <v>33</v>
      </c>
      <c r="J79" s="164" t="str">
        <f>E21</f>
        <v>ing. Jaroslav Branda</v>
      </c>
      <c r="K79" s="63"/>
      <c r="L79" s="61"/>
    </row>
    <row r="80" spans="2:12" s="1" customFormat="1" ht="14.45" customHeight="1">
      <c r="B80" s="41"/>
      <c r="C80" s="65" t="s">
        <v>31</v>
      </c>
      <c r="D80" s="63"/>
      <c r="E80" s="63"/>
      <c r="F80" s="164" t="str">
        <f>IF(E18="","",E18)</f>
        <v/>
      </c>
      <c r="G80" s="63"/>
      <c r="H80" s="63"/>
      <c r="I80" s="163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20" s="9" customFormat="1" ht="29.25" customHeight="1">
      <c r="B82" s="166"/>
      <c r="C82" s="167" t="s">
        <v>137</v>
      </c>
      <c r="D82" s="168" t="s">
        <v>56</v>
      </c>
      <c r="E82" s="168" t="s">
        <v>52</v>
      </c>
      <c r="F82" s="168" t="s">
        <v>138</v>
      </c>
      <c r="G82" s="168" t="s">
        <v>139</v>
      </c>
      <c r="H82" s="168" t="s">
        <v>140</v>
      </c>
      <c r="I82" s="169" t="s">
        <v>141</v>
      </c>
      <c r="J82" s="168" t="s">
        <v>122</v>
      </c>
      <c r="K82" s="170" t="s">
        <v>142</v>
      </c>
      <c r="L82" s="171"/>
      <c r="M82" s="81" t="s">
        <v>143</v>
      </c>
      <c r="N82" s="82" t="s">
        <v>41</v>
      </c>
      <c r="O82" s="82" t="s">
        <v>144</v>
      </c>
      <c r="P82" s="82" t="s">
        <v>145</v>
      </c>
      <c r="Q82" s="82" t="s">
        <v>146</v>
      </c>
      <c r="R82" s="82" t="s">
        <v>147</v>
      </c>
      <c r="S82" s="82" t="s">
        <v>148</v>
      </c>
      <c r="T82" s="83" t="s">
        <v>149</v>
      </c>
    </row>
    <row r="83" spans="2:63" s="1" customFormat="1" ht="29.25" customHeight="1">
      <c r="B83" s="41"/>
      <c r="C83" s="87" t="s">
        <v>123</v>
      </c>
      <c r="D83" s="63"/>
      <c r="E83" s="63"/>
      <c r="F83" s="63"/>
      <c r="G83" s="63"/>
      <c r="H83" s="63"/>
      <c r="I83" s="163"/>
      <c r="J83" s="172">
        <f>BK83</f>
        <v>0</v>
      </c>
      <c r="K83" s="63"/>
      <c r="L83" s="61"/>
      <c r="M83" s="84"/>
      <c r="N83" s="85"/>
      <c r="O83" s="85"/>
      <c r="P83" s="173">
        <f>P84</f>
        <v>0</v>
      </c>
      <c r="Q83" s="85"/>
      <c r="R83" s="173">
        <f>R84</f>
        <v>187.81603905</v>
      </c>
      <c r="S83" s="85"/>
      <c r="T83" s="174">
        <f>T84</f>
        <v>0</v>
      </c>
      <c r="AT83" s="24" t="s">
        <v>70</v>
      </c>
      <c r="AU83" s="24" t="s">
        <v>124</v>
      </c>
      <c r="BK83" s="175">
        <f>BK84</f>
        <v>0</v>
      </c>
    </row>
    <row r="84" spans="2:63" s="10" customFormat="1" ht="37.35" customHeight="1">
      <c r="B84" s="176"/>
      <c r="C84" s="177"/>
      <c r="D84" s="178" t="s">
        <v>70</v>
      </c>
      <c r="E84" s="179" t="s">
        <v>150</v>
      </c>
      <c r="F84" s="179" t="s">
        <v>151</v>
      </c>
      <c r="G84" s="177"/>
      <c r="H84" s="177"/>
      <c r="I84" s="180"/>
      <c r="J84" s="181">
        <f>BK84</f>
        <v>0</v>
      </c>
      <c r="K84" s="177"/>
      <c r="L84" s="182"/>
      <c r="M84" s="183"/>
      <c r="N84" s="184"/>
      <c r="O84" s="184"/>
      <c r="P84" s="185">
        <f>P85+P145+P150+P159+P160+P163</f>
        <v>0</v>
      </c>
      <c r="Q84" s="184"/>
      <c r="R84" s="185">
        <f>R85+R145+R150+R159+R160+R163</f>
        <v>187.81603905</v>
      </c>
      <c r="S84" s="184"/>
      <c r="T84" s="186">
        <f>T85+T145+T150+T159+T160+T163</f>
        <v>0</v>
      </c>
      <c r="AR84" s="187" t="s">
        <v>79</v>
      </c>
      <c r="AT84" s="188" t="s">
        <v>70</v>
      </c>
      <c r="AU84" s="188" t="s">
        <v>71</v>
      </c>
      <c r="AY84" s="187" t="s">
        <v>152</v>
      </c>
      <c r="BK84" s="189">
        <f>BK85+BK145+BK150+BK159+BK160+BK163</f>
        <v>0</v>
      </c>
    </row>
    <row r="85" spans="2:63" s="10" customFormat="1" ht="19.9" customHeight="1">
      <c r="B85" s="176"/>
      <c r="C85" s="177"/>
      <c r="D85" s="178" t="s">
        <v>70</v>
      </c>
      <c r="E85" s="190" t="s">
        <v>79</v>
      </c>
      <c r="F85" s="190" t="s">
        <v>153</v>
      </c>
      <c r="G85" s="177"/>
      <c r="H85" s="177"/>
      <c r="I85" s="180"/>
      <c r="J85" s="191">
        <f>BK85</f>
        <v>0</v>
      </c>
      <c r="K85" s="177"/>
      <c r="L85" s="182"/>
      <c r="M85" s="183"/>
      <c r="N85" s="184"/>
      <c r="O85" s="184"/>
      <c r="P85" s="185">
        <f>SUM(P86:P144)</f>
        <v>0</v>
      </c>
      <c r="Q85" s="184"/>
      <c r="R85" s="185">
        <f>SUM(R86:R144)</f>
        <v>1.2461350000000002</v>
      </c>
      <c r="S85" s="184"/>
      <c r="T85" s="186">
        <f>SUM(T86:T144)</f>
        <v>0</v>
      </c>
      <c r="AR85" s="187" t="s">
        <v>79</v>
      </c>
      <c r="AT85" s="188" t="s">
        <v>70</v>
      </c>
      <c r="AU85" s="188" t="s">
        <v>79</v>
      </c>
      <c r="AY85" s="187" t="s">
        <v>152</v>
      </c>
      <c r="BK85" s="189">
        <f>SUM(BK86:BK144)</f>
        <v>0</v>
      </c>
    </row>
    <row r="86" spans="2:65" s="1" customFormat="1" ht="16.5" customHeight="1">
      <c r="B86" s="41"/>
      <c r="C86" s="192" t="s">
        <v>79</v>
      </c>
      <c r="D86" s="192" t="s">
        <v>154</v>
      </c>
      <c r="E86" s="193" t="s">
        <v>1083</v>
      </c>
      <c r="F86" s="194" t="s">
        <v>1084</v>
      </c>
      <c r="G86" s="195" t="s">
        <v>1085</v>
      </c>
      <c r="H86" s="196">
        <v>0.074</v>
      </c>
      <c r="I86" s="197"/>
      <c r="J86" s="198">
        <f>ROUND(I86*H86,2)</f>
        <v>0</v>
      </c>
      <c r="K86" s="194" t="s">
        <v>433</v>
      </c>
      <c r="L86" s="61"/>
      <c r="M86" s="199" t="s">
        <v>21</v>
      </c>
      <c r="N86" s="200" t="s">
        <v>42</v>
      </c>
      <c r="O86" s="42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159</v>
      </c>
      <c r="AT86" s="24" t="s">
        <v>154</v>
      </c>
      <c r="AU86" s="24" t="s">
        <v>81</v>
      </c>
      <c r="AY86" s="24" t="s">
        <v>152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79</v>
      </c>
      <c r="BK86" s="203">
        <f>ROUND(I86*H86,2)</f>
        <v>0</v>
      </c>
      <c r="BL86" s="24" t="s">
        <v>159</v>
      </c>
      <c r="BM86" s="24" t="s">
        <v>1086</v>
      </c>
    </row>
    <row r="87" spans="2:51" s="12" customFormat="1" ht="13.5">
      <c r="B87" s="215"/>
      <c r="C87" s="216"/>
      <c r="D87" s="206" t="s">
        <v>168</v>
      </c>
      <c r="E87" s="217" t="s">
        <v>21</v>
      </c>
      <c r="F87" s="218" t="s">
        <v>1087</v>
      </c>
      <c r="G87" s="216"/>
      <c r="H87" s="219">
        <v>0.074</v>
      </c>
      <c r="I87" s="220"/>
      <c r="J87" s="216"/>
      <c r="K87" s="216"/>
      <c r="L87" s="221"/>
      <c r="M87" s="222"/>
      <c r="N87" s="223"/>
      <c r="O87" s="223"/>
      <c r="P87" s="223"/>
      <c r="Q87" s="223"/>
      <c r="R87" s="223"/>
      <c r="S87" s="223"/>
      <c r="T87" s="224"/>
      <c r="AT87" s="225" t="s">
        <v>168</v>
      </c>
      <c r="AU87" s="225" t="s">
        <v>81</v>
      </c>
      <c r="AV87" s="12" t="s">
        <v>81</v>
      </c>
      <c r="AW87" s="12" t="s">
        <v>35</v>
      </c>
      <c r="AX87" s="12" t="s">
        <v>71</v>
      </c>
      <c r="AY87" s="225" t="s">
        <v>152</v>
      </c>
    </row>
    <row r="88" spans="2:51" s="13" customFormat="1" ht="13.5">
      <c r="B88" s="226"/>
      <c r="C88" s="227"/>
      <c r="D88" s="206" t="s">
        <v>168</v>
      </c>
      <c r="E88" s="228" t="s">
        <v>21</v>
      </c>
      <c r="F88" s="229" t="s">
        <v>172</v>
      </c>
      <c r="G88" s="227"/>
      <c r="H88" s="230">
        <v>0.074</v>
      </c>
      <c r="I88" s="231"/>
      <c r="J88" s="227"/>
      <c r="K88" s="227"/>
      <c r="L88" s="232"/>
      <c r="M88" s="233"/>
      <c r="N88" s="234"/>
      <c r="O88" s="234"/>
      <c r="P88" s="234"/>
      <c r="Q88" s="234"/>
      <c r="R88" s="234"/>
      <c r="S88" s="234"/>
      <c r="T88" s="235"/>
      <c r="AT88" s="236" t="s">
        <v>168</v>
      </c>
      <c r="AU88" s="236" t="s">
        <v>81</v>
      </c>
      <c r="AV88" s="13" t="s">
        <v>159</v>
      </c>
      <c r="AW88" s="13" t="s">
        <v>35</v>
      </c>
      <c r="AX88" s="13" t="s">
        <v>79</v>
      </c>
      <c r="AY88" s="236" t="s">
        <v>152</v>
      </c>
    </row>
    <row r="89" spans="2:65" s="1" customFormat="1" ht="25.5" customHeight="1">
      <c r="B89" s="41"/>
      <c r="C89" s="192" t="s">
        <v>81</v>
      </c>
      <c r="D89" s="192" t="s">
        <v>154</v>
      </c>
      <c r="E89" s="193" t="s">
        <v>1088</v>
      </c>
      <c r="F89" s="194" t="s">
        <v>1089</v>
      </c>
      <c r="G89" s="195" t="s">
        <v>157</v>
      </c>
      <c r="H89" s="196">
        <v>118</v>
      </c>
      <c r="I89" s="197"/>
      <c r="J89" s="198">
        <f>ROUND(I89*H89,2)</f>
        <v>0</v>
      </c>
      <c r="K89" s="194" t="s">
        <v>433</v>
      </c>
      <c r="L89" s="61"/>
      <c r="M89" s="199" t="s">
        <v>21</v>
      </c>
      <c r="N89" s="200" t="s">
        <v>42</v>
      </c>
      <c r="O89" s="42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159</v>
      </c>
      <c r="AT89" s="24" t="s">
        <v>154</v>
      </c>
      <c r="AU89" s="24" t="s">
        <v>81</v>
      </c>
      <c r="AY89" s="24" t="s">
        <v>152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79</v>
      </c>
      <c r="BK89" s="203">
        <f>ROUND(I89*H89,2)</f>
        <v>0</v>
      </c>
      <c r="BL89" s="24" t="s">
        <v>159</v>
      </c>
      <c r="BM89" s="24" t="s">
        <v>1090</v>
      </c>
    </row>
    <row r="90" spans="2:51" s="12" customFormat="1" ht="13.5">
      <c r="B90" s="215"/>
      <c r="C90" s="216"/>
      <c r="D90" s="206" t="s">
        <v>168</v>
      </c>
      <c r="E90" s="217" t="s">
        <v>21</v>
      </c>
      <c r="F90" s="218" t="s">
        <v>1091</v>
      </c>
      <c r="G90" s="216"/>
      <c r="H90" s="219">
        <v>118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168</v>
      </c>
      <c r="AU90" s="225" t="s">
        <v>81</v>
      </c>
      <c r="AV90" s="12" t="s">
        <v>81</v>
      </c>
      <c r="AW90" s="12" t="s">
        <v>35</v>
      </c>
      <c r="AX90" s="12" t="s">
        <v>71</v>
      </c>
      <c r="AY90" s="225" t="s">
        <v>152</v>
      </c>
    </row>
    <row r="91" spans="2:51" s="13" customFormat="1" ht="13.5">
      <c r="B91" s="226"/>
      <c r="C91" s="227"/>
      <c r="D91" s="206" t="s">
        <v>168</v>
      </c>
      <c r="E91" s="228" t="s">
        <v>21</v>
      </c>
      <c r="F91" s="229" t="s">
        <v>172</v>
      </c>
      <c r="G91" s="227"/>
      <c r="H91" s="230">
        <v>118</v>
      </c>
      <c r="I91" s="231"/>
      <c r="J91" s="227"/>
      <c r="K91" s="227"/>
      <c r="L91" s="232"/>
      <c r="M91" s="233"/>
      <c r="N91" s="234"/>
      <c r="O91" s="234"/>
      <c r="P91" s="234"/>
      <c r="Q91" s="234"/>
      <c r="R91" s="234"/>
      <c r="S91" s="234"/>
      <c r="T91" s="235"/>
      <c r="AT91" s="236" t="s">
        <v>168</v>
      </c>
      <c r="AU91" s="236" t="s">
        <v>81</v>
      </c>
      <c r="AV91" s="13" t="s">
        <v>159</v>
      </c>
      <c r="AW91" s="13" t="s">
        <v>35</v>
      </c>
      <c r="AX91" s="13" t="s">
        <v>79</v>
      </c>
      <c r="AY91" s="236" t="s">
        <v>152</v>
      </c>
    </row>
    <row r="92" spans="2:65" s="1" customFormat="1" ht="25.5" customHeight="1">
      <c r="B92" s="41"/>
      <c r="C92" s="192" t="s">
        <v>164</v>
      </c>
      <c r="D92" s="192" t="s">
        <v>154</v>
      </c>
      <c r="E92" s="193" t="s">
        <v>1092</v>
      </c>
      <c r="F92" s="194" t="s">
        <v>1093</v>
      </c>
      <c r="G92" s="195" t="s">
        <v>157</v>
      </c>
      <c r="H92" s="196">
        <v>318</v>
      </c>
      <c r="I92" s="197"/>
      <c r="J92" s="198">
        <f>ROUND(I92*H92,2)</f>
        <v>0</v>
      </c>
      <c r="K92" s="194" t="s">
        <v>433</v>
      </c>
      <c r="L92" s="61"/>
      <c r="M92" s="199" t="s">
        <v>21</v>
      </c>
      <c r="N92" s="200" t="s">
        <v>42</v>
      </c>
      <c r="O92" s="42"/>
      <c r="P92" s="201">
        <f>O92*H92</f>
        <v>0</v>
      </c>
      <c r="Q92" s="201">
        <v>0.00018</v>
      </c>
      <c r="R92" s="201">
        <f>Q92*H92</f>
        <v>0.057240000000000006</v>
      </c>
      <c r="S92" s="201">
        <v>0</v>
      </c>
      <c r="T92" s="202">
        <f>S92*H92</f>
        <v>0</v>
      </c>
      <c r="AR92" s="24" t="s">
        <v>159</v>
      </c>
      <c r="AT92" s="24" t="s">
        <v>154</v>
      </c>
      <c r="AU92" s="24" t="s">
        <v>81</v>
      </c>
      <c r="AY92" s="24" t="s">
        <v>152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79</v>
      </c>
      <c r="BK92" s="203">
        <f>ROUND(I92*H92,2)</f>
        <v>0</v>
      </c>
      <c r="BL92" s="24" t="s">
        <v>159</v>
      </c>
      <c r="BM92" s="24" t="s">
        <v>1094</v>
      </c>
    </row>
    <row r="93" spans="2:51" s="12" customFormat="1" ht="13.5">
      <c r="B93" s="215"/>
      <c r="C93" s="216"/>
      <c r="D93" s="206" t="s">
        <v>168</v>
      </c>
      <c r="E93" s="217" t="s">
        <v>21</v>
      </c>
      <c r="F93" s="218" t="s">
        <v>1095</v>
      </c>
      <c r="G93" s="216"/>
      <c r="H93" s="219">
        <v>318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168</v>
      </c>
      <c r="AU93" s="225" t="s">
        <v>81</v>
      </c>
      <c r="AV93" s="12" t="s">
        <v>81</v>
      </c>
      <c r="AW93" s="12" t="s">
        <v>35</v>
      </c>
      <c r="AX93" s="12" t="s">
        <v>71</v>
      </c>
      <c r="AY93" s="225" t="s">
        <v>152</v>
      </c>
    </row>
    <row r="94" spans="2:51" s="13" customFormat="1" ht="13.5">
      <c r="B94" s="226"/>
      <c r="C94" s="227"/>
      <c r="D94" s="206" t="s">
        <v>168</v>
      </c>
      <c r="E94" s="228" t="s">
        <v>21</v>
      </c>
      <c r="F94" s="229" t="s">
        <v>172</v>
      </c>
      <c r="G94" s="227"/>
      <c r="H94" s="230">
        <v>318</v>
      </c>
      <c r="I94" s="231"/>
      <c r="J94" s="227"/>
      <c r="K94" s="227"/>
      <c r="L94" s="232"/>
      <c r="M94" s="233"/>
      <c r="N94" s="234"/>
      <c r="O94" s="234"/>
      <c r="P94" s="234"/>
      <c r="Q94" s="234"/>
      <c r="R94" s="234"/>
      <c r="S94" s="234"/>
      <c r="T94" s="235"/>
      <c r="AT94" s="236" t="s">
        <v>168</v>
      </c>
      <c r="AU94" s="236" t="s">
        <v>81</v>
      </c>
      <c r="AV94" s="13" t="s">
        <v>159</v>
      </c>
      <c r="AW94" s="13" t="s">
        <v>35</v>
      </c>
      <c r="AX94" s="13" t="s">
        <v>79</v>
      </c>
      <c r="AY94" s="236" t="s">
        <v>152</v>
      </c>
    </row>
    <row r="95" spans="2:65" s="1" customFormat="1" ht="38.25" customHeight="1">
      <c r="B95" s="41"/>
      <c r="C95" s="192" t="s">
        <v>159</v>
      </c>
      <c r="D95" s="192" t="s">
        <v>154</v>
      </c>
      <c r="E95" s="193" t="s">
        <v>1096</v>
      </c>
      <c r="F95" s="194" t="s">
        <v>1097</v>
      </c>
      <c r="G95" s="195" t="s">
        <v>157</v>
      </c>
      <c r="H95" s="196">
        <v>200</v>
      </c>
      <c r="I95" s="197"/>
      <c r="J95" s="198">
        <f>ROUND(I95*H95,2)</f>
        <v>0</v>
      </c>
      <c r="K95" s="194" t="s">
        <v>433</v>
      </c>
      <c r="L95" s="61"/>
      <c r="M95" s="199" t="s">
        <v>21</v>
      </c>
      <c r="N95" s="200" t="s">
        <v>42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159</v>
      </c>
      <c r="AT95" s="24" t="s">
        <v>154</v>
      </c>
      <c r="AU95" s="24" t="s">
        <v>81</v>
      </c>
      <c r="AY95" s="24" t="s">
        <v>152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79</v>
      </c>
      <c r="BK95" s="203">
        <f>ROUND(I95*H95,2)</f>
        <v>0</v>
      </c>
      <c r="BL95" s="24" t="s">
        <v>159</v>
      </c>
      <c r="BM95" s="24" t="s">
        <v>1098</v>
      </c>
    </row>
    <row r="96" spans="2:51" s="12" customFormat="1" ht="13.5">
      <c r="B96" s="215"/>
      <c r="C96" s="216"/>
      <c r="D96" s="206" t="s">
        <v>168</v>
      </c>
      <c r="E96" s="217" t="s">
        <v>21</v>
      </c>
      <c r="F96" s="218" t="s">
        <v>1099</v>
      </c>
      <c r="G96" s="216"/>
      <c r="H96" s="219">
        <v>200</v>
      </c>
      <c r="I96" s="220"/>
      <c r="J96" s="216"/>
      <c r="K96" s="216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168</v>
      </c>
      <c r="AU96" s="225" t="s">
        <v>81</v>
      </c>
      <c r="AV96" s="12" t="s">
        <v>81</v>
      </c>
      <c r="AW96" s="12" t="s">
        <v>35</v>
      </c>
      <c r="AX96" s="12" t="s">
        <v>71</v>
      </c>
      <c r="AY96" s="225" t="s">
        <v>152</v>
      </c>
    </row>
    <row r="97" spans="2:51" s="13" customFormat="1" ht="13.5">
      <c r="B97" s="226"/>
      <c r="C97" s="227"/>
      <c r="D97" s="206" t="s">
        <v>168</v>
      </c>
      <c r="E97" s="228" t="s">
        <v>21</v>
      </c>
      <c r="F97" s="229" t="s">
        <v>172</v>
      </c>
      <c r="G97" s="227"/>
      <c r="H97" s="230">
        <v>200</v>
      </c>
      <c r="I97" s="231"/>
      <c r="J97" s="227"/>
      <c r="K97" s="227"/>
      <c r="L97" s="232"/>
      <c r="M97" s="233"/>
      <c r="N97" s="234"/>
      <c r="O97" s="234"/>
      <c r="P97" s="234"/>
      <c r="Q97" s="234"/>
      <c r="R97" s="234"/>
      <c r="S97" s="234"/>
      <c r="T97" s="235"/>
      <c r="AT97" s="236" t="s">
        <v>168</v>
      </c>
      <c r="AU97" s="236" t="s">
        <v>81</v>
      </c>
      <c r="AV97" s="13" t="s">
        <v>159</v>
      </c>
      <c r="AW97" s="13" t="s">
        <v>35</v>
      </c>
      <c r="AX97" s="13" t="s">
        <v>79</v>
      </c>
      <c r="AY97" s="236" t="s">
        <v>152</v>
      </c>
    </row>
    <row r="98" spans="2:65" s="1" customFormat="1" ht="25.5" customHeight="1">
      <c r="B98" s="41"/>
      <c r="C98" s="192" t="s">
        <v>179</v>
      </c>
      <c r="D98" s="192" t="s">
        <v>154</v>
      </c>
      <c r="E98" s="193" t="s">
        <v>1100</v>
      </c>
      <c r="F98" s="194" t="s">
        <v>1101</v>
      </c>
      <c r="G98" s="195" t="s">
        <v>324</v>
      </c>
      <c r="H98" s="196">
        <v>1</v>
      </c>
      <c r="I98" s="197"/>
      <c r="J98" s="198">
        <f>ROUND(I98*H98,2)</f>
        <v>0</v>
      </c>
      <c r="K98" s="194" t="s">
        <v>433</v>
      </c>
      <c r="L98" s="61"/>
      <c r="M98" s="199" t="s">
        <v>21</v>
      </c>
      <c r="N98" s="200" t="s">
        <v>42</v>
      </c>
      <c r="O98" s="42"/>
      <c r="P98" s="201">
        <f>O98*H98</f>
        <v>0</v>
      </c>
      <c r="Q98" s="201">
        <v>0.00018</v>
      </c>
      <c r="R98" s="201">
        <f>Q98*H98</f>
        <v>0.00018</v>
      </c>
      <c r="S98" s="201">
        <v>0</v>
      </c>
      <c r="T98" s="202">
        <f>S98*H98</f>
        <v>0</v>
      </c>
      <c r="AR98" s="24" t="s">
        <v>159</v>
      </c>
      <c r="AT98" s="24" t="s">
        <v>154</v>
      </c>
      <c r="AU98" s="24" t="s">
        <v>81</v>
      </c>
      <c r="AY98" s="24" t="s">
        <v>152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79</v>
      </c>
      <c r="BK98" s="203">
        <f>ROUND(I98*H98,2)</f>
        <v>0</v>
      </c>
      <c r="BL98" s="24" t="s">
        <v>159</v>
      </c>
      <c r="BM98" s="24" t="s">
        <v>1102</v>
      </c>
    </row>
    <row r="99" spans="2:51" s="12" customFormat="1" ht="13.5">
      <c r="B99" s="215"/>
      <c r="C99" s="216"/>
      <c r="D99" s="206" t="s">
        <v>168</v>
      </c>
      <c r="E99" s="217" t="s">
        <v>21</v>
      </c>
      <c r="F99" s="218" t="s">
        <v>1103</v>
      </c>
      <c r="G99" s="216"/>
      <c r="H99" s="219">
        <v>1</v>
      </c>
      <c r="I99" s="220"/>
      <c r="J99" s="216"/>
      <c r="K99" s="216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168</v>
      </c>
      <c r="AU99" s="225" t="s">
        <v>81</v>
      </c>
      <c r="AV99" s="12" t="s">
        <v>81</v>
      </c>
      <c r="AW99" s="12" t="s">
        <v>35</v>
      </c>
      <c r="AX99" s="12" t="s">
        <v>71</v>
      </c>
      <c r="AY99" s="225" t="s">
        <v>152</v>
      </c>
    </row>
    <row r="100" spans="2:51" s="13" customFormat="1" ht="13.5">
      <c r="B100" s="226"/>
      <c r="C100" s="227"/>
      <c r="D100" s="206" t="s">
        <v>168</v>
      </c>
      <c r="E100" s="228" t="s">
        <v>21</v>
      </c>
      <c r="F100" s="229" t="s">
        <v>172</v>
      </c>
      <c r="G100" s="227"/>
      <c r="H100" s="230">
        <v>1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AT100" s="236" t="s">
        <v>168</v>
      </c>
      <c r="AU100" s="236" t="s">
        <v>81</v>
      </c>
      <c r="AV100" s="13" t="s">
        <v>159</v>
      </c>
      <c r="AW100" s="13" t="s">
        <v>35</v>
      </c>
      <c r="AX100" s="13" t="s">
        <v>79</v>
      </c>
      <c r="AY100" s="236" t="s">
        <v>152</v>
      </c>
    </row>
    <row r="101" spans="2:65" s="1" customFormat="1" ht="25.5" customHeight="1">
      <c r="B101" s="41"/>
      <c r="C101" s="192" t="s">
        <v>187</v>
      </c>
      <c r="D101" s="192" t="s">
        <v>154</v>
      </c>
      <c r="E101" s="193" t="s">
        <v>1104</v>
      </c>
      <c r="F101" s="194" t="s">
        <v>1105</v>
      </c>
      <c r="G101" s="195" t="s">
        <v>324</v>
      </c>
      <c r="H101" s="196">
        <v>1</v>
      </c>
      <c r="I101" s="197"/>
      <c r="J101" s="198">
        <f>ROUND(I101*H101,2)</f>
        <v>0</v>
      </c>
      <c r="K101" s="194" t="s">
        <v>433</v>
      </c>
      <c r="L101" s="61"/>
      <c r="M101" s="199" t="s">
        <v>21</v>
      </c>
      <c r="N101" s="200" t="s">
        <v>42</v>
      </c>
      <c r="O101" s="42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159</v>
      </c>
      <c r="AT101" s="24" t="s">
        <v>154</v>
      </c>
      <c r="AU101" s="24" t="s">
        <v>81</v>
      </c>
      <c r="AY101" s="24" t="s">
        <v>152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79</v>
      </c>
      <c r="BK101" s="203">
        <f>ROUND(I101*H101,2)</f>
        <v>0</v>
      </c>
      <c r="BL101" s="24" t="s">
        <v>159</v>
      </c>
      <c r="BM101" s="24" t="s">
        <v>1106</v>
      </c>
    </row>
    <row r="102" spans="2:51" s="12" customFormat="1" ht="13.5">
      <c r="B102" s="215"/>
      <c r="C102" s="216"/>
      <c r="D102" s="206" t="s">
        <v>168</v>
      </c>
      <c r="E102" s="217" t="s">
        <v>21</v>
      </c>
      <c r="F102" s="218" t="s">
        <v>1107</v>
      </c>
      <c r="G102" s="216"/>
      <c r="H102" s="219">
        <v>1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168</v>
      </c>
      <c r="AU102" s="225" t="s">
        <v>81</v>
      </c>
      <c r="AV102" s="12" t="s">
        <v>81</v>
      </c>
      <c r="AW102" s="12" t="s">
        <v>35</v>
      </c>
      <c r="AX102" s="12" t="s">
        <v>71</v>
      </c>
      <c r="AY102" s="225" t="s">
        <v>152</v>
      </c>
    </row>
    <row r="103" spans="2:51" s="13" customFormat="1" ht="13.5">
      <c r="B103" s="226"/>
      <c r="C103" s="227"/>
      <c r="D103" s="206" t="s">
        <v>168</v>
      </c>
      <c r="E103" s="228" t="s">
        <v>21</v>
      </c>
      <c r="F103" s="229" t="s">
        <v>172</v>
      </c>
      <c r="G103" s="227"/>
      <c r="H103" s="230">
        <v>1</v>
      </c>
      <c r="I103" s="231"/>
      <c r="J103" s="227"/>
      <c r="K103" s="227"/>
      <c r="L103" s="232"/>
      <c r="M103" s="233"/>
      <c r="N103" s="234"/>
      <c r="O103" s="234"/>
      <c r="P103" s="234"/>
      <c r="Q103" s="234"/>
      <c r="R103" s="234"/>
      <c r="S103" s="234"/>
      <c r="T103" s="235"/>
      <c r="AT103" s="236" t="s">
        <v>168</v>
      </c>
      <c r="AU103" s="236" t="s">
        <v>81</v>
      </c>
      <c r="AV103" s="13" t="s">
        <v>159</v>
      </c>
      <c r="AW103" s="13" t="s">
        <v>35</v>
      </c>
      <c r="AX103" s="13" t="s">
        <v>79</v>
      </c>
      <c r="AY103" s="236" t="s">
        <v>152</v>
      </c>
    </row>
    <row r="104" spans="2:65" s="1" customFormat="1" ht="25.5" customHeight="1">
      <c r="B104" s="41"/>
      <c r="C104" s="192" t="s">
        <v>194</v>
      </c>
      <c r="D104" s="192" t="s">
        <v>154</v>
      </c>
      <c r="E104" s="193" t="s">
        <v>173</v>
      </c>
      <c r="F104" s="194" t="s">
        <v>174</v>
      </c>
      <c r="G104" s="195" t="s">
        <v>175</v>
      </c>
      <c r="H104" s="196">
        <v>5.928</v>
      </c>
      <c r="I104" s="197"/>
      <c r="J104" s="198">
        <f>ROUND(I104*H104,2)</f>
        <v>0</v>
      </c>
      <c r="K104" s="194" t="s">
        <v>433</v>
      </c>
      <c r="L104" s="61"/>
      <c r="M104" s="199" t="s">
        <v>21</v>
      </c>
      <c r="N104" s="200" t="s">
        <v>42</v>
      </c>
      <c r="O104" s="42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159</v>
      </c>
      <c r="AT104" s="24" t="s">
        <v>154</v>
      </c>
      <c r="AU104" s="24" t="s">
        <v>81</v>
      </c>
      <c r="AY104" s="24" t="s">
        <v>152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79</v>
      </c>
      <c r="BK104" s="203">
        <f>ROUND(I104*H104,2)</f>
        <v>0</v>
      </c>
      <c r="BL104" s="24" t="s">
        <v>159</v>
      </c>
      <c r="BM104" s="24" t="s">
        <v>1108</v>
      </c>
    </row>
    <row r="105" spans="2:51" s="12" customFormat="1" ht="13.5">
      <c r="B105" s="215"/>
      <c r="C105" s="216"/>
      <c r="D105" s="206" t="s">
        <v>168</v>
      </c>
      <c r="E105" s="217" t="s">
        <v>21</v>
      </c>
      <c r="F105" s="218" t="s">
        <v>1109</v>
      </c>
      <c r="G105" s="216"/>
      <c r="H105" s="219">
        <v>5.328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168</v>
      </c>
      <c r="AU105" s="225" t="s">
        <v>81</v>
      </c>
      <c r="AV105" s="12" t="s">
        <v>81</v>
      </c>
      <c r="AW105" s="12" t="s">
        <v>35</v>
      </c>
      <c r="AX105" s="12" t="s">
        <v>71</v>
      </c>
      <c r="AY105" s="225" t="s">
        <v>152</v>
      </c>
    </row>
    <row r="106" spans="2:51" s="12" customFormat="1" ht="13.5">
      <c r="B106" s="215"/>
      <c r="C106" s="216"/>
      <c r="D106" s="206" t="s">
        <v>168</v>
      </c>
      <c r="E106" s="217" t="s">
        <v>21</v>
      </c>
      <c r="F106" s="218" t="s">
        <v>1110</v>
      </c>
      <c r="G106" s="216"/>
      <c r="H106" s="219">
        <v>0.6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168</v>
      </c>
      <c r="AU106" s="225" t="s">
        <v>81</v>
      </c>
      <c r="AV106" s="12" t="s">
        <v>81</v>
      </c>
      <c r="AW106" s="12" t="s">
        <v>35</v>
      </c>
      <c r="AX106" s="12" t="s">
        <v>71</v>
      </c>
      <c r="AY106" s="225" t="s">
        <v>152</v>
      </c>
    </row>
    <row r="107" spans="2:51" s="13" customFormat="1" ht="13.5">
      <c r="B107" s="226"/>
      <c r="C107" s="227"/>
      <c r="D107" s="206" t="s">
        <v>168</v>
      </c>
      <c r="E107" s="228" t="s">
        <v>21</v>
      </c>
      <c r="F107" s="229" t="s">
        <v>172</v>
      </c>
      <c r="G107" s="227"/>
      <c r="H107" s="230">
        <v>5.928</v>
      </c>
      <c r="I107" s="231"/>
      <c r="J107" s="227"/>
      <c r="K107" s="227"/>
      <c r="L107" s="232"/>
      <c r="M107" s="233"/>
      <c r="N107" s="234"/>
      <c r="O107" s="234"/>
      <c r="P107" s="234"/>
      <c r="Q107" s="234"/>
      <c r="R107" s="234"/>
      <c r="S107" s="234"/>
      <c r="T107" s="235"/>
      <c r="AT107" s="236" t="s">
        <v>168</v>
      </c>
      <c r="AU107" s="236" t="s">
        <v>81</v>
      </c>
      <c r="AV107" s="13" t="s">
        <v>159</v>
      </c>
      <c r="AW107" s="13" t="s">
        <v>35</v>
      </c>
      <c r="AX107" s="13" t="s">
        <v>79</v>
      </c>
      <c r="AY107" s="236" t="s">
        <v>152</v>
      </c>
    </row>
    <row r="108" spans="2:65" s="1" customFormat="1" ht="16.5" customHeight="1">
      <c r="B108" s="41"/>
      <c r="C108" s="192" t="s">
        <v>199</v>
      </c>
      <c r="D108" s="192" t="s">
        <v>154</v>
      </c>
      <c r="E108" s="193" t="s">
        <v>180</v>
      </c>
      <c r="F108" s="194" t="s">
        <v>181</v>
      </c>
      <c r="G108" s="195" t="s">
        <v>182</v>
      </c>
      <c r="H108" s="196">
        <v>120</v>
      </c>
      <c r="I108" s="197"/>
      <c r="J108" s="198">
        <f>ROUND(I108*H108,2)</f>
        <v>0</v>
      </c>
      <c r="K108" s="194" t="s">
        <v>433</v>
      </c>
      <c r="L108" s="61"/>
      <c r="M108" s="199" t="s">
        <v>21</v>
      </c>
      <c r="N108" s="200" t="s">
        <v>42</v>
      </c>
      <c r="O108" s="42"/>
      <c r="P108" s="201">
        <f>O108*H108</f>
        <v>0</v>
      </c>
      <c r="Q108" s="201">
        <v>0.00952</v>
      </c>
      <c r="R108" s="201">
        <f>Q108*H108</f>
        <v>1.1424</v>
      </c>
      <c r="S108" s="201">
        <v>0</v>
      </c>
      <c r="T108" s="202">
        <f>S108*H108</f>
        <v>0</v>
      </c>
      <c r="AR108" s="24" t="s">
        <v>159</v>
      </c>
      <c r="AT108" s="24" t="s">
        <v>154</v>
      </c>
      <c r="AU108" s="24" t="s">
        <v>81</v>
      </c>
      <c r="AY108" s="24" t="s">
        <v>152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79</v>
      </c>
      <c r="BK108" s="203">
        <f>ROUND(I108*H108,2)</f>
        <v>0</v>
      </c>
      <c r="BL108" s="24" t="s">
        <v>159</v>
      </c>
      <c r="BM108" s="24" t="s">
        <v>1111</v>
      </c>
    </row>
    <row r="109" spans="2:51" s="12" customFormat="1" ht="13.5">
      <c r="B109" s="215"/>
      <c r="C109" s="216"/>
      <c r="D109" s="206" t="s">
        <v>168</v>
      </c>
      <c r="E109" s="217" t="s">
        <v>21</v>
      </c>
      <c r="F109" s="218" t="s">
        <v>1112</v>
      </c>
      <c r="G109" s="216"/>
      <c r="H109" s="219">
        <v>120</v>
      </c>
      <c r="I109" s="220"/>
      <c r="J109" s="216"/>
      <c r="K109" s="216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168</v>
      </c>
      <c r="AU109" s="225" t="s">
        <v>81</v>
      </c>
      <c r="AV109" s="12" t="s">
        <v>81</v>
      </c>
      <c r="AW109" s="12" t="s">
        <v>35</v>
      </c>
      <c r="AX109" s="12" t="s">
        <v>79</v>
      </c>
      <c r="AY109" s="225" t="s">
        <v>152</v>
      </c>
    </row>
    <row r="110" spans="2:65" s="1" customFormat="1" ht="25.5" customHeight="1">
      <c r="B110" s="41"/>
      <c r="C110" s="192" t="s">
        <v>211</v>
      </c>
      <c r="D110" s="192" t="s">
        <v>154</v>
      </c>
      <c r="E110" s="193" t="s">
        <v>1113</v>
      </c>
      <c r="F110" s="194" t="s">
        <v>1114</v>
      </c>
      <c r="G110" s="195" t="s">
        <v>175</v>
      </c>
      <c r="H110" s="196">
        <v>15.52</v>
      </c>
      <c r="I110" s="197"/>
      <c r="J110" s="198">
        <f>ROUND(I110*H110,2)</f>
        <v>0</v>
      </c>
      <c r="K110" s="194" t="s">
        <v>433</v>
      </c>
      <c r="L110" s="61"/>
      <c r="M110" s="199" t="s">
        <v>21</v>
      </c>
      <c r="N110" s="200" t="s">
        <v>42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159</v>
      </c>
      <c r="AT110" s="24" t="s">
        <v>154</v>
      </c>
      <c r="AU110" s="24" t="s">
        <v>81</v>
      </c>
      <c r="AY110" s="24" t="s">
        <v>152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79</v>
      </c>
      <c r="BK110" s="203">
        <f>ROUND(I110*H110,2)</f>
        <v>0</v>
      </c>
      <c r="BL110" s="24" t="s">
        <v>159</v>
      </c>
      <c r="BM110" s="24" t="s">
        <v>1115</v>
      </c>
    </row>
    <row r="111" spans="2:51" s="12" customFormat="1" ht="13.5">
      <c r="B111" s="215"/>
      <c r="C111" s="216"/>
      <c r="D111" s="206" t="s">
        <v>168</v>
      </c>
      <c r="E111" s="217" t="s">
        <v>21</v>
      </c>
      <c r="F111" s="218" t="s">
        <v>1116</v>
      </c>
      <c r="G111" s="216"/>
      <c r="H111" s="219">
        <v>15.52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168</v>
      </c>
      <c r="AU111" s="225" t="s">
        <v>81</v>
      </c>
      <c r="AV111" s="12" t="s">
        <v>81</v>
      </c>
      <c r="AW111" s="12" t="s">
        <v>35</v>
      </c>
      <c r="AX111" s="12" t="s">
        <v>79</v>
      </c>
      <c r="AY111" s="225" t="s">
        <v>152</v>
      </c>
    </row>
    <row r="112" spans="2:65" s="1" customFormat="1" ht="51" customHeight="1">
      <c r="B112" s="41"/>
      <c r="C112" s="192" t="s">
        <v>106</v>
      </c>
      <c r="D112" s="192" t="s">
        <v>154</v>
      </c>
      <c r="E112" s="193" t="s">
        <v>1117</v>
      </c>
      <c r="F112" s="194" t="s">
        <v>1118</v>
      </c>
      <c r="G112" s="195" t="s">
        <v>175</v>
      </c>
      <c r="H112" s="196">
        <v>3.41</v>
      </c>
      <c r="I112" s="197"/>
      <c r="J112" s="198">
        <f>ROUND(I112*H112,2)</f>
        <v>0</v>
      </c>
      <c r="K112" s="194" t="s">
        <v>433</v>
      </c>
      <c r="L112" s="61"/>
      <c r="M112" s="199" t="s">
        <v>21</v>
      </c>
      <c r="N112" s="200" t="s">
        <v>42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159</v>
      </c>
      <c r="AT112" s="24" t="s">
        <v>154</v>
      </c>
      <c r="AU112" s="24" t="s">
        <v>81</v>
      </c>
      <c r="AY112" s="24" t="s">
        <v>152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79</v>
      </c>
      <c r="BK112" s="203">
        <f>ROUND(I112*H112,2)</f>
        <v>0</v>
      </c>
      <c r="BL112" s="24" t="s">
        <v>159</v>
      </c>
      <c r="BM112" s="24" t="s">
        <v>1119</v>
      </c>
    </row>
    <row r="113" spans="2:51" s="11" customFormat="1" ht="13.5">
      <c r="B113" s="204"/>
      <c r="C113" s="205"/>
      <c r="D113" s="206" t="s">
        <v>168</v>
      </c>
      <c r="E113" s="207" t="s">
        <v>21</v>
      </c>
      <c r="F113" s="208" t="s">
        <v>1120</v>
      </c>
      <c r="G113" s="205"/>
      <c r="H113" s="207" t="s">
        <v>21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168</v>
      </c>
      <c r="AU113" s="214" t="s">
        <v>81</v>
      </c>
      <c r="AV113" s="11" t="s">
        <v>79</v>
      </c>
      <c r="AW113" s="11" t="s">
        <v>35</v>
      </c>
      <c r="AX113" s="11" t="s">
        <v>71</v>
      </c>
      <c r="AY113" s="214" t="s">
        <v>152</v>
      </c>
    </row>
    <row r="114" spans="2:51" s="12" customFormat="1" ht="13.5">
      <c r="B114" s="215"/>
      <c r="C114" s="216"/>
      <c r="D114" s="206" t="s">
        <v>168</v>
      </c>
      <c r="E114" s="217" t="s">
        <v>21</v>
      </c>
      <c r="F114" s="218" t="s">
        <v>1121</v>
      </c>
      <c r="G114" s="216"/>
      <c r="H114" s="219">
        <v>1.05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168</v>
      </c>
      <c r="AU114" s="225" t="s">
        <v>81</v>
      </c>
      <c r="AV114" s="12" t="s">
        <v>81</v>
      </c>
      <c r="AW114" s="12" t="s">
        <v>35</v>
      </c>
      <c r="AX114" s="12" t="s">
        <v>71</v>
      </c>
      <c r="AY114" s="225" t="s">
        <v>152</v>
      </c>
    </row>
    <row r="115" spans="2:51" s="12" customFormat="1" ht="13.5">
      <c r="B115" s="215"/>
      <c r="C115" s="216"/>
      <c r="D115" s="206" t="s">
        <v>168</v>
      </c>
      <c r="E115" s="217" t="s">
        <v>21</v>
      </c>
      <c r="F115" s="218" t="s">
        <v>1122</v>
      </c>
      <c r="G115" s="216"/>
      <c r="H115" s="219">
        <v>0.875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168</v>
      </c>
      <c r="AU115" s="225" t="s">
        <v>81</v>
      </c>
      <c r="AV115" s="12" t="s">
        <v>81</v>
      </c>
      <c r="AW115" s="12" t="s">
        <v>35</v>
      </c>
      <c r="AX115" s="12" t="s">
        <v>71</v>
      </c>
      <c r="AY115" s="225" t="s">
        <v>152</v>
      </c>
    </row>
    <row r="116" spans="2:51" s="12" customFormat="1" ht="13.5">
      <c r="B116" s="215"/>
      <c r="C116" s="216"/>
      <c r="D116" s="206" t="s">
        <v>168</v>
      </c>
      <c r="E116" s="217" t="s">
        <v>21</v>
      </c>
      <c r="F116" s="218" t="s">
        <v>1123</v>
      </c>
      <c r="G116" s="216"/>
      <c r="H116" s="219">
        <v>1.35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168</v>
      </c>
      <c r="AU116" s="225" t="s">
        <v>81</v>
      </c>
      <c r="AV116" s="12" t="s">
        <v>81</v>
      </c>
      <c r="AW116" s="12" t="s">
        <v>35</v>
      </c>
      <c r="AX116" s="12" t="s">
        <v>71</v>
      </c>
      <c r="AY116" s="225" t="s">
        <v>152</v>
      </c>
    </row>
    <row r="117" spans="2:51" s="12" customFormat="1" ht="13.5">
      <c r="B117" s="215"/>
      <c r="C117" s="216"/>
      <c r="D117" s="206" t="s">
        <v>168</v>
      </c>
      <c r="E117" s="217" t="s">
        <v>21</v>
      </c>
      <c r="F117" s="218" t="s">
        <v>1124</v>
      </c>
      <c r="G117" s="216"/>
      <c r="H117" s="219">
        <v>0.135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168</v>
      </c>
      <c r="AU117" s="225" t="s">
        <v>81</v>
      </c>
      <c r="AV117" s="12" t="s">
        <v>81</v>
      </c>
      <c r="AW117" s="12" t="s">
        <v>35</v>
      </c>
      <c r="AX117" s="12" t="s">
        <v>71</v>
      </c>
      <c r="AY117" s="225" t="s">
        <v>152</v>
      </c>
    </row>
    <row r="118" spans="2:51" s="13" customFormat="1" ht="13.5">
      <c r="B118" s="226"/>
      <c r="C118" s="227"/>
      <c r="D118" s="206" t="s">
        <v>168</v>
      </c>
      <c r="E118" s="228" t="s">
        <v>21</v>
      </c>
      <c r="F118" s="229" t="s">
        <v>172</v>
      </c>
      <c r="G118" s="227"/>
      <c r="H118" s="230">
        <v>3.41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168</v>
      </c>
      <c r="AU118" s="236" t="s">
        <v>81</v>
      </c>
      <c r="AV118" s="13" t="s">
        <v>159</v>
      </c>
      <c r="AW118" s="13" t="s">
        <v>35</v>
      </c>
      <c r="AX118" s="13" t="s">
        <v>79</v>
      </c>
      <c r="AY118" s="236" t="s">
        <v>152</v>
      </c>
    </row>
    <row r="119" spans="2:65" s="1" customFormat="1" ht="25.5" customHeight="1">
      <c r="B119" s="41"/>
      <c r="C119" s="192" t="s">
        <v>224</v>
      </c>
      <c r="D119" s="192" t="s">
        <v>154</v>
      </c>
      <c r="E119" s="193" t="s">
        <v>1125</v>
      </c>
      <c r="F119" s="194" t="s">
        <v>1126</v>
      </c>
      <c r="G119" s="195" t="s">
        <v>175</v>
      </c>
      <c r="H119" s="196">
        <v>599.86</v>
      </c>
      <c r="I119" s="197"/>
      <c r="J119" s="198">
        <f>ROUND(I119*H119,2)</f>
        <v>0</v>
      </c>
      <c r="K119" s="194" t="s">
        <v>433</v>
      </c>
      <c r="L119" s="61"/>
      <c r="M119" s="199" t="s">
        <v>21</v>
      </c>
      <c r="N119" s="200" t="s">
        <v>42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159</v>
      </c>
      <c r="AT119" s="24" t="s">
        <v>154</v>
      </c>
      <c r="AU119" s="24" t="s">
        <v>81</v>
      </c>
      <c r="AY119" s="24" t="s">
        <v>152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79</v>
      </c>
      <c r="BK119" s="203">
        <f>ROUND(I119*H119,2)</f>
        <v>0</v>
      </c>
      <c r="BL119" s="24" t="s">
        <v>159</v>
      </c>
      <c r="BM119" s="24" t="s">
        <v>1127</v>
      </c>
    </row>
    <row r="120" spans="2:51" s="12" customFormat="1" ht="13.5">
      <c r="B120" s="215"/>
      <c r="C120" s="216"/>
      <c r="D120" s="206" t="s">
        <v>168</v>
      </c>
      <c r="E120" s="217" t="s">
        <v>21</v>
      </c>
      <c r="F120" s="218" t="s">
        <v>1128</v>
      </c>
      <c r="G120" s="216"/>
      <c r="H120" s="219">
        <v>599.86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168</v>
      </c>
      <c r="AU120" s="225" t="s">
        <v>81</v>
      </c>
      <c r="AV120" s="12" t="s">
        <v>81</v>
      </c>
      <c r="AW120" s="12" t="s">
        <v>35</v>
      </c>
      <c r="AX120" s="12" t="s">
        <v>79</v>
      </c>
      <c r="AY120" s="225" t="s">
        <v>152</v>
      </c>
    </row>
    <row r="121" spans="2:65" s="1" customFormat="1" ht="25.5" customHeight="1">
      <c r="B121" s="41"/>
      <c r="C121" s="192" t="s">
        <v>229</v>
      </c>
      <c r="D121" s="192" t="s">
        <v>154</v>
      </c>
      <c r="E121" s="193" t="s">
        <v>1129</v>
      </c>
      <c r="F121" s="194" t="s">
        <v>1130</v>
      </c>
      <c r="G121" s="195" t="s">
        <v>175</v>
      </c>
      <c r="H121" s="196">
        <v>299.93</v>
      </c>
      <c r="I121" s="197"/>
      <c r="J121" s="198">
        <f>ROUND(I121*H121,2)</f>
        <v>0</v>
      </c>
      <c r="K121" s="194" t="s">
        <v>433</v>
      </c>
      <c r="L121" s="61"/>
      <c r="M121" s="199" t="s">
        <v>21</v>
      </c>
      <c r="N121" s="200" t="s">
        <v>42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159</v>
      </c>
      <c r="AT121" s="24" t="s">
        <v>154</v>
      </c>
      <c r="AU121" s="24" t="s">
        <v>81</v>
      </c>
      <c r="AY121" s="24" t="s">
        <v>152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79</v>
      </c>
      <c r="BK121" s="203">
        <f>ROUND(I121*H121,2)</f>
        <v>0</v>
      </c>
      <c r="BL121" s="24" t="s">
        <v>159</v>
      </c>
      <c r="BM121" s="24" t="s">
        <v>1131</v>
      </c>
    </row>
    <row r="122" spans="2:51" s="12" customFormat="1" ht="13.5">
      <c r="B122" s="215"/>
      <c r="C122" s="216"/>
      <c r="D122" s="206" t="s">
        <v>168</v>
      </c>
      <c r="E122" s="217" t="s">
        <v>21</v>
      </c>
      <c r="F122" s="218" t="s">
        <v>1132</v>
      </c>
      <c r="G122" s="216"/>
      <c r="H122" s="219">
        <v>299.93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168</v>
      </c>
      <c r="AU122" s="225" t="s">
        <v>81</v>
      </c>
      <c r="AV122" s="12" t="s">
        <v>81</v>
      </c>
      <c r="AW122" s="12" t="s">
        <v>35</v>
      </c>
      <c r="AX122" s="12" t="s">
        <v>79</v>
      </c>
      <c r="AY122" s="225" t="s">
        <v>152</v>
      </c>
    </row>
    <row r="123" spans="2:65" s="1" customFormat="1" ht="25.5" customHeight="1">
      <c r="B123" s="41"/>
      <c r="C123" s="192" t="s">
        <v>234</v>
      </c>
      <c r="D123" s="192" t="s">
        <v>154</v>
      </c>
      <c r="E123" s="193" t="s">
        <v>1133</v>
      </c>
      <c r="F123" s="194" t="s">
        <v>1134</v>
      </c>
      <c r="G123" s="195" t="s">
        <v>175</v>
      </c>
      <c r="H123" s="196">
        <v>563.857</v>
      </c>
      <c r="I123" s="197"/>
      <c r="J123" s="198">
        <f>ROUND(I123*H123,2)</f>
        <v>0</v>
      </c>
      <c r="K123" s="194" t="s">
        <v>21</v>
      </c>
      <c r="L123" s="61"/>
      <c r="M123" s="199" t="s">
        <v>21</v>
      </c>
      <c r="N123" s="200" t="s">
        <v>42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159</v>
      </c>
      <c r="AT123" s="24" t="s">
        <v>154</v>
      </c>
      <c r="AU123" s="24" t="s">
        <v>81</v>
      </c>
      <c r="AY123" s="24" t="s">
        <v>152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79</v>
      </c>
      <c r="BK123" s="203">
        <f>ROUND(I123*H123,2)</f>
        <v>0</v>
      </c>
      <c r="BL123" s="24" t="s">
        <v>159</v>
      </c>
      <c r="BM123" s="24" t="s">
        <v>1135</v>
      </c>
    </row>
    <row r="124" spans="2:51" s="12" customFormat="1" ht="13.5">
      <c r="B124" s="215"/>
      <c r="C124" s="216"/>
      <c r="D124" s="206" t="s">
        <v>168</v>
      </c>
      <c r="E124" s="217" t="s">
        <v>21</v>
      </c>
      <c r="F124" s="218" t="s">
        <v>1128</v>
      </c>
      <c r="G124" s="216"/>
      <c r="H124" s="219">
        <v>599.86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168</v>
      </c>
      <c r="AU124" s="225" t="s">
        <v>81</v>
      </c>
      <c r="AV124" s="12" t="s">
        <v>81</v>
      </c>
      <c r="AW124" s="12" t="s">
        <v>35</v>
      </c>
      <c r="AX124" s="12" t="s">
        <v>71</v>
      </c>
      <c r="AY124" s="225" t="s">
        <v>152</v>
      </c>
    </row>
    <row r="125" spans="2:51" s="12" customFormat="1" ht="13.5">
      <c r="B125" s="215"/>
      <c r="C125" s="216"/>
      <c r="D125" s="206" t="s">
        <v>168</v>
      </c>
      <c r="E125" s="217" t="s">
        <v>21</v>
      </c>
      <c r="F125" s="218" t="s">
        <v>1136</v>
      </c>
      <c r="G125" s="216"/>
      <c r="H125" s="219">
        <v>-36.003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168</v>
      </c>
      <c r="AU125" s="225" t="s">
        <v>81</v>
      </c>
      <c r="AV125" s="12" t="s">
        <v>81</v>
      </c>
      <c r="AW125" s="12" t="s">
        <v>35</v>
      </c>
      <c r="AX125" s="12" t="s">
        <v>71</v>
      </c>
      <c r="AY125" s="225" t="s">
        <v>152</v>
      </c>
    </row>
    <row r="126" spans="2:51" s="13" customFormat="1" ht="13.5">
      <c r="B126" s="226"/>
      <c r="C126" s="227"/>
      <c r="D126" s="206" t="s">
        <v>168</v>
      </c>
      <c r="E126" s="228" t="s">
        <v>21</v>
      </c>
      <c r="F126" s="229" t="s">
        <v>172</v>
      </c>
      <c r="G126" s="227"/>
      <c r="H126" s="230">
        <v>563.857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AT126" s="236" t="s">
        <v>168</v>
      </c>
      <c r="AU126" s="236" t="s">
        <v>81</v>
      </c>
      <c r="AV126" s="13" t="s">
        <v>159</v>
      </c>
      <c r="AW126" s="13" t="s">
        <v>35</v>
      </c>
      <c r="AX126" s="13" t="s">
        <v>79</v>
      </c>
      <c r="AY126" s="236" t="s">
        <v>152</v>
      </c>
    </row>
    <row r="127" spans="2:65" s="1" customFormat="1" ht="16.5" customHeight="1">
      <c r="B127" s="41"/>
      <c r="C127" s="192" t="s">
        <v>239</v>
      </c>
      <c r="D127" s="192" t="s">
        <v>154</v>
      </c>
      <c r="E127" s="193" t="s">
        <v>719</v>
      </c>
      <c r="F127" s="194" t="s">
        <v>1137</v>
      </c>
      <c r="G127" s="195" t="s">
        <v>21</v>
      </c>
      <c r="H127" s="196">
        <v>8</v>
      </c>
      <c r="I127" s="197"/>
      <c r="J127" s="198">
        <f>ROUND(I127*H127,2)</f>
        <v>0</v>
      </c>
      <c r="K127" s="194" t="s">
        <v>21</v>
      </c>
      <c r="L127" s="61"/>
      <c r="M127" s="199" t="s">
        <v>21</v>
      </c>
      <c r="N127" s="200" t="s">
        <v>42</v>
      </c>
      <c r="O127" s="4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159</v>
      </c>
      <c r="AT127" s="24" t="s">
        <v>154</v>
      </c>
      <c r="AU127" s="24" t="s">
        <v>81</v>
      </c>
      <c r="AY127" s="24" t="s">
        <v>152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79</v>
      </c>
      <c r="BK127" s="203">
        <f>ROUND(I127*H127,2)</f>
        <v>0</v>
      </c>
      <c r="BL127" s="24" t="s">
        <v>159</v>
      </c>
      <c r="BM127" s="24" t="s">
        <v>1138</v>
      </c>
    </row>
    <row r="128" spans="2:51" s="12" customFormat="1" ht="13.5">
      <c r="B128" s="215"/>
      <c r="C128" s="216"/>
      <c r="D128" s="206" t="s">
        <v>168</v>
      </c>
      <c r="E128" s="217" t="s">
        <v>21</v>
      </c>
      <c r="F128" s="218" t="s">
        <v>1139</v>
      </c>
      <c r="G128" s="216"/>
      <c r="H128" s="219">
        <v>8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168</v>
      </c>
      <c r="AU128" s="225" t="s">
        <v>81</v>
      </c>
      <c r="AV128" s="12" t="s">
        <v>81</v>
      </c>
      <c r="AW128" s="12" t="s">
        <v>35</v>
      </c>
      <c r="AX128" s="12" t="s">
        <v>79</v>
      </c>
      <c r="AY128" s="225" t="s">
        <v>152</v>
      </c>
    </row>
    <row r="129" spans="2:65" s="1" customFormat="1" ht="38.25" customHeight="1">
      <c r="B129" s="41"/>
      <c r="C129" s="192" t="s">
        <v>10</v>
      </c>
      <c r="D129" s="192" t="s">
        <v>154</v>
      </c>
      <c r="E129" s="193" t="s">
        <v>1140</v>
      </c>
      <c r="F129" s="194" t="s">
        <v>1141</v>
      </c>
      <c r="G129" s="195" t="s">
        <v>157</v>
      </c>
      <c r="H129" s="196">
        <v>2501</v>
      </c>
      <c r="I129" s="197"/>
      <c r="J129" s="198">
        <f>ROUND(I129*H129,2)</f>
        <v>0</v>
      </c>
      <c r="K129" s="194" t="s">
        <v>433</v>
      </c>
      <c r="L129" s="61"/>
      <c r="M129" s="199" t="s">
        <v>21</v>
      </c>
      <c r="N129" s="200" t="s">
        <v>42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159</v>
      </c>
      <c r="AT129" s="24" t="s">
        <v>154</v>
      </c>
      <c r="AU129" s="24" t="s">
        <v>81</v>
      </c>
      <c r="AY129" s="24" t="s">
        <v>152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79</v>
      </c>
      <c r="BK129" s="203">
        <f>ROUND(I129*H129,2)</f>
        <v>0</v>
      </c>
      <c r="BL129" s="24" t="s">
        <v>159</v>
      </c>
      <c r="BM129" s="24" t="s">
        <v>1142</v>
      </c>
    </row>
    <row r="130" spans="2:65" s="1" customFormat="1" ht="25.5" customHeight="1">
      <c r="B130" s="41"/>
      <c r="C130" s="192" t="s">
        <v>251</v>
      </c>
      <c r="D130" s="192" t="s">
        <v>154</v>
      </c>
      <c r="E130" s="193" t="s">
        <v>286</v>
      </c>
      <c r="F130" s="194" t="s">
        <v>287</v>
      </c>
      <c r="G130" s="195" t="s">
        <v>157</v>
      </c>
      <c r="H130" s="196">
        <v>2501</v>
      </c>
      <c r="I130" s="197"/>
      <c r="J130" s="198">
        <f>ROUND(I130*H130,2)</f>
        <v>0</v>
      </c>
      <c r="K130" s="194" t="s">
        <v>433</v>
      </c>
      <c r="L130" s="61"/>
      <c r="M130" s="199" t="s">
        <v>21</v>
      </c>
      <c r="N130" s="200" t="s">
        <v>42</v>
      </c>
      <c r="O130" s="4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159</v>
      </c>
      <c r="AT130" s="24" t="s">
        <v>154</v>
      </c>
      <c r="AU130" s="24" t="s">
        <v>81</v>
      </c>
      <c r="AY130" s="24" t="s">
        <v>152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79</v>
      </c>
      <c r="BK130" s="203">
        <f>ROUND(I130*H130,2)</f>
        <v>0</v>
      </c>
      <c r="BL130" s="24" t="s">
        <v>159</v>
      </c>
      <c r="BM130" s="24" t="s">
        <v>1143</v>
      </c>
    </row>
    <row r="131" spans="2:65" s="1" customFormat="1" ht="16.5" customHeight="1">
      <c r="B131" s="41"/>
      <c r="C131" s="248" t="s">
        <v>258</v>
      </c>
      <c r="D131" s="248" t="s">
        <v>277</v>
      </c>
      <c r="E131" s="249" t="s">
        <v>1144</v>
      </c>
      <c r="F131" s="250" t="s">
        <v>1145</v>
      </c>
      <c r="G131" s="251" t="s">
        <v>292</v>
      </c>
      <c r="H131" s="252">
        <v>37.515</v>
      </c>
      <c r="I131" s="253"/>
      <c r="J131" s="254">
        <f>ROUND(I131*H131,2)</f>
        <v>0</v>
      </c>
      <c r="K131" s="250" t="s">
        <v>433</v>
      </c>
      <c r="L131" s="255"/>
      <c r="M131" s="256" t="s">
        <v>21</v>
      </c>
      <c r="N131" s="257" t="s">
        <v>42</v>
      </c>
      <c r="O131" s="42"/>
      <c r="P131" s="201">
        <f>O131*H131</f>
        <v>0</v>
      </c>
      <c r="Q131" s="201">
        <v>0.001</v>
      </c>
      <c r="R131" s="201">
        <f>Q131*H131</f>
        <v>0.037515</v>
      </c>
      <c r="S131" s="201">
        <v>0</v>
      </c>
      <c r="T131" s="202">
        <f>S131*H131</f>
        <v>0</v>
      </c>
      <c r="AR131" s="24" t="s">
        <v>199</v>
      </c>
      <c r="AT131" s="24" t="s">
        <v>277</v>
      </c>
      <c r="AU131" s="24" t="s">
        <v>81</v>
      </c>
      <c r="AY131" s="24" t="s">
        <v>152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79</v>
      </c>
      <c r="BK131" s="203">
        <f>ROUND(I131*H131,2)</f>
        <v>0</v>
      </c>
      <c r="BL131" s="24" t="s">
        <v>159</v>
      </c>
      <c r="BM131" s="24" t="s">
        <v>1146</v>
      </c>
    </row>
    <row r="132" spans="2:51" s="12" customFormat="1" ht="13.5">
      <c r="B132" s="215"/>
      <c r="C132" s="216"/>
      <c r="D132" s="206" t="s">
        <v>168</v>
      </c>
      <c r="E132" s="216"/>
      <c r="F132" s="218" t="s">
        <v>1147</v>
      </c>
      <c r="G132" s="216"/>
      <c r="H132" s="219">
        <v>37.515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168</v>
      </c>
      <c r="AU132" s="225" t="s">
        <v>81</v>
      </c>
      <c r="AV132" s="12" t="s">
        <v>81</v>
      </c>
      <c r="AW132" s="12" t="s">
        <v>6</v>
      </c>
      <c r="AX132" s="12" t="s">
        <v>79</v>
      </c>
      <c r="AY132" s="225" t="s">
        <v>152</v>
      </c>
    </row>
    <row r="133" spans="2:65" s="1" customFormat="1" ht="25.5" customHeight="1">
      <c r="B133" s="41"/>
      <c r="C133" s="192" t="s">
        <v>270</v>
      </c>
      <c r="D133" s="192" t="s">
        <v>154</v>
      </c>
      <c r="E133" s="193" t="s">
        <v>1148</v>
      </c>
      <c r="F133" s="194" t="s">
        <v>1149</v>
      </c>
      <c r="G133" s="195" t="s">
        <v>157</v>
      </c>
      <c r="H133" s="196">
        <v>360.03</v>
      </c>
      <c r="I133" s="197"/>
      <c r="J133" s="198">
        <f>ROUND(I133*H133,2)</f>
        <v>0</v>
      </c>
      <c r="K133" s="194" t="s">
        <v>433</v>
      </c>
      <c r="L133" s="61"/>
      <c r="M133" s="199" t="s">
        <v>21</v>
      </c>
      <c r="N133" s="200" t="s">
        <v>42</v>
      </c>
      <c r="O133" s="4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159</v>
      </c>
      <c r="AT133" s="24" t="s">
        <v>154</v>
      </c>
      <c r="AU133" s="24" t="s">
        <v>81</v>
      </c>
      <c r="AY133" s="24" t="s">
        <v>152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79</v>
      </c>
      <c r="BK133" s="203">
        <f>ROUND(I133*H133,2)</f>
        <v>0</v>
      </c>
      <c r="BL133" s="24" t="s">
        <v>159</v>
      </c>
      <c r="BM133" s="24" t="s">
        <v>1150</v>
      </c>
    </row>
    <row r="134" spans="2:51" s="12" customFormat="1" ht="13.5">
      <c r="B134" s="215"/>
      <c r="C134" s="216"/>
      <c r="D134" s="206" t="s">
        <v>168</v>
      </c>
      <c r="E134" s="217" t="s">
        <v>21</v>
      </c>
      <c r="F134" s="218" t="s">
        <v>1151</v>
      </c>
      <c r="G134" s="216"/>
      <c r="H134" s="219">
        <v>360.03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168</v>
      </c>
      <c r="AU134" s="225" t="s">
        <v>81</v>
      </c>
      <c r="AV134" s="12" t="s">
        <v>81</v>
      </c>
      <c r="AW134" s="12" t="s">
        <v>35</v>
      </c>
      <c r="AX134" s="12" t="s">
        <v>79</v>
      </c>
      <c r="AY134" s="225" t="s">
        <v>152</v>
      </c>
    </row>
    <row r="135" spans="2:65" s="1" customFormat="1" ht="25.5" customHeight="1">
      <c r="B135" s="41"/>
      <c r="C135" s="192" t="s">
        <v>276</v>
      </c>
      <c r="D135" s="192" t="s">
        <v>154</v>
      </c>
      <c r="E135" s="193" t="s">
        <v>1152</v>
      </c>
      <c r="F135" s="194" t="s">
        <v>1153</v>
      </c>
      <c r="G135" s="195" t="s">
        <v>157</v>
      </c>
      <c r="H135" s="196">
        <v>360.03</v>
      </c>
      <c r="I135" s="197"/>
      <c r="J135" s="198">
        <f>ROUND(I135*H135,2)</f>
        <v>0</v>
      </c>
      <c r="K135" s="194" t="s">
        <v>433</v>
      </c>
      <c r="L135" s="61"/>
      <c r="M135" s="199" t="s">
        <v>21</v>
      </c>
      <c r="N135" s="200" t="s">
        <v>42</v>
      </c>
      <c r="O135" s="4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159</v>
      </c>
      <c r="AT135" s="24" t="s">
        <v>154</v>
      </c>
      <c r="AU135" s="24" t="s">
        <v>81</v>
      </c>
      <c r="AY135" s="24" t="s">
        <v>152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79</v>
      </c>
      <c r="BK135" s="203">
        <f>ROUND(I135*H135,2)</f>
        <v>0</v>
      </c>
      <c r="BL135" s="24" t="s">
        <v>159</v>
      </c>
      <c r="BM135" s="24" t="s">
        <v>1154</v>
      </c>
    </row>
    <row r="136" spans="2:51" s="12" customFormat="1" ht="13.5">
      <c r="B136" s="215"/>
      <c r="C136" s="216"/>
      <c r="D136" s="206" t="s">
        <v>168</v>
      </c>
      <c r="E136" s="217" t="s">
        <v>21</v>
      </c>
      <c r="F136" s="218" t="s">
        <v>1151</v>
      </c>
      <c r="G136" s="216"/>
      <c r="H136" s="219">
        <v>360.03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168</v>
      </c>
      <c r="AU136" s="225" t="s">
        <v>81</v>
      </c>
      <c r="AV136" s="12" t="s">
        <v>81</v>
      </c>
      <c r="AW136" s="12" t="s">
        <v>35</v>
      </c>
      <c r="AX136" s="12" t="s">
        <v>79</v>
      </c>
      <c r="AY136" s="225" t="s">
        <v>152</v>
      </c>
    </row>
    <row r="137" spans="2:65" s="1" customFormat="1" ht="25.5" customHeight="1">
      <c r="B137" s="41"/>
      <c r="C137" s="192" t="s">
        <v>281</v>
      </c>
      <c r="D137" s="192" t="s">
        <v>154</v>
      </c>
      <c r="E137" s="193" t="s">
        <v>930</v>
      </c>
      <c r="F137" s="194" t="s">
        <v>931</v>
      </c>
      <c r="G137" s="195" t="s">
        <v>324</v>
      </c>
      <c r="H137" s="196">
        <v>1</v>
      </c>
      <c r="I137" s="197"/>
      <c r="J137" s="198">
        <f>ROUND(I137*H137,2)</f>
        <v>0</v>
      </c>
      <c r="K137" s="194" t="s">
        <v>433</v>
      </c>
      <c r="L137" s="61"/>
      <c r="M137" s="199" t="s">
        <v>21</v>
      </c>
      <c r="N137" s="200" t="s">
        <v>42</v>
      </c>
      <c r="O137" s="4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159</v>
      </c>
      <c r="AT137" s="24" t="s">
        <v>154</v>
      </c>
      <c r="AU137" s="24" t="s">
        <v>81</v>
      </c>
      <c r="AY137" s="24" t="s">
        <v>152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79</v>
      </c>
      <c r="BK137" s="203">
        <f>ROUND(I137*H137,2)</f>
        <v>0</v>
      </c>
      <c r="BL137" s="24" t="s">
        <v>159</v>
      </c>
      <c r="BM137" s="24" t="s">
        <v>1155</v>
      </c>
    </row>
    <row r="138" spans="2:65" s="1" customFormat="1" ht="25.5" customHeight="1">
      <c r="B138" s="41"/>
      <c r="C138" s="192" t="s">
        <v>9</v>
      </c>
      <c r="D138" s="192" t="s">
        <v>154</v>
      </c>
      <c r="E138" s="193" t="s">
        <v>940</v>
      </c>
      <c r="F138" s="194" t="s">
        <v>941</v>
      </c>
      <c r="G138" s="195" t="s">
        <v>324</v>
      </c>
      <c r="H138" s="196">
        <v>1</v>
      </c>
      <c r="I138" s="197"/>
      <c r="J138" s="198">
        <f>ROUND(I138*H138,2)</f>
        <v>0</v>
      </c>
      <c r="K138" s="194" t="s">
        <v>433</v>
      </c>
      <c r="L138" s="61"/>
      <c r="M138" s="199" t="s">
        <v>21</v>
      </c>
      <c r="N138" s="200" t="s">
        <v>42</v>
      </c>
      <c r="O138" s="4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159</v>
      </c>
      <c r="AT138" s="24" t="s">
        <v>154</v>
      </c>
      <c r="AU138" s="24" t="s">
        <v>81</v>
      </c>
      <c r="AY138" s="24" t="s">
        <v>152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79</v>
      </c>
      <c r="BK138" s="203">
        <f>ROUND(I138*H138,2)</f>
        <v>0</v>
      </c>
      <c r="BL138" s="24" t="s">
        <v>159</v>
      </c>
      <c r="BM138" s="24" t="s">
        <v>1156</v>
      </c>
    </row>
    <row r="139" spans="2:65" s="1" customFormat="1" ht="16.5" customHeight="1">
      <c r="B139" s="41"/>
      <c r="C139" s="248" t="s">
        <v>289</v>
      </c>
      <c r="D139" s="248" t="s">
        <v>277</v>
      </c>
      <c r="E139" s="249" t="s">
        <v>1157</v>
      </c>
      <c r="F139" s="250" t="s">
        <v>1158</v>
      </c>
      <c r="G139" s="251" t="s">
        <v>324</v>
      </c>
      <c r="H139" s="252">
        <v>1</v>
      </c>
      <c r="I139" s="253"/>
      <c r="J139" s="254">
        <f>ROUND(I139*H139,2)</f>
        <v>0</v>
      </c>
      <c r="K139" s="250" t="s">
        <v>21</v>
      </c>
      <c r="L139" s="255"/>
      <c r="M139" s="256" t="s">
        <v>21</v>
      </c>
      <c r="N139" s="257" t="s">
        <v>42</v>
      </c>
      <c r="O139" s="42"/>
      <c r="P139" s="201">
        <f>O139*H139</f>
        <v>0</v>
      </c>
      <c r="Q139" s="201">
        <v>0.0034</v>
      </c>
      <c r="R139" s="201">
        <f>Q139*H139</f>
        <v>0.0034</v>
      </c>
      <c r="S139" s="201">
        <v>0</v>
      </c>
      <c r="T139" s="202">
        <f>S139*H139</f>
        <v>0</v>
      </c>
      <c r="AR139" s="24" t="s">
        <v>199</v>
      </c>
      <c r="AT139" s="24" t="s">
        <v>277</v>
      </c>
      <c r="AU139" s="24" t="s">
        <v>81</v>
      </c>
      <c r="AY139" s="24" t="s">
        <v>152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79</v>
      </c>
      <c r="BK139" s="203">
        <f>ROUND(I139*H139,2)</f>
        <v>0</v>
      </c>
      <c r="BL139" s="24" t="s">
        <v>159</v>
      </c>
      <c r="BM139" s="24" t="s">
        <v>1159</v>
      </c>
    </row>
    <row r="140" spans="2:65" s="1" customFormat="1" ht="25.5" customHeight="1">
      <c r="B140" s="41"/>
      <c r="C140" s="192" t="s">
        <v>295</v>
      </c>
      <c r="D140" s="192" t="s">
        <v>154</v>
      </c>
      <c r="E140" s="193" t="s">
        <v>1160</v>
      </c>
      <c r="F140" s="194" t="s">
        <v>1161</v>
      </c>
      <c r="G140" s="195" t="s">
        <v>157</v>
      </c>
      <c r="H140" s="196">
        <v>360.05</v>
      </c>
      <c r="I140" s="197"/>
      <c r="J140" s="198">
        <f>ROUND(I140*H140,2)</f>
        <v>0</v>
      </c>
      <c r="K140" s="194" t="s">
        <v>433</v>
      </c>
      <c r="L140" s="61"/>
      <c r="M140" s="199" t="s">
        <v>21</v>
      </c>
      <c r="N140" s="200" t="s">
        <v>42</v>
      </c>
      <c r="O140" s="4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159</v>
      </c>
      <c r="AT140" s="24" t="s">
        <v>154</v>
      </c>
      <c r="AU140" s="24" t="s">
        <v>81</v>
      </c>
      <c r="AY140" s="24" t="s">
        <v>152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79</v>
      </c>
      <c r="BK140" s="203">
        <f>ROUND(I140*H140,2)</f>
        <v>0</v>
      </c>
      <c r="BL140" s="24" t="s">
        <v>159</v>
      </c>
      <c r="BM140" s="24" t="s">
        <v>1162</v>
      </c>
    </row>
    <row r="141" spans="2:51" s="12" customFormat="1" ht="13.5">
      <c r="B141" s="215"/>
      <c r="C141" s="216"/>
      <c r="D141" s="206" t="s">
        <v>168</v>
      </c>
      <c r="E141" s="217" t="s">
        <v>21</v>
      </c>
      <c r="F141" s="218" t="s">
        <v>1163</v>
      </c>
      <c r="G141" s="216"/>
      <c r="H141" s="219">
        <v>360.05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168</v>
      </c>
      <c r="AU141" s="225" t="s">
        <v>81</v>
      </c>
      <c r="AV141" s="12" t="s">
        <v>81</v>
      </c>
      <c r="AW141" s="12" t="s">
        <v>35</v>
      </c>
      <c r="AX141" s="12" t="s">
        <v>79</v>
      </c>
      <c r="AY141" s="225" t="s">
        <v>152</v>
      </c>
    </row>
    <row r="142" spans="2:65" s="1" customFormat="1" ht="16.5" customHeight="1">
      <c r="B142" s="41"/>
      <c r="C142" s="248" t="s">
        <v>299</v>
      </c>
      <c r="D142" s="248" t="s">
        <v>277</v>
      </c>
      <c r="E142" s="249" t="s">
        <v>1164</v>
      </c>
      <c r="F142" s="250" t="s">
        <v>1165</v>
      </c>
      <c r="G142" s="251" t="s">
        <v>292</v>
      </c>
      <c r="H142" s="252">
        <v>5.4</v>
      </c>
      <c r="I142" s="253"/>
      <c r="J142" s="254">
        <f>ROUND(I142*H142,2)</f>
        <v>0</v>
      </c>
      <c r="K142" s="250" t="s">
        <v>433</v>
      </c>
      <c r="L142" s="255"/>
      <c r="M142" s="256" t="s">
        <v>21</v>
      </c>
      <c r="N142" s="257" t="s">
        <v>42</v>
      </c>
      <c r="O142" s="42"/>
      <c r="P142" s="201">
        <f>O142*H142</f>
        <v>0</v>
      </c>
      <c r="Q142" s="201">
        <v>0.001</v>
      </c>
      <c r="R142" s="201">
        <f>Q142*H142</f>
        <v>0.0054</v>
      </c>
      <c r="S142" s="201">
        <v>0</v>
      </c>
      <c r="T142" s="202">
        <f>S142*H142</f>
        <v>0</v>
      </c>
      <c r="AR142" s="24" t="s">
        <v>199</v>
      </c>
      <c r="AT142" s="24" t="s">
        <v>277</v>
      </c>
      <c r="AU142" s="24" t="s">
        <v>81</v>
      </c>
      <c r="AY142" s="24" t="s">
        <v>152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79</v>
      </c>
      <c r="BK142" s="203">
        <f>ROUND(I142*H142,2)</f>
        <v>0</v>
      </c>
      <c r="BL142" s="24" t="s">
        <v>159</v>
      </c>
      <c r="BM142" s="24" t="s">
        <v>1166</v>
      </c>
    </row>
    <row r="143" spans="2:51" s="12" customFormat="1" ht="13.5">
      <c r="B143" s="215"/>
      <c r="C143" s="216"/>
      <c r="D143" s="206" t="s">
        <v>168</v>
      </c>
      <c r="E143" s="216"/>
      <c r="F143" s="218" t="s">
        <v>1167</v>
      </c>
      <c r="G143" s="216"/>
      <c r="H143" s="219">
        <v>5.4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168</v>
      </c>
      <c r="AU143" s="225" t="s">
        <v>81</v>
      </c>
      <c r="AV143" s="12" t="s">
        <v>81</v>
      </c>
      <c r="AW143" s="12" t="s">
        <v>6</v>
      </c>
      <c r="AX143" s="12" t="s">
        <v>79</v>
      </c>
      <c r="AY143" s="225" t="s">
        <v>152</v>
      </c>
    </row>
    <row r="144" spans="2:65" s="1" customFormat="1" ht="38.25" customHeight="1">
      <c r="B144" s="41"/>
      <c r="C144" s="192" t="s">
        <v>303</v>
      </c>
      <c r="D144" s="192" t="s">
        <v>154</v>
      </c>
      <c r="E144" s="193" t="s">
        <v>1168</v>
      </c>
      <c r="F144" s="194" t="s">
        <v>1169</v>
      </c>
      <c r="G144" s="195" t="s">
        <v>1085</v>
      </c>
      <c r="H144" s="196">
        <v>0.074</v>
      </c>
      <c r="I144" s="197"/>
      <c r="J144" s="198">
        <f>ROUND(I144*H144,2)</f>
        <v>0</v>
      </c>
      <c r="K144" s="194" t="s">
        <v>433</v>
      </c>
      <c r="L144" s="61"/>
      <c r="M144" s="199" t="s">
        <v>21</v>
      </c>
      <c r="N144" s="200" t="s">
        <v>42</v>
      </c>
      <c r="O144" s="4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159</v>
      </c>
      <c r="AT144" s="24" t="s">
        <v>154</v>
      </c>
      <c r="AU144" s="24" t="s">
        <v>81</v>
      </c>
      <c r="AY144" s="24" t="s">
        <v>152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79</v>
      </c>
      <c r="BK144" s="203">
        <f>ROUND(I144*H144,2)</f>
        <v>0</v>
      </c>
      <c r="BL144" s="24" t="s">
        <v>159</v>
      </c>
      <c r="BM144" s="24" t="s">
        <v>1170</v>
      </c>
    </row>
    <row r="145" spans="2:63" s="10" customFormat="1" ht="29.85" customHeight="1">
      <c r="B145" s="176"/>
      <c r="C145" s="177"/>
      <c r="D145" s="178" t="s">
        <v>70</v>
      </c>
      <c r="E145" s="190" t="s">
        <v>164</v>
      </c>
      <c r="F145" s="190" t="s">
        <v>329</v>
      </c>
      <c r="G145" s="177"/>
      <c r="H145" s="177"/>
      <c r="I145" s="180"/>
      <c r="J145" s="191">
        <f>BK145</f>
        <v>0</v>
      </c>
      <c r="K145" s="177"/>
      <c r="L145" s="182"/>
      <c r="M145" s="183"/>
      <c r="N145" s="184"/>
      <c r="O145" s="184"/>
      <c r="P145" s="185">
        <f>SUM(P146:P149)</f>
        <v>0</v>
      </c>
      <c r="Q145" s="184"/>
      <c r="R145" s="185">
        <f>SUM(R146:R149)</f>
        <v>0.025750750000000003</v>
      </c>
      <c r="S145" s="184"/>
      <c r="T145" s="186">
        <f>SUM(T146:T149)</f>
        <v>0</v>
      </c>
      <c r="AR145" s="187" t="s">
        <v>79</v>
      </c>
      <c r="AT145" s="188" t="s">
        <v>70</v>
      </c>
      <c r="AU145" s="188" t="s">
        <v>79</v>
      </c>
      <c r="AY145" s="187" t="s">
        <v>152</v>
      </c>
      <c r="BK145" s="189">
        <f>SUM(BK146:BK149)</f>
        <v>0</v>
      </c>
    </row>
    <row r="146" spans="2:65" s="1" customFormat="1" ht="51" customHeight="1">
      <c r="B146" s="41"/>
      <c r="C146" s="192" t="s">
        <v>308</v>
      </c>
      <c r="D146" s="192" t="s">
        <v>154</v>
      </c>
      <c r="E146" s="193" t="s">
        <v>351</v>
      </c>
      <c r="F146" s="194" t="s">
        <v>1171</v>
      </c>
      <c r="G146" s="195" t="s">
        <v>175</v>
      </c>
      <c r="H146" s="196">
        <v>0.816</v>
      </c>
      <c r="I146" s="197"/>
      <c r="J146" s="198">
        <f>ROUND(I146*H146,2)</f>
        <v>0</v>
      </c>
      <c r="K146" s="194" t="s">
        <v>433</v>
      </c>
      <c r="L146" s="61"/>
      <c r="M146" s="199" t="s">
        <v>21</v>
      </c>
      <c r="N146" s="200" t="s">
        <v>42</v>
      </c>
      <c r="O146" s="4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159</v>
      </c>
      <c r="AT146" s="24" t="s">
        <v>154</v>
      </c>
      <c r="AU146" s="24" t="s">
        <v>81</v>
      </c>
      <c r="AY146" s="24" t="s">
        <v>152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79</v>
      </c>
      <c r="BK146" s="203">
        <f>ROUND(I146*H146,2)</f>
        <v>0</v>
      </c>
      <c r="BL146" s="24" t="s">
        <v>159</v>
      </c>
      <c r="BM146" s="24" t="s">
        <v>1172</v>
      </c>
    </row>
    <row r="147" spans="2:51" s="12" customFormat="1" ht="13.5">
      <c r="B147" s="215"/>
      <c r="C147" s="216"/>
      <c r="D147" s="206" t="s">
        <v>168</v>
      </c>
      <c r="E147" s="217" t="s">
        <v>21</v>
      </c>
      <c r="F147" s="218" t="s">
        <v>1173</v>
      </c>
      <c r="G147" s="216"/>
      <c r="H147" s="219">
        <v>0.816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168</v>
      </c>
      <c r="AU147" s="225" t="s">
        <v>81</v>
      </c>
      <c r="AV147" s="12" t="s">
        <v>81</v>
      </c>
      <c r="AW147" s="12" t="s">
        <v>35</v>
      </c>
      <c r="AX147" s="12" t="s">
        <v>79</v>
      </c>
      <c r="AY147" s="225" t="s">
        <v>152</v>
      </c>
    </row>
    <row r="148" spans="2:65" s="1" customFormat="1" ht="63.75" customHeight="1">
      <c r="B148" s="41"/>
      <c r="C148" s="192" t="s">
        <v>315</v>
      </c>
      <c r="D148" s="192" t="s">
        <v>154</v>
      </c>
      <c r="E148" s="193" t="s">
        <v>415</v>
      </c>
      <c r="F148" s="194" t="s">
        <v>416</v>
      </c>
      <c r="G148" s="195" t="s">
        <v>318</v>
      </c>
      <c r="H148" s="196">
        <v>0.025</v>
      </c>
      <c r="I148" s="197"/>
      <c r="J148" s="198">
        <f>ROUND(I148*H148,2)</f>
        <v>0</v>
      </c>
      <c r="K148" s="194" t="s">
        <v>433</v>
      </c>
      <c r="L148" s="61"/>
      <c r="M148" s="199" t="s">
        <v>21</v>
      </c>
      <c r="N148" s="200" t="s">
        <v>42</v>
      </c>
      <c r="O148" s="42"/>
      <c r="P148" s="201">
        <f>O148*H148</f>
        <v>0</v>
      </c>
      <c r="Q148" s="201">
        <v>1.03003</v>
      </c>
      <c r="R148" s="201">
        <f>Q148*H148</f>
        <v>0.025750750000000003</v>
      </c>
      <c r="S148" s="201">
        <v>0</v>
      </c>
      <c r="T148" s="202">
        <f>S148*H148</f>
        <v>0</v>
      </c>
      <c r="AR148" s="24" t="s">
        <v>159</v>
      </c>
      <c r="AT148" s="24" t="s">
        <v>154</v>
      </c>
      <c r="AU148" s="24" t="s">
        <v>81</v>
      </c>
      <c r="AY148" s="24" t="s">
        <v>152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79</v>
      </c>
      <c r="BK148" s="203">
        <f>ROUND(I148*H148,2)</f>
        <v>0</v>
      </c>
      <c r="BL148" s="24" t="s">
        <v>159</v>
      </c>
      <c r="BM148" s="24" t="s">
        <v>1174</v>
      </c>
    </row>
    <row r="149" spans="2:51" s="12" customFormat="1" ht="13.5">
      <c r="B149" s="215"/>
      <c r="C149" s="216"/>
      <c r="D149" s="206" t="s">
        <v>168</v>
      </c>
      <c r="E149" s="217" t="s">
        <v>21</v>
      </c>
      <c r="F149" s="218" t="s">
        <v>1175</v>
      </c>
      <c r="G149" s="216"/>
      <c r="H149" s="219">
        <v>0.025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168</v>
      </c>
      <c r="AU149" s="225" t="s">
        <v>81</v>
      </c>
      <c r="AV149" s="12" t="s">
        <v>81</v>
      </c>
      <c r="AW149" s="12" t="s">
        <v>35</v>
      </c>
      <c r="AX149" s="12" t="s">
        <v>79</v>
      </c>
      <c r="AY149" s="225" t="s">
        <v>152</v>
      </c>
    </row>
    <row r="150" spans="2:63" s="10" customFormat="1" ht="29.85" customHeight="1">
      <c r="B150" s="176"/>
      <c r="C150" s="177"/>
      <c r="D150" s="178" t="s">
        <v>70</v>
      </c>
      <c r="E150" s="190" t="s">
        <v>159</v>
      </c>
      <c r="F150" s="190" t="s">
        <v>429</v>
      </c>
      <c r="G150" s="177"/>
      <c r="H150" s="177"/>
      <c r="I150" s="180"/>
      <c r="J150" s="191">
        <f>BK150</f>
        <v>0</v>
      </c>
      <c r="K150" s="177"/>
      <c r="L150" s="182"/>
      <c r="M150" s="183"/>
      <c r="N150" s="184"/>
      <c r="O150" s="184"/>
      <c r="P150" s="185">
        <f>SUM(P151:P158)</f>
        <v>0</v>
      </c>
      <c r="Q150" s="184"/>
      <c r="R150" s="185">
        <f>SUM(R151:R158)</f>
        <v>186.5441533</v>
      </c>
      <c r="S150" s="184"/>
      <c r="T150" s="186">
        <f>SUM(T151:T158)</f>
        <v>0</v>
      </c>
      <c r="AR150" s="187" t="s">
        <v>79</v>
      </c>
      <c r="AT150" s="188" t="s">
        <v>70</v>
      </c>
      <c r="AU150" s="188" t="s">
        <v>79</v>
      </c>
      <c r="AY150" s="187" t="s">
        <v>152</v>
      </c>
      <c r="BK150" s="189">
        <f>SUM(BK151:BK158)</f>
        <v>0</v>
      </c>
    </row>
    <row r="151" spans="2:65" s="1" customFormat="1" ht="38.25" customHeight="1">
      <c r="B151" s="41"/>
      <c r="C151" s="192" t="s">
        <v>321</v>
      </c>
      <c r="D151" s="192" t="s">
        <v>154</v>
      </c>
      <c r="E151" s="193" t="s">
        <v>1176</v>
      </c>
      <c r="F151" s="194" t="s">
        <v>1177</v>
      </c>
      <c r="G151" s="195" t="s">
        <v>182</v>
      </c>
      <c r="H151" s="196">
        <v>10</v>
      </c>
      <c r="I151" s="197"/>
      <c r="J151" s="198">
        <f>ROUND(I151*H151,2)</f>
        <v>0</v>
      </c>
      <c r="K151" s="194" t="s">
        <v>433</v>
      </c>
      <c r="L151" s="61"/>
      <c r="M151" s="199" t="s">
        <v>21</v>
      </c>
      <c r="N151" s="200" t="s">
        <v>42</v>
      </c>
      <c r="O151" s="42"/>
      <c r="P151" s="201">
        <f>O151*H151</f>
        <v>0</v>
      </c>
      <c r="Q151" s="201">
        <v>0.61211</v>
      </c>
      <c r="R151" s="201">
        <f>Q151*H151</f>
        <v>6.1211</v>
      </c>
      <c r="S151" s="201">
        <v>0</v>
      </c>
      <c r="T151" s="202">
        <f>S151*H151</f>
        <v>0</v>
      </c>
      <c r="AR151" s="24" t="s">
        <v>159</v>
      </c>
      <c r="AT151" s="24" t="s">
        <v>154</v>
      </c>
      <c r="AU151" s="24" t="s">
        <v>81</v>
      </c>
      <c r="AY151" s="24" t="s">
        <v>152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79</v>
      </c>
      <c r="BK151" s="203">
        <f>ROUND(I151*H151,2)</f>
        <v>0</v>
      </c>
      <c r="BL151" s="24" t="s">
        <v>159</v>
      </c>
      <c r="BM151" s="24" t="s">
        <v>1178</v>
      </c>
    </row>
    <row r="152" spans="2:51" s="12" customFormat="1" ht="13.5">
      <c r="B152" s="215"/>
      <c r="C152" s="216"/>
      <c r="D152" s="206" t="s">
        <v>168</v>
      </c>
      <c r="E152" s="217" t="s">
        <v>21</v>
      </c>
      <c r="F152" s="218" t="s">
        <v>1179</v>
      </c>
      <c r="G152" s="216"/>
      <c r="H152" s="219">
        <v>10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168</v>
      </c>
      <c r="AU152" s="225" t="s">
        <v>81</v>
      </c>
      <c r="AV152" s="12" t="s">
        <v>81</v>
      </c>
      <c r="AW152" s="12" t="s">
        <v>35</v>
      </c>
      <c r="AX152" s="12" t="s">
        <v>79</v>
      </c>
      <c r="AY152" s="225" t="s">
        <v>152</v>
      </c>
    </row>
    <row r="153" spans="2:65" s="1" customFormat="1" ht="25.5" customHeight="1">
      <c r="B153" s="41"/>
      <c r="C153" s="192" t="s">
        <v>330</v>
      </c>
      <c r="D153" s="192" t="s">
        <v>154</v>
      </c>
      <c r="E153" s="193" t="s">
        <v>1180</v>
      </c>
      <c r="F153" s="194" t="s">
        <v>1181</v>
      </c>
      <c r="G153" s="195" t="s">
        <v>175</v>
      </c>
      <c r="H153" s="196">
        <v>74.731</v>
      </c>
      <c r="I153" s="197"/>
      <c r="J153" s="198">
        <f>ROUND(I153*H153,2)</f>
        <v>0</v>
      </c>
      <c r="K153" s="194" t="s">
        <v>433</v>
      </c>
      <c r="L153" s="61"/>
      <c r="M153" s="199" t="s">
        <v>21</v>
      </c>
      <c r="N153" s="200" t="s">
        <v>42</v>
      </c>
      <c r="O153" s="42"/>
      <c r="P153" s="201">
        <f>O153*H153</f>
        <v>0</v>
      </c>
      <c r="Q153" s="201">
        <v>2.4143</v>
      </c>
      <c r="R153" s="201">
        <f>Q153*H153</f>
        <v>180.4230533</v>
      </c>
      <c r="S153" s="201">
        <v>0</v>
      </c>
      <c r="T153" s="202">
        <f>S153*H153</f>
        <v>0</v>
      </c>
      <c r="AR153" s="24" t="s">
        <v>159</v>
      </c>
      <c r="AT153" s="24" t="s">
        <v>154</v>
      </c>
      <c r="AU153" s="24" t="s">
        <v>81</v>
      </c>
      <c r="AY153" s="24" t="s">
        <v>152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79</v>
      </c>
      <c r="BK153" s="203">
        <f>ROUND(I153*H153,2)</f>
        <v>0</v>
      </c>
      <c r="BL153" s="24" t="s">
        <v>159</v>
      </c>
      <c r="BM153" s="24" t="s">
        <v>1182</v>
      </c>
    </row>
    <row r="154" spans="2:51" s="12" customFormat="1" ht="13.5">
      <c r="B154" s="215"/>
      <c r="C154" s="216"/>
      <c r="D154" s="206" t="s">
        <v>168</v>
      </c>
      <c r="E154" s="217" t="s">
        <v>21</v>
      </c>
      <c r="F154" s="218" t="s">
        <v>1183</v>
      </c>
      <c r="G154" s="216"/>
      <c r="H154" s="219">
        <v>72.216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168</v>
      </c>
      <c r="AU154" s="225" t="s">
        <v>81</v>
      </c>
      <c r="AV154" s="12" t="s">
        <v>81</v>
      </c>
      <c r="AW154" s="12" t="s">
        <v>35</v>
      </c>
      <c r="AX154" s="12" t="s">
        <v>71</v>
      </c>
      <c r="AY154" s="225" t="s">
        <v>152</v>
      </c>
    </row>
    <row r="155" spans="2:51" s="12" customFormat="1" ht="13.5">
      <c r="B155" s="215"/>
      <c r="C155" s="216"/>
      <c r="D155" s="206" t="s">
        <v>168</v>
      </c>
      <c r="E155" s="217" t="s">
        <v>21</v>
      </c>
      <c r="F155" s="218" t="s">
        <v>1184</v>
      </c>
      <c r="G155" s="216"/>
      <c r="H155" s="219">
        <v>1.84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168</v>
      </c>
      <c r="AU155" s="225" t="s">
        <v>81</v>
      </c>
      <c r="AV155" s="12" t="s">
        <v>81</v>
      </c>
      <c r="AW155" s="12" t="s">
        <v>35</v>
      </c>
      <c r="AX155" s="12" t="s">
        <v>71</v>
      </c>
      <c r="AY155" s="225" t="s">
        <v>152</v>
      </c>
    </row>
    <row r="156" spans="2:51" s="12" customFormat="1" ht="13.5">
      <c r="B156" s="215"/>
      <c r="C156" s="216"/>
      <c r="D156" s="206" t="s">
        <v>168</v>
      </c>
      <c r="E156" s="217" t="s">
        <v>21</v>
      </c>
      <c r="F156" s="218" t="s">
        <v>1185</v>
      </c>
      <c r="G156" s="216"/>
      <c r="H156" s="219">
        <v>0.24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168</v>
      </c>
      <c r="AU156" s="225" t="s">
        <v>81</v>
      </c>
      <c r="AV156" s="12" t="s">
        <v>81</v>
      </c>
      <c r="AW156" s="12" t="s">
        <v>35</v>
      </c>
      <c r="AX156" s="12" t="s">
        <v>71</v>
      </c>
      <c r="AY156" s="225" t="s">
        <v>152</v>
      </c>
    </row>
    <row r="157" spans="2:51" s="12" customFormat="1" ht="13.5">
      <c r="B157" s="215"/>
      <c r="C157" s="216"/>
      <c r="D157" s="206" t="s">
        <v>168</v>
      </c>
      <c r="E157" s="217" t="s">
        <v>21</v>
      </c>
      <c r="F157" s="218" t="s">
        <v>1186</v>
      </c>
      <c r="G157" s="216"/>
      <c r="H157" s="219">
        <v>0.435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168</v>
      </c>
      <c r="AU157" s="225" t="s">
        <v>81</v>
      </c>
      <c r="AV157" s="12" t="s">
        <v>81</v>
      </c>
      <c r="AW157" s="12" t="s">
        <v>35</v>
      </c>
      <c r="AX157" s="12" t="s">
        <v>71</v>
      </c>
      <c r="AY157" s="225" t="s">
        <v>152</v>
      </c>
    </row>
    <row r="158" spans="2:51" s="13" customFormat="1" ht="13.5">
      <c r="B158" s="226"/>
      <c r="C158" s="227"/>
      <c r="D158" s="206" t="s">
        <v>168</v>
      </c>
      <c r="E158" s="228" t="s">
        <v>21</v>
      </c>
      <c r="F158" s="229" t="s">
        <v>172</v>
      </c>
      <c r="G158" s="227"/>
      <c r="H158" s="230">
        <v>74.731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AT158" s="236" t="s">
        <v>168</v>
      </c>
      <c r="AU158" s="236" t="s">
        <v>81</v>
      </c>
      <c r="AV158" s="13" t="s">
        <v>159</v>
      </c>
      <c r="AW158" s="13" t="s">
        <v>35</v>
      </c>
      <c r="AX158" s="13" t="s">
        <v>79</v>
      </c>
      <c r="AY158" s="236" t="s">
        <v>152</v>
      </c>
    </row>
    <row r="159" spans="2:63" s="10" customFormat="1" ht="29.85" customHeight="1">
      <c r="B159" s="176"/>
      <c r="C159" s="177"/>
      <c r="D159" s="178" t="s">
        <v>70</v>
      </c>
      <c r="E159" s="190" t="s">
        <v>211</v>
      </c>
      <c r="F159" s="190" t="s">
        <v>1187</v>
      </c>
      <c r="G159" s="177"/>
      <c r="H159" s="177"/>
      <c r="I159" s="180"/>
      <c r="J159" s="191">
        <f>BK159</f>
        <v>0</v>
      </c>
      <c r="K159" s="177"/>
      <c r="L159" s="182"/>
      <c r="M159" s="183"/>
      <c r="N159" s="184"/>
      <c r="O159" s="184"/>
      <c r="P159" s="185">
        <v>0</v>
      </c>
      <c r="Q159" s="184"/>
      <c r="R159" s="185">
        <v>0</v>
      </c>
      <c r="S159" s="184"/>
      <c r="T159" s="186">
        <v>0</v>
      </c>
      <c r="AR159" s="187" t="s">
        <v>79</v>
      </c>
      <c r="AT159" s="188" t="s">
        <v>70</v>
      </c>
      <c r="AU159" s="188" t="s">
        <v>79</v>
      </c>
      <c r="AY159" s="187" t="s">
        <v>152</v>
      </c>
      <c r="BK159" s="189">
        <v>0</v>
      </c>
    </row>
    <row r="160" spans="2:63" s="10" customFormat="1" ht="19.9" customHeight="1">
      <c r="B160" s="176"/>
      <c r="C160" s="177"/>
      <c r="D160" s="178" t="s">
        <v>70</v>
      </c>
      <c r="E160" s="190" t="s">
        <v>658</v>
      </c>
      <c r="F160" s="190" t="s">
        <v>659</v>
      </c>
      <c r="G160" s="177"/>
      <c r="H160" s="177"/>
      <c r="I160" s="180"/>
      <c r="J160" s="191">
        <f>BK160</f>
        <v>0</v>
      </c>
      <c r="K160" s="177"/>
      <c r="L160" s="182"/>
      <c r="M160" s="183"/>
      <c r="N160" s="184"/>
      <c r="O160" s="184"/>
      <c r="P160" s="185">
        <f>SUM(P161:P162)</f>
        <v>0</v>
      </c>
      <c r="Q160" s="184"/>
      <c r="R160" s="185">
        <f>SUM(R161:R162)</f>
        <v>0</v>
      </c>
      <c r="S160" s="184"/>
      <c r="T160" s="186">
        <f>SUM(T161:T162)</f>
        <v>0</v>
      </c>
      <c r="AR160" s="187" t="s">
        <v>79</v>
      </c>
      <c r="AT160" s="188" t="s">
        <v>70</v>
      </c>
      <c r="AU160" s="188" t="s">
        <v>79</v>
      </c>
      <c r="AY160" s="187" t="s">
        <v>152</v>
      </c>
      <c r="BK160" s="189">
        <f>SUM(BK161:BK162)</f>
        <v>0</v>
      </c>
    </row>
    <row r="161" spans="2:65" s="1" customFormat="1" ht="25.5" customHeight="1">
      <c r="B161" s="41"/>
      <c r="C161" s="192" t="s">
        <v>340</v>
      </c>
      <c r="D161" s="192" t="s">
        <v>154</v>
      </c>
      <c r="E161" s="193" t="s">
        <v>661</v>
      </c>
      <c r="F161" s="194" t="s">
        <v>662</v>
      </c>
      <c r="G161" s="195" t="s">
        <v>318</v>
      </c>
      <c r="H161" s="196">
        <v>22.411</v>
      </c>
      <c r="I161" s="197"/>
      <c r="J161" s="198">
        <f>ROUND(I161*H161,2)</f>
        <v>0</v>
      </c>
      <c r="K161" s="194" t="s">
        <v>21</v>
      </c>
      <c r="L161" s="61"/>
      <c r="M161" s="199" t="s">
        <v>21</v>
      </c>
      <c r="N161" s="200" t="s">
        <v>42</v>
      </c>
      <c r="O161" s="4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159</v>
      </c>
      <c r="AT161" s="24" t="s">
        <v>154</v>
      </c>
      <c r="AU161" s="24" t="s">
        <v>81</v>
      </c>
      <c r="AY161" s="24" t="s">
        <v>152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79</v>
      </c>
      <c r="BK161" s="203">
        <f>ROUND(I161*H161,2)</f>
        <v>0</v>
      </c>
      <c r="BL161" s="24" t="s">
        <v>159</v>
      </c>
      <c r="BM161" s="24" t="s">
        <v>1188</v>
      </c>
    </row>
    <row r="162" spans="2:51" s="12" customFormat="1" ht="13.5">
      <c r="B162" s="215"/>
      <c r="C162" s="216"/>
      <c r="D162" s="206" t="s">
        <v>168</v>
      </c>
      <c r="E162" s="217" t="s">
        <v>21</v>
      </c>
      <c r="F162" s="218" t="s">
        <v>1189</v>
      </c>
      <c r="G162" s="216"/>
      <c r="H162" s="219">
        <v>22.411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168</v>
      </c>
      <c r="AU162" s="225" t="s">
        <v>81</v>
      </c>
      <c r="AV162" s="12" t="s">
        <v>81</v>
      </c>
      <c r="AW162" s="12" t="s">
        <v>35</v>
      </c>
      <c r="AX162" s="12" t="s">
        <v>79</v>
      </c>
      <c r="AY162" s="225" t="s">
        <v>152</v>
      </c>
    </row>
    <row r="163" spans="2:63" s="10" customFormat="1" ht="29.85" customHeight="1">
      <c r="B163" s="176"/>
      <c r="C163" s="177"/>
      <c r="D163" s="178" t="s">
        <v>70</v>
      </c>
      <c r="E163" s="190" t="s">
        <v>665</v>
      </c>
      <c r="F163" s="190" t="s">
        <v>666</v>
      </c>
      <c r="G163" s="177"/>
      <c r="H163" s="177"/>
      <c r="I163" s="180"/>
      <c r="J163" s="191">
        <f>BK163</f>
        <v>0</v>
      </c>
      <c r="K163" s="177"/>
      <c r="L163" s="182"/>
      <c r="M163" s="183"/>
      <c r="N163" s="184"/>
      <c r="O163" s="184"/>
      <c r="P163" s="185">
        <f>P164</f>
        <v>0</v>
      </c>
      <c r="Q163" s="184"/>
      <c r="R163" s="185">
        <f>R164</f>
        <v>0</v>
      </c>
      <c r="S163" s="184"/>
      <c r="T163" s="186">
        <f>T164</f>
        <v>0</v>
      </c>
      <c r="AR163" s="187" t="s">
        <v>79</v>
      </c>
      <c r="AT163" s="188" t="s">
        <v>70</v>
      </c>
      <c r="AU163" s="188" t="s">
        <v>79</v>
      </c>
      <c r="AY163" s="187" t="s">
        <v>152</v>
      </c>
      <c r="BK163" s="189">
        <f>BK164</f>
        <v>0</v>
      </c>
    </row>
    <row r="164" spans="2:65" s="1" customFormat="1" ht="25.5" customHeight="1">
      <c r="B164" s="41"/>
      <c r="C164" s="192" t="s">
        <v>350</v>
      </c>
      <c r="D164" s="192" t="s">
        <v>154</v>
      </c>
      <c r="E164" s="193" t="s">
        <v>668</v>
      </c>
      <c r="F164" s="194" t="s">
        <v>669</v>
      </c>
      <c r="G164" s="195" t="s">
        <v>318</v>
      </c>
      <c r="H164" s="196">
        <v>187.816</v>
      </c>
      <c r="I164" s="197"/>
      <c r="J164" s="198">
        <f>ROUND(I164*H164,2)</f>
        <v>0</v>
      </c>
      <c r="K164" s="194" t="s">
        <v>433</v>
      </c>
      <c r="L164" s="61"/>
      <c r="M164" s="199" t="s">
        <v>21</v>
      </c>
      <c r="N164" s="260" t="s">
        <v>42</v>
      </c>
      <c r="O164" s="261"/>
      <c r="P164" s="262">
        <f>O164*H164</f>
        <v>0</v>
      </c>
      <c r="Q164" s="262">
        <v>0</v>
      </c>
      <c r="R164" s="262">
        <f>Q164*H164</f>
        <v>0</v>
      </c>
      <c r="S164" s="262">
        <v>0</v>
      </c>
      <c r="T164" s="263">
        <f>S164*H164</f>
        <v>0</v>
      </c>
      <c r="AR164" s="24" t="s">
        <v>159</v>
      </c>
      <c r="AT164" s="24" t="s">
        <v>154</v>
      </c>
      <c r="AU164" s="24" t="s">
        <v>81</v>
      </c>
      <c r="AY164" s="24" t="s">
        <v>152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79</v>
      </c>
      <c r="BK164" s="203">
        <f>ROUND(I164*H164,2)</f>
        <v>0</v>
      </c>
      <c r="BL164" s="24" t="s">
        <v>159</v>
      </c>
      <c r="BM164" s="24" t="s">
        <v>1190</v>
      </c>
    </row>
    <row r="165" spans="2:12" s="1" customFormat="1" ht="6.95" customHeight="1">
      <c r="B165" s="56"/>
      <c r="C165" s="57"/>
      <c r="D165" s="57"/>
      <c r="E165" s="57"/>
      <c r="F165" s="57"/>
      <c r="G165" s="57"/>
      <c r="H165" s="57"/>
      <c r="I165" s="139"/>
      <c r="J165" s="57"/>
      <c r="K165" s="57"/>
      <c r="L165" s="61"/>
    </row>
  </sheetData>
  <sheetProtection algorithmName="SHA-512" hashValue="CySkDBqaum2ZRA9Do9SMDf5K5vqUNdfEONNdJXm7xdLTtPhxB0qNQIlGrUHtKfCaF2k7qngSrfMq84kaKkLc/Q==" saltValue="HKOCQMjItwy09T3s18ou7J0JnJukcoP6OvLt9MKgYmDnMEUG5bv0WWd/kHkVhzOgZ1odIG3XdFBj8g2GbeLupw==" spinCount="100000" sheet="1" objects="1" scenarios="1" formatColumns="0" formatRows="0" autoFilter="0"/>
  <autoFilter ref="C82:K164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112</v>
      </c>
      <c r="G1" s="391" t="s">
        <v>113</v>
      </c>
      <c r="H1" s="391"/>
      <c r="I1" s="115"/>
      <c r="J1" s="114" t="s">
        <v>114</v>
      </c>
      <c r="K1" s="113" t="s">
        <v>115</v>
      </c>
      <c r="L1" s="114" t="s">
        <v>116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AT2" s="24" t="s">
        <v>93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5" customHeight="1">
      <c r="B4" s="28"/>
      <c r="C4" s="29"/>
      <c r="D4" s="30" t="s">
        <v>117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 xml:space="preserve"> Křepelka, Velké Poříčí, zkapacitnění koryta. -aktualizace 3/2018</v>
      </c>
      <c r="F7" s="384"/>
      <c r="G7" s="384"/>
      <c r="H7" s="384"/>
      <c r="I7" s="117"/>
      <c r="J7" s="29"/>
      <c r="K7" s="31"/>
    </row>
    <row r="8" spans="2:11" s="1" customFormat="1" ht="13.5">
      <c r="B8" s="41"/>
      <c r="C8" s="42"/>
      <c r="D8" s="37" t="s">
        <v>118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5" t="s">
        <v>1191</v>
      </c>
      <c r="F9" s="386"/>
      <c r="G9" s="386"/>
      <c r="H9" s="38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29. 3. 2018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2" t="s">
        <v>21</v>
      </c>
      <c r="F24" s="352"/>
      <c r="G24" s="352"/>
      <c r="H24" s="352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ROUND(J78,2)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0">
        <f>ROUND(SUM(BE78:BE117),2)</f>
        <v>0</v>
      </c>
      <c r="G30" s="42"/>
      <c r="H30" s="42"/>
      <c r="I30" s="131">
        <v>0.21</v>
      </c>
      <c r="J30" s="130">
        <f>ROUND(ROUND((SUM(BE78:BE117)),2)*I30,2)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0">
        <f>ROUND(SUM(BF78:BF117),2)</f>
        <v>0</v>
      </c>
      <c r="G31" s="42"/>
      <c r="H31" s="42"/>
      <c r="I31" s="131">
        <v>0.15</v>
      </c>
      <c r="J31" s="130">
        <f>ROUND(ROUND((SUM(BF78:BF117)),2)*I31,2)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0">
        <f>ROUND(SUM(BG78:BG117),2)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0">
        <f>ROUND(SUM(BH78:BH117),2)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0">
        <f>ROUND(SUM(BI78:BI117),2)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120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 xml:space="preserve"> Křepelka, Velké Poříčí, zkapacitnění koryta. -aktualizace 3/2018</v>
      </c>
      <c r="F45" s="384"/>
      <c r="G45" s="384"/>
      <c r="H45" s="384"/>
      <c r="I45" s="118"/>
      <c r="J45" s="42"/>
      <c r="K45" s="45"/>
    </row>
    <row r="46" spans="2:11" s="1" customFormat="1" ht="14.45" customHeight="1">
      <c r="B46" s="41"/>
      <c r="C46" s="37" t="s">
        <v>118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05 -  SO 2.1</v>
      </c>
      <c r="F47" s="386"/>
      <c r="G47" s="386"/>
      <c r="H47" s="38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Velké Poříčí</v>
      </c>
      <c r="G49" s="42"/>
      <c r="H49" s="42"/>
      <c r="I49" s="119" t="s">
        <v>25</v>
      </c>
      <c r="J49" s="120" t="str">
        <f>IF(J12="","",J12)</f>
        <v>29. 3. 2018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ČR - Povodí Labe s.p.</v>
      </c>
      <c r="G51" s="42"/>
      <c r="H51" s="42"/>
      <c r="I51" s="119" t="s">
        <v>33</v>
      </c>
      <c r="J51" s="352" t="str">
        <f>E21</f>
        <v>ing. Jaroslav Branda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121</v>
      </c>
      <c r="D54" s="132"/>
      <c r="E54" s="132"/>
      <c r="F54" s="132"/>
      <c r="G54" s="132"/>
      <c r="H54" s="132"/>
      <c r="I54" s="145"/>
      <c r="J54" s="146" t="s">
        <v>122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123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124</v>
      </c>
    </row>
    <row r="57" spans="2:11" s="7" customFormat="1" ht="24.95" customHeight="1">
      <c r="B57" s="149"/>
      <c r="C57" s="150"/>
      <c r="D57" s="151" t="s">
        <v>125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11" s="8" customFormat="1" ht="19.9" customHeight="1">
      <c r="B58" s="156"/>
      <c r="C58" s="157"/>
      <c r="D58" s="158" t="s">
        <v>126</v>
      </c>
      <c r="E58" s="159"/>
      <c r="F58" s="159"/>
      <c r="G58" s="159"/>
      <c r="H58" s="159"/>
      <c r="I58" s="160"/>
      <c r="J58" s="161">
        <f>J80</f>
        <v>0</v>
      </c>
      <c r="K58" s="162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11" s="1" customFormat="1" ht="6.95" customHeight="1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12" s="1" customFormat="1" ht="6.95" customHeight="1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12" s="1" customFormat="1" ht="36.95" customHeight="1">
      <c r="B65" s="41"/>
      <c r="C65" s="62" t="s">
        <v>136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6.95" customHeight="1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4.45" customHeight="1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16.5" customHeight="1">
      <c r="B68" s="41"/>
      <c r="C68" s="63"/>
      <c r="D68" s="63"/>
      <c r="E68" s="388" t="str">
        <f>E7</f>
        <v xml:space="preserve"> Křepelka, Velké Poříčí, zkapacitnění koryta. -aktualizace 3/2018</v>
      </c>
      <c r="F68" s="389"/>
      <c r="G68" s="389"/>
      <c r="H68" s="389"/>
      <c r="I68" s="163"/>
      <c r="J68" s="63"/>
      <c r="K68" s="63"/>
      <c r="L68" s="61"/>
    </row>
    <row r="69" spans="2:12" s="1" customFormat="1" ht="14.45" customHeight="1">
      <c r="B69" s="41"/>
      <c r="C69" s="65" t="s">
        <v>118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17.25" customHeight="1">
      <c r="B70" s="41"/>
      <c r="C70" s="63"/>
      <c r="D70" s="63"/>
      <c r="E70" s="363" t="str">
        <f>E9</f>
        <v>05 -  SO 2.1</v>
      </c>
      <c r="F70" s="390"/>
      <c r="G70" s="390"/>
      <c r="H70" s="390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8" customHeight="1">
      <c r="B72" s="41"/>
      <c r="C72" s="65" t="s">
        <v>23</v>
      </c>
      <c r="D72" s="63"/>
      <c r="E72" s="63"/>
      <c r="F72" s="164" t="str">
        <f>F12</f>
        <v>Velké Poříčí</v>
      </c>
      <c r="G72" s="63"/>
      <c r="H72" s="63"/>
      <c r="I72" s="165" t="s">
        <v>25</v>
      </c>
      <c r="J72" s="73" t="str">
        <f>IF(J12="","",J12)</f>
        <v>29. 3. 2018</v>
      </c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3.5">
      <c r="B74" s="41"/>
      <c r="C74" s="65" t="s">
        <v>27</v>
      </c>
      <c r="D74" s="63"/>
      <c r="E74" s="63"/>
      <c r="F74" s="164" t="str">
        <f>E15</f>
        <v>ČR - Povodí Labe s.p.</v>
      </c>
      <c r="G74" s="63"/>
      <c r="H74" s="63"/>
      <c r="I74" s="165" t="s">
        <v>33</v>
      </c>
      <c r="J74" s="164" t="str">
        <f>E21</f>
        <v>ing. Jaroslav Branda</v>
      </c>
      <c r="K74" s="63"/>
      <c r="L74" s="61"/>
    </row>
    <row r="75" spans="2:12" s="1" customFormat="1" ht="14.45" customHeight="1">
      <c r="B75" s="41"/>
      <c r="C75" s="65" t="s">
        <v>31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9" customFormat="1" ht="29.25" customHeight="1">
      <c r="B77" s="166"/>
      <c r="C77" s="167" t="s">
        <v>137</v>
      </c>
      <c r="D77" s="168" t="s">
        <v>56</v>
      </c>
      <c r="E77" s="168" t="s">
        <v>52</v>
      </c>
      <c r="F77" s="168" t="s">
        <v>138</v>
      </c>
      <c r="G77" s="168" t="s">
        <v>139</v>
      </c>
      <c r="H77" s="168" t="s">
        <v>140</v>
      </c>
      <c r="I77" s="169" t="s">
        <v>141</v>
      </c>
      <c r="J77" s="168" t="s">
        <v>122</v>
      </c>
      <c r="K77" s="170" t="s">
        <v>142</v>
      </c>
      <c r="L77" s="171"/>
      <c r="M77" s="81" t="s">
        <v>143</v>
      </c>
      <c r="N77" s="82" t="s">
        <v>41</v>
      </c>
      <c r="O77" s="82" t="s">
        <v>144</v>
      </c>
      <c r="P77" s="82" t="s">
        <v>145</v>
      </c>
      <c r="Q77" s="82" t="s">
        <v>146</v>
      </c>
      <c r="R77" s="82" t="s">
        <v>147</v>
      </c>
      <c r="S77" s="82" t="s">
        <v>148</v>
      </c>
      <c r="T77" s="83" t="s">
        <v>149</v>
      </c>
    </row>
    <row r="78" spans="2:63" s="1" customFormat="1" ht="29.25" customHeight="1">
      <c r="B78" s="41"/>
      <c r="C78" s="87" t="s">
        <v>123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</f>
        <v>0</v>
      </c>
      <c r="Q78" s="85"/>
      <c r="R78" s="173">
        <f>R79</f>
        <v>0.024810000000000002</v>
      </c>
      <c r="S78" s="85"/>
      <c r="T78" s="174">
        <f>T79</f>
        <v>0</v>
      </c>
      <c r="AT78" s="24" t="s">
        <v>70</v>
      </c>
      <c r="AU78" s="24" t="s">
        <v>124</v>
      </c>
      <c r="BK78" s="175">
        <f>BK79</f>
        <v>0</v>
      </c>
    </row>
    <row r="79" spans="2:63" s="10" customFormat="1" ht="37.35" customHeight="1">
      <c r="B79" s="176"/>
      <c r="C79" s="177"/>
      <c r="D79" s="178" t="s">
        <v>70</v>
      </c>
      <c r="E79" s="179" t="s">
        <v>150</v>
      </c>
      <c r="F79" s="179" t="s">
        <v>151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P80</f>
        <v>0</v>
      </c>
      <c r="Q79" s="184"/>
      <c r="R79" s="185">
        <f>R80</f>
        <v>0.024810000000000002</v>
      </c>
      <c r="S79" s="184"/>
      <c r="T79" s="186">
        <f>T80</f>
        <v>0</v>
      </c>
      <c r="AR79" s="187" t="s">
        <v>79</v>
      </c>
      <c r="AT79" s="188" t="s">
        <v>70</v>
      </c>
      <c r="AU79" s="188" t="s">
        <v>71</v>
      </c>
      <c r="AY79" s="187" t="s">
        <v>152</v>
      </c>
      <c r="BK79" s="189">
        <f>BK80</f>
        <v>0</v>
      </c>
    </row>
    <row r="80" spans="2:63" s="10" customFormat="1" ht="19.9" customHeight="1">
      <c r="B80" s="176"/>
      <c r="C80" s="177"/>
      <c r="D80" s="178" t="s">
        <v>70</v>
      </c>
      <c r="E80" s="190" t="s">
        <v>79</v>
      </c>
      <c r="F80" s="190" t="s">
        <v>153</v>
      </c>
      <c r="G80" s="177"/>
      <c r="H80" s="177"/>
      <c r="I80" s="180"/>
      <c r="J80" s="191">
        <f>BK80</f>
        <v>0</v>
      </c>
      <c r="K80" s="177"/>
      <c r="L80" s="182"/>
      <c r="M80" s="183"/>
      <c r="N80" s="184"/>
      <c r="O80" s="184"/>
      <c r="P80" s="185">
        <f>SUM(P81:P117)</f>
        <v>0</v>
      </c>
      <c r="Q80" s="184"/>
      <c r="R80" s="185">
        <f>SUM(R81:R117)</f>
        <v>0.024810000000000002</v>
      </c>
      <c r="S80" s="184"/>
      <c r="T80" s="186">
        <f>SUM(T81:T117)</f>
        <v>0</v>
      </c>
      <c r="AR80" s="187" t="s">
        <v>79</v>
      </c>
      <c r="AT80" s="188" t="s">
        <v>70</v>
      </c>
      <c r="AU80" s="188" t="s">
        <v>79</v>
      </c>
      <c r="AY80" s="187" t="s">
        <v>152</v>
      </c>
      <c r="BK80" s="189">
        <f>SUM(BK81:BK117)</f>
        <v>0</v>
      </c>
    </row>
    <row r="81" spans="2:65" s="1" customFormat="1" ht="16.5" customHeight="1">
      <c r="B81" s="41"/>
      <c r="C81" s="192" t="s">
        <v>79</v>
      </c>
      <c r="D81" s="192" t="s">
        <v>154</v>
      </c>
      <c r="E81" s="193" t="s">
        <v>1083</v>
      </c>
      <c r="F81" s="194" t="s">
        <v>1084</v>
      </c>
      <c r="G81" s="195" t="s">
        <v>1085</v>
      </c>
      <c r="H81" s="196">
        <v>0.021</v>
      </c>
      <c r="I81" s="197"/>
      <c r="J81" s="198">
        <f>ROUND(I81*H81,2)</f>
        <v>0</v>
      </c>
      <c r="K81" s="194" t="s">
        <v>433</v>
      </c>
      <c r="L81" s="61"/>
      <c r="M81" s="199" t="s">
        <v>21</v>
      </c>
      <c r="N81" s="200" t="s">
        <v>42</v>
      </c>
      <c r="O81" s="42"/>
      <c r="P81" s="201">
        <f>O81*H81</f>
        <v>0</v>
      </c>
      <c r="Q81" s="201">
        <v>0</v>
      </c>
      <c r="R81" s="201">
        <f>Q81*H81</f>
        <v>0</v>
      </c>
      <c r="S81" s="201">
        <v>0</v>
      </c>
      <c r="T81" s="202">
        <f>S81*H81</f>
        <v>0</v>
      </c>
      <c r="AR81" s="24" t="s">
        <v>159</v>
      </c>
      <c r="AT81" s="24" t="s">
        <v>154</v>
      </c>
      <c r="AU81" s="24" t="s">
        <v>81</v>
      </c>
      <c r="AY81" s="24" t="s">
        <v>152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4" t="s">
        <v>79</v>
      </c>
      <c r="BK81" s="203">
        <f>ROUND(I81*H81,2)</f>
        <v>0</v>
      </c>
      <c r="BL81" s="24" t="s">
        <v>159</v>
      </c>
      <c r="BM81" s="24" t="s">
        <v>1192</v>
      </c>
    </row>
    <row r="82" spans="2:51" s="12" customFormat="1" ht="13.5">
      <c r="B82" s="215"/>
      <c r="C82" s="216"/>
      <c r="D82" s="206" t="s">
        <v>168</v>
      </c>
      <c r="E82" s="217" t="s">
        <v>21</v>
      </c>
      <c r="F82" s="218" t="s">
        <v>1193</v>
      </c>
      <c r="G82" s="216"/>
      <c r="H82" s="219">
        <v>0.021</v>
      </c>
      <c r="I82" s="220"/>
      <c r="J82" s="216"/>
      <c r="K82" s="216"/>
      <c r="L82" s="221"/>
      <c r="M82" s="222"/>
      <c r="N82" s="223"/>
      <c r="O82" s="223"/>
      <c r="P82" s="223"/>
      <c r="Q82" s="223"/>
      <c r="R82" s="223"/>
      <c r="S82" s="223"/>
      <c r="T82" s="224"/>
      <c r="AT82" s="225" t="s">
        <v>168</v>
      </c>
      <c r="AU82" s="225" t="s">
        <v>81</v>
      </c>
      <c r="AV82" s="12" t="s">
        <v>81</v>
      </c>
      <c r="AW82" s="12" t="s">
        <v>35</v>
      </c>
      <c r="AX82" s="12" t="s">
        <v>71</v>
      </c>
      <c r="AY82" s="225" t="s">
        <v>152</v>
      </c>
    </row>
    <row r="83" spans="2:51" s="13" customFormat="1" ht="13.5">
      <c r="B83" s="226"/>
      <c r="C83" s="227"/>
      <c r="D83" s="206" t="s">
        <v>168</v>
      </c>
      <c r="E83" s="228" t="s">
        <v>21</v>
      </c>
      <c r="F83" s="229" t="s">
        <v>172</v>
      </c>
      <c r="G83" s="227"/>
      <c r="H83" s="230">
        <v>0.021</v>
      </c>
      <c r="I83" s="231"/>
      <c r="J83" s="227"/>
      <c r="K83" s="227"/>
      <c r="L83" s="232"/>
      <c r="M83" s="233"/>
      <c r="N83" s="234"/>
      <c r="O83" s="234"/>
      <c r="P83" s="234"/>
      <c r="Q83" s="234"/>
      <c r="R83" s="234"/>
      <c r="S83" s="234"/>
      <c r="T83" s="235"/>
      <c r="AT83" s="236" t="s">
        <v>168</v>
      </c>
      <c r="AU83" s="236" t="s">
        <v>81</v>
      </c>
      <c r="AV83" s="13" t="s">
        <v>159</v>
      </c>
      <c r="AW83" s="13" t="s">
        <v>35</v>
      </c>
      <c r="AX83" s="13" t="s">
        <v>79</v>
      </c>
      <c r="AY83" s="236" t="s">
        <v>152</v>
      </c>
    </row>
    <row r="84" spans="2:65" s="1" customFormat="1" ht="25.5" customHeight="1">
      <c r="B84" s="41"/>
      <c r="C84" s="192" t="s">
        <v>81</v>
      </c>
      <c r="D84" s="192" t="s">
        <v>154</v>
      </c>
      <c r="E84" s="193" t="s">
        <v>1088</v>
      </c>
      <c r="F84" s="194" t="s">
        <v>1089</v>
      </c>
      <c r="G84" s="195" t="s">
        <v>157</v>
      </c>
      <c r="H84" s="196">
        <v>30</v>
      </c>
      <c r="I84" s="197"/>
      <c r="J84" s="198">
        <f>ROUND(I84*H84,2)</f>
        <v>0</v>
      </c>
      <c r="K84" s="194" t="s">
        <v>433</v>
      </c>
      <c r="L84" s="61"/>
      <c r="M84" s="199" t="s">
        <v>21</v>
      </c>
      <c r="N84" s="200" t="s">
        <v>42</v>
      </c>
      <c r="O84" s="42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159</v>
      </c>
      <c r="AT84" s="24" t="s">
        <v>154</v>
      </c>
      <c r="AU84" s="24" t="s">
        <v>81</v>
      </c>
      <c r="AY84" s="24" t="s">
        <v>152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79</v>
      </c>
      <c r="BK84" s="203">
        <f>ROUND(I84*H84,2)</f>
        <v>0</v>
      </c>
      <c r="BL84" s="24" t="s">
        <v>159</v>
      </c>
      <c r="BM84" s="24" t="s">
        <v>1194</v>
      </c>
    </row>
    <row r="85" spans="2:51" s="12" customFormat="1" ht="13.5">
      <c r="B85" s="215"/>
      <c r="C85" s="216"/>
      <c r="D85" s="206" t="s">
        <v>168</v>
      </c>
      <c r="E85" s="217" t="s">
        <v>21</v>
      </c>
      <c r="F85" s="218" t="s">
        <v>1195</v>
      </c>
      <c r="G85" s="216"/>
      <c r="H85" s="219">
        <v>30</v>
      </c>
      <c r="I85" s="220"/>
      <c r="J85" s="216"/>
      <c r="K85" s="216"/>
      <c r="L85" s="221"/>
      <c r="M85" s="222"/>
      <c r="N85" s="223"/>
      <c r="O85" s="223"/>
      <c r="P85" s="223"/>
      <c r="Q85" s="223"/>
      <c r="R85" s="223"/>
      <c r="S85" s="223"/>
      <c r="T85" s="224"/>
      <c r="AT85" s="225" t="s">
        <v>168</v>
      </c>
      <c r="AU85" s="225" t="s">
        <v>81</v>
      </c>
      <c r="AV85" s="12" t="s">
        <v>81</v>
      </c>
      <c r="AW85" s="12" t="s">
        <v>35</v>
      </c>
      <c r="AX85" s="12" t="s">
        <v>71</v>
      </c>
      <c r="AY85" s="225" t="s">
        <v>152</v>
      </c>
    </row>
    <row r="86" spans="2:51" s="13" customFormat="1" ht="13.5">
      <c r="B86" s="226"/>
      <c r="C86" s="227"/>
      <c r="D86" s="206" t="s">
        <v>168</v>
      </c>
      <c r="E86" s="228" t="s">
        <v>21</v>
      </c>
      <c r="F86" s="229" t="s">
        <v>172</v>
      </c>
      <c r="G86" s="227"/>
      <c r="H86" s="230">
        <v>30</v>
      </c>
      <c r="I86" s="231"/>
      <c r="J86" s="227"/>
      <c r="K86" s="227"/>
      <c r="L86" s="232"/>
      <c r="M86" s="233"/>
      <c r="N86" s="234"/>
      <c r="O86" s="234"/>
      <c r="P86" s="234"/>
      <c r="Q86" s="234"/>
      <c r="R86" s="234"/>
      <c r="S86" s="234"/>
      <c r="T86" s="235"/>
      <c r="AT86" s="236" t="s">
        <v>168</v>
      </c>
      <c r="AU86" s="236" t="s">
        <v>81</v>
      </c>
      <c r="AV86" s="13" t="s">
        <v>159</v>
      </c>
      <c r="AW86" s="13" t="s">
        <v>35</v>
      </c>
      <c r="AX86" s="13" t="s">
        <v>79</v>
      </c>
      <c r="AY86" s="236" t="s">
        <v>152</v>
      </c>
    </row>
    <row r="87" spans="2:65" s="1" customFormat="1" ht="25.5" customHeight="1">
      <c r="B87" s="41"/>
      <c r="C87" s="192" t="s">
        <v>164</v>
      </c>
      <c r="D87" s="192" t="s">
        <v>154</v>
      </c>
      <c r="E87" s="193" t="s">
        <v>1092</v>
      </c>
      <c r="F87" s="194" t="s">
        <v>1093</v>
      </c>
      <c r="G87" s="195" t="s">
        <v>157</v>
      </c>
      <c r="H87" s="196">
        <v>112</v>
      </c>
      <c r="I87" s="197"/>
      <c r="J87" s="198">
        <f>ROUND(I87*H87,2)</f>
        <v>0</v>
      </c>
      <c r="K87" s="194" t="s">
        <v>433</v>
      </c>
      <c r="L87" s="61"/>
      <c r="M87" s="199" t="s">
        <v>21</v>
      </c>
      <c r="N87" s="200" t="s">
        <v>42</v>
      </c>
      <c r="O87" s="42"/>
      <c r="P87" s="201">
        <f>O87*H87</f>
        <v>0</v>
      </c>
      <c r="Q87" s="201">
        <v>0.00018</v>
      </c>
      <c r="R87" s="201">
        <f>Q87*H87</f>
        <v>0.02016</v>
      </c>
      <c r="S87" s="201">
        <v>0</v>
      </c>
      <c r="T87" s="202">
        <f>S87*H87</f>
        <v>0</v>
      </c>
      <c r="AR87" s="24" t="s">
        <v>159</v>
      </c>
      <c r="AT87" s="24" t="s">
        <v>154</v>
      </c>
      <c r="AU87" s="24" t="s">
        <v>81</v>
      </c>
      <c r="AY87" s="24" t="s">
        <v>152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79</v>
      </c>
      <c r="BK87" s="203">
        <f>ROUND(I87*H87,2)</f>
        <v>0</v>
      </c>
      <c r="BL87" s="24" t="s">
        <v>159</v>
      </c>
      <c r="BM87" s="24" t="s">
        <v>1196</v>
      </c>
    </row>
    <row r="88" spans="2:51" s="12" customFormat="1" ht="13.5">
      <c r="B88" s="215"/>
      <c r="C88" s="216"/>
      <c r="D88" s="206" t="s">
        <v>168</v>
      </c>
      <c r="E88" s="217" t="s">
        <v>21</v>
      </c>
      <c r="F88" s="218" t="s">
        <v>1197</v>
      </c>
      <c r="G88" s="216"/>
      <c r="H88" s="219">
        <v>112</v>
      </c>
      <c r="I88" s="220"/>
      <c r="J88" s="216"/>
      <c r="K88" s="216"/>
      <c r="L88" s="221"/>
      <c r="M88" s="222"/>
      <c r="N88" s="223"/>
      <c r="O88" s="223"/>
      <c r="P88" s="223"/>
      <c r="Q88" s="223"/>
      <c r="R88" s="223"/>
      <c r="S88" s="223"/>
      <c r="T88" s="224"/>
      <c r="AT88" s="225" t="s">
        <v>168</v>
      </c>
      <c r="AU88" s="225" t="s">
        <v>81</v>
      </c>
      <c r="AV88" s="12" t="s">
        <v>81</v>
      </c>
      <c r="AW88" s="12" t="s">
        <v>35</v>
      </c>
      <c r="AX88" s="12" t="s">
        <v>71</v>
      </c>
      <c r="AY88" s="225" t="s">
        <v>152</v>
      </c>
    </row>
    <row r="89" spans="2:51" s="13" customFormat="1" ht="13.5">
      <c r="B89" s="226"/>
      <c r="C89" s="227"/>
      <c r="D89" s="206" t="s">
        <v>168</v>
      </c>
      <c r="E89" s="228" t="s">
        <v>21</v>
      </c>
      <c r="F89" s="229" t="s">
        <v>172</v>
      </c>
      <c r="G89" s="227"/>
      <c r="H89" s="230">
        <v>112</v>
      </c>
      <c r="I89" s="231"/>
      <c r="J89" s="227"/>
      <c r="K89" s="227"/>
      <c r="L89" s="232"/>
      <c r="M89" s="233"/>
      <c r="N89" s="234"/>
      <c r="O89" s="234"/>
      <c r="P89" s="234"/>
      <c r="Q89" s="234"/>
      <c r="R89" s="234"/>
      <c r="S89" s="234"/>
      <c r="T89" s="235"/>
      <c r="AT89" s="236" t="s">
        <v>168</v>
      </c>
      <c r="AU89" s="236" t="s">
        <v>81</v>
      </c>
      <c r="AV89" s="13" t="s">
        <v>159</v>
      </c>
      <c r="AW89" s="13" t="s">
        <v>35</v>
      </c>
      <c r="AX89" s="13" t="s">
        <v>79</v>
      </c>
      <c r="AY89" s="236" t="s">
        <v>152</v>
      </c>
    </row>
    <row r="90" spans="2:65" s="1" customFormat="1" ht="38.25" customHeight="1">
      <c r="B90" s="41"/>
      <c r="C90" s="192" t="s">
        <v>159</v>
      </c>
      <c r="D90" s="192" t="s">
        <v>154</v>
      </c>
      <c r="E90" s="193" t="s">
        <v>1096</v>
      </c>
      <c r="F90" s="194" t="s">
        <v>1097</v>
      </c>
      <c r="G90" s="195" t="s">
        <v>157</v>
      </c>
      <c r="H90" s="196">
        <v>82</v>
      </c>
      <c r="I90" s="197"/>
      <c r="J90" s="198">
        <f>ROUND(I90*H90,2)</f>
        <v>0</v>
      </c>
      <c r="K90" s="194" t="s">
        <v>433</v>
      </c>
      <c r="L90" s="61"/>
      <c r="M90" s="199" t="s">
        <v>21</v>
      </c>
      <c r="N90" s="200" t="s">
        <v>42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159</v>
      </c>
      <c r="AT90" s="24" t="s">
        <v>154</v>
      </c>
      <c r="AU90" s="24" t="s">
        <v>81</v>
      </c>
      <c r="AY90" s="24" t="s">
        <v>152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79</v>
      </c>
      <c r="BK90" s="203">
        <f>ROUND(I90*H90,2)</f>
        <v>0</v>
      </c>
      <c r="BL90" s="24" t="s">
        <v>159</v>
      </c>
      <c r="BM90" s="24" t="s">
        <v>1198</v>
      </c>
    </row>
    <row r="91" spans="2:51" s="12" customFormat="1" ht="13.5">
      <c r="B91" s="215"/>
      <c r="C91" s="216"/>
      <c r="D91" s="206" t="s">
        <v>168</v>
      </c>
      <c r="E91" s="217" t="s">
        <v>21</v>
      </c>
      <c r="F91" s="218" t="s">
        <v>1199</v>
      </c>
      <c r="G91" s="216"/>
      <c r="H91" s="219">
        <v>82</v>
      </c>
      <c r="I91" s="220"/>
      <c r="J91" s="216"/>
      <c r="K91" s="216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168</v>
      </c>
      <c r="AU91" s="225" t="s">
        <v>81</v>
      </c>
      <c r="AV91" s="12" t="s">
        <v>81</v>
      </c>
      <c r="AW91" s="12" t="s">
        <v>35</v>
      </c>
      <c r="AX91" s="12" t="s">
        <v>71</v>
      </c>
      <c r="AY91" s="225" t="s">
        <v>152</v>
      </c>
    </row>
    <row r="92" spans="2:51" s="13" customFormat="1" ht="13.5">
      <c r="B92" s="226"/>
      <c r="C92" s="227"/>
      <c r="D92" s="206" t="s">
        <v>168</v>
      </c>
      <c r="E92" s="228" t="s">
        <v>21</v>
      </c>
      <c r="F92" s="229" t="s">
        <v>172</v>
      </c>
      <c r="G92" s="227"/>
      <c r="H92" s="230">
        <v>82</v>
      </c>
      <c r="I92" s="231"/>
      <c r="J92" s="227"/>
      <c r="K92" s="227"/>
      <c r="L92" s="232"/>
      <c r="M92" s="233"/>
      <c r="N92" s="234"/>
      <c r="O92" s="234"/>
      <c r="P92" s="234"/>
      <c r="Q92" s="234"/>
      <c r="R92" s="234"/>
      <c r="S92" s="234"/>
      <c r="T92" s="235"/>
      <c r="AT92" s="236" t="s">
        <v>168</v>
      </c>
      <c r="AU92" s="236" t="s">
        <v>81</v>
      </c>
      <c r="AV92" s="13" t="s">
        <v>159</v>
      </c>
      <c r="AW92" s="13" t="s">
        <v>35</v>
      </c>
      <c r="AX92" s="13" t="s">
        <v>79</v>
      </c>
      <c r="AY92" s="236" t="s">
        <v>152</v>
      </c>
    </row>
    <row r="93" spans="2:65" s="1" customFormat="1" ht="38.25" customHeight="1">
      <c r="B93" s="41"/>
      <c r="C93" s="192" t="s">
        <v>179</v>
      </c>
      <c r="D93" s="192" t="s">
        <v>154</v>
      </c>
      <c r="E93" s="193" t="s">
        <v>1200</v>
      </c>
      <c r="F93" s="194" t="s">
        <v>1201</v>
      </c>
      <c r="G93" s="195" t="s">
        <v>175</v>
      </c>
      <c r="H93" s="196">
        <v>31.33</v>
      </c>
      <c r="I93" s="197"/>
      <c r="J93" s="198">
        <f>ROUND(I93*H93,2)</f>
        <v>0</v>
      </c>
      <c r="K93" s="194" t="s">
        <v>433</v>
      </c>
      <c r="L93" s="61"/>
      <c r="M93" s="199" t="s">
        <v>21</v>
      </c>
      <c r="N93" s="200" t="s">
        <v>42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159</v>
      </c>
      <c r="AT93" s="24" t="s">
        <v>154</v>
      </c>
      <c r="AU93" s="24" t="s">
        <v>81</v>
      </c>
      <c r="AY93" s="24" t="s">
        <v>152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79</v>
      </c>
      <c r="BK93" s="203">
        <f>ROUND(I93*H93,2)</f>
        <v>0</v>
      </c>
      <c r="BL93" s="24" t="s">
        <v>159</v>
      </c>
      <c r="BM93" s="24" t="s">
        <v>1202</v>
      </c>
    </row>
    <row r="94" spans="2:51" s="12" customFormat="1" ht="13.5">
      <c r="B94" s="215"/>
      <c r="C94" s="216"/>
      <c r="D94" s="206" t="s">
        <v>168</v>
      </c>
      <c r="E94" s="217" t="s">
        <v>21</v>
      </c>
      <c r="F94" s="218" t="s">
        <v>1203</v>
      </c>
      <c r="G94" s="216"/>
      <c r="H94" s="219">
        <v>31.33</v>
      </c>
      <c r="I94" s="220"/>
      <c r="J94" s="216"/>
      <c r="K94" s="216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168</v>
      </c>
      <c r="AU94" s="225" t="s">
        <v>81</v>
      </c>
      <c r="AV94" s="12" t="s">
        <v>81</v>
      </c>
      <c r="AW94" s="12" t="s">
        <v>35</v>
      </c>
      <c r="AX94" s="12" t="s">
        <v>71</v>
      </c>
      <c r="AY94" s="225" t="s">
        <v>152</v>
      </c>
    </row>
    <row r="95" spans="2:51" s="13" customFormat="1" ht="13.5">
      <c r="B95" s="226"/>
      <c r="C95" s="227"/>
      <c r="D95" s="206" t="s">
        <v>168</v>
      </c>
      <c r="E95" s="228" t="s">
        <v>21</v>
      </c>
      <c r="F95" s="229" t="s">
        <v>172</v>
      </c>
      <c r="G95" s="227"/>
      <c r="H95" s="230">
        <v>31.33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AT95" s="236" t="s">
        <v>168</v>
      </c>
      <c r="AU95" s="236" t="s">
        <v>81</v>
      </c>
      <c r="AV95" s="13" t="s">
        <v>159</v>
      </c>
      <c r="AW95" s="13" t="s">
        <v>35</v>
      </c>
      <c r="AX95" s="13" t="s">
        <v>79</v>
      </c>
      <c r="AY95" s="236" t="s">
        <v>152</v>
      </c>
    </row>
    <row r="96" spans="2:65" s="1" customFormat="1" ht="25.5" customHeight="1">
      <c r="B96" s="41"/>
      <c r="C96" s="192" t="s">
        <v>187</v>
      </c>
      <c r="D96" s="192" t="s">
        <v>154</v>
      </c>
      <c r="E96" s="193" t="s">
        <v>1129</v>
      </c>
      <c r="F96" s="194" t="s">
        <v>1130</v>
      </c>
      <c r="G96" s="195" t="s">
        <v>175</v>
      </c>
      <c r="H96" s="196">
        <v>15.76</v>
      </c>
      <c r="I96" s="197"/>
      <c r="J96" s="198">
        <f>ROUND(I96*H96,2)</f>
        <v>0</v>
      </c>
      <c r="K96" s="194" t="s">
        <v>433</v>
      </c>
      <c r="L96" s="61"/>
      <c r="M96" s="199" t="s">
        <v>21</v>
      </c>
      <c r="N96" s="200" t="s">
        <v>42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159</v>
      </c>
      <c r="AT96" s="24" t="s">
        <v>154</v>
      </c>
      <c r="AU96" s="24" t="s">
        <v>81</v>
      </c>
      <c r="AY96" s="24" t="s">
        <v>152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79</v>
      </c>
      <c r="BK96" s="203">
        <f>ROUND(I96*H96,2)</f>
        <v>0</v>
      </c>
      <c r="BL96" s="24" t="s">
        <v>159</v>
      </c>
      <c r="BM96" s="24" t="s">
        <v>1204</v>
      </c>
    </row>
    <row r="97" spans="2:51" s="12" customFormat="1" ht="13.5">
      <c r="B97" s="215"/>
      <c r="C97" s="216"/>
      <c r="D97" s="206" t="s">
        <v>168</v>
      </c>
      <c r="E97" s="217" t="s">
        <v>21</v>
      </c>
      <c r="F97" s="218" t="s">
        <v>1205</v>
      </c>
      <c r="G97" s="216"/>
      <c r="H97" s="219">
        <v>15.76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168</v>
      </c>
      <c r="AU97" s="225" t="s">
        <v>81</v>
      </c>
      <c r="AV97" s="12" t="s">
        <v>81</v>
      </c>
      <c r="AW97" s="12" t="s">
        <v>35</v>
      </c>
      <c r="AX97" s="12" t="s">
        <v>71</v>
      </c>
      <c r="AY97" s="225" t="s">
        <v>152</v>
      </c>
    </row>
    <row r="98" spans="2:51" s="13" customFormat="1" ht="13.5">
      <c r="B98" s="226"/>
      <c r="C98" s="227"/>
      <c r="D98" s="206" t="s">
        <v>168</v>
      </c>
      <c r="E98" s="228" t="s">
        <v>21</v>
      </c>
      <c r="F98" s="229" t="s">
        <v>172</v>
      </c>
      <c r="G98" s="227"/>
      <c r="H98" s="230">
        <v>15.76</v>
      </c>
      <c r="I98" s="231"/>
      <c r="J98" s="227"/>
      <c r="K98" s="227"/>
      <c r="L98" s="232"/>
      <c r="M98" s="233"/>
      <c r="N98" s="234"/>
      <c r="O98" s="234"/>
      <c r="P98" s="234"/>
      <c r="Q98" s="234"/>
      <c r="R98" s="234"/>
      <c r="S98" s="234"/>
      <c r="T98" s="235"/>
      <c r="AT98" s="236" t="s">
        <v>168</v>
      </c>
      <c r="AU98" s="236" t="s">
        <v>81</v>
      </c>
      <c r="AV98" s="13" t="s">
        <v>159</v>
      </c>
      <c r="AW98" s="13" t="s">
        <v>35</v>
      </c>
      <c r="AX98" s="13" t="s">
        <v>79</v>
      </c>
      <c r="AY98" s="236" t="s">
        <v>152</v>
      </c>
    </row>
    <row r="99" spans="2:65" s="1" customFormat="1" ht="38.25" customHeight="1">
      <c r="B99" s="41"/>
      <c r="C99" s="192" t="s">
        <v>194</v>
      </c>
      <c r="D99" s="192" t="s">
        <v>154</v>
      </c>
      <c r="E99" s="193" t="s">
        <v>1206</v>
      </c>
      <c r="F99" s="194" t="s">
        <v>1207</v>
      </c>
      <c r="G99" s="195" t="s">
        <v>175</v>
      </c>
      <c r="H99" s="196">
        <v>16.49</v>
      </c>
      <c r="I99" s="197"/>
      <c r="J99" s="198">
        <f>ROUND(I99*H99,2)</f>
        <v>0</v>
      </c>
      <c r="K99" s="194" t="s">
        <v>433</v>
      </c>
      <c r="L99" s="61"/>
      <c r="M99" s="199" t="s">
        <v>21</v>
      </c>
      <c r="N99" s="200" t="s">
        <v>42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159</v>
      </c>
      <c r="AT99" s="24" t="s">
        <v>154</v>
      </c>
      <c r="AU99" s="24" t="s">
        <v>81</v>
      </c>
      <c r="AY99" s="24" t="s">
        <v>152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79</v>
      </c>
      <c r="BK99" s="203">
        <f>ROUND(I99*H99,2)</f>
        <v>0</v>
      </c>
      <c r="BL99" s="24" t="s">
        <v>159</v>
      </c>
      <c r="BM99" s="24" t="s">
        <v>1208</v>
      </c>
    </row>
    <row r="100" spans="2:51" s="12" customFormat="1" ht="13.5">
      <c r="B100" s="215"/>
      <c r="C100" s="216"/>
      <c r="D100" s="206" t="s">
        <v>168</v>
      </c>
      <c r="E100" s="217" t="s">
        <v>21</v>
      </c>
      <c r="F100" s="218" t="s">
        <v>1209</v>
      </c>
      <c r="G100" s="216"/>
      <c r="H100" s="219">
        <v>16.49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168</v>
      </c>
      <c r="AU100" s="225" t="s">
        <v>81</v>
      </c>
      <c r="AV100" s="12" t="s">
        <v>81</v>
      </c>
      <c r="AW100" s="12" t="s">
        <v>35</v>
      </c>
      <c r="AX100" s="12" t="s">
        <v>79</v>
      </c>
      <c r="AY100" s="225" t="s">
        <v>152</v>
      </c>
    </row>
    <row r="101" spans="2:65" s="1" customFormat="1" ht="25.5" customHeight="1">
      <c r="B101" s="41"/>
      <c r="C101" s="192" t="s">
        <v>199</v>
      </c>
      <c r="D101" s="192" t="s">
        <v>154</v>
      </c>
      <c r="E101" s="193" t="s">
        <v>1210</v>
      </c>
      <c r="F101" s="194" t="s">
        <v>1211</v>
      </c>
      <c r="G101" s="195" t="s">
        <v>175</v>
      </c>
      <c r="H101" s="196">
        <v>24.61</v>
      </c>
      <c r="I101" s="197"/>
      <c r="J101" s="198">
        <f>ROUND(I101*H101,2)</f>
        <v>0</v>
      </c>
      <c r="K101" s="194" t="s">
        <v>433</v>
      </c>
      <c r="L101" s="61"/>
      <c r="M101" s="199" t="s">
        <v>21</v>
      </c>
      <c r="N101" s="200" t="s">
        <v>42</v>
      </c>
      <c r="O101" s="42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159</v>
      </c>
      <c r="AT101" s="24" t="s">
        <v>154</v>
      </c>
      <c r="AU101" s="24" t="s">
        <v>81</v>
      </c>
      <c r="AY101" s="24" t="s">
        <v>152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79</v>
      </c>
      <c r="BK101" s="203">
        <f>ROUND(I101*H101,2)</f>
        <v>0</v>
      </c>
      <c r="BL101" s="24" t="s">
        <v>159</v>
      </c>
      <c r="BM101" s="24" t="s">
        <v>1212</v>
      </c>
    </row>
    <row r="102" spans="2:51" s="12" customFormat="1" ht="13.5">
      <c r="B102" s="215"/>
      <c r="C102" s="216"/>
      <c r="D102" s="206" t="s">
        <v>168</v>
      </c>
      <c r="E102" s="217" t="s">
        <v>21</v>
      </c>
      <c r="F102" s="218" t="s">
        <v>1213</v>
      </c>
      <c r="G102" s="216"/>
      <c r="H102" s="219">
        <v>24.61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168</v>
      </c>
      <c r="AU102" s="225" t="s">
        <v>81</v>
      </c>
      <c r="AV102" s="12" t="s">
        <v>81</v>
      </c>
      <c r="AW102" s="12" t="s">
        <v>35</v>
      </c>
      <c r="AX102" s="12" t="s">
        <v>71</v>
      </c>
      <c r="AY102" s="225" t="s">
        <v>152</v>
      </c>
    </row>
    <row r="103" spans="2:51" s="13" customFormat="1" ht="13.5">
      <c r="B103" s="226"/>
      <c r="C103" s="227"/>
      <c r="D103" s="206" t="s">
        <v>168</v>
      </c>
      <c r="E103" s="228" t="s">
        <v>21</v>
      </c>
      <c r="F103" s="229" t="s">
        <v>172</v>
      </c>
      <c r="G103" s="227"/>
      <c r="H103" s="230">
        <v>24.61</v>
      </c>
      <c r="I103" s="231"/>
      <c r="J103" s="227"/>
      <c r="K103" s="227"/>
      <c r="L103" s="232"/>
      <c r="M103" s="233"/>
      <c r="N103" s="234"/>
      <c r="O103" s="234"/>
      <c r="P103" s="234"/>
      <c r="Q103" s="234"/>
      <c r="R103" s="234"/>
      <c r="S103" s="234"/>
      <c r="T103" s="235"/>
      <c r="AT103" s="236" t="s">
        <v>168</v>
      </c>
      <c r="AU103" s="236" t="s">
        <v>81</v>
      </c>
      <c r="AV103" s="13" t="s">
        <v>159</v>
      </c>
      <c r="AW103" s="13" t="s">
        <v>35</v>
      </c>
      <c r="AX103" s="13" t="s">
        <v>79</v>
      </c>
      <c r="AY103" s="236" t="s">
        <v>152</v>
      </c>
    </row>
    <row r="104" spans="2:65" s="1" customFormat="1" ht="25.5" customHeight="1">
      <c r="B104" s="41"/>
      <c r="C104" s="192" t="s">
        <v>211</v>
      </c>
      <c r="D104" s="192" t="s">
        <v>154</v>
      </c>
      <c r="E104" s="193" t="s">
        <v>286</v>
      </c>
      <c r="F104" s="194" t="s">
        <v>287</v>
      </c>
      <c r="G104" s="195" t="s">
        <v>157</v>
      </c>
      <c r="H104" s="196">
        <v>133.26</v>
      </c>
      <c r="I104" s="197"/>
      <c r="J104" s="198">
        <f>ROUND(I104*H104,2)</f>
        <v>0</v>
      </c>
      <c r="K104" s="194" t="s">
        <v>433</v>
      </c>
      <c r="L104" s="61"/>
      <c r="M104" s="199" t="s">
        <v>21</v>
      </c>
      <c r="N104" s="200" t="s">
        <v>42</v>
      </c>
      <c r="O104" s="42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159</v>
      </c>
      <c r="AT104" s="24" t="s">
        <v>154</v>
      </c>
      <c r="AU104" s="24" t="s">
        <v>81</v>
      </c>
      <c r="AY104" s="24" t="s">
        <v>152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79</v>
      </c>
      <c r="BK104" s="203">
        <f>ROUND(I104*H104,2)</f>
        <v>0</v>
      </c>
      <c r="BL104" s="24" t="s">
        <v>159</v>
      </c>
      <c r="BM104" s="24" t="s">
        <v>1214</v>
      </c>
    </row>
    <row r="105" spans="2:51" s="12" customFormat="1" ht="13.5">
      <c r="B105" s="215"/>
      <c r="C105" s="216"/>
      <c r="D105" s="206" t="s">
        <v>168</v>
      </c>
      <c r="E105" s="217" t="s">
        <v>21</v>
      </c>
      <c r="F105" s="218" t="s">
        <v>1215</v>
      </c>
      <c r="G105" s="216"/>
      <c r="H105" s="219">
        <v>133.26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168</v>
      </c>
      <c r="AU105" s="225" t="s">
        <v>81</v>
      </c>
      <c r="AV105" s="12" t="s">
        <v>81</v>
      </c>
      <c r="AW105" s="12" t="s">
        <v>35</v>
      </c>
      <c r="AX105" s="12" t="s">
        <v>71</v>
      </c>
      <c r="AY105" s="225" t="s">
        <v>152</v>
      </c>
    </row>
    <row r="106" spans="2:51" s="13" customFormat="1" ht="13.5">
      <c r="B106" s="226"/>
      <c r="C106" s="227"/>
      <c r="D106" s="206" t="s">
        <v>168</v>
      </c>
      <c r="E106" s="228" t="s">
        <v>21</v>
      </c>
      <c r="F106" s="229" t="s">
        <v>172</v>
      </c>
      <c r="G106" s="227"/>
      <c r="H106" s="230">
        <v>133.26</v>
      </c>
      <c r="I106" s="231"/>
      <c r="J106" s="227"/>
      <c r="K106" s="227"/>
      <c r="L106" s="232"/>
      <c r="M106" s="233"/>
      <c r="N106" s="234"/>
      <c r="O106" s="234"/>
      <c r="P106" s="234"/>
      <c r="Q106" s="234"/>
      <c r="R106" s="234"/>
      <c r="S106" s="234"/>
      <c r="T106" s="235"/>
      <c r="AT106" s="236" t="s">
        <v>168</v>
      </c>
      <c r="AU106" s="236" t="s">
        <v>81</v>
      </c>
      <c r="AV106" s="13" t="s">
        <v>159</v>
      </c>
      <c r="AW106" s="13" t="s">
        <v>35</v>
      </c>
      <c r="AX106" s="13" t="s">
        <v>79</v>
      </c>
      <c r="AY106" s="236" t="s">
        <v>152</v>
      </c>
    </row>
    <row r="107" spans="2:65" s="1" customFormat="1" ht="25.5" customHeight="1">
      <c r="B107" s="41"/>
      <c r="C107" s="192" t="s">
        <v>106</v>
      </c>
      <c r="D107" s="192" t="s">
        <v>154</v>
      </c>
      <c r="E107" s="193" t="s">
        <v>1160</v>
      </c>
      <c r="F107" s="194" t="s">
        <v>1161</v>
      </c>
      <c r="G107" s="195" t="s">
        <v>157</v>
      </c>
      <c r="H107" s="196">
        <v>99.49</v>
      </c>
      <c r="I107" s="197"/>
      <c r="J107" s="198">
        <f>ROUND(I107*H107,2)</f>
        <v>0</v>
      </c>
      <c r="K107" s="194" t="s">
        <v>433</v>
      </c>
      <c r="L107" s="61"/>
      <c r="M107" s="199" t="s">
        <v>21</v>
      </c>
      <c r="N107" s="200" t="s">
        <v>42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159</v>
      </c>
      <c r="AT107" s="24" t="s">
        <v>154</v>
      </c>
      <c r="AU107" s="24" t="s">
        <v>81</v>
      </c>
      <c r="AY107" s="24" t="s">
        <v>152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79</v>
      </c>
      <c r="BK107" s="203">
        <f>ROUND(I107*H107,2)</f>
        <v>0</v>
      </c>
      <c r="BL107" s="24" t="s">
        <v>159</v>
      </c>
      <c r="BM107" s="24" t="s">
        <v>1216</v>
      </c>
    </row>
    <row r="108" spans="2:51" s="12" customFormat="1" ht="13.5">
      <c r="B108" s="215"/>
      <c r="C108" s="216"/>
      <c r="D108" s="206" t="s">
        <v>168</v>
      </c>
      <c r="E108" s="217" t="s">
        <v>21</v>
      </c>
      <c r="F108" s="218" t="s">
        <v>1217</v>
      </c>
      <c r="G108" s="216"/>
      <c r="H108" s="219">
        <v>99.49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168</v>
      </c>
      <c r="AU108" s="225" t="s">
        <v>81</v>
      </c>
      <c r="AV108" s="12" t="s">
        <v>81</v>
      </c>
      <c r="AW108" s="12" t="s">
        <v>35</v>
      </c>
      <c r="AX108" s="12" t="s">
        <v>79</v>
      </c>
      <c r="AY108" s="225" t="s">
        <v>152</v>
      </c>
    </row>
    <row r="109" spans="2:65" s="1" customFormat="1" ht="16.5" customHeight="1">
      <c r="B109" s="41"/>
      <c r="C109" s="248" t="s">
        <v>224</v>
      </c>
      <c r="D109" s="248" t="s">
        <v>277</v>
      </c>
      <c r="E109" s="249" t="s">
        <v>1164</v>
      </c>
      <c r="F109" s="250" t="s">
        <v>1165</v>
      </c>
      <c r="G109" s="251" t="s">
        <v>292</v>
      </c>
      <c r="H109" s="252">
        <v>4.65</v>
      </c>
      <c r="I109" s="253"/>
      <c r="J109" s="254">
        <f>ROUND(I109*H109,2)</f>
        <v>0</v>
      </c>
      <c r="K109" s="250" t="s">
        <v>433</v>
      </c>
      <c r="L109" s="255"/>
      <c r="M109" s="256" t="s">
        <v>21</v>
      </c>
      <c r="N109" s="257" t="s">
        <v>42</v>
      </c>
      <c r="O109" s="42"/>
      <c r="P109" s="201">
        <f>O109*H109</f>
        <v>0</v>
      </c>
      <c r="Q109" s="201">
        <v>0.001</v>
      </c>
      <c r="R109" s="201">
        <f>Q109*H109</f>
        <v>0.0046500000000000005</v>
      </c>
      <c r="S109" s="201">
        <v>0</v>
      </c>
      <c r="T109" s="202">
        <f>S109*H109</f>
        <v>0</v>
      </c>
      <c r="AR109" s="24" t="s">
        <v>199</v>
      </c>
      <c r="AT109" s="24" t="s">
        <v>277</v>
      </c>
      <c r="AU109" s="24" t="s">
        <v>81</v>
      </c>
      <c r="AY109" s="24" t="s">
        <v>152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79</v>
      </c>
      <c r="BK109" s="203">
        <f>ROUND(I109*H109,2)</f>
        <v>0</v>
      </c>
      <c r="BL109" s="24" t="s">
        <v>159</v>
      </c>
      <c r="BM109" s="24" t="s">
        <v>1218</v>
      </c>
    </row>
    <row r="110" spans="2:51" s="12" customFormat="1" ht="13.5">
      <c r="B110" s="215"/>
      <c r="C110" s="216"/>
      <c r="D110" s="206" t="s">
        <v>168</v>
      </c>
      <c r="E110" s="216"/>
      <c r="F110" s="218" t="s">
        <v>1219</v>
      </c>
      <c r="G110" s="216"/>
      <c r="H110" s="219">
        <v>4.65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168</v>
      </c>
      <c r="AU110" s="225" t="s">
        <v>81</v>
      </c>
      <c r="AV110" s="12" t="s">
        <v>81</v>
      </c>
      <c r="AW110" s="12" t="s">
        <v>6</v>
      </c>
      <c r="AX110" s="12" t="s">
        <v>79</v>
      </c>
      <c r="AY110" s="225" t="s">
        <v>152</v>
      </c>
    </row>
    <row r="111" spans="2:65" s="1" customFormat="1" ht="25.5" customHeight="1">
      <c r="B111" s="41"/>
      <c r="C111" s="192" t="s">
        <v>229</v>
      </c>
      <c r="D111" s="192" t="s">
        <v>154</v>
      </c>
      <c r="E111" s="193" t="s">
        <v>296</v>
      </c>
      <c r="F111" s="194" t="s">
        <v>297</v>
      </c>
      <c r="G111" s="195" t="s">
        <v>157</v>
      </c>
      <c r="H111" s="196">
        <v>133.26</v>
      </c>
      <c r="I111" s="197"/>
      <c r="J111" s="198">
        <f>ROUND(I111*H111,2)</f>
        <v>0</v>
      </c>
      <c r="K111" s="194" t="s">
        <v>433</v>
      </c>
      <c r="L111" s="61"/>
      <c r="M111" s="199" t="s">
        <v>21</v>
      </c>
      <c r="N111" s="200" t="s">
        <v>42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159</v>
      </c>
      <c r="AT111" s="24" t="s">
        <v>154</v>
      </c>
      <c r="AU111" s="24" t="s">
        <v>81</v>
      </c>
      <c r="AY111" s="24" t="s">
        <v>152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79</v>
      </c>
      <c r="BK111" s="203">
        <f>ROUND(I111*H111,2)</f>
        <v>0</v>
      </c>
      <c r="BL111" s="24" t="s">
        <v>159</v>
      </c>
      <c r="BM111" s="24" t="s">
        <v>1220</v>
      </c>
    </row>
    <row r="112" spans="2:51" s="12" customFormat="1" ht="13.5">
      <c r="B112" s="215"/>
      <c r="C112" s="216"/>
      <c r="D112" s="206" t="s">
        <v>168</v>
      </c>
      <c r="E112" s="217" t="s">
        <v>21</v>
      </c>
      <c r="F112" s="218" t="s">
        <v>1221</v>
      </c>
      <c r="G112" s="216"/>
      <c r="H112" s="219">
        <v>133.26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168</v>
      </c>
      <c r="AU112" s="225" t="s">
        <v>81</v>
      </c>
      <c r="AV112" s="12" t="s">
        <v>81</v>
      </c>
      <c r="AW112" s="12" t="s">
        <v>35</v>
      </c>
      <c r="AX112" s="12" t="s">
        <v>71</v>
      </c>
      <c r="AY112" s="225" t="s">
        <v>152</v>
      </c>
    </row>
    <row r="113" spans="2:51" s="13" customFormat="1" ht="13.5">
      <c r="B113" s="226"/>
      <c r="C113" s="227"/>
      <c r="D113" s="206" t="s">
        <v>168</v>
      </c>
      <c r="E113" s="228" t="s">
        <v>21</v>
      </c>
      <c r="F113" s="229" t="s">
        <v>172</v>
      </c>
      <c r="G113" s="227"/>
      <c r="H113" s="230">
        <v>133.26</v>
      </c>
      <c r="I113" s="231"/>
      <c r="J113" s="227"/>
      <c r="K113" s="227"/>
      <c r="L113" s="232"/>
      <c r="M113" s="233"/>
      <c r="N113" s="234"/>
      <c r="O113" s="234"/>
      <c r="P113" s="234"/>
      <c r="Q113" s="234"/>
      <c r="R113" s="234"/>
      <c r="S113" s="234"/>
      <c r="T113" s="235"/>
      <c r="AT113" s="236" t="s">
        <v>168</v>
      </c>
      <c r="AU113" s="236" t="s">
        <v>81</v>
      </c>
      <c r="AV113" s="13" t="s">
        <v>159</v>
      </c>
      <c r="AW113" s="13" t="s">
        <v>35</v>
      </c>
      <c r="AX113" s="13" t="s">
        <v>79</v>
      </c>
      <c r="AY113" s="236" t="s">
        <v>152</v>
      </c>
    </row>
    <row r="114" spans="2:65" s="1" customFormat="1" ht="25.5" customHeight="1">
      <c r="B114" s="41"/>
      <c r="C114" s="192" t="s">
        <v>234</v>
      </c>
      <c r="D114" s="192" t="s">
        <v>154</v>
      </c>
      <c r="E114" s="193" t="s">
        <v>1222</v>
      </c>
      <c r="F114" s="194" t="s">
        <v>1223</v>
      </c>
      <c r="G114" s="195" t="s">
        <v>324</v>
      </c>
      <c r="H114" s="196">
        <v>5</v>
      </c>
      <c r="I114" s="197"/>
      <c r="J114" s="198">
        <f>ROUND(I114*H114,2)</f>
        <v>0</v>
      </c>
      <c r="K114" s="194" t="s">
        <v>433</v>
      </c>
      <c r="L114" s="61"/>
      <c r="M114" s="199" t="s">
        <v>21</v>
      </c>
      <c r="N114" s="200" t="s">
        <v>42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159</v>
      </c>
      <c r="AT114" s="24" t="s">
        <v>154</v>
      </c>
      <c r="AU114" s="24" t="s">
        <v>81</v>
      </c>
      <c r="AY114" s="24" t="s">
        <v>152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79</v>
      </c>
      <c r="BK114" s="203">
        <f>ROUND(I114*H114,2)</f>
        <v>0</v>
      </c>
      <c r="BL114" s="24" t="s">
        <v>159</v>
      </c>
      <c r="BM114" s="24" t="s">
        <v>1224</v>
      </c>
    </row>
    <row r="115" spans="2:65" s="1" customFormat="1" ht="25.5" customHeight="1">
      <c r="B115" s="41"/>
      <c r="C115" s="192" t="s">
        <v>239</v>
      </c>
      <c r="D115" s="192" t="s">
        <v>154</v>
      </c>
      <c r="E115" s="193" t="s">
        <v>940</v>
      </c>
      <c r="F115" s="194" t="s">
        <v>941</v>
      </c>
      <c r="G115" s="195" t="s">
        <v>324</v>
      </c>
      <c r="H115" s="196">
        <v>5</v>
      </c>
      <c r="I115" s="197"/>
      <c r="J115" s="198">
        <f>ROUND(I115*H115,2)</f>
        <v>0</v>
      </c>
      <c r="K115" s="194" t="s">
        <v>433</v>
      </c>
      <c r="L115" s="61"/>
      <c r="M115" s="199" t="s">
        <v>21</v>
      </c>
      <c r="N115" s="200" t="s">
        <v>42</v>
      </c>
      <c r="O115" s="42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159</v>
      </c>
      <c r="AT115" s="24" t="s">
        <v>154</v>
      </c>
      <c r="AU115" s="24" t="s">
        <v>81</v>
      </c>
      <c r="AY115" s="24" t="s">
        <v>152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79</v>
      </c>
      <c r="BK115" s="203">
        <f>ROUND(I115*H115,2)</f>
        <v>0</v>
      </c>
      <c r="BL115" s="24" t="s">
        <v>159</v>
      </c>
      <c r="BM115" s="24" t="s">
        <v>1225</v>
      </c>
    </row>
    <row r="116" spans="2:65" s="1" customFormat="1" ht="16.5" customHeight="1">
      <c r="B116" s="41"/>
      <c r="C116" s="248" t="s">
        <v>10</v>
      </c>
      <c r="D116" s="248" t="s">
        <v>277</v>
      </c>
      <c r="E116" s="249" t="s">
        <v>1226</v>
      </c>
      <c r="F116" s="250" t="s">
        <v>1227</v>
      </c>
      <c r="G116" s="251" t="s">
        <v>254</v>
      </c>
      <c r="H116" s="252">
        <v>5</v>
      </c>
      <c r="I116" s="253"/>
      <c r="J116" s="254">
        <f>ROUND(I116*H116,2)</f>
        <v>0</v>
      </c>
      <c r="K116" s="250" t="s">
        <v>21</v>
      </c>
      <c r="L116" s="255"/>
      <c r="M116" s="256" t="s">
        <v>21</v>
      </c>
      <c r="N116" s="257" t="s">
        <v>42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199</v>
      </c>
      <c r="AT116" s="24" t="s">
        <v>277</v>
      </c>
      <c r="AU116" s="24" t="s">
        <v>81</v>
      </c>
      <c r="AY116" s="24" t="s">
        <v>152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79</v>
      </c>
      <c r="BK116" s="203">
        <f>ROUND(I116*H116,2)</f>
        <v>0</v>
      </c>
      <c r="BL116" s="24" t="s">
        <v>159</v>
      </c>
      <c r="BM116" s="24" t="s">
        <v>1228</v>
      </c>
    </row>
    <row r="117" spans="2:65" s="1" customFormat="1" ht="38.25" customHeight="1">
      <c r="B117" s="41"/>
      <c r="C117" s="192" t="s">
        <v>251</v>
      </c>
      <c r="D117" s="192" t="s">
        <v>154</v>
      </c>
      <c r="E117" s="193" t="s">
        <v>1168</v>
      </c>
      <c r="F117" s="194" t="s">
        <v>1169</v>
      </c>
      <c r="G117" s="195" t="s">
        <v>1085</v>
      </c>
      <c r="H117" s="196">
        <v>0.021</v>
      </c>
      <c r="I117" s="197"/>
      <c r="J117" s="198">
        <f>ROUND(I117*H117,2)</f>
        <v>0</v>
      </c>
      <c r="K117" s="194" t="s">
        <v>433</v>
      </c>
      <c r="L117" s="61"/>
      <c r="M117" s="199" t="s">
        <v>21</v>
      </c>
      <c r="N117" s="260" t="s">
        <v>42</v>
      </c>
      <c r="O117" s="261"/>
      <c r="P117" s="262">
        <f>O117*H117</f>
        <v>0</v>
      </c>
      <c r="Q117" s="262">
        <v>0</v>
      </c>
      <c r="R117" s="262">
        <f>Q117*H117</f>
        <v>0</v>
      </c>
      <c r="S117" s="262">
        <v>0</v>
      </c>
      <c r="T117" s="263">
        <f>S117*H117</f>
        <v>0</v>
      </c>
      <c r="AR117" s="24" t="s">
        <v>159</v>
      </c>
      <c r="AT117" s="24" t="s">
        <v>154</v>
      </c>
      <c r="AU117" s="24" t="s">
        <v>81</v>
      </c>
      <c r="AY117" s="24" t="s">
        <v>152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79</v>
      </c>
      <c r="BK117" s="203">
        <f>ROUND(I117*H117,2)</f>
        <v>0</v>
      </c>
      <c r="BL117" s="24" t="s">
        <v>159</v>
      </c>
      <c r="BM117" s="24" t="s">
        <v>1229</v>
      </c>
    </row>
    <row r="118" spans="2:12" s="1" customFormat="1" ht="6.95" customHeight="1">
      <c r="B118" s="56"/>
      <c r="C118" s="57"/>
      <c r="D118" s="57"/>
      <c r="E118" s="57"/>
      <c r="F118" s="57"/>
      <c r="G118" s="57"/>
      <c r="H118" s="57"/>
      <c r="I118" s="139"/>
      <c r="J118" s="57"/>
      <c r="K118" s="57"/>
      <c r="L118" s="61"/>
    </row>
  </sheetData>
  <sheetProtection algorithmName="SHA-512" hashValue="/0ne6ohj8YEK5MbjwYvEW7uiLcpPBY02YOvZsZJPMRhg5qoWdnPawL1G2y9FOHITZhdoL051nZRNs39otq/b7Q==" saltValue="rWBbP5Z2SinpOs3V+0vSJ/ADr7lCPURPQTNKcmFH0I/plRloA+beVeg0RuVOV2X35y+EJDOLpYwf2vQP/fOlag==" spinCount="100000" sheet="1" objects="1" scenarios="1" formatColumns="0" formatRows="0" autoFilter="0"/>
  <autoFilter ref="C77:K117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112</v>
      </c>
      <c r="G1" s="391" t="s">
        <v>113</v>
      </c>
      <c r="H1" s="391"/>
      <c r="I1" s="115"/>
      <c r="J1" s="114" t="s">
        <v>114</v>
      </c>
      <c r="K1" s="113" t="s">
        <v>115</v>
      </c>
      <c r="L1" s="114" t="s">
        <v>116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AT2" s="24" t="s">
        <v>96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5" customHeight="1">
      <c r="B4" s="28"/>
      <c r="C4" s="29"/>
      <c r="D4" s="30" t="s">
        <v>117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 xml:space="preserve"> Křepelka, Velké Poříčí, zkapacitnění koryta. -aktualizace 3/2018</v>
      </c>
      <c r="F7" s="384"/>
      <c r="G7" s="384"/>
      <c r="H7" s="384"/>
      <c r="I7" s="117"/>
      <c r="J7" s="29"/>
      <c r="K7" s="31"/>
    </row>
    <row r="8" spans="2:11" s="1" customFormat="1" ht="13.5">
      <c r="B8" s="41"/>
      <c r="C8" s="42"/>
      <c r="D8" s="37" t="s">
        <v>118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5" t="s">
        <v>1230</v>
      </c>
      <c r="F9" s="386"/>
      <c r="G9" s="386"/>
      <c r="H9" s="38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29. 3. 2018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2" t="s">
        <v>21</v>
      </c>
      <c r="F24" s="352"/>
      <c r="G24" s="352"/>
      <c r="H24" s="352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ROUND(J81,2)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0">
        <f>ROUND(SUM(BE81:BE102),2)</f>
        <v>0</v>
      </c>
      <c r="G30" s="42"/>
      <c r="H30" s="42"/>
      <c r="I30" s="131">
        <v>0.21</v>
      </c>
      <c r="J30" s="130">
        <f>ROUND(ROUND((SUM(BE81:BE102)),2)*I30,2)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0">
        <f>ROUND(SUM(BF81:BF102),2)</f>
        <v>0</v>
      </c>
      <c r="G31" s="42"/>
      <c r="H31" s="42"/>
      <c r="I31" s="131">
        <v>0.15</v>
      </c>
      <c r="J31" s="130">
        <f>ROUND(ROUND((SUM(BF81:BF102)),2)*I31,2)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0">
        <f>ROUND(SUM(BG81:BG102),2)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0">
        <f>ROUND(SUM(BH81:BH102),2)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0">
        <f>ROUND(SUM(BI81:BI102),2)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120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 xml:space="preserve"> Křepelka, Velké Poříčí, zkapacitnění koryta. -aktualizace 3/2018</v>
      </c>
      <c r="F45" s="384"/>
      <c r="G45" s="384"/>
      <c r="H45" s="384"/>
      <c r="I45" s="118"/>
      <c r="J45" s="42"/>
      <c r="K45" s="45"/>
    </row>
    <row r="46" spans="2:11" s="1" customFormat="1" ht="14.45" customHeight="1">
      <c r="B46" s="41"/>
      <c r="C46" s="37" t="s">
        <v>118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06 - SO 3.1a  53,5 m + SO 3.1b  42,5 m</v>
      </c>
      <c r="F47" s="386"/>
      <c r="G47" s="386"/>
      <c r="H47" s="38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Velké Poříčí</v>
      </c>
      <c r="G49" s="42"/>
      <c r="H49" s="42"/>
      <c r="I49" s="119" t="s">
        <v>25</v>
      </c>
      <c r="J49" s="120" t="str">
        <f>IF(J12="","",J12)</f>
        <v>29. 3. 2018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ČR - Povodí Labe s.p.</v>
      </c>
      <c r="G51" s="42"/>
      <c r="H51" s="42"/>
      <c r="I51" s="119" t="s">
        <v>33</v>
      </c>
      <c r="J51" s="352" t="str">
        <f>E21</f>
        <v>ing. Jaroslav Branda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121</v>
      </c>
      <c r="D54" s="132"/>
      <c r="E54" s="132"/>
      <c r="F54" s="132"/>
      <c r="G54" s="132"/>
      <c r="H54" s="132"/>
      <c r="I54" s="145"/>
      <c r="J54" s="146" t="s">
        <v>122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123</v>
      </c>
      <c r="D56" s="42"/>
      <c r="E56" s="42"/>
      <c r="F56" s="42"/>
      <c r="G56" s="42"/>
      <c r="H56" s="42"/>
      <c r="I56" s="118"/>
      <c r="J56" s="128">
        <f>J81</f>
        <v>0</v>
      </c>
      <c r="K56" s="45"/>
      <c r="AU56" s="24" t="s">
        <v>124</v>
      </c>
    </row>
    <row r="57" spans="2:11" s="7" customFormat="1" ht="24.95" customHeight="1">
      <c r="B57" s="149"/>
      <c r="C57" s="150"/>
      <c r="D57" s="151" t="s">
        <v>125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11" s="8" customFormat="1" ht="19.9" customHeight="1">
      <c r="B58" s="156"/>
      <c r="C58" s="157"/>
      <c r="D58" s="158" t="s">
        <v>133</v>
      </c>
      <c r="E58" s="159"/>
      <c r="F58" s="159"/>
      <c r="G58" s="159"/>
      <c r="H58" s="159"/>
      <c r="I58" s="160"/>
      <c r="J58" s="161">
        <f>J83</f>
        <v>0</v>
      </c>
      <c r="K58" s="162"/>
    </row>
    <row r="59" spans="2:11" s="8" customFormat="1" ht="19.9" customHeight="1">
      <c r="B59" s="156"/>
      <c r="C59" s="157"/>
      <c r="D59" s="158" t="s">
        <v>134</v>
      </c>
      <c r="E59" s="159"/>
      <c r="F59" s="159"/>
      <c r="G59" s="159"/>
      <c r="H59" s="159"/>
      <c r="I59" s="160"/>
      <c r="J59" s="161">
        <f>J89</f>
        <v>0</v>
      </c>
      <c r="K59" s="162"/>
    </row>
    <row r="60" spans="2:11" s="7" customFormat="1" ht="24.95" customHeight="1">
      <c r="B60" s="149"/>
      <c r="C60" s="150"/>
      <c r="D60" s="151" t="s">
        <v>672</v>
      </c>
      <c r="E60" s="152"/>
      <c r="F60" s="152"/>
      <c r="G60" s="152"/>
      <c r="H60" s="152"/>
      <c r="I60" s="153"/>
      <c r="J60" s="154">
        <f>J94</f>
        <v>0</v>
      </c>
      <c r="K60" s="155"/>
    </row>
    <row r="61" spans="2:11" s="8" customFormat="1" ht="19.9" customHeight="1">
      <c r="B61" s="156"/>
      <c r="C61" s="157"/>
      <c r="D61" s="158" t="s">
        <v>1231</v>
      </c>
      <c r="E61" s="159"/>
      <c r="F61" s="159"/>
      <c r="G61" s="159"/>
      <c r="H61" s="159"/>
      <c r="I61" s="160"/>
      <c r="J61" s="161">
        <f>J95</f>
        <v>0</v>
      </c>
      <c r="K61" s="162"/>
    </row>
    <row r="62" spans="2:11" s="1" customFormat="1" ht="21.75" customHeight="1">
      <c r="B62" s="41"/>
      <c r="C62" s="42"/>
      <c r="D62" s="42"/>
      <c r="E62" s="42"/>
      <c r="F62" s="42"/>
      <c r="G62" s="42"/>
      <c r="H62" s="42"/>
      <c r="I62" s="118"/>
      <c r="J62" s="42"/>
      <c r="K62" s="45"/>
    </row>
    <row r="63" spans="2:11" s="1" customFormat="1" ht="6.95" customHeight="1">
      <c r="B63" s="56"/>
      <c r="C63" s="57"/>
      <c r="D63" s="57"/>
      <c r="E63" s="57"/>
      <c r="F63" s="57"/>
      <c r="G63" s="57"/>
      <c r="H63" s="57"/>
      <c r="I63" s="139"/>
      <c r="J63" s="57"/>
      <c r="K63" s="58"/>
    </row>
    <row r="67" spans="2:12" s="1" customFormat="1" ht="6.95" customHeight="1">
      <c r="B67" s="59"/>
      <c r="C67" s="60"/>
      <c r="D67" s="60"/>
      <c r="E67" s="60"/>
      <c r="F67" s="60"/>
      <c r="G67" s="60"/>
      <c r="H67" s="60"/>
      <c r="I67" s="142"/>
      <c r="J67" s="60"/>
      <c r="K67" s="60"/>
      <c r="L67" s="61"/>
    </row>
    <row r="68" spans="2:12" s="1" customFormat="1" ht="36.95" customHeight="1">
      <c r="B68" s="41"/>
      <c r="C68" s="62" t="s">
        <v>136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6.95" customHeight="1">
      <c r="B69" s="41"/>
      <c r="C69" s="63"/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6.5" customHeight="1">
      <c r="B71" s="41"/>
      <c r="C71" s="63"/>
      <c r="D71" s="63"/>
      <c r="E71" s="388" t="str">
        <f>E7</f>
        <v xml:space="preserve"> Křepelka, Velké Poříčí, zkapacitnění koryta. -aktualizace 3/2018</v>
      </c>
      <c r="F71" s="389"/>
      <c r="G71" s="389"/>
      <c r="H71" s="389"/>
      <c r="I71" s="163"/>
      <c r="J71" s="63"/>
      <c r="K71" s="63"/>
      <c r="L71" s="61"/>
    </row>
    <row r="72" spans="2:12" s="1" customFormat="1" ht="14.45" customHeight="1">
      <c r="B72" s="41"/>
      <c r="C72" s="65" t="s">
        <v>118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7.25" customHeight="1">
      <c r="B73" s="41"/>
      <c r="C73" s="63"/>
      <c r="D73" s="63"/>
      <c r="E73" s="363" t="str">
        <f>E9</f>
        <v>06 - SO 3.1a  53,5 m + SO 3.1b  42,5 m</v>
      </c>
      <c r="F73" s="390"/>
      <c r="G73" s="390"/>
      <c r="H73" s="390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8" customHeight="1">
      <c r="B75" s="41"/>
      <c r="C75" s="65" t="s">
        <v>23</v>
      </c>
      <c r="D75" s="63"/>
      <c r="E75" s="63"/>
      <c r="F75" s="164" t="str">
        <f>F12</f>
        <v>Velké Poříčí</v>
      </c>
      <c r="G75" s="63"/>
      <c r="H75" s="63"/>
      <c r="I75" s="165" t="s">
        <v>25</v>
      </c>
      <c r="J75" s="73" t="str">
        <f>IF(J12="","",J12)</f>
        <v>29. 3. 2018</v>
      </c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3.5">
      <c r="B77" s="41"/>
      <c r="C77" s="65" t="s">
        <v>27</v>
      </c>
      <c r="D77" s="63"/>
      <c r="E77" s="63"/>
      <c r="F77" s="164" t="str">
        <f>E15</f>
        <v>ČR - Povodí Labe s.p.</v>
      </c>
      <c r="G77" s="63"/>
      <c r="H77" s="63"/>
      <c r="I77" s="165" t="s">
        <v>33</v>
      </c>
      <c r="J77" s="164" t="str">
        <f>E21</f>
        <v>ing. Jaroslav Branda</v>
      </c>
      <c r="K77" s="63"/>
      <c r="L77" s="61"/>
    </row>
    <row r="78" spans="2:12" s="1" customFormat="1" ht="14.45" customHeight="1">
      <c r="B78" s="41"/>
      <c r="C78" s="65" t="s">
        <v>31</v>
      </c>
      <c r="D78" s="63"/>
      <c r="E78" s="63"/>
      <c r="F78" s="164" t="str">
        <f>IF(E18="","",E18)</f>
        <v/>
      </c>
      <c r="G78" s="63"/>
      <c r="H78" s="63"/>
      <c r="I78" s="163"/>
      <c r="J78" s="63"/>
      <c r="K78" s="63"/>
      <c r="L78" s="61"/>
    </row>
    <row r="79" spans="2:12" s="1" customFormat="1" ht="10.3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20" s="9" customFormat="1" ht="29.25" customHeight="1">
      <c r="B80" s="166"/>
      <c r="C80" s="167" t="s">
        <v>137</v>
      </c>
      <c r="D80" s="168" t="s">
        <v>56</v>
      </c>
      <c r="E80" s="168" t="s">
        <v>52</v>
      </c>
      <c r="F80" s="168" t="s">
        <v>138</v>
      </c>
      <c r="G80" s="168" t="s">
        <v>139</v>
      </c>
      <c r="H80" s="168" t="s">
        <v>140</v>
      </c>
      <c r="I80" s="169" t="s">
        <v>141</v>
      </c>
      <c r="J80" s="168" t="s">
        <v>122</v>
      </c>
      <c r="K80" s="170" t="s">
        <v>142</v>
      </c>
      <c r="L80" s="171"/>
      <c r="M80" s="81" t="s">
        <v>143</v>
      </c>
      <c r="N80" s="82" t="s">
        <v>41</v>
      </c>
      <c r="O80" s="82" t="s">
        <v>144</v>
      </c>
      <c r="P80" s="82" t="s">
        <v>145</v>
      </c>
      <c r="Q80" s="82" t="s">
        <v>146</v>
      </c>
      <c r="R80" s="82" t="s">
        <v>147</v>
      </c>
      <c r="S80" s="82" t="s">
        <v>148</v>
      </c>
      <c r="T80" s="83" t="s">
        <v>149</v>
      </c>
    </row>
    <row r="81" spans="2:63" s="1" customFormat="1" ht="29.25" customHeight="1">
      <c r="B81" s="41"/>
      <c r="C81" s="87" t="s">
        <v>123</v>
      </c>
      <c r="D81" s="63"/>
      <c r="E81" s="63"/>
      <c r="F81" s="63"/>
      <c r="G81" s="63"/>
      <c r="H81" s="63"/>
      <c r="I81" s="163"/>
      <c r="J81" s="172">
        <f>BK81</f>
        <v>0</v>
      </c>
      <c r="K81" s="63"/>
      <c r="L81" s="61"/>
      <c r="M81" s="84"/>
      <c r="N81" s="85"/>
      <c r="O81" s="85"/>
      <c r="P81" s="173">
        <f>P82+P94</f>
        <v>0</v>
      </c>
      <c r="Q81" s="85"/>
      <c r="R81" s="173">
        <f>R82+R94</f>
        <v>0</v>
      </c>
      <c r="S81" s="85"/>
      <c r="T81" s="174">
        <f>T82+T94</f>
        <v>0.40968</v>
      </c>
      <c r="AT81" s="24" t="s">
        <v>70</v>
      </c>
      <c r="AU81" s="24" t="s">
        <v>124</v>
      </c>
      <c r="BK81" s="175">
        <f>BK82+BK94</f>
        <v>0</v>
      </c>
    </row>
    <row r="82" spans="2:63" s="10" customFormat="1" ht="37.35" customHeight="1">
      <c r="B82" s="176"/>
      <c r="C82" s="177"/>
      <c r="D82" s="178" t="s">
        <v>70</v>
      </c>
      <c r="E82" s="179" t="s">
        <v>150</v>
      </c>
      <c r="F82" s="179" t="s">
        <v>151</v>
      </c>
      <c r="G82" s="177"/>
      <c r="H82" s="177"/>
      <c r="I82" s="180"/>
      <c r="J82" s="181">
        <f>BK82</f>
        <v>0</v>
      </c>
      <c r="K82" s="177"/>
      <c r="L82" s="182"/>
      <c r="M82" s="183"/>
      <c r="N82" s="184"/>
      <c r="O82" s="184"/>
      <c r="P82" s="185">
        <f>P83+P89</f>
        <v>0</v>
      </c>
      <c r="Q82" s="184"/>
      <c r="R82" s="185">
        <f>R83+R89</f>
        <v>0</v>
      </c>
      <c r="S82" s="184"/>
      <c r="T82" s="186">
        <f>T83+T89</f>
        <v>0.40968</v>
      </c>
      <c r="AR82" s="187" t="s">
        <v>79</v>
      </c>
      <c r="AT82" s="188" t="s">
        <v>70</v>
      </c>
      <c r="AU82" s="188" t="s">
        <v>71</v>
      </c>
      <c r="AY82" s="187" t="s">
        <v>152</v>
      </c>
      <c r="BK82" s="189">
        <f>BK83+BK89</f>
        <v>0</v>
      </c>
    </row>
    <row r="83" spans="2:63" s="10" customFormat="1" ht="19.9" customHeight="1">
      <c r="B83" s="176"/>
      <c r="C83" s="177"/>
      <c r="D83" s="178" t="s">
        <v>70</v>
      </c>
      <c r="E83" s="190" t="s">
        <v>211</v>
      </c>
      <c r="F83" s="190" t="s">
        <v>549</v>
      </c>
      <c r="G83" s="177"/>
      <c r="H83" s="177"/>
      <c r="I83" s="180"/>
      <c r="J83" s="191">
        <f>BK83</f>
        <v>0</v>
      </c>
      <c r="K83" s="177"/>
      <c r="L83" s="182"/>
      <c r="M83" s="183"/>
      <c r="N83" s="184"/>
      <c r="O83" s="184"/>
      <c r="P83" s="185">
        <f>SUM(P84:P88)</f>
        <v>0</v>
      </c>
      <c r="Q83" s="184"/>
      <c r="R83" s="185">
        <f>SUM(R84:R88)</f>
        <v>0</v>
      </c>
      <c r="S83" s="184"/>
      <c r="T83" s="186">
        <f>SUM(T84:T88)</f>
        <v>0.40968</v>
      </c>
      <c r="AR83" s="187" t="s">
        <v>79</v>
      </c>
      <c r="AT83" s="188" t="s">
        <v>70</v>
      </c>
      <c r="AU83" s="188" t="s">
        <v>79</v>
      </c>
      <c r="AY83" s="187" t="s">
        <v>152</v>
      </c>
      <c r="BK83" s="189">
        <f>SUM(BK84:BK88)</f>
        <v>0</v>
      </c>
    </row>
    <row r="84" spans="2:65" s="1" customFormat="1" ht="25.5" customHeight="1">
      <c r="B84" s="41"/>
      <c r="C84" s="192" t="s">
        <v>159</v>
      </c>
      <c r="D84" s="192" t="s">
        <v>154</v>
      </c>
      <c r="E84" s="193" t="s">
        <v>1232</v>
      </c>
      <c r="F84" s="194" t="s">
        <v>1233</v>
      </c>
      <c r="G84" s="195" t="s">
        <v>324</v>
      </c>
      <c r="H84" s="196">
        <v>35</v>
      </c>
      <c r="I84" s="197"/>
      <c r="J84" s="198">
        <f>ROUND(I84*H84,2)</f>
        <v>0</v>
      </c>
      <c r="K84" s="194" t="s">
        <v>158</v>
      </c>
      <c r="L84" s="61"/>
      <c r="M84" s="199" t="s">
        <v>21</v>
      </c>
      <c r="N84" s="200" t="s">
        <v>42</v>
      </c>
      <c r="O84" s="42"/>
      <c r="P84" s="201">
        <f>O84*H84</f>
        <v>0</v>
      </c>
      <c r="Q84" s="201">
        <v>0</v>
      </c>
      <c r="R84" s="201">
        <f>Q84*H84</f>
        <v>0</v>
      </c>
      <c r="S84" s="201">
        <v>0.006</v>
      </c>
      <c r="T84" s="202">
        <f>S84*H84</f>
        <v>0.21</v>
      </c>
      <c r="AR84" s="24" t="s">
        <v>159</v>
      </c>
      <c r="AT84" s="24" t="s">
        <v>154</v>
      </c>
      <c r="AU84" s="24" t="s">
        <v>81</v>
      </c>
      <c r="AY84" s="24" t="s">
        <v>152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79</v>
      </c>
      <c r="BK84" s="203">
        <f>ROUND(I84*H84,2)</f>
        <v>0</v>
      </c>
      <c r="BL84" s="24" t="s">
        <v>159</v>
      </c>
      <c r="BM84" s="24" t="s">
        <v>1234</v>
      </c>
    </row>
    <row r="85" spans="2:51" s="12" customFormat="1" ht="13.5">
      <c r="B85" s="215"/>
      <c r="C85" s="216"/>
      <c r="D85" s="206" t="s">
        <v>168</v>
      </c>
      <c r="E85" s="217" t="s">
        <v>21</v>
      </c>
      <c r="F85" s="218" t="s">
        <v>1235</v>
      </c>
      <c r="G85" s="216"/>
      <c r="H85" s="219">
        <v>35</v>
      </c>
      <c r="I85" s="220"/>
      <c r="J85" s="216"/>
      <c r="K85" s="216"/>
      <c r="L85" s="221"/>
      <c r="M85" s="222"/>
      <c r="N85" s="223"/>
      <c r="O85" s="223"/>
      <c r="P85" s="223"/>
      <c r="Q85" s="223"/>
      <c r="R85" s="223"/>
      <c r="S85" s="223"/>
      <c r="T85" s="224"/>
      <c r="AT85" s="225" t="s">
        <v>168</v>
      </c>
      <c r="AU85" s="225" t="s">
        <v>81</v>
      </c>
      <c r="AV85" s="12" t="s">
        <v>81</v>
      </c>
      <c r="AW85" s="12" t="s">
        <v>35</v>
      </c>
      <c r="AX85" s="12" t="s">
        <v>71</v>
      </c>
      <c r="AY85" s="225" t="s">
        <v>152</v>
      </c>
    </row>
    <row r="86" spans="2:51" s="13" customFormat="1" ht="13.5">
      <c r="B86" s="226"/>
      <c r="C86" s="227"/>
      <c r="D86" s="206" t="s">
        <v>168</v>
      </c>
      <c r="E86" s="228" t="s">
        <v>21</v>
      </c>
      <c r="F86" s="229" t="s">
        <v>172</v>
      </c>
      <c r="G86" s="227"/>
      <c r="H86" s="230">
        <v>35</v>
      </c>
      <c r="I86" s="231"/>
      <c r="J86" s="227"/>
      <c r="K86" s="227"/>
      <c r="L86" s="232"/>
      <c r="M86" s="233"/>
      <c r="N86" s="234"/>
      <c r="O86" s="234"/>
      <c r="P86" s="234"/>
      <c r="Q86" s="234"/>
      <c r="R86" s="234"/>
      <c r="S86" s="234"/>
      <c r="T86" s="235"/>
      <c r="AT86" s="236" t="s">
        <v>168</v>
      </c>
      <c r="AU86" s="236" t="s">
        <v>81</v>
      </c>
      <c r="AV86" s="13" t="s">
        <v>159</v>
      </c>
      <c r="AW86" s="13" t="s">
        <v>35</v>
      </c>
      <c r="AX86" s="13" t="s">
        <v>79</v>
      </c>
      <c r="AY86" s="236" t="s">
        <v>152</v>
      </c>
    </row>
    <row r="87" spans="2:65" s="1" customFormat="1" ht="16.5" customHeight="1">
      <c r="B87" s="41"/>
      <c r="C87" s="192" t="s">
        <v>211</v>
      </c>
      <c r="D87" s="192" t="s">
        <v>154</v>
      </c>
      <c r="E87" s="193" t="s">
        <v>1236</v>
      </c>
      <c r="F87" s="194" t="s">
        <v>1237</v>
      </c>
      <c r="G87" s="195" t="s">
        <v>182</v>
      </c>
      <c r="H87" s="196">
        <v>96</v>
      </c>
      <c r="I87" s="197"/>
      <c r="J87" s="198">
        <f>ROUND(I87*H87,2)</f>
        <v>0</v>
      </c>
      <c r="K87" s="194" t="s">
        <v>158</v>
      </c>
      <c r="L87" s="61"/>
      <c r="M87" s="199" t="s">
        <v>21</v>
      </c>
      <c r="N87" s="200" t="s">
        <v>42</v>
      </c>
      <c r="O87" s="42"/>
      <c r="P87" s="201">
        <f>O87*H87</f>
        <v>0</v>
      </c>
      <c r="Q87" s="201">
        <v>0</v>
      </c>
      <c r="R87" s="201">
        <f>Q87*H87</f>
        <v>0</v>
      </c>
      <c r="S87" s="201">
        <v>0.00198</v>
      </c>
      <c r="T87" s="202">
        <f>S87*H87</f>
        <v>0.19008</v>
      </c>
      <c r="AR87" s="24" t="s">
        <v>159</v>
      </c>
      <c r="AT87" s="24" t="s">
        <v>154</v>
      </c>
      <c r="AU87" s="24" t="s">
        <v>81</v>
      </c>
      <c r="AY87" s="24" t="s">
        <v>152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79</v>
      </c>
      <c r="BK87" s="203">
        <f>ROUND(I87*H87,2)</f>
        <v>0</v>
      </c>
      <c r="BL87" s="24" t="s">
        <v>159</v>
      </c>
      <c r="BM87" s="24" t="s">
        <v>1238</v>
      </c>
    </row>
    <row r="88" spans="2:65" s="1" customFormat="1" ht="16.5" customHeight="1">
      <c r="B88" s="41"/>
      <c r="C88" s="192" t="s">
        <v>106</v>
      </c>
      <c r="D88" s="192" t="s">
        <v>154</v>
      </c>
      <c r="E88" s="193" t="s">
        <v>1239</v>
      </c>
      <c r="F88" s="194" t="s">
        <v>1240</v>
      </c>
      <c r="G88" s="195" t="s">
        <v>182</v>
      </c>
      <c r="H88" s="196">
        <v>96</v>
      </c>
      <c r="I88" s="197"/>
      <c r="J88" s="198">
        <f>ROUND(I88*H88,2)</f>
        <v>0</v>
      </c>
      <c r="K88" s="194" t="s">
        <v>158</v>
      </c>
      <c r="L88" s="61"/>
      <c r="M88" s="199" t="s">
        <v>21</v>
      </c>
      <c r="N88" s="200" t="s">
        <v>42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0.0001</v>
      </c>
      <c r="T88" s="202">
        <f>S88*H88</f>
        <v>0.009600000000000001</v>
      </c>
      <c r="AR88" s="24" t="s">
        <v>159</v>
      </c>
      <c r="AT88" s="24" t="s">
        <v>154</v>
      </c>
      <c r="AU88" s="24" t="s">
        <v>81</v>
      </c>
      <c r="AY88" s="24" t="s">
        <v>152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79</v>
      </c>
      <c r="BK88" s="203">
        <f>ROUND(I88*H88,2)</f>
        <v>0</v>
      </c>
      <c r="BL88" s="24" t="s">
        <v>159</v>
      </c>
      <c r="BM88" s="24" t="s">
        <v>1241</v>
      </c>
    </row>
    <row r="89" spans="2:63" s="10" customFormat="1" ht="29.85" customHeight="1">
      <c r="B89" s="176"/>
      <c r="C89" s="177"/>
      <c r="D89" s="178" t="s">
        <v>70</v>
      </c>
      <c r="E89" s="190" t="s">
        <v>658</v>
      </c>
      <c r="F89" s="190" t="s">
        <v>659</v>
      </c>
      <c r="G89" s="177"/>
      <c r="H89" s="177"/>
      <c r="I89" s="180"/>
      <c r="J89" s="191">
        <f>BK89</f>
        <v>0</v>
      </c>
      <c r="K89" s="177"/>
      <c r="L89" s="182"/>
      <c r="M89" s="183"/>
      <c r="N89" s="184"/>
      <c r="O89" s="184"/>
      <c r="P89" s="185">
        <f>SUM(P90:P93)</f>
        <v>0</v>
      </c>
      <c r="Q89" s="184"/>
      <c r="R89" s="185">
        <f>SUM(R90:R93)</f>
        <v>0</v>
      </c>
      <c r="S89" s="184"/>
      <c r="T89" s="186">
        <f>SUM(T90:T93)</f>
        <v>0</v>
      </c>
      <c r="AR89" s="187" t="s">
        <v>79</v>
      </c>
      <c r="AT89" s="188" t="s">
        <v>70</v>
      </c>
      <c r="AU89" s="188" t="s">
        <v>79</v>
      </c>
      <c r="AY89" s="187" t="s">
        <v>152</v>
      </c>
      <c r="BK89" s="189">
        <f>SUM(BK90:BK93)</f>
        <v>0</v>
      </c>
    </row>
    <row r="90" spans="2:65" s="1" customFormat="1" ht="25.5" customHeight="1">
      <c r="B90" s="41"/>
      <c r="C90" s="192" t="s">
        <v>179</v>
      </c>
      <c r="D90" s="192" t="s">
        <v>154</v>
      </c>
      <c r="E90" s="193" t="s">
        <v>1242</v>
      </c>
      <c r="F90" s="194" t="s">
        <v>1243</v>
      </c>
      <c r="G90" s="195" t="s">
        <v>318</v>
      </c>
      <c r="H90" s="196">
        <v>0.41</v>
      </c>
      <c r="I90" s="197"/>
      <c r="J90" s="198">
        <f>ROUND(I90*H90,2)</f>
        <v>0</v>
      </c>
      <c r="K90" s="194" t="s">
        <v>158</v>
      </c>
      <c r="L90" s="61"/>
      <c r="M90" s="199" t="s">
        <v>21</v>
      </c>
      <c r="N90" s="200" t="s">
        <v>42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159</v>
      </c>
      <c r="AT90" s="24" t="s">
        <v>154</v>
      </c>
      <c r="AU90" s="24" t="s">
        <v>81</v>
      </c>
      <c r="AY90" s="24" t="s">
        <v>152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79</v>
      </c>
      <c r="BK90" s="203">
        <f>ROUND(I90*H90,2)</f>
        <v>0</v>
      </c>
      <c r="BL90" s="24" t="s">
        <v>159</v>
      </c>
      <c r="BM90" s="24" t="s">
        <v>1244</v>
      </c>
    </row>
    <row r="91" spans="2:65" s="1" customFormat="1" ht="25.5" customHeight="1">
      <c r="B91" s="41"/>
      <c r="C91" s="192" t="s">
        <v>187</v>
      </c>
      <c r="D91" s="192" t="s">
        <v>154</v>
      </c>
      <c r="E91" s="193" t="s">
        <v>1245</v>
      </c>
      <c r="F91" s="194" t="s">
        <v>1246</v>
      </c>
      <c r="G91" s="195" t="s">
        <v>318</v>
      </c>
      <c r="H91" s="196">
        <v>0.41</v>
      </c>
      <c r="I91" s="197"/>
      <c r="J91" s="198">
        <f>ROUND(I91*H91,2)</f>
        <v>0</v>
      </c>
      <c r="K91" s="194" t="s">
        <v>158</v>
      </c>
      <c r="L91" s="61"/>
      <c r="M91" s="199" t="s">
        <v>21</v>
      </c>
      <c r="N91" s="200" t="s">
        <v>42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159</v>
      </c>
      <c r="AT91" s="24" t="s">
        <v>154</v>
      </c>
      <c r="AU91" s="24" t="s">
        <v>81</v>
      </c>
      <c r="AY91" s="24" t="s">
        <v>152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79</v>
      </c>
      <c r="BK91" s="203">
        <f>ROUND(I91*H91,2)</f>
        <v>0</v>
      </c>
      <c r="BL91" s="24" t="s">
        <v>159</v>
      </c>
      <c r="BM91" s="24" t="s">
        <v>1247</v>
      </c>
    </row>
    <row r="92" spans="2:65" s="1" customFormat="1" ht="25.5" customHeight="1">
      <c r="B92" s="41"/>
      <c r="C92" s="192" t="s">
        <v>194</v>
      </c>
      <c r="D92" s="192" t="s">
        <v>154</v>
      </c>
      <c r="E92" s="193" t="s">
        <v>1248</v>
      </c>
      <c r="F92" s="194" t="s">
        <v>1249</v>
      </c>
      <c r="G92" s="195" t="s">
        <v>318</v>
      </c>
      <c r="H92" s="196">
        <v>0.41</v>
      </c>
      <c r="I92" s="197"/>
      <c r="J92" s="198">
        <f>ROUND(I92*H92,2)</f>
        <v>0</v>
      </c>
      <c r="K92" s="194" t="s">
        <v>158</v>
      </c>
      <c r="L92" s="61"/>
      <c r="M92" s="199" t="s">
        <v>21</v>
      </c>
      <c r="N92" s="200" t="s">
        <v>42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159</v>
      </c>
      <c r="AT92" s="24" t="s">
        <v>154</v>
      </c>
      <c r="AU92" s="24" t="s">
        <v>81</v>
      </c>
      <c r="AY92" s="24" t="s">
        <v>152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79</v>
      </c>
      <c r="BK92" s="203">
        <f>ROUND(I92*H92,2)</f>
        <v>0</v>
      </c>
      <c r="BL92" s="24" t="s">
        <v>159</v>
      </c>
      <c r="BM92" s="24" t="s">
        <v>1250</v>
      </c>
    </row>
    <row r="93" spans="2:65" s="1" customFormat="1" ht="16.5" customHeight="1">
      <c r="B93" s="41"/>
      <c r="C93" s="192" t="s">
        <v>199</v>
      </c>
      <c r="D93" s="192" t="s">
        <v>154</v>
      </c>
      <c r="E93" s="193" t="s">
        <v>1251</v>
      </c>
      <c r="F93" s="194" t="s">
        <v>1252</v>
      </c>
      <c r="G93" s="195" t="s">
        <v>318</v>
      </c>
      <c r="H93" s="196">
        <v>0.41</v>
      </c>
      <c r="I93" s="197"/>
      <c r="J93" s="198">
        <f>ROUND(I93*H93,2)</f>
        <v>0</v>
      </c>
      <c r="K93" s="194" t="s">
        <v>158</v>
      </c>
      <c r="L93" s="61"/>
      <c r="M93" s="199" t="s">
        <v>21</v>
      </c>
      <c r="N93" s="200" t="s">
        <v>42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159</v>
      </c>
      <c r="AT93" s="24" t="s">
        <v>154</v>
      </c>
      <c r="AU93" s="24" t="s">
        <v>81</v>
      </c>
      <c r="AY93" s="24" t="s">
        <v>152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79</v>
      </c>
      <c r="BK93" s="203">
        <f>ROUND(I93*H93,2)</f>
        <v>0</v>
      </c>
      <c r="BL93" s="24" t="s">
        <v>159</v>
      </c>
      <c r="BM93" s="24" t="s">
        <v>1253</v>
      </c>
    </row>
    <row r="94" spans="2:63" s="10" customFormat="1" ht="37.35" customHeight="1">
      <c r="B94" s="176"/>
      <c r="C94" s="177"/>
      <c r="D94" s="178" t="s">
        <v>70</v>
      </c>
      <c r="E94" s="179" t="s">
        <v>848</v>
      </c>
      <c r="F94" s="179" t="s">
        <v>849</v>
      </c>
      <c r="G94" s="177"/>
      <c r="H94" s="177"/>
      <c r="I94" s="180"/>
      <c r="J94" s="181">
        <f>BK94</f>
        <v>0</v>
      </c>
      <c r="K94" s="177"/>
      <c r="L94" s="182"/>
      <c r="M94" s="183"/>
      <c r="N94" s="184"/>
      <c r="O94" s="184"/>
      <c r="P94" s="185">
        <f>P95</f>
        <v>0</v>
      </c>
      <c r="Q94" s="184"/>
      <c r="R94" s="185">
        <f>R95</f>
        <v>0</v>
      </c>
      <c r="S94" s="184"/>
      <c r="T94" s="186">
        <f>T95</f>
        <v>0</v>
      </c>
      <c r="AR94" s="187" t="s">
        <v>81</v>
      </c>
      <c r="AT94" s="188" t="s">
        <v>70</v>
      </c>
      <c r="AU94" s="188" t="s">
        <v>71</v>
      </c>
      <c r="AY94" s="187" t="s">
        <v>152</v>
      </c>
      <c r="BK94" s="189">
        <f>BK95</f>
        <v>0</v>
      </c>
    </row>
    <row r="95" spans="2:63" s="10" customFormat="1" ht="19.9" customHeight="1">
      <c r="B95" s="176"/>
      <c r="C95" s="177"/>
      <c r="D95" s="178" t="s">
        <v>70</v>
      </c>
      <c r="E95" s="190" t="s">
        <v>1254</v>
      </c>
      <c r="F95" s="190" t="s">
        <v>1255</v>
      </c>
      <c r="G95" s="177"/>
      <c r="H95" s="177"/>
      <c r="I95" s="180"/>
      <c r="J95" s="191">
        <f>BK95</f>
        <v>0</v>
      </c>
      <c r="K95" s="177"/>
      <c r="L95" s="182"/>
      <c r="M95" s="183"/>
      <c r="N95" s="184"/>
      <c r="O95" s="184"/>
      <c r="P95" s="185">
        <f>SUM(P96:P102)</f>
        <v>0</v>
      </c>
      <c r="Q95" s="184"/>
      <c r="R95" s="185">
        <f>SUM(R96:R102)</f>
        <v>0</v>
      </c>
      <c r="S95" s="184"/>
      <c r="T95" s="186">
        <f>SUM(T96:T102)</f>
        <v>0</v>
      </c>
      <c r="AR95" s="187" t="s">
        <v>81</v>
      </c>
      <c r="AT95" s="188" t="s">
        <v>70</v>
      </c>
      <c r="AU95" s="188" t="s">
        <v>79</v>
      </c>
      <c r="AY95" s="187" t="s">
        <v>152</v>
      </c>
      <c r="BK95" s="189">
        <f>SUM(BK96:BK102)</f>
        <v>0</v>
      </c>
    </row>
    <row r="96" spans="2:65" s="1" customFormat="1" ht="25.5" customHeight="1">
      <c r="B96" s="41"/>
      <c r="C96" s="192" t="s">
        <v>81</v>
      </c>
      <c r="D96" s="192" t="s">
        <v>154</v>
      </c>
      <c r="E96" s="193" t="s">
        <v>1256</v>
      </c>
      <c r="F96" s="194" t="s">
        <v>1257</v>
      </c>
      <c r="G96" s="195" t="s">
        <v>182</v>
      </c>
      <c r="H96" s="196">
        <v>96</v>
      </c>
      <c r="I96" s="197"/>
      <c r="J96" s="198">
        <f>ROUND(I96*H96,2)</f>
        <v>0</v>
      </c>
      <c r="K96" s="194" t="s">
        <v>21</v>
      </c>
      <c r="L96" s="61"/>
      <c r="M96" s="199" t="s">
        <v>21</v>
      </c>
      <c r="N96" s="200" t="s">
        <v>42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251</v>
      </c>
      <c r="AT96" s="24" t="s">
        <v>154</v>
      </c>
      <c r="AU96" s="24" t="s">
        <v>81</v>
      </c>
      <c r="AY96" s="24" t="s">
        <v>152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79</v>
      </c>
      <c r="BK96" s="203">
        <f>ROUND(I96*H96,2)</f>
        <v>0</v>
      </c>
      <c r="BL96" s="24" t="s">
        <v>251</v>
      </c>
      <c r="BM96" s="24" t="s">
        <v>1258</v>
      </c>
    </row>
    <row r="97" spans="2:51" s="11" customFormat="1" ht="13.5">
      <c r="B97" s="204"/>
      <c r="C97" s="205"/>
      <c r="D97" s="206" t="s">
        <v>168</v>
      </c>
      <c r="E97" s="207" t="s">
        <v>21</v>
      </c>
      <c r="F97" s="208" t="s">
        <v>1259</v>
      </c>
      <c r="G97" s="205"/>
      <c r="H97" s="207" t="s">
        <v>21</v>
      </c>
      <c r="I97" s="209"/>
      <c r="J97" s="205"/>
      <c r="K97" s="205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168</v>
      </c>
      <c r="AU97" s="214" t="s">
        <v>81</v>
      </c>
      <c r="AV97" s="11" t="s">
        <v>79</v>
      </c>
      <c r="AW97" s="11" t="s">
        <v>35</v>
      </c>
      <c r="AX97" s="11" t="s">
        <v>71</v>
      </c>
      <c r="AY97" s="214" t="s">
        <v>152</v>
      </c>
    </row>
    <row r="98" spans="2:51" s="11" customFormat="1" ht="13.5">
      <c r="B98" s="204"/>
      <c r="C98" s="205"/>
      <c r="D98" s="206" t="s">
        <v>168</v>
      </c>
      <c r="E98" s="207" t="s">
        <v>21</v>
      </c>
      <c r="F98" s="208" t="s">
        <v>1260</v>
      </c>
      <c r="G98" s="205"/>
      <c r="H98" s="207" t="s">
        <v>21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168</v>
      </c>
      <c r="AU98" s="214" t="s">
        <v>81</v>
      </c>
      <c r="AV98" s="11" t="s">
        <v>79</v>
      </c>
      <c r="AW98" s="11" t="s">
        <v>35</v>
      </c>
      <c r="AX98" s="11" t="s">
        <v>71</v>
      </c>
      <c r="AY98" s="214" t="s">
        <v>152</v>
      </c>
    </row>
    <row r="99" spans="2:51" s="11" customFormat="1" ht="13.5">
      <c r="B99" s="204"/>
      <c r="C99" s="205"/>
      <c r="D99" s="206" t="s">
        <v>168</v>
      </c>
      <c r="E99" s="207" t="s">
        <v>21</v>
      </c>
      <c r="F99" s="208" t="s">
        <v>1261</v>
      </c>
      <c r="G99" s="205"/>
      <c r="H99" s="207" t="s">
        <v>21</v>
      </c>
      <c r="I99" s="209"/>
      <c r="J99" s="205"/>
      <c r="K99" s="205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168</v>
      </c>
      <c r="AU99" s="214" t="s">
        <v>81</v>
      </c>
      <c r="AV99" s="11" t="s">
        <v>79</v>
      </c>
      <c r="AW99" s="11" t="s">
        <v>35</v>
      </c>
      <c r="AX99" s="11" t="s">
        <v>71</v>
      </c>
      <c r="AY99" s="214" t="s">
        <v>152</v>
      </c>
    </row>
    <row r="100" spans="2:51" s="12" customFormat="1" ht="13.5">
      <c r="B100" s="215"/>
      <c r="C100" s="216"/>
      <c r="D100" s="206" t="s">
        <v>168</v>
      </c>
      <c r="E100" s="217" t="s">
        <v>21</v>
      </c>
      <c r="F100" s="218" t="s">
        <v>1262</v>
      </c>
      <c r="G100" s="216"/>
      <c r="H100" s="219">
        <v>96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168</v>
      </c>
      <c r="AU100" s="225" t="s">
        <v>81</v>
      </c>
      <c r="AV100" s="12" t="s">
        <v>81</v>
      </c>
      <c r="AW100" s="12" t="s">
        <v>35</v>
      </c>
      <c r="AX100" s="12" t="s">
        <v>71</v>
      </c>
      <c r="AY100" s="225" t="s">
        <v>152</v>
      </c>
    </row>
    <row r="101" spans="2:51" s="13" customFormat="1" ht="13.5">
      <c r="B101" s="226"/>
      <c r="C101" s="227"/>
      <c r="D101" s="206" t="s">
        <v>168</v>
      </c>
      <c r="E101" s="228" t="s">
        <v>21</v>
      </c>
      <c r="F101" s="229" t="s">
        <v>172</v>
      </c>
      <c r="G101" s="227"/>
      <c r="H101" s="230">
        <v>96</v>
      </c>
      <c r="I101" s="231"/>
      <c r="J101" s="227"/>
      <c r="K101" s="227"/>
      <c r="L101" s="232"/>
      <c r="M101" s="233"/>
      <c r="N101" s="234"/>
      <c r="O101" s="234"/>
      <c r="P101" s="234"/>
      <c r="Q101" s="234"/>
      <c r="R101" s="234"/>
      <c r="S101" s="234"/>
      <c r="T101" s="235"/>
      <c r="AT101" s="236" t="s">
        <v>168</v>
      </c>
      <c r="AU101" s="236" t="s">
        <v>81</v>
      </c>
      <c r="AV101" s="13" t="s">
        <v>159</v>
      </c>
      <c r="AW101" s="13" t="s">
        <v>35</v>
      </c>
      <c r="AX101" s="13" t="s">
        <v>79</v>
      </c>
      <c r="AY101" s="236" t="s">
        <v>152</v>
      </c>
    </row>
    <row r="102" spans="2:65" s="1" customFormat="1" ht="25.5" customHeight="1">
      <c r="B102" s="41"/>
      <c r="C102" s="192" t="s">
        <v>164</v>
      </c>
      <c r="D102" s="192" t="s">
        <v>154</v>
      </c>
      <c r="E102" s="193" t="s">
        <v>1263</v>
      </c>
      <c r="F102" s="194" t="s">
        <v>1264</v>
      </c>
      <c r="G102" s="195" t="s">
        <v>878</v>
      </c>
      <c r="H102" s="264"/>
      <c r="I102" s="197"/>
      <c r="J102" s="198">
        <f>ROUND(I102*H102,2)</f>
        <v>0</v>
      </c>
      <c r="K102" s="194" t="s">
        <v>158</v>
      </c>
      <c r="L102" s="61"/>
      <c r="M102" s="199" t="s">
        <v>21</v>
      </c>
      <c r="N102" s="260" t="s">
        <v>42</v>
      </c>
      <c r="O102" s="261"/>
      <c r="P102" s="262">
        <f>O102*H102</f>
        <v>0</v>
      </c>
      <c r="Q102" s="262">
        <v>0</v>
      </c>
      <c r="R102" s="262">
        <f>Q102*H102</f>
        <v>0</v>
      </c>
      <c r="S102" s="262">
        <v>0</v>
      </c>
      <c r="T102" s="263">
        <f>S102*H102</f>
        <v>0</v>
      </c>
      <c r="AR102" s="24" t="s">
        <v>251</v>
      </c>
      <c r="AT102" s="24" t="s">
        <v>154</v>
      </c>
      <c r="AU102" s="24" t="s">
        <v>81</v>
      </c>
      <c r="AY102" s="24" t="s">
        <v>152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79</v>
      </c>
      <c r="BK102" s="203">
        <f>ROUND(I102*H102,2)</f>
        <v>0</v>
      </c>
      <c r="BL102" s="24" t="s">
        <v>251</v>
      </c>
      <c r="BM102" s="24" t="s">
        <v>1265</v>
      </c>
    </row>
    <row r="103" spans="2:12" s="1" customFormat="1" ht="6.95" customHeight="1">
      <c r="B103" s="56"/>
      <c r="C103" s="57"/>
      <c r="D103" s="57"/>
      <c r="E103" s="57"/>
      <c r="F103" s="57"/>
      <c r="G103" s="57"/>
      <c r="H103" s="57"/>
      <c r="I103" s="139"/>
      <c r="J103" s="57"/>
      <c r="K103" s="57"/>
      <c r="L103" s="61"/>
    </row>
  </sheetData>
  <sheetProtection algorithmName="SHA-512" hashValue="Xxp0jNsQg6nVo4wQr4j0gaPgJ++y/jLHQPYogqREreTTtzUmykHq/NRkgmHW2YlVjMkmTJms6KC9PiyMnaAmbQ==" saltValue="jcd+eOOGiff0Dh31Q4Ro121y1mM12K/eoGgIUSABreRYBD5K2o7hzrIqB4+Y0QyerXB1/OiUEGya7c98LBYdSg==" spinCount="100000" sheet="1" objects="1" scenarios="1" formatColumns="0" formatRows="0" autoFilter="0"/>
  <autoFilter ref="C80:K102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112</v>
      </c>
      <c r="G1" s="391" t="s">
        <v>113</v>
      </c>
      <c r="H1" s="391"/>
      <c r="I1" s="115"/>
      <c r="J1" s="114" t="s">
        <v>114</v>
      </c>
      <c r="K1" s="113" t="s">
        <v>115</v>
      </c>
      <c r="L1" s="114" t="s">
        <v>116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AT2" s="24" t="s">
        <v>99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5" customHeight="1">
      <c r="B4" s="28"/>
      <c r="C4" s="29"/>
      <c r="D4" s="30" t="s">
        <v>117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 xml:space="preserve"> Křepelka, Velké Poříčí, zkapacitnění koryta. -aktualizace 3/2018</v>
      </c>
      <c r="F7" s="384"/>
      <c r="G7" s="384"/>
      <c r="H7" s="384"/>
      <c r="I7" s="117"/>
      <c r="J7" s="29"/>
      <c r="K7" s="31"/>
    </row>
    <row r="8" spans="2:11" s="1" customFormat="1" ht="13.5">
      <c r="B8" s="41"/>
      <c r="C8" s="42"/>
      <c r="D8" s="37" t="s">
        <v>118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5" t="s">
        <v>1266</v>
      </c>
      <c r="F9" s="386"/>
      <c r="G9" s="386"/>
      <c r="H9" s="38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29. 3. 2018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2" t="s">
        <v>21</v>
      </c>
      <c r="F24" s="352"/>
      <c r="G24" s="352"/>
      <c r="H24" s="352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ROUND(J78,2)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0">
        <f>ROUND(SUM(BE78:BE86),2)</f>
        <v>0</v>
      </c>
      <c r="G30" s="42"/>
      <c r="H30" s="42"/>
      <c r="I30" s="131">
        <v>0.21</v>
      </c>
      <c r="J30" s="130">
        <f>ROUND(ROUND((SUM(BE78:BE86)),2)*I30,2)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0">
        <f>ROUND(SUM(BF78:BF86),2)</f>
        <v>0</v>
      </c>
      <c r="G31" s="42"/>
      <c r="H31" s="42"/>
      <c r="I31" s="131">
        <v>0.15</v>
      </c>
      <c r="J31" s="130">
        <f>ROUND(ROUND((SUM(BF78:BF86)),2)*I31,2)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0">
        <f>ROUND(SUM(BG78:BG86),2)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0">
        <f>ROUND(SUM(BH78:BH86),2)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0">
        <f>ROUND(SUM(BI78:BI86),2)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120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 xml:space="preserve"> Křepelka, Velké Poříčí, zkapacitnění koryta. -aktualizace 3/2018</v>
      </c>
      <c r="F45" s="384"/>
      <c r="G45" s="384"/>
      <c r="H45" s="384"/>
      <c r="I45" s="118"/>
      <c r="J45" s="42"/>
      <c r="K45" s="45"/>
    </row>
    <row r="46" spans="2:11" s="1" customFormat="1" ht="14.45" customHeight="1">
      <c r="B46" s="41"/>
      <c r="C46" s="37" t="s">
        <v>118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07 - SO 3.2a  20 m   + SO 3.2b 13,7 m</v>
      </c>
      <c r="F47" s="386"/>
      <c r="G47" s="386"/>
      <c r="H47" s="38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Velké Poříčí</v>
      </c>
      <c r="G49" s="42"/>
      <c r="H49" s="42"/>
      <c r="I49" s="119" t="s">
        <v>25</v>
      </c>
      <c r="J49" s="120" t="str">
        <f>IF(J12="","",J12)</f>
        <v>29. 3. 2018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ČR - Povodí Labe s.p.</v>
      </c>
      <c r="G51" s="42"/>
      <c r="H51" s="42"/>
      <c r="I51" s="119" t="s">
        <v>33</v>
      </c>
      <c r="J51" s="352" t="str">
        <f>E21</f>
        <v>ing. Jaroslav Branda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121</v>
      </c>
      <c r="D54" s="132"/>
      <c r="E54" s="132"/>
      <c r="F54" s="132"/>
      <c r="G54" s="132"/>
      <c r="H54" s="132"/>
      <c r="I54" s="145"/>
      <c r="J54" s="146" t="s">
        <v>122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123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124</v>
      </c>
    </row>
    <row r="57" spans="2:11" s="7" customFormat="1" ht="24.95" customHeight="1">
      <c r="B57" s="149"/>
      <c r="C57" s="150"/>
      <c r="D57" s="151" t="s">
        <v>672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11" s="8" customFormat="1" ht="19.9" customHeight="1">
      <c r="B58" s="156"/>
      <c r="C58" s="157"/>
      <c r="D58" s="158" t="s">
        <v>1231</v>
      </c>
      <c r="E58" s="159"/>
      <c r="F58" s="159"/>
      <c r="G58" s="159"/>
      <c r="H58" s="159"/>
      <c r="I58" s="160"/>
      <c r="J58" s="161">
        <f>J80</f>
        <v>0</v>
      </c>
      <c r="K58" s="162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11" s="1" customFormat="1" ht="6.95" customHeight="1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12" s="1" customFormat="1" ht="6.95" customHeight="1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12" s="1" customFormat="1" ht="36.95" customHeight="1">
      <c r="B65" s="41"/>
      <c r="C65" s="62" t="s">
        <v>136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6.95" customHeight="1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4.45" customHeight="1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16.5" customHeight="1">
      <c r="B68" s="41"/>
      <c r="C68" s="63"/>
      <c r="D68" s="63"/>
      <c r="E68" s="388" t="str">
        <f>E7</f>
        <v xml:space="preserve"> Křepelka, Velké Poříčí, zkapacitnění koryta. -aktualizace 3/2018</v>
      </c>
      <c r="F68" s="389"/>
      <c r="G68" s="389"/>
      <c r="H68" s="389"/>
      <c r="I68" s="163"/>
      <c r="J68" s="63"/>
      <c r="K68" s="63"/>
      <c r="L68" s="61"/>
    </row>
    <row r="69" spans="2:12" s="1" customFormat="1" ht="14.45" customHeight="1">
      <c r="B69" s="41"/>
      <c r="C69" s="65" t="s">
        <v>118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17.25" customHeight="1">
      <c r="B70" s="41"/>
      <c r="C70" s="63"/>
      <c r="D70" s="63"/>
      <c r="E70" s="363" t="str">
        <f>E9</f>
        <v>07 - SO 3.2a  20 m   + SO 3.2b 13,7 m</v>
      </c>
      <c r="F70" s="390"/>
      <c r="G70" s="390"/>
      <c r="H70" s="390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8" customHeight="1">
      <c r="B72" s="41"/>
      <c r="C72" s="65" t="s">
        <v>23</v>
      </c>
      <c r="D72" s="63"/>
      <c r="E72" s="63"/>
      <c r="F72" s="164" t="str">
        <f>F12</f>
        <v>Velké Poříčí</v>
      </c>
      <c r="G72" s="63"/>
      <c r="H72" s="63"/>
      <c r="I72" s="165" t="s">
        <v>25</v>
      </c>
      <c r="J72" s="73" t="str">
        <f>IF(J12="","",J12)</f>
        <v>29. 3. 2018</v>
      </c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3.5">
      <c r="B74" s="41"/>
      <c r="C74" s="65" t="s">
        <v>27</v>
      </c>
      <c r="D74" s="63"/>
      <c r="E74" s="63"/>
      <c r="F74" s="164" t="str">
        <f>E15</f>
        <v>ČR - Povodí Labe s.p.</v>
      </c>
      <c r="G74" s="63"/>
      <c r="H74" s="63"/>
      <c r="I74" s="165" t="s">
        <v>33</v>
      </c>
      <c r="J74" s="164" t="str">
        <f>E21</f>
        <v>ing. Jaroslav Branda</v>
      </c>
      <c r="K74" s="63"/>
      <c r="L74" s="61"/>
    </row>
    <row r="75" spans="2:12" s="1" customFormat="1" ht="14.45" customHeight="1">
      <c r="B75" s="41"/>
      <c r="C75" s="65" t="s">
        <v>31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9" customFormat="1" ht="29.25" customHeight="1">
      <c r="B77" s="166"/>
      <c r="C77" s="167" t="s">
        <v>137</v>
      </c>
      <c r="D77" s="168" t="s">
        <v>56</v>
      </c>
      <c r="E77" s="168" t="s">
        <v>52</v>
      </c>
      <c r="F77" s="168" t="s">
        <v>138</v>
      </c>
      <c r="G77" s="168" t="s">
        <v>139</v>
      </c>
      <c r="H77" s="168" t="s">
        <v>140</v>
      </c>
      <c r="I77" s="169" t="s">
        <v>141</v>
      </c>
      <c r="J77" s="168" t="s">
        <v>122</v>
      </c>
      <c r="K77" s="170" t="s">
        <v>142</v>
      </c>
      <c r="L77" s="171"/>
      <c r="M77" s="81" t="s">
        <v>143</v>
      </c>
      <c r="N77" s="82" t="s">
        <v>41</v>
      </c>
      <c r="O77" s="82" t="s">
        <v>144</v>
      </c>
      <c r="P77" s="82" t="s">
        <v>145</v>
      </c>
      <c r="Q77" s="82" t="s">
        <v>146</v>
      </c>
      <c r="R77" s="82" t="s">
        <v>147</v>
      </c>
      <c r="S77" s="82" t="s">
        <v>148</v>
      </c>
      <c r="T77" s="83" t="s">
        <v>149</v>
      </c>
    </row>
    <row r="78" spans="2:63" s="1" customFormat="1" ht="29.25" customHeight="1">
      <c r="B78" s="41"/>
      <c r="C78" s="87" t="s">
        <v>123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</f>
        <v>0</v>
      </c>
      <c r="Q78" s="85"/>
      <c r="R78" s="173">
        <f>R79</f>
        <v>0</v>
      </c>
      <c r="S78" s="85"/>
      <c r="T78" s="174">
        <f>T79</f>
        <v>0</v>
      </c>
      <c r="AT78" s="24" t="s">
        <v>70</v>
      </c>
      <c r="AU78" s="24" t="s">
        <v>124</v>
      </c>
      <c r="BK78" s="175">
        <f>BK79</f>
        <v>0</v>
      </c>
    </row>
    <row r="79" spans="2:63" s="10" customFormat="1" ht="37.35" customHeight="1">
      <c r="B79" s="176"/>
      <c r="C79" s="177"/>
      <c r="D79" s="178" t="s">
        <v>70</v>
      </c>
      <c r="E79" s="179" t="s">
        <v>848</v>
      </c>
      <c r="F79" s="179" t="s">
        <v>849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P80</f>
        <v>0</v>
      </c>
      <c r="Q79" s="184"/>
      <c r="R79" s="185">
        <f>R80</f>
        <v>0</v>
      </c>
      <c r="S79" s="184"/>
      <c r="T79" s="186">
        <f>T80</f>
        <v>0</v>
      </c>
      <c r="AR79" s="187" t="s">
        <v>81</v>
      </c>
      <c r="AT79" s="188" t="s">
        <v>70</v>
      </c>
      <c r="AU79" s="188" t="s">
        <v>71</v>
      </c>
      <c r="AY79" s="187" t="s">
        <v>152</v>
      </c>
      <c r="BK79" s="189">
        <f>BK80</f>
        <v>0</v>
      </c>
    </row>
    <row r="80" spans="2:63" s="10" customFormat="1" ht="19.9" customHeight="1">
      <c r="B80" s="176"/>
      <c r="C80" s="177"/>
      <c r="D80" s="178" t="s">
        <v>70</v>
      </c>
      <c r="E80" s="190" t="s">
        <v>1254</v>
      </c>
      <c r="F80" s="190" t="s">
        <v>1255</v>
      </c>
      <c r="G80" s="177"/>
      <c r="H80" s="177"/>
      <c r="I80" s="180"/>
      <c r="J80" s="191">
        <f>BK80</f>
        <v>0</v>
      </c>
      <c r="K80" s="177"/>
      <c r="L80" s="182"/>
      <c r="M80" s="183"/>
      <c r="N80" s="184"/>
      <c r="O80" s="184"/>
      <c r="P80" s="185">
        <f>SUM(P81:P86)</f>
        <v>0</v>
      </c>
      <c r="Q80" s="184"/>
      <c r="R80" s="185">
        <f>SUM(R81:R86)</f>
        <v>0</v>
      </c>
      <c r="S80" s="184"/>
      <c r="T80" s="186">
        <f>SUM(T81:T86)</f>
        <v>0</v>
      </c>
      <c r="AR80" s="187" t="s">
        <v>81</v>
      </c>
      <c r="AT80" s="188" t="s">
        <v>70</v>
      </c>
      <c r="AU80" s="188" t="s">
        <v>79</v>
      </c>
      <c r="AY80" s="187" t="s">
        <v>152</v>
      </c>
      <c r="BK80" s="189">
        <f>SUM(BK81:BK86)</f>
        <v>0</v>
      </c>
    </row>
    <row r="81" spans="2:65" s="1" customFormat="1" ht="16.5" customHeight="1">
      <c r="B81" s="41"/>
      <c r="C81" s="192" t="s">
        <v>79</v>
      </c>
      <c r="D81" s="192" t="s">
        <v>154</v>
      </c>
      <c r="E81" s="193" t="s">
        <v>1256</v>
      </c>
      <c r="F81" s="194" t="s">
        <v>1267</v>
      </c>
      <c r="G81" s="195" t="s">
        <v>182</v>
      </c>
      <c r="H81" s="196">
        <v>33.7</v>
      </c>
      <c r="I81" s="197"/>
      <c r="J81" s="198">
        <f>ROUND(I81*H81,2)</f>
        <v>0</v>
      </c>
      <c r="K81" s="194" t="s">
        <v>21</v>
      </c>
      <c r="L81" s="61"/>
      <c r="M81" s="199" t="s">
        <v>21</v>
      </c>
      <c r="N81" s="200" t="s">
        <v>42</v>
      </c>
      <c r="O81" s="42"/>
      <c r="P81" s="201">
        <f>O81*H81</f>
        <v>0</v>
      </c>
      <c r="Q81" s="201">
        <v>0</v>
      </c>
      <c r="R81" s="201">
        <f>Q81*H81</f>
        <v>0</v>
      </c>
      <c r="S81" s="201">
        <v>0</v>
      </c>
      <c r="T81" s="202">
        <f>S81*H81</f>
        <v>0</v>
      </c>
      <c r="AR81" s="24" t="s">
        <v>251</v>
      </c>
      <c r="AT81" s="24" t="s">
        <v>154</v>
      </c>
      <c r="AU81" s="24" t="s">
        <v>81</v>
      </c>
      <c r="AY81" s="24" t="s">
        <v>152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4" t="s">
        <v>79</v>
      </c>
      <c r="BK81" s="203">
        <f>ROUND(I81*H81,2)</f>
        <v>0</v>
      </c>
      <c r="BL81" s="24" t="s">
        <v>251</v>
      </c>
      <c r="BM81" s="24" t="s">
        <v>1268</v>
      </c>
    </row>
    <row r="82" spans="2:51" s="11" customFormat="1" ht="13.5">
      <c r="B82" s="204"/>
      <c r="C82" s="205"/>
      <c r="D82" s="206" t="s">
        <v>168</v>
      </c>
      <c r="E82" s="207" t="s">
        <v>21</v>
      </c>
      <c r="F82" s="208" t="s">
        <v>1259</v>
      </c>
      <c r="G82" s="205"/>
      <c r="H82" s="207" t="s">
        <v>21</v>
      </c>
      <c r="I82" s="209"/>
      <c r="J82" s="205"/>
      <c r="K82" s="205"/>
      <c r="L82" s="210"/>
      <c r="M82" s="211"/>
      <c r="N82" s="212"/>
      <c r="O82" s="212"/>
      <c r="P82" s="212"/>
      <c r="Q82" s="212"/>
      <c r="R82" s="212"/>
      <c r="S82" s="212"/>
      <c r="T82" s="213"/>
      <c r="AT82" s="214" t="s">
        <v>168</v>
      </c>
      <c r="AU82" s="214" t="s">
        <v>81</v>
      </c>
      <c r="AV82" s="11" t="s">
        <v>79</v>
      </c>
      <c r="AW82" s="11" t="s">
        <v>35</v>
      </c>
      <c r="AX82" s="11" t="s">
        <v>71</v>
      </c>
      <c r="AY82" s="214" t="s">
        <v>152</v>
      </c>
    </row>
    <row r="83" spans="2:51" s="11" customFormat="1" ht="13.5">
      <c r="B83" s="204"/>
      <c r="C83" s="205"/>
      <c r="D83" s="206" t="s">
        <v>168</v>
      </c>
      <c r="E83" s="207" t="s">
        <v>21</v>
      </c>
      <c r="F83" s="208" t="s">
        <v>1260</v>
      </c>
      <c r="G83" s="205"/>
      <c r="H83" s="207" t="s">
        <v>21</v>
      </c>
      <c r="I83" s="209"/>
      <c r="J83" s="205"/>
      <c r="K83" s="205"/>
      <c r="L83" s="210"/>
      <c r="M83" s="211"/>
      <c r="N83" s="212"/>
      <c r="O83" s="212"/>
      <c r="P83" s="212"/>
      <c r="Q83" s="212"/>
      <c r="R83" s="212"/>
      <c r="S83" s="212"/>
      <c r="T83" s="213"/>
      <c r="AT83" s="214" t="s">
        <v>168</v>
      </c>
      <c r="AU83" s="214" t="s">
        <v>81</v>
      </c>
      <c r="AV83" s="11" t="s">
        <v>79</v>
      </c>
      <c r="AW83" s="11" t="s">
        <v>35</v>
      </c>
      <c r="AX83" s="11" t="s">
        <v>71</v>
      </c>
      <c r="AY83" s="214" t="s">
        <v>152</v>
      </c>
    </row>
    <row r="84" spans="2:51" s="12" customFormat="1" ht="13.5">
      <c r="B84" s="215"/>
      <c r="C84" s="216"/>
      <c r="D84" s="206" t="s">
        <v>168</v>
      </c>
      <c r="E84" s="217" t="s">
        <v>21</v>
      </c>
      <c r="F84" s="218" t="s">
        <v>1269</v>
      </c>
      <c r="G84" s="216"/>
      <c r="H84" s="219">
        <v>33.7</v>
      </c>
      <c r="I84" s="220"/>
      <c r="J84" s="216"/>
      <c r="K84" s="216"/>
      <c r="L84" s="221"/>
      <c r="M84" s="222"/>
      <c r="N84" s="223"/>
      <c r="O84" s="223"/>
      <c r="P84" s="223"/>
      <c r="Q84" s="223"/>
      <c r="R84" s="223"/>
      <c r="S84" s="223"/>
      <c r="T84" s="224"/>
      <c r="AT84" s="225" t="s">
        <v>168</v>
      </c>
      <c r="AU84" s="225" t="s">
        <v>81</v>
      </c>
      <c r="AV84" s="12" t="s">
        <v>81</v>
      </c>
      <c r="AW84" s="12" t="s">
        <v>35</v>
      </c>
      <c r="AX84" s="12" t="s">
        <v>71</v>
      </c>
      <c r="AY84" s="225" t="s">
        <v>152</v>
      </c>
    </row>
    <row r="85" spans="2:51" s="13" customFormat="1" ht="13.5">
      <c r="B85" s="226"/>
      <c r="C85" s="227"/>
      <c r="D85" s="206" t="s">
        <v>168</v>
      </c>
      <c r="E85" s="228" t="s">
        <v>21</v>
      </c>
      <c r="F85" s="229" t="s">
        <v>172</v>
      </c>
      <c r="G85" s="227"/>
      <c r="H85" s="230">
        <v>33.7</v>
      </c>
      <c r="I85" s="231"/>
      <c r="J85" s="227"/>
      <c r="K85" s="227"/>
      <c r="L85" s="232"/>
      <c r="M85" s="233"/>
      <c r="N85" s="234"/>
      <c r="O85" s="234"/>
      <c r="P85" s="234"/>
      <c r="Q85" s="234"/>
      <c r="R85" s="234"/>
      <c r="S85" s="234"/>
      <c r="T85" s="235"/>
      <c r="AT85" s="236" t="s">
        <v>168</v>
      </c>
      <c r="AU85" s="236" t="s">
        <v>81</v>
      </c>
      <c r="AV85" s="13" t="s">
        <v>159</v>
      </c>
      <c r="AW85" s="13" t="s">
        <v>35</v>
      </c>
      <c r="AX85" s="13" t="s">
        <v>79</v>
      </c>
      <c r="AY85" s="236" t="s">
        <v>152</v>
      </c>
    </row>
    <row r="86" spans="2:65" s="1" customFormat="1" ht="25.5" customHeight="1">
      <c r="B86" s="41"/>
      <c r="C86" s="192" t="s">
        <v>81</v>
      </c>
      <c r="D86" s="192" t="s">
        <v>154</v>
      </c>
      <c r="E86" s="193" t="s">
        <v>1263</v>
      </c>
      <c r="F86" s="194" t="s">
        <v>1264</v>
      </c>
      <c r="G86" s="195" t="s">
        <v>878</v>
      </c>
      <c r="H86" s="264"/>
      <c r="I86" s="197"/>
      <c r="J86" s="198">
        <f>ROUND(I86*H86,2)</f>
        <v>0</v>
      </c>
      <c r="K86" s="194" t="s">
        <v>158</v>
      </c>
      <c r="L86" s="61"/>
      <c r="M86" s="199" t="s">
        <v>21</v>
      </c>
      <c r="N86" s="260" t="s">
        <v>42</v>
      </c>
      <c r="O86" s="261"/>
      <c r="P86" s="262">
        <f>O86*H86</f>
        <v>0</v>
      </c>
      <c r="Q86" s="262">
        <v>0</v>
      </c>
      <c r="R86" s="262">
        <f>Q86*H86</f>
        <v>0</v>
      </c>
      <c r="S86" s="262">
        <v>0</v>
      </c>
      <c r="T86" s="263">
        <f>S86*H86</f>
        <v>0</v>
      </c>
      <c r="AR86" s="24" t="s">
        <v>251</v>
      </c>
      <c r="AT86" s="24" t="s">
        <v>154</v>
      </c>
      <c r="AU86" s="24" t="s">
        <v>81</v>
      </c>
      <c r="AY86" s="24" t="s">
        <v>152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79</v>
      </c>
      <c r="BK86" s="203">
        <f>ROUND(I86*H86,2)</f>
        <v>0</v>
      </c>
      <c r="BL86" s="24" t="s">
        <v>251</v>
      </c>
      <c r="BM86" s="24" t="s">
        <v>1270</v>
      </c>
    </row>
    <row r="87" spans="2:12" s="1" customFormat="1" ht="6.95" customHeight="1">
      <c r="B87" s="56"/>
      <c r="C87" s="57"/>
      <c r="D87" s="57"/>
      <c r="E87" s="57"/>
      <c r="F87" s="57"/>
      <c r="G87" s="57"/>
      <c r="H87" s="57"/>
      <c r="I87" s="139"/>
      <c r="J87" s="57"/>
      <c r="K87" s="57"/>
      <c r="L87" s="61"/>
    </row>
  </sheetData>
  <sheetProtection algorithmName="SHA-512" hashValue="vSQvF6nrl9zH5iwh6Ow0B6oQTfYxcqDLhfji1qAne9RvFvYy7nZLcVes8/OD+TiDjHKlgG7+JIwpFsv7fJq7nQ==" saltValue="bOSDDnUe/4OYqTPq6Z08G3Y21usYquSxDHN6qpaU5uUQNdOzoB4ETzUuEn7QmpOnP3rBu1Pbr0RJBwHk0R9HWQ==" spinCount="100000" sheet="1" objects="1" scenarios="1" formatColumns="0" formatRows="0" autoFilter="0"/>
  <autoFilter ref="C77:K86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112</v>
      </c>
      <c r="G1" s="391" t="s">
        <v>113</v>
      </c>
      <c r="H1" s="391"/>
      <c r="I1" s="115"/>
      <c r="J1" s="114" t="s">
        <v>114</v>
      </c>
      <c r="K1" s="113" t="s">
        <v>115</v>
      </c>
      <c r="L1" s="114" t="s">
        <v>116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AT2" s="24" t="s">
        <v>102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5" customHeight="1">
      <c r="B4" s="28"/>
      <c r="C4" s="29"/>
      <c r="D4" s="30" t="s">
        <v>117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 xml:space="preserve"> Křepelka, Velké Poříčí, zkapacitnění koryta. -aktualizace 3/2018</v>
      </c>
      <c r="F7" s="384"/>
      <c r="G7" s="384"/>
      <c r="H7" s="384"/>
      <c r="I7" s="117"/>
      <c r="J7" s="29"/>
      <c r="K7" s="31"/>
    </row>
    <row r="8" spans="2:11" s="1" customFormat="1" ht="13.5">
      <c r="B8" s="41"/>
      <c r="C8" s="42"/>
      <c r="D8" s="37" t="s">
        <v>118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5" t="s">
        <v>1271</v>
      </c>
      <c r="F9" s="386"/>
      <c r="G9" s="386"/>
      <c r="H9" s="38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29. 3. 2018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2" t="s">
        <v>21</v>
      </c>
      <c r="F24" s="352"/>
      <c r="G24" s="352"/>
      <c r="H24" s="352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ROUND(J78,2)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0">
        <f>ROUND(SUM(BE78:BE86),2)</f>
        <v>0</v>
      </c>
      <c r="G30" s="42"/>
      <c r="H30" s="42"/>
      <c r="I30" s="131">
        <v>0.21</v>
      </c>
      <c r="J30" s="130">
        <f>ROUND(ROUND((SUM(BE78:BE86)),2)*I30,2)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0">
        <f>ROUND(SUM(BF78:BF86),2)</f>
        <v>0</v>
      </c>
      <c r="G31" s="42"/>
      <c r="H31" s="42"/>
      <c r="I31" s="131">
        <v>0.15</v>
      </c>
      <c r="J31" s="130">
        <f>ROUND(ROUND((SUM(BF78:BF86)),2)*I31,2)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0">
        <f>ROUND(SUM(BG78:BG86),2)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0">
        <f>ROUND(SUM(BH78:BH86),2)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0">
        <f>ROUND(SUM(BI78:BI86),2)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120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 xml:space="preserve"> Křepelka, Velké Poříčí, zkapacitnění koryta. -aktualizace 3/2018</v>
      </c>
      <c r="F45" s="384"/>
      <c r="G45" s="384"/>
      <c r="H45" s="384"/>
      <c r="I45" s="118"/>
      <c r="J45" s="42"/>
      <c r="K45" s="45"/>
    </row>
    <row r="46" spans="2:11" s="1" customFormat="1" ht="14.45" customHeight="1">
      <c r="B46" s="41"/>
      <c r="C46" s="37" t="s">
        <v>118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08 - SO 3.3a  8,2 m  + 3.3b 12,3 m</v>
      </c>
      <c r="F47" s="386"/>
      <c r="G47" s="386"/>
      <c r="H47" s="38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Velké Poříčí</v>
      </c>
      <c r="G49" s="42"/>
      <c r="H49" s="42"/>
      <c r="I49" s="119" t="s">
        <v>25</v>
      </c>
      <c r="J49" s="120" t="str">
        <f>IF(J12="","",J12)</f>
        <v>29. 3. 2018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ČR - Povodí Labe s.p.</v>
      </c>
      <c r="G51" s="42"/>
      <c r="H51" s="42"/>
      <c r="I51" s="119" t="s">
        <v>33</v>
      </c>
      <c r="J51" s="352" t="str">
        <f>E21</f>
        <v>ing. Jaroslav Branda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121</v>
      </c>
      <c r="D54" s="132"/>
      <c r="E54" s="132"/>
      <c r="F54" s="132"/>
      <c r="G54" s="132"/>
      <c r="H54" s="132"/>
      <c r="I54" s="145"/>
      <c r="J54" s="146" t="s">
        <v>122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123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124</v>
      </c>
    </row>
    <row r="57" spans="2:11" s="7" customFormat="1" ht="24.95" customHeight="1">
      <c r="B57" s="149"/>
      <c r="C57" s="150"/>
      <c r="D57" s="151" t="s">
        <v>672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11" s="8" customFormat="1" ht="19.9" customHeight="1">
      <c r="B58" s="156"/>
      <c r="C58" s="157"/>
      <c r="D58" s="158" t="s">
        <v>1231</v>
      </c>
      <c r="E58" s="159"/>
      <c r="F58" s="159"/>
      <c r="G58" s="159"/>
      <c r="H58" s="159"/>
      <c r="I58" s="160"/>
      <c r="J58" s="161">
        <f>J80</f>
        <v>0</v>
      </c>
      <c r="K58" s="162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11" s="1" customFormat="1" ht="6.95" customHeight="1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12" s="1" customFormat="1" ht="6.95" customHeight="1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12" s="1" customFormat="1" ht="36.95" customHeight="1">
      <c r="B65" s="41"/>
      <c r="C65" s="62" t="s">
        <v>136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6.95" customHeight="1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4.45" customHeight="1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16.5" customHeight="1">
      <c r="B68" s="41"/>
      <c r="C68" s="63"/>
      <c r="D68" s="63"/>
      <c r="E68" s="388" t="str">
        <f>E7</f>
        <v xml:space="preserve"> Křepelka, Velké Poříčí, zkapacitnění koryta. -aktualizace 3/2018</v>
      </c>
      <c r="F68" s="389"/>
      <c r="G68" s="389"/>
      <c r="H68" s="389"/>
      <c r="I68" s="163"/>
      <c r="J68" s="63"/>
      <c r="K68" s="63"/>
      <c r="L68" s="61"/>
    </row>
    <row r="69" spans="2:12" s="1" customFormat="1" ht="14.45" customHeight="1">
      <c r="B69" s="41"/>
      <c r="C69" s="65" t="s">
        <v>118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17.25" customHeight="1">
      <c r="B70" s="41"/>
      <c r="C70" s="63"/>
      <c r="D70" s="63"/>
      <c r="E70" s="363" t="str">
        <f>E9</f>
        <v>08 - SO 3.3a  8,2 m  + 3.3b 12,3 m</v>
      </c>
      <c r="F70" s="390"/>
      <c r="G70" s="390"/>
      <c r="H70" s="390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8" customHeight="1">
      <c r="B72" s="41"/>
      <c r="C72" s="65" t="s">
        <v>23</v>
      </c>
      <c r="D72" s="63"/>
      <c r="E72" s="63"/>
      <c r="F72" s="164" t="str">
        <f>F12</f>
        <v>Velké Poříčí</v>
      </c>
      <c r="G72" s="63"/>
      <c r="H72" s="63"/>
      <c r="I72" s="165" t="s">
        <v>25</v>
      </c>
      <c r="J72" s="73" t="str">
        <f>IF(J12="","",J12)</f>
        <v>29. 3. 2018</v>
      </c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3.5">
      <c r="B74" s="41"/>
      <c r="C74" s="65" t="s">
        <v>27</v>
      </c>
      <c r="D74" s="63"/>
      <c r="E74" s="63"/>
      <c r="F74" s="164" t="str">
        <f>E15</f>
        <v>ČR - Povodí Labe s.p.</v>
      </c>
      <c r="G74" s="63"/>
      <c r="H74" s="63"/>
      <c r="I74" s="165" t="s">
        <v>33</v>
      </c>
      <c r="J74" s="164" t="str">
        <f>E21</f>
        <v>ing. Jaroslav Branda</v>
      </c>
      <c r="K74" s="63"/>
      <c r="L74" s="61"/>
    </row>
    <row r="75" spans="2:12" s="1" customFormat="1" ht="14.45" customHeight="1">
      <c r="B75" s="41"/>
      <c r="C75" s="65" t="s">
        <v>31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9" customFormat="1" ht="29.25" customHeight="1">
      <c r="B77" s="166"/>
      <c r="C77" s="167" t="s">
        <v>137</v>
      </c>
      <c r="D77" s="168" t="s">
        <v>56</v>
      </c>
      <c r="E77" s="168" t="s">
        <v>52</v>
      </c>
      <c r="F77" s="168" t="s">
        <v>138</v>
      </c>
      <c r="G77" s="168" t="s">
        <v>139</v>
      </c>
      <c r="H77" s="168" t="s">
        <v>140</v>
      </c>
      <c r="I77" s="169" t="s">
        <v>141</v>
      </c>
      <c r="J77" s="168" t="s">
        <v>122</v>
      </c>
      <c r="K77" s="170" t="s">
        <v>142</v>
      </c>
      <c r="L77" s="171"/>
      <c r="M77" s="81" t="s">
        <v>143</v>
      </c>
      <c r="N77" s="82" t="s">
        <v>41</v>
      </c>
      <c r="O77" s="82" t="s">
        <v>144</v>
      </c>
      <c r="P77" s="82" t="s">
        <v>145</v>
      </c>
      <c r="Q77" s="82" t="s">
        <v>146</v>
      </c>
      <c r="R77" s="82" t="s">
        <v>147</v>
      </c>
      <c r="S77" s="82" t="s">
        <v>148</v>
      </c>
      <c r="T77" s="83" t="s">
        <v>149</v>
      </c>
    </row>
    <row r="78" spans="2:63" s="1" customFormat="1" ht="29.25" customHeight="1">
      <c r="B78" s="41"/>
      <c r="C78" s="87" t="s">
        <v>123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</f>
        <v>0</v>
      </c>
      <c r="Q78" s="85"/>
      <c r="R78" s="173">
        <f>R79</f>
        <v>0</v>
      </c>
      <c r="S78" s="85"/>
      <c r="T78" s="174">
        <f>T79</f>
        <v>0</v>
      </c>
      <c r="AT78" s="24" t="s">
        <v>70</v>
      </c>
      <c r="AU78" s="24" t="s">
        <v>124</v>
      </c>
      <c r="BK78" s="175">
        <f>BK79</f>
        <v>0</v>
      </c>
    </row>
    <row r="79" spans="2:63" s="10" customFormat="1" ht="37.35" customHeight="1">
      <c r="B79" s="176"/>
      <c r="C79" s="177"/>
      <c r="D79" s="178" t="s">
        <v>70</v>
      </c>
      <c r="E79" s="179" t="s">
        <v>848</v>
      </c>
      <c r="F79" s="179" t="s">
        <v>849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P80</f>
        <v>0</v>
      </c>
      <c r="Q79" s="184"/>
      <c r="R79" s="185">
        <f>R80</f>
        <v>0</v>
      </c>
      <c r="S79" s="184"/>
      <c r="T79" s="186">
        <f>T80</f>
        <v>0</v>
      </c>
      <c r="AR79" s="187" t="s">
        <v>81</v>
      </c>
      <c r="AT79" s="188" t="s">
        <v>70</v>
      </c>
      <c r="AU79" s="188" t="s">
        <v>71</v>
      </c>
      <c r="AY79" s="187" t="s">
        <v>152</v>
      </c>
      <c r="BK79" s="189">
        <f>BK80</f>
        <v>0</v>
      </c>
    </row>
    <row r="80" spans="2:63" s="10" customFormat="1" ht="19.9" customHeight="1">
      <c r="B80" s="176"/>
      <c r="C80" s="177"/>
      <c r="D80" s="178" t="s">
        <v>70</v>
      </c>
      <c r="E80" s="190" t="s">
        <v>1254</v>
      </c>
      <c r="F80" s="190" t="s">
        <v>1255</v>
      </c>
      <c r="G80" s="177"/>
      <c r="H80" s="177"/>
      <c r="I80" s="180"/>
      <c r="J80" s="191">
        <f>BK80</f>
        <v>0</v>
      </c>
      <c r="K80" s="177"/>
      <c r="L80" s="182"/>
      <c r="M80" s="183"/>
      <c r="N80" s="184"/>
      <c r="O80" s="184"/>
      <c r="P80" s="185">
        <f>SUM(P81:P86)</f>
        <v>0</v>
      </c>
      <c r="Q80" s="184"/>
      <c r="R80" s="185">
        <f>SUM(R81:R86)</f>
        <v>0</v>
      </c>
      <c r="S80" s="184"/>
      <c r="T80" s="186">
        <f>SUM(T81:T86)</f>
        <v>0</v>
      </c>
      <c r="AR80" s="187" t="s">
        <v>81</v>
      </c>
      <c r="AT80" s="188" t="s">
        <v>70</v>
      </c>
      <c r="AU80" s="188" t="s">
        <v>79</v>
      </c>
      <c r="AY80" s="187" t="s">
        <v>152</v>
      </c>
      <c r="BK80" s="189">
        <f>SUM(BK81:BK86)</f>
        <v>0</v>
      </c>
    </row>
    <row r="81" spans="2:65" s="1" customFormat="1" ht="16.5" customHeight="1">
      <c r="B81" s="41"/>
      <c r="C81" s="192" t="s">
        <v>79</v>
      </c>
      <c r="D81" s="192" t="s">
        <v>154</v>
      </c>
      <c r="E81" s="193" t="s">
        <v>1256</v>
      </c>
      <c r="F81" s="194" t="s">
        <v>1267</v>
      </c>
      <c r="G81" s="195" t="s">
        <v>182</v>
      </c>
      <c r="H81" s="196">
        <v>20.5</v>
      </c>
      <c r="I81" s="197"/>
      <c r="J81" s="198">
        <f>ROUND(I81*H81,2)</f>
        <v>0</v>
      </c>
      <c r="K81" s="194" t="s">
        <v>21</v>
      </c>
      <c r="L81" s="61"/>
      <c r="M81" s="199" t="s">
        <v>21</v>
      </c>
      <c r="N81" s="200" t="s">
        <v>42</v>
      </c>
      <c r="O81" s="42"/>
      <c r="P81" s="201">
        <f>O81*H81</f>
        <v>0</v>
      </c>
      <c r="Q81" s="201">
        <v>0</v>
      </c>
      <c r="R81" s="201">
        <f>Q81*H81</f>
        <v>0</v>
      </c>
      <c r="S81" s="201">
        <v>0</v>
      </c>
      <c r="T81" s="202">
        <f>S81*H81</f>
        <v>0</v>
      </c>
      <c r="AR81" s="24" t="s">
        <v>251</v>
      </c>
      <c r="AT81" s="24" t="s">
        <v>154</v>
      </c>
      <c r="AU81" s="24" t="s">
        <v>81</v>
      </c>
      <c r="AY81" s="24" t="s">
        <v>152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4" t="s">
        <v>79</v>
      </c>
      <c r="BK81" s="203">
        <f>ROUND(I81*H81,2)</f>
        <v>0</v>
      </c>
      <c r="BL81" s="24" t="s">
        <v>251</v>
      </c>
      <c r="BM81" s="24" t="s">
        <v>1272</v>
      </c>
    </row>
    <row r="82" spans="2:51" s="11" customFormat="1" ht="13.5">
      <c r="B82" s="204"/>
      <c r="C82" s="205"/>
      <c r="D82" s="206" t="s">
        <v>168</v>
      </c>
      <c r="E82" s="207" t="s">
        <v>21</v>
      </c>
      <c r="F82" s="208" t="s">
        <v>1259</v>
      </c>
      <c r="G82" s="205"/>
      <c r="H82" s="207" t="s">
        <v>21</v>
      </c>
      <c r="I82" s="209"/>
      <c r="J82" s="205"/>
      <c r="K82" s="205"/>
      <c r="L82" s="210"/>
      <c r="M82" s="211"/>
      <c r="N82" s="212"/>
      <c r="O82" s="212"/>
      <c r="P82" s="212"/>
      <c r="Q82" s="212"/>
      <c r="R82" s="212"/>
      <c r="S82" s="212"/>
      <c r="T82" s="213"/>
      <c r="AT82" s="214" t="s">
        <v>168</v>
      </c>
      <c r="AU82" s="214" t="s">
        <v>81</v>
      </c>
      <c r="AV82" s="11" t="s">
        <v>79</v>
      </c>
      <c r="AW82" s="11" t="s">
        <v>35</v>
      </c>
      <c r="AX82" s="11" t="s">
        <v>71</v>
      </c>
      <c r="AY82" s="214" t="s">
        <v>152</v>
      </c>
    </row>
    <row r="83" spans="2:51" s="11" customFormat="1" ht="13.5">
      <c r="B83" s="204"/>
      <c r="C83" s="205"/>
      <c r="D83" s="206" t="s">
        <v>168</v>
      </c>
      <c r="E83" s="207" t="s">
        <v>21</v>
      </c>
      <c r="F83" s="208" t="s">
        <v>1260</v>
      </c>
      <c r="G83" s="205"/>
      <c r="H83" s="207" t="s">
        <v>21</v>
      </c>
      <c r="I83" s="209"/>
      <c r="J83" s="205"/>
      <c r="K83" s="205"/>
      <c r="L83" s="210"/>
      <c r="M83" s="211"/>
      <c r="N83" s="212"/>
      <c r="O83" s="212"/>
      <c r="P83" s="212"/>
      <c r="Q83" s="212"/>
      <c r="R83" s="212"/>
      <c r="S83" s="212"/>
      <c r="T83" s="213"/>
      <c r="AT83" s="214" t="s">
        <v>168</v>
      </c>
      <c r="AU83" s="214" t="s">
        <v>81</v>
      </c>
      <c r="AV83" s="11" t="s">
        <v>79</v>
      </c>
      <c r="AW83" s="11" t="s">
        <v>35</v>
      </c>
      <c r="AX83" s="11" t="s">
        <v>71</v>
      </c>
      <c r="AY83" s="214" t="s">
        <v>152</v>
      </c>
    </row>
    <row r="84" spans="2:51" s="12" customFormat="1" ht="13.5">
      <c r="B84" s="215"/>
      <c r="C84" s="216"/>
      <c r="D84" s="206" t="s">
        <v>168</v>
      </c>
      <c r="E84" s="217" t="s">
        <v>21</v>
      </c>
      <c r="F84" s="218" t="s">
        <v>1273</v>
      </c>
      <c r="G84" s="216"/>
      <c r="H84" s="219">
        <v>20.5</v>
      </c>
      <c r="I84" s="220"/>
      <c r="J84" s="216"/>
      <c r="K84" s="216"/>
      <c r="L84" s="221"/>
      <c r="M84" s="222"/>
      <c r="N84" s="223"/>
      <c r="O84" s="223"/>
      <c r="P84" s="223"/>
      <c r="Q84" s="223"/>
      <c r="R84" s="223"/>
      <c r="S84" s="223"/>
      <c r="T84" s="224"/>
      <c r="AT84" s="225" t="s">
        <v>168</v>
      </c>
      <c r="AU84" s="225" t="s">
        <v>81</v>
      </c>
      <c r="AV84" s="12" t="s">
        <v>81</v>
      </c>
      <c r="AW84" s="12" t="s">
        <v>35</v>
      </c>
      <c r="AX84" s="12" t="s">
        <v>71</v>
      </c>
      <c r="AY84" s="225" t="s">
        <v>152</v>
      </c>
    </row>
    <row r="85" spans="2:51" s="13" customFormat="1" ht="13.5">
      <c r="B85" s="226"/>
      <c r="C85" s="227"/>
      <c r="D85" s="206" t="s">
        <v>168</v>
      </c>
      <c r="E85" s="228" t="s">
        <v>21</v>
      </c>
      <c r="F85" s="229" t="s">
        <v>172</v>
      </c>
      <c r="G85" s="227"/>
      <c r="H85" s="230">
        <v>20.5</v>
      </c>
      <c r="I85" s="231"/>
      <c r="J85" s="227"/>
      <c r="K85" s="227"/>
      <c r="L85" s="232"/>
      <c r="M85" s="233"/>
      <c r="N85" s="234"/>
      <c r="O85" s="234"/>
      <c r="P85" s="234"/>
      <c r="Q85" s="234"/>
      <c r="R85" s="234"/>
      <c r="S85" s="234"/>
      <c r="T85" s="235"/>
      <c r="AT85" s="236" t="s">
        <v>168</v>
      </c>
      <c r="AU85" s="236" t="s">
        <v>81</v>
      </c>
      <c r="AV85" s="13" t="s">
        <v>159</v>
      </c>
      <c r="AW85" s="13" t="s">
        <v>35</v>
      </c>
      <c r="AX85" s="13" t="s">
        <v>79</v>
      </c>
      <c r="AY85" s="236" t="s">
        <v>152</v>
      </c>
    </row>
    <row r="86" spans="2:65" s="1" customFormat="1" ht="25.5" customHeight="1">
      <c r="B86" s="41"/>
      <c r="C86" s="192" t="s">
        <v>81</v>
      </c>
      <c r="D86" s="192" t="s">
        <v>154</v>
      </c>
      <c r="E86" s="193" t="s">
        <v>1263</v>
      </c>
      <c r="F86" s="194" t="s">
        <v>1264</v>
      </c>
      <c r="G86" s="195" t="s">
        <v>878</v>
      </c>
      <c r="H86" s="264"/>
      <c r="I86" s="197"/>
      <c r="J86" s="198">
        <f>ROUND(I86*H86,2)</f>
        <v>0</v>
      </c>
      <c r="K86" s="194" t="s">
        <v>158</v>
      </c>
      <c r="L86" s="61"/>
      <c r="M86" s="199" t="s">
        <v>21</v>
      </c>
      <c r="N86" s="260" t="s">
        <v>42</v>
      </c>
      <c r="O86" s="261"/>
      <c r="P86" s="262">
        <f>O86*H86</f>
        <v>0</v>
      </c>
      <c r="Q86" s="262">
        <v>0</v>
      </c>
      <c r="R86" s="262">
        <f>Q86*H86</f>
        <v>0</v>
      </c>
      <c r="S86" s="262">
        <v>0</v>
      </c>
      <c r="T86" s="263">
        <f>S86*H86</f>
        <v>0</v>
      </c>
      <c r="AR86" s="24" t="s">
        <v>251</v>
      </c>
      <c r="AT86" s="24" t="s">
        <v>154</v>
      </c>
      <c r="AU86" s="24" t="s">
        <v>81</v>
      </c>
      <c r="AY86" s="24" t="s">
        <v>152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79</v>
      </c>
      <c r="BK86" s="203">
        <f>ROUND(I86*H86,2)</f>
        <v>0</v>
      </c>
      <c r="BL86" s="24" t="s">
        <v>251</v>
      </c>
      <c r="BM86" s="24" t="s">
        <v>1274</v>
      </c>
    </row>
    <row r="87" spans="2:12" s="1" customFormat="1" ht="6.95" customHeight="1">
      <c r="B87" s="56"/>
      <c r="C87" s="57"/>
      <c r="D87" s="57"/>
      <c r="E87" s="57"/>
      <c r="F87" s="57"/>
      <c r="G87" s="57"/>
      <c r="H87" s="57"/>
      <c r="I87" s="139"/>
      <c r="J87" s="57"/>
      <c r="K87" s="57"/>
      <c r="L87" s="61"/>
    </row>
  </sheetData>
  <sheetProtection algorithmName="SHA-512" hashValue="9XkVQtG5YZL2fSE99InNl8nCHF0tmikyioLVjSUKJ22HBwI8fbtMRpi8zB5Ks5uWB5AVsrdJGnF2uOQG8xiQCg==" saltValue="fz3D5k/XRFcQF0C5eHY8uzDk3fUIkCh73gYV6ebZ8TB6Hjt7wGLj49KAP+YDlqH+Ib+zePpKPJCmyhGKWRa0VA==" spinCount="100000" sheet="1" objects="1" scenarios="1" formatColumns="0" formatRows="0" autoFilter="0"/>
  <autoFilter ref="C77:K86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Jarda-PC\Jarda</dc:creator>
  <cp:keywords/>
  <dc:description/>
  <cp:lastModifiedBy>Ing. Vladimír Vít</cp:lastModifiedBy>
  <dcterms:created xsi:type="dcterms:W3CDTF">2018-04-03T11:28:28Z</dcterms:created>
  <dcterms:modified xsi:type="dcterms:W3CDTF">2018-04-03T13:32:01Z</dcterms:modified>
  <cp:category/>
  <cp:version/>
  <cp:contentType/>
  <cp:contentStatus/>
</cp:coreProperties>
</file>