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218\Documents\Veřejné zakázky\střecha Dobřichovice\Střecha 2018\"/>
    </mc:Choice>
  </mc:AlternateContent>
  <bookViews>
    <workbookView xWindow="-15" yWindow="-15" windowWidth="19260" windowHeight="5955"/>
  </bookViews>
  <sheets>
    <sheet name="Kryci list" sheetId="1" r:id="rId1"/>
    <sheet name="Zakazka" sheetId="3" r:id="rId2"/>
  </sheets>
  <definedNames>
    <definedName name="__CENA__">Zakazka!$H$5:$H$33</definedName>
    <definedName name="__MAIN__">Zakazka!$A$1:$CW$33</definedName>
    <definedName name="__MAIN2__">#REF!</definedName>
    <definedName name="__MAIN3__">'Kryci list'!$B$2:$D$13</definedName>
    <definedName name="__SAZBA__">Zakazka!$M$5:$M$33</definedName>
    <definedName name="__T0__">Zakazka!$A$5:$U$33</definedName>
    <definedName name="__T1__">Zakazka!$A$5:$U$16</definedName>
    <definedName name="__T2__">Zakazka!$A$5:$CW$5</definedName>
    <definedName name="__T3__">Zakazka!#REF!</definedName>
    <definedName name="__TE0__">'Kryci list'!$B$4:$I$8</definedName>
    <definedName name="__TE1__">'Kryci list'!#REF!</definedName>
    <definedName name="__TE2__">'Kryci list'!$B$13:$C$13</definedName>
    <definedName name="__TR0__">#REF!</definedName>
    <definedName name="__TR1__">#REF!</definedName>
    <definedName name="_xlnm.Print_Titles" localSheetId="1">Zakazka!$3:$4</definedName>
  </definedNames>
  <calcPr calcId="162913"/>
</workbook>
</file>

<file path=xl/calcChain.xml><?xml version="1.0" encoding="utf-8"?>
<calcChain xmlns="http://schemas.openxmlformats.org/spreadsheetml/2006/main">
  <c r="H28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5" i="3"/>
  <c r="L25" i="3" l="1"/>
  <c r="L23" i="3"/>
  <c r="L21" i="3"/>
  <c r="L19" i="3"/>
  <c r="J16" i="3"/>
  <c r="L16" i="3"/>
  <c r="A2" i="1" l="1" a="1"/>
  <c r="A2" i="1" s="1"/>
  <c r="A3" i="1" s="1" a="1"/>
  <c r="A3" i="1" s="1"/>
  <c r="A4" i="1" s="1" a="1"/>
  <c r="A4" i="1" s="1"/>
  <c r="A18" i="1" s="1"/>
  <c r="J5" i="3"/>
  <c r="J7" i="3"/>
  <c r="L9" i="3"/>
  <c r="J9" i="3"/>
  <c r="J10" i="3"/>
  <c r="J11" i="3"/>
  <c r="L12" i="3"/>
  <c r="J13" i="3"/>
  <c r="J14" i="3"/>
  <c r="J15" i="3"/>
  <c r="J18" i="3"/>
  <c r="N18" i="3"/>
  <c r="O18" i="3" s="1"/>
  <c r="J24" i="3"/>
  <c r="N26" i="3"/>
  <c r="J28" i="3"/>
  <c r="N28" i="3"/>
  <c r="O28" i="3" s="1"/>
  <c r="L28" i="3"/>
  <c r="J29" i="3"/>
  <c r="J30" i="3"/>
  <c r="L30" i="3"/>
  <c r="J31" i="3"/>
  <c r="L31" i="3"/>
  <c r="L32" i="3"/>
  <c r="J33" i="3"/>
  <c r="L13" i="3"/>
  <c r="N11" i="3"/>
  <c r="O11" i="3" s="1"/>
  <c r="L11" i="3"/>
  <c r="N9" i="3"/>
  <c r="N5" i="3"/>
  <c r="L5" i="3"/>
  <c r="N24" i="3"/>
  <c r="L24" i="3"/>
  <c r="N10" i="3"/>
  <c r="O10" i="3" s="1"/>
  <c r="L10" i="3"/>
  <c r="N13" i="3" l="1"/>
  <c r="O13" i="3" s="1"/>
  <c r="L7" i="3"/>
  <c r="L15" i="3"/>
  <c r="L26" i="3"/>
  <c r="O24" i="3"/>
  <c r="N14" i="3"/>
  <c r="N15" i="3"/>
  <c r="O15" i="3" s="1"/>
  <c r="J26" i="3"/>
  <c r="L18" i="3"/>
  <c r="O9" i="3"/>
  <c r="L33" i="3"/>
  <c r="L29" i="3"/>
  <c r="O5" i="3"/>
  <c r="B18" i="1"/>
  <c r="D18" i="1"/>
  <c r="N29" i="3"/>
  <c r="O29" i="3" s="1"/>
  <c r="J6" i="3"/>
  <c r="L6" i="3"/>
  <c r="J22" i="3"/>
  <c r="L22" i="3"/>
  <c r="J17" i="3"/>
  <c r="L17" i="3"/>
  <c r="J8" i="3"/>
  <c r="J32" i="3"/>
  <c r="J20" i="3"/>
  <c r="L20" i="3"/>
  <c r="L8" i="3"/>
  <c r="L14" i="3"/>
  <c r="O26" i="3"/>
  <c r="N33" i="3"/>
  <c r="O33" i="3" s="1"/>
  <c r="J12" i="3"/>
  <c r="H30" i="3" l="1"/>
  <c r="O14" i="3"/>
  <c r="N7" i="3"/>
  <c r="O7" i="3" s="1"/>
  <c r="N32" i="3"/>
  <c r="O32" i="3" s="1"/>
  <c r="N22" i="3"/>
  <c r="N6" i="3"/>
  <c r="O6" i="3" s="1"/>
  <c r="N12" i="3"/>
  <c r="O12" i="3" s="1"/>
  <c r="N8" i="3"/>
  <c r="O8" i="3" s="1"/>
  <c r="N17" i="3"/>
  <c r="N20" i="3"/>
  <c r="O20" i="3" s="1"/>
  <c r="A17" i="1"/>
  <c r="N30" i="3" l="1"/>
  <c r="O30" i="3" s="1"/>
  <c r="D16" i="1"/>
  <c r="D17" i="1" s="1"/>
  <c r="H31" i="3"/>
  <c r="N31" i="3" s="1"/>
  <c r="O31" i="3" s="1"/>
  <c r="A16" i="1"/>
  <c r="O17" i="3"/>
  <c r="O22" i="3"/>
  <c r="D19" i="1" l="1"/>
</calcChain>
</file>

<file path=xl/sharedStrings.xml><?xml version="1.0" encoding="utf-8"?>
<sst xmlns="http://schemas.openxmlformats.org/spreadsheetml/2006/main" count="136" uniqueCount="71">
  <si>
    <t>_</t>
  </si>
  <si>
    <t>MJ</t>
  </si>
  <si>
    <t>m2</t>
  </si>
  <si>
    <t>001</t>
  </si>
  <si>
    <t>002</t>
  </si>
  <si>
    <t>003</t>
  </si>
  <si>
    <t>004</t>
  </si>
  <si>
    <t>006</t>
  </si>
  <si>
    <t>009</t>
  </si>
  <si>
    <t>DPH</t>
  </si>
  <si>
    <t>Cena</t>
  </si>
  <si>
    <t>Název</t>
  </si>
  <si>
    <t>Oddíl</t>
  </si>
  <si>
    <t>Popis</t>
  </si>
  <si>
    <t>SO_01</t>
  </si>
  <si>
    <t>Suť</t>
  </si>
  <si>
    <t>Objekt</t>
  </si>
  <si>
    <t>Zakázka</t>
  </si>
  <si>
    <t>Ztratné</t>
  </si>
  <si>
    <t>Poř.</t>
  </si>
  <si>
    <t>Hmotnost</t>
  </si>
  <si>
    <t>Sazba DPH</t>
  </si>
  <si>
    <t>Cena s DPH</t>
  </si>
  <si>
    <t>Jedn. cena</t>
  </si>
  <si>
    <t>Zpracovatel</t>
  </si>
  <si>
    <t>Výměra</t>
  </si>
  <si>
    <t>Jedn. hmotn.</t>
  </si>
  <si>
    <t>Rekapitulace</t>
  </si>
  <si>
    <t>Komentář</t>
  </si>
  <si>
    <t>Celkem (bez DPH)</t>
  </si>
  <si>
    <t>Jedn. suť</t>
  </si>
  <si>
    <t>Výměra bez ztr.</t>
  </si>
  <si>
    <t>Nabídkový rozpočet</t>
  </si>
  <si>
    <t>Celkem (včetně DPH)</t>
  </si>
  <si>
    <t>Zhotovitel</t>
  </si>
  <si>
    <t>Sídlo</t>
  </si>
  <si>
    <t>IČ</t>
  </si>
  <si>
    <t>zástupce</t>
  </si>
  <si>
    <t>BEZ DPH</t>
  </si>
  <si>
    <t>ks</t>
  </si>
  <si>
    <t>Poznámky:</t>
  </si>
  <si>
    <t>Zadavatel</t>
  </si>
  <si>
    <r>
      <rPr>
        <b/>
        <sz val="10"/>
        <rFont val="Arial"/>
        <family val="2"/>
        <charset val="238"/>
      </rPr>
      <t>Česká republika – Ústřední kontrolní a zkušební ústav zemědělský, organizační složka státu</t>
    </r>
    <r>
      <rPr>
        <sz val="10"/>
        <rFont val="Arial"/>
        <family val="2"/>
        <charset val="238"/>
      </rPr>
      <t xml:space="preserve">
se sídlem Hroznová 63/2, 656 06 Brno
IČ 00020338, DIČ CZ00020338
</t>
    </r>
  </si>
  <si>
    <t>Místo plnění</t>
  </si>
  <si>
    <t>Oprava střechy hospodářské budovy ZS Dobřichovice</t>
  </si>
  <si>
    <t>Zkušební stanice Dobřichovice, Pražská 586, 252 29 Dobřichovice</t>
  </si>
  <si>
    <t>těsnění krytiny horní/spodní</t>
  </si>
  <si>
    <t>hřebenáč</t>
  </si>
  <si>
    <t xml:space="preserve">střešní impregnované latě 6/4 </t>
  </si>
  <si>
    <t>OSB desky na podhled,barva</t>
  </si>
  <si>
    <t>spojovací materiál krytina</t>
  </si>
  <si>
    <t>čílko</t>
  </si>
  <si>
    <t>kotlik</t>
  </si>
  <si>
    <t>koleno 100</t>
  </si>
  <si>
    <t>svod 100</t>
  </si>
  <si>
    <t xml:space="preserve">objímka 100 </t>
  </si>
  <si>
    <t>hák 33</t>
  </si>
  <si>
    <t>ochranná větrací  mřížka</t>
  </si>
  <si>
    <t>klínové molitany</t>
  </si>
  <si>
    <t>demontáž a montáž hromosvodu s revizí</t>
  </si>
  <si>
    <t>žlab  33 (barva hnědá)</t>
  </si>
  <si>
    <t>bm</t>
  </si>
  <si>
    <t xml:space="preserve">lemování zdi </t>
  </si>
  <si>
    <t xml:space="preserve">lemování atiky </t>
  </si>
  <si>
    <t xml:space="preserve">zátahový plech </t>
  </si>
  <si>
    <t xml:space="preserve">okapnice </t>
  </si>
  <si>
    <t xml:space="preserve">demontáž staré krytiny ETERNIT !!! </t>
  </si>
  <si>
    <t xml:space="preserve">naložení a odvoz nebezpečného odpadu na skládku </t>
  </si>
  <si>
    <t xml:space="preserve">očištění a oštření krovů fungicidem a insekticidem </t>
  </si>
  <si>
    <r>
      <t>krytina typu trapéz 35 s doplňky, tloušťka min. 0,5 mm, povrchová úprava PE o tl. min. 25</t>
    </r>
    <r>
      <rPr>
        <sz val="9"/>
        <color indexed="8"/>
        <rFont val="Calibri"/>
        <family val="2"/>
        <charset val="238"/>
      </rPr>
      <t>µ</t>
    </r>
    <r>
      <rPr>
        <sz val="9"/>
        <color indexed="8"/>
        <rFont val="Arial"/>
        <family val="2"/>
        <charset val="238"/>
      </rPr>
      <t>m</t>
    </r>
  </si>
  <si>
    <t xml:space="preserve">kontaktní difuzni folie (lepené spoje)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</si>
</sst>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</numFmts>
  <fonts count="27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20"/>
      <color rgb="FF000080"/>
      <name val="Arial"/>
      <family val="2"/>
      <charset val="238"/>
    </font>
    <font>
      <sz val="9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164" fontId="6" fillId="0" borderId="2" xfId="0" applyNumberFormat="1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167" fontId="6" fillId="0" borderId="2" xfId="0" applyNumberFormat="1" applyFont="1" applyBorder="1" applyAlignment="1">
      <alignment horizontal="right" vertical="top"/>
    </xf>
    <xf numFmtId="0" fontId="23" fillId="0" borderId="0" xfId="2"/>
    <xf numFmtId="0" fontId="10" fillId="0" borderId="0" xfId="0" applyFont="1"/>
    <xf numFmtId="49" fontId="11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right"/>
    </xf>
    <xf numFmtId="0" fontId="12" fillId="0" borderId="0" xfId="0" applyFont="1"/>
    <xf numFmtId="49" fontId="6" fillId="0" borderId="2" xfId="0" applyNumberFormat="1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left" vertical="top" wrapText="1"/>
    </xf>
    <xf numFmtId="165" fontId="13" fillId="0" borderId="2" xfId="0" applyNumberFormat="1" applyFont="1" applyFill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169" fontId="6" fillId="0" borderId="2" xfId="0" applyNumberFormat="1" applyFont="1" applyBorder="1" applyAlignment="1">
      <alignment horizontal="right" vertical="top"/>
    </xf>
    <xf numFmtId="0" fontId="14" fillId="0" borderId="0" xfId="0" applyFont="1"/>
    <xf numFmtId="0" fontId="16" fillId="0" borderId="0" xfId="0" applyFont="1"/>
    <xf numFmtId="0" fontId="17" fillId="0" borderId="0" xfId="2" applyNumberFormat="1" applyFont="1" applyBorder="1" applyAlignment="1">
      <alignment horizontal="left"/>
    </xf>
    <xf numFmtId="0" fontId="0" fillId="0" borderId="0" xfId="0" applyNumberFormat="1" applyAlignment="1">
      <alignment horizontal="left" wrapText="1"/>
    </xf>
    <xf numFmtId="0" fontId="18" fillId="0" borderId="0" xfId="1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vertical="top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top"/>
    </xf>
    <xf numFmtId="0" fontId="11" fillId="0" borderId="3" xfId="0" applyNumberFormat="1" applyFont="1" applyBorder="1" applyAlignment="1">
      <alignment horizontal="center"/>
    </xf>
    <xf numFmtId="164" fontId="5" fillId="0" borderId="0" xfId="0" applyNumberFormat="1" applyFont="1" applyAlignment="1"/>
    <xf numFmtId="0" fontId="0" fillId="0" borderId="0" xfId="0" applyBorder="1"/>
    <xf numFmtId="167" fontId="5" fillId="0" borderId="7" xfId="0" applyNumberFormat="1" applyFont="1" applyBorder="1" applyAlignment="1"/>
    <xf numFmtId="166" fontId="6" fillId="0" borderId="2" xfId="0" applyNumberFormat="1" applyFont="1" applyBorder="1" applyAlignment="1" applyProtection="1">
      <alignment horizontal="right" vertical="top"/>
      <protection locked="0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 applyProtection="1">
      <alignment horizontal="right" vertical="top"/>
      <protection locked="0"/>
    </xf>
    <xf numFmtId="169" fontId="6" fillId="0" borderId="2" xfId="0" applyNumberFormat="1" applyFont="1" applyBorder="1" applyAlignment="1" applyProtection="1">
      <alignment horizontal="right" vertical="top"/>
      <protection locked="0"/>
    </xf>
    <xf numFmtId="165" fontId="24" fillId="0" borderId="0" xfId="0" applyNumberFormat="1" applyFont="1" applyFill="1" applyBorder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center" vertical="center"/>
      <protection locked="0"/>
    </xf>
    <xf numFmtId="166" fontId="15" fillId="0" borderId="6" xfId="0" applyNumberFormat="1" applyFont="1" applyBorder="1" applyAlignment="1"/>
    <xf numFmtId="166" fontId="5" fillId="0" borderId="7" xfId="0" applyNumberFormat="1" applyFont="1" applyBorder="1" applyAlignment="1"/>
    <xf numFmtId="166" fontId="15" fillId="0" borderId="5" xfId="0" applyNumberFormat="1" applyFont="1" applyBorder="1" applyAlignment="1"/>
    <xf numFmtId="166" fontId="6" fillId="0" borderId="2" xfId="0" applyNumberFormat="1" applyFont="1" applyBorder="1" applyAlignment="1">
      <alignment horizontal="right" vertical="top"/>
    </xf>
    <xf numFmtId="0" fontId="5" fillId="0" borderId="0" xfId="0" applyNumberFormat="1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8" fillId="0" borderId="0" xfId="1" applyNumberFormat="1" applyFont="1" applyBorder="1" applyAlignment="1">
      <alignment horizontal="left" vertical="center"/>
    </xf>
    <xf numFmtId="0" fontId="9" fillId="0" borderId="0" xfId="0" applyNumberFormat="1" applyFont="1" applyFill="1" applyAlignment="1">
      <alignment horizontal="left"/>
    </xf>
    <xf numFmtId="49" fontId="2" fillId="0" borderId="0" xfId="0" applyNumberFormat="1" applyFont="1" applyAlignment="1" applyProtection="1">
      <alignment horizontal="right"/>
      <protection locked="0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5" fillId="0" borderId="8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>
      <alignment horizontal="center" vertical="center"/>
    </xf>
    <xf numFmtId="0" fontId="21" fillId="0" borderId="0" xfId="1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0" xfId="0" applyNumberFormat="1" applyFont="1" applyAlignment="1">
      <alignment horizontal="left" wrapText="1"/>
    </xf>
    <xf numFmtId="0" fontId="6" fillId="0" borderId="21" xfId="0" applyNumberFormat="1" applyFont="1" applyBorder="1" applyAlignment="1" applyProtection="1">
      <alignment horizontal="left" vertical="top" wrapText="1"/>
      <protection locked="0"/>
    </xf>
    <xf numFmtId="0" fontId="6" fillId="0" borderId="0" xfId="0" applyNumberFormat="1" applyFont="1" applyBorder="1" applyAlignment="1" applyProtection="1">
      <alignment horizontal="left" vertical="top" wrapText="1"/>
      <protection locked="0"/>
    </xf>
  </cellXfs>
  <cellStyles count="3">
    <cellStyle name="Nadpis 1" xfId="1" builtinId="16"/>
    <cellStyle name="Název" xfId="2" builtinId="15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B1" zoomScaleNormal="100" zoomScaleSheetLayoutView="100" workbookViewId="0">
      <selection activeCell="C9" sqref="C9:D9"/>
    </sheetView>
  </sheetViews>
  <sheetFormatPr defaultRowHeight="12.75" x14ac:dyDescent="0.2"/>
  <cols>
    <col min="1" max="1" width="30.5703125" hidden="1" customWidth="1"/>
    <col min="2" max="2" width="29.42578125" customWidth="1"/>
    <col min="3" max="3" width="48.85546875" customWidth="1"/>
    <col min="4" max="4" width="25.7109375" customWidth="1"/>
    <col min="5" max="5" width="15.7109375" customWidth="1"/>
    <col min="8" max="8" width="18" customWidth="1"/>
    <col min="9" max="9" width="27.42578125" bestFit="1" customWidth="1"/>
    <col min="10" max="10" width="20" customWidth="1"/>
  </cols>
  <sheetData>
    <row r="1" spans="1:8" s="22" customFormat="1" ht="23.25" x14ac:dyDescent="0.35">
      <c r="B1" s="36"/>
      <c r="C1" s="36"/>
    </row>
    <row r="2" spans="1:8" ht="30" customHeight="1" x14ac:dyDescent="0.2">
      <c r="A2">
        <f t="array" ref="A2">INDEX(__SAZBA__,MATCH(0,COUNTIF($A$1:A1,__SAZBA__),0))</f>
        <v>21</v>
      </c>
      <c r="B2" s="72" t="s">
        <v>32</v>
      </c>
      <c r="C2" s="72"/>
      <c r="D2" s="72"/>
    </row>
    <row r="3" spans="1:8" ht="19.5" x14ac:dyDescent="0.3">
      <c r="A3" t="str">
        <f t="array" ref="A3">INDEX(__SAZBA__,MATCH(0,COUNTIF($A$1:A2,__SAZBA__),0))</f>
        <v>_</v>
      </c>
      <c r="B3" s="38" t="s">
        <v>17</v>
      </c>
      <c r="C3" s="78" t="s">
        <v>44</v>
      </c>
      <c r="D3" s="79"/>
    </row>
    <row r="4" spans="1:8" x14ac:dyDescent="0.2">
      <c r="A4">
        <f t="array" ref="A4">INDEX(__SAZBA__,MATCH(0,COUNTIF($A$1:A3,__SAZBA__),0))</f>
        <v>0</v>
      </c>
      <c r="B4" s="46"/>
      <c r="C4" s="76"/>
      <c r="D4" s="77"/>
    </row>
    <row r="5" spans="1:8" ht="52.5" customHeight="1" x14ac:dyDescent="0.2">
      <c r="B5" s="63" t="s">
        <v>41</v>
      </c>
      <c r="C5" s="62" t="s">
        <v>42</v>
      </c>
    </row>
    <row r="6" spans="1:8" ht="12.75" customHeight="1" x14ac:dyDescent="0.2">
      <c r="B6" s="64" t="s">
        <v>43</v>
      </c>
      <c r="C6" s="84" t="s">
        <v>45</v>
      </c>
      <c r="D6" s="84"/>
    </row>
    <row r="7" spans="1:8" ht="12.75" customHeight="1" x14ac:dyDescent="0.2">
      <c r="B7" s="64"/>
      <c r="C7" s="61"/>
    </row>
    <row r="8" spans="1:8" ht="19.5" customHeight="1" x14ac:dyDescent="0.3">
      <c r="B8" s="38" t="s">
        <v>34</v>
      </c>
      <c r="C8" s="37"/>
    </row>
    <row r="9" spans="1:8" ht="19.5" customHeight="1" x14ac:dyDescent="0.2">
      <c r="B9" s="45" t="s">
        <v>11</v>
      </c>
      <c r="C9" s="70"/>
      <c r="D9" s="71"/>
    </row>
    <row r="10" spans="1:8" ht="19.5" customHeight="1" x14ac:dyDescent="0.2">
      <c r="B10" s="45" t="s">
        <v>35</v>
      </c>
      <c r="C10" s="70"/>
      <c r="D10" s="71"/>
    </row>
    <row r="11" spans="1:8" ht="19.5" customHeight="1" x14ac:dyDescent="0.2">
      <c r="B11" s="45" t="s">
        <v>36</v>
      </c>
      <c r="C11" s="70"/>
      <c r="D11" s="71"/>
    </row>
    <row r="12" spans="1:8" x14ac:dyDescent="0.2">
      <c r="B12" s="45" t="s">
        <v>37</v>
      </c>
      <c r="C12" s="70"/>
      <c r="D12" s="71"/>
    </row>
    <row r="13" spans="1:8" ht="14.25" x14ac:dyDescent="0.2">
      <c r="B13" s="39" t="s">
        <v>24</v>
      </c>
      <c r="C13" s="68"/>
      <c r="D13" s="69"/>
      <c r="H13" s="20"/>
    </row>
    <row r="14" spans="1:8" ht="12.75" customHeight="1" x14ac:dyDescent="0.2">
      <c r="H14" s="20"/>
    </row>
    <row r="15" spans="1:8" ht="24" thickBot="1" x14ac:dyDescent="0.4">
      <c r="B15" s="73" t="s">
        <v>27</v>
      </c>
      <c r="C15" s="73"/>
      <c r="D15" s="49"/>
      <c r="H15" s="19"/>
    </row>
    <row r="16" spans="1:8" ht="15" x14ac:dyDescent="0.25">
      <c r="A16" s="34">
        <f>SUM(A17:A18)</f>
        <v>0</v>
      </c>
      <c r="B16" s="74" t="s">
        <v>29</v>
      </c>
      <c r="C16" s="75"/>
      <c r="D16" s="59">
        <f>Zakazka!H30</f>
        <v>0</v>
      </c>
      <c r="H16" s="19"/>
    </row>
    <row r="17" spans="1:8" ht="15" x14ac:dyDescent="0.25">
      <c r="A17" s="35">
        <f>IF(ISNUMBER(A3),SUMIF(__SAZBA__,A3,__CENA__),0)</f>
        <v>0</v>
      </c>
      <c r="B17" s="80" t="s">
        <v>9</v>
      </c>
      <c r="C17" s="81"/>
      <c r="D17" s="58">
        <f>D16*0.21</f>
        <v>0</v>
      </c>
      <c r="H17" s="20"/>
    </row>
    <row r="18" spans="1:8" x14ac:dyDescent="0.2">
      <c r="A18" s="35">
        <f>IF(ISNUMBER(A4),SUMIF(__SAZBA__,A4,__CENA__),0)</f>
        <v>0</v>
      </c>
      <c r="B18" s="82" t="str">
        <f>IF(A18=0,"","DPH " &amp; A4 &amp; " % ze základny: " &amp; TEXT(A18,"# ##0"))</f>
        <v/>
      </c>
      <c r="C18" s="83"/>
      <c r="D18" s="50" t="str">
        <f>IF(A18=0,"",A18*A4/100)</f>
        <v/>
      </c>
    </row>
    <row r="19" spans="1:8" ht="16.5" thickBot="1" x14ac:dyDescent="0.3">
      <c r="B19" s="66" t="s">
        <v>33</v>
      </c>
      <c r="C19" s="67"/>
      <c r="D19" s="57">
        <f>SUM(D16:D18)</f>
        <v>0</v>
      </c>
    </row>
  </sheetData>
  <sheetProtection algorithmName="SHA-512" hashValue="YSfnTLS5hUsKfmmbXZDfk4ajMvB5PDZgqxJiSiphIkByYHtrCW1QUPEldnmLyiez5GitAoh9E8WntUnVTxflUg==" saltValue="bUlSoTIO/jblfS9tQOG8eA==" spinCount="100000" sheet="1" selectLockedCells="1"/>
  <mergeCells count="14">
    <mergeCell ref="B19:C19"/>
    <mergeCell ref="C13:D13"/>
    <mergeCell ref="C12:D12"/>
    <mergeCell ref="B2:D2"/>
    <mergeCell ref="C9:D9"/>
    <mergeCell ref="B15:C15"/>
    <mergeCell ref="B16:C16"/>
    <mergeCell ref="C4:D4"/>
    <mergeCell ref="C3:D3"/>
    <mergeCell ref="C10:D10"/>
    <mergeCell ref="C11:D11"/>
    <mergeCell ref="B17:C17"/>
    <mergeCell ref="B18:C18"/>
    <mergeCell ref="C6:D6"/>
  </mergeCells>
  <phoneticPr fontId="0" type="noConversion"/>
  <pageMargins left="1.3779527559055118" right="0.78740157480314965" top="0.78740157480314965" bottom="0.78740157480314965" header="0.39370078740157483" footer="0.3937007874015748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41"/>
  <sheetViews>
    <sheetView zoomScaleNormal="100" zoomScaleSheetLayoutView="100" workbookViewId="0">
      <pane ySplit="3" topLeftCell="A4" activePane="bottomLeft" state="frozen"/>
      <selection pane="bottomLeft" activeCell="G26" sqref="G26"/>
    </sheetView>
  </sheetViews>
  <sheetFormatPr defaultRowHeight="12.75" x14ac:dyDescent="0.2"/>
  <cols>
    <col min="1" max="1" width="8.42578125" style="1" customWidth="1"/>
    <col min="2" max="2" width="80.7109375" style="5" customWidth="1"/>
    <col min="3" max="3" width="4.28515625" style="4" customWidth="1"/>
    <col min="4" max="4" width="13.7109375" style="7" hidden="1" customWidth="1"/>
    <col min="5" max="5" width="6.85546875" style="8" hidden="1" customWidth="1"/>
    <col min="6" max="6" width="13.42578125" style="7" customWidth="1"/>
    <col min="7" max="7" width="12.42578125" style="8" customWidth="1"/>
    <col min="8" max="8" width="15.7109375" style="9" customWidth="1"/>
    <col min="9" max="9" width="11.42578125" style="10" hidden="1" customWidth="1"/>
    <col min="10" max="10" width="14.28515625" style="8" hidden="1" customWidth="1"/>
    <col min="11" max="11" width="11.42578125" style="8" hidden="1" customWidth="1"/>
    <col min="12" max="12" width="14.28515625" style="8" hidden="1" customWidth="1"/>
    <col min="13" max="13" width="9.7109375" style="8" hidden="1" customWidth="1"/>
    <col min="14" max="14" width="14.5703125" style="8" hidden="1" customWidth="1"/>
    <col min="15" max="15" width="15.7109375" style="8" hidden="1" customWidth="1"/>
    <col min="16" max="16" width="25.7109375" style="8" hidden="1" customWidth="1"/>
    <col min="17" max="18" width="10" style="3" hidden="1" customWidth="1"/>
    <col min="19" max="19" width="9.42578125" customWidth="1"/>
  </cols>
  <sheetData>
    <row r="1" spans="1:18" ht="21.6" customHeight="1" x14ac:dyDescent="0.25">
      <c r="A1" s="48"/>
      <c r="B1" s="12"/>
      <c r="C1" s="12"/>
      <c r="D1" s="13"/>
      <c r="E1" s="14"/>
      <c r="F1" s="13"/>
      <c r="G1" s="14"/>
      <c r="H1" s="15"/>
      <c r="I1" s="16"/>
      <c r="J1" s="14"/>
      <c r="K1" s="14"/>
      <c r="L1" s="14"/>
      <c r="M1" s="14"/>
      <c r="N1" s="14"/>
      <c r="O1" s="14"/>
      <c r="P1" s="14"/>
      <c r="Q1" s="12"/>
      <c r="R1" s="12"/>
    </row>
    <row r="2" spans="1:18" ht="21.6" customHeight="1" x14ac:dyDescent="0.25">
      <c r="A2" s="11"/>
      <c r="B2" s="12"/>
      <c r="C2" s="12"/>
      <c r="D2" s="13"/>
      <c r="E2" s="14"/>
      <c r="F2" s="13"/>
      <c r="G2" s="14"/>
      <c r="H2" s="15"/>
      <c r="I2" s="16"/>
      <c r="J2" s="14"/>
      <c r="K2" s="14"/>
      <c r="L2" s="14"/>
      <c r="M2" s="14"/>
      <c r="N2" s="14"/>
      <c r="O2" s="14"/>
      <c r="P2" s="14"/>
      <c r="Q2" s="12"/>
      <c r="R2" s="12"/>
    </row>
    <row r="3" spans="1:18" s="23" customFormat="1" ht="13.5" thickBot="1" x14ac:dyDescent="0.25">
      <c r="A3" s="24" t="s">
        <v>19</v>
      </c>
      <c r="B3" s="47" t="s">
        <v>13</v>
      </c>
      <c r="C3" s="24" t="s">
        <v>1</v>
      </c>
      <c r="D3" s="24" t="s">
        <v>31</v>
      </c>
      <c r="E3" s="24" t="s">
        <v>18</v>
      </c>
      <c r="F3" s="24" t="s">
        <v>25</v>
      </c>
      <c r="G3" s="24" t="s">
        <v>23</v>
      </c>
      <c r="H3" s="24" t="s">
        <v>10</v>
      </c>
      <c r="I3" s="24" t="s">
        <v>26</v>
      </c>
      <c r="J3" s="24" t="s">
        <v>20</v>
      </c>
      <c r="K3" s="24" t="s">
        <v>30</v>
      </c>
      <c r="L3" s="24" t="s">
        <v>15</v>
      </c>
      <c r="M3" s="24" t="s">
        <v>21</v>
      </c>
      <c r="N3" s="24" t="s">
        <v>9</v>
      </c>
      <c r="O3" s="24" t="s">
        <v>22</v>
      </c>
      <c r="P3" s="47" t="s">
        <v>28</v>
      </c>
      <c r="Q3" s="24" t="s">
        <v>16</v>
      </c>
      <c r="R3" s="24" t="s">
        <v>12</v>
      </c>
    </row>
    <row r="4" spans="1:18" ht="11.25" customHeight="1" x14ac:dyDescent="0.2">
      <c r="A4" s="2"/>
      <c r="B4" s="26"/>
      <c r="C4" s="6"/>
      <c r="D4" s="2"/>
      <c r="E4" s="2"/>
      <c r="F4" s="2"/>
      <c r="G4" s="65"/>
      <c r="H4" s="2"/>
      <c r="I4" s="2"/>
      <c r="J4" s="2"/>
      <c r="K4" s="2"/>
      <c r="L4" s="2"/>
      <c r="M4" s="2"/>
      <c r="N4" s="2"/>
      <c r="O4" s="2"/>
      <c r="P4" s="27"/>
      <c r="Q4" s="25"/>
      <c r="R4" s="25"/>
    </row>
    <row r="5" spans="1:18" s="28" customFormat="1" ht="12" x14ac:dyDescent="0.2">
      <c r="A5" s="17">
        <v>1</v>
      </c>
      <c r="B5" s="30" t="s">
        <v>69</v>
      </c>
      <c r="C5" s="52" t="s">
        <v>2</v>
      </c>
      <c r="D5" s="53">
        <v>15</v>
      </c>
      <c r="E5" s="54">
        <v>0</v>
      </c>
      <c r="F5" s="53">
        <v>360</v>
      </c>
      <c r="G5" s="51"/>
      <c r="H5" s="60">
        <f t="shared" ref="H5:H28" si="0">F5*G5</f>
        <v>0</v>
      </c>
      <c r="I5" s="32"/>
      <c r="J5" s="33">
        <f t="shared" ref="J5:J16" si="1">F5*I5</f>
        <v>0</v>
      </c>
      <c r="K5" s="32"/>
      <c r="L5" s="33">
        <f t="shared" ref="L5:L16" si="2">F5*K5</f>
        <v>0</v>
      </c>
      <c r="M5" s="21">
        <v>21</v>
      </c>
      <c r="N5" s="21">
        <f t="shared" ref="N5:N15" si="3">H5*(M5/100)</f>
        <v>0</v>
      </c>
      <c r="O5" s="21">
        <f t="shared" ref="O5:O15" si="4">H5+N5</f>
        <v>0</v>
      </c>
      <c r="P5" s="30"/>
      <c r="Q5" s="29" t="s">
        <v>14</v>
      </c>
      <c r="R5" s="29" t="s">
        <v>3</v>
      </c>
    </row>
    <row r="6" spans="1:18" s="28" customFormat="1" ht="12" x14ac:dyDescent="0.2">
      <c r="A6" s="17">
        <v>2</v>
      </c>
      <c r="B6" s="30" t="s">
        <v>46</v>
      </c>
      <c r="C6" s="52" t="s">
        <v>61</v>
      </c>
      <c r="D6" s="53">
        <v>15</v>
      </c>
      <c r="E6" s="54">
        <v>0</v>
      </c>
      <c r="F6" s="53">
        <v>132</v>
      </c>
      <c r="G6" s="51"/>
      <c r="H6" s="60">
        <f t="shared" si="0"/>
        <v>0</v>
      </c>
      <c r="I6" s="32"/>
      <c r="J6" s="33">
        <f t="shared" si="1"/>
        <v>0</v>
      </c>
      <c r="K6" s="32"/>
      <c r="L6" s="33">
        <f t="shared" si="2"/>
        <v>0</v>
      </c>
      <c r="M6" s="21">
        <v>21</v>
      </c>
      <c r="N6" s="21">
        <f t="shared" si="3"/>
        <v>0</v>
      </c>
      <c r="O6" s="21">
        <f t="shared" si="4"/>
        <v>0</v>
      </c>
      <c r="P6" s="30"/>
      <c r="Q6" s="29" t="s">
        <v>14</v>
      </c>
      <c r="R6" s="29" t="s">
        <v>3</v>
      </c>
    </row>
    <row r="7" spans="1:18" s="28" customFormat="1" ht="12" x14ac:dyDescent="0.2">
      <c r="A7" s="17">
        <v>3</v>
      </c>
      <c r="B7" s="30" t="s">
        <v>47</v>
      </c>
      <c r="C7" s="52" t="s">
        <v>61</v>
      </c>
      <c r="D7" s="53">
        <v>15.36</v>
      </c>
      <c r="E7" s="54">
        <v>0</v>
      </c>
      <c r="F7" s="53">
        <v>34</v>
      </c>
      <c r="G7" s="51"/>
      <c r="H7" s="60">
        <f t="shared" si="0"/>
        <v>0</v>
      </c>
      <c r="I7" s="32"/>
      <c r="J7" s="33">
        <f t="shared" si="1"/>
        <v>0</v>
      </c>
      <c r="K7" s="32"/>
      <c r="L7" s="33">
        <f t="shared" si="2"/>
        <v>0</v>
      </c>
      <c r="M7" s="21">
        <v>21</v>
      </c>
      <c r="N7" s="21">
        <f t="shared" si="3"/>
        <v>0</v>
      </c>
      <c r="O7" s="21">
        <f t="shared" si="4"/>
        <v>0</v>
      </c>
      <c r="P7" s="30"/>
      <c r="Q7" s="29" t="s">
        <v>14</v>
      </c>
      <c r="R7" s="29" t="s">
        <v>3</v>
      </c>
    </row>
    <row r="8" spans="1:18" s="28" customFormat="1" ht="12" x14ac:dyDescent="0.2">
      <c r="A8" s="17">
        <v>4</v>
      </c>
      <c r="B8" s="30" t="s">
        <v>48</v>
      </c>
      <c r="C8" s="52" t="s">
        <v>61</v>
      </c>
      <c r="D8" s="53">
        <v>15.36</v>
      </c>
      <c r="E8" s="54">
        <v>0</v>
      </c>
      <c r="F8" s="53">
        <v>1440</v>
      </c>
      <c r="G8" s="51"/>
      <c r="H8" s="60">
        <f t="shared" si="0"/>
        <v>0</v>
      </c>
      <c r="I8" s="32"/>
      <c r="J8" s="33">
        <f t="shared" si="1"/>
        <v>0</v>
      </c>
      <c r="K8" s="32"/>
      <c r="L8" s="33">
        <f t="shared" si="2"/>
        <v>0</v>
      </c>
      <c r="M8" s="21">
        <v>21</v>
      </c>
      <c r="N8" s="21">
        <f t="shared" si="3"/>
        <v>0</v>
      </c>
      <c r="O8" s="21">
        <f t="shared" si="4"/>
        <v>0</v>
      </c>
      <c r="P8" s="30"/>
      <c r="Q8" s="29" t="s">
        <v>14</v>
      </c>
      <c r="R8" s="29" t="s">
        <v>3</v>
      </c>
    </row>
    <row r="9" spans="1:18" s="28" customFormat="1" ht="12" x14ac:dyDescent="0.2">
      <c r="A9" s="17">
        <v>5</v>
      </c>
      <c r="B9" s="30" t="s">
        <v>49</v>
      </c>
      <c r="C9" s="52" t="s">
        <v>39</v>
      </c>
      <c r="D9" s="53">
        <v>15</v>
      </c>
      <c r="E9" s="54">
        <v>0</v>
      </c>
      <c r="F9" s="53">
        <v>26</v>
      </c>
      <c r="G9" s="51"/>
      <c r="H9" s="60">
        <f t="shared" si="0"/>
        <v>0</v>
      </c>
      <c r="I9" s="32"/>
      <c r="J9" s="33">
        <f t="shared" si="1"/>
        <v>0</v>
      </c>
      <c r="K9" s="32"/>
      <c r="L9" s="33">
        <f t="shared" si="2"/>
        <v>0</v>
      </c>
      <c r="M9" s="21">
        <v>21</v>
      </c>
      <c r="N9" s="21">
        <f t="shared" si="3"/>
        <v>0</v>
      </c>
      <c r="O9" s="21">
        <f t="shared" si="4"/>
        <v>0</v>
      </c>
      <c r="P9" s="30"/>
      <c r="Q9" s="29" t="s">
        <v>14</v>
      </c>
      <c r="R9" s="29" t="s">
        <v>3</v>
      </c>
    </row>
    <row r="10" spans="1:18" s="28" customFormat="1" ht="12" x14ac:dyDescent="0.2">
      <c r="A10" s="17">
        <v>6</v>
      </c>
      <c r="B10" s="30" t="s">
        <v>70</v>
      </c>
      <c r="C10" s="52" t="s">
        <v>2</v>
      </c>
      <c r="D10" s="53">
        <v>5.1199999999999992</v>
      </c>
      <c r="E10" s="54">
        <v>0</v>
      </c>
      <c r="F10" s="53">
        <v>360</v>
      </c>
      <c r="G10" s="51"/>
      <c r="H10" s="60">
        <f t="shared" si="0"/>
        <v>0</v>
      </c>
      <c r="I10" s="32"/>
      <c r="J10" s="33">
        <f t="shared" si="1"/>
        <v>0</v>
      </c>
      <c r="K10" s="32"/>
      <c r="L10" s="33">
        <f t="shared" si="2"/>
        <v>0</v>
      </c>
      <c r="M10" s="21">
        <v>21</v>
      </c>
      <c r="N10" s="21">
        <f t="shared" si="3"/>
        <v>0</v>
      </c>
      <c r="O10" s="21">
        <f t="shared" si="4"/>
        <v>0</v>
      </c>
      <c r="P10" s="30"/>
      <c r="Q10" s="29" t="s">
        <v>14</v>
      </c>
      <c r="R10" s="29" t="s">
        <v>3</v>
      </c>
    </row>
    <row r="11" spans="1:18" s="28" customFormat="1" ht="12" x14ac:dyDescent="0.2">
      <c r="A11" s="17">
        <v>7</v>
      </c>
      <c r="B11" s="30" t="s">
        <v>50</v>
      </c>
      <c r="C11" s="52" t="s">
        <v>39</v>
      </c>
      <c r="D11" s="53">
        <v>30.36</v>
      </c>
      <c r="E11" s="54">
        <v>0</v>
      </c>
      <c r="F11" s="53">
        <v>3000</v>
      </c>
      <c r="G11" s="51"/>
      <c r="H11" s="60">
        <f t="shared" si="0"/>
        <v>0</v>
      </c>
      <c r="I11" s="32"/>
      <c r="J11" s="33">
        <f t="shared" si="1"/>
        <v>0</v>
      </c>
      <c r="K11" s="32"/>
      <c r="L11" s="33">
        <f t="shared" si="2"/>
        <v>0</v>
      </c>
      <c r="M11" s="21">
        <v>21</v>
      </c>
      <c r="N11" s="21">
        <f t="shared" si="3"/>
        <v>0</v>
      </c>
      <c r="O11" s="21">
        <f t="shared" si="4"/>
        <v>0</v>
      </c>
      <c r="P11" s="30"/>
      <c r="Q11" s="29" t="s">
        <v>14</v>
      </c>
      <c r="R11" s="29" t="s">
        <v>3</v>
      </c>
    </row>
    <row r="12" spans="1:18" s="28" customFormat="1" ht="12" x14ac:dyDescent="0.2">
      <c r="A12" s="17">
        <v>8</v>
      </c>
      <c r="B12" s="30" t="s">
        <v>62</v>
      </c>
      <c r="C12" s="52" t="s">
        <v>61</v>
      </c>
      <c r="D12" s="53">
        <v>10.24</v>
      </c>
      <c r="E12" s="54">
        <v>0</v>
      </c>
      <c r="F12" s="53">
        <v>24</v>
      </c>
      <c r="G12" s="51"/>
      <c r="H12" s="60">
        <f t="shared" si="0"/>
        <v>0</v>
      </c>
      <c r="I12" s="32"/>
      <c r="J12" s="33">
        <f t="shared" si="1"/>
        <v>0</v>
      </c>
      <c r="K12" s="32"/>
      <c r="L12" s="33">
        <f t="shared" si="2"/>
        <v>0</v>
      </c>
      <c r="M12" s="21">
        <v>21</v>
      </c>
      <c r="N12" s="21">
        <f t="shared" si="3"/>
        <v>0</v>
      </c>
      <c r="O12" s="21">
        <f t="shared" si="4"/>
        <v>0</v>
      </c>
      <c r="P12" s="30"/>
      <c r="Q12" s="29" t="s">
        <v>14</v>
      </c>
      <c r="R12" s="29" t="s">
        <v>3</v>
      </c>
    </row>
    <row r="13" spans="1:18" s="28" customFormat="1" ht="12" x14ac:dyDescent="0.2">
      <c r="A13" s="17">
        <v>9</v>
      </c>
      <c r="B13" s="30" t="s">
        <v>63</v>
      </c>
      <c r="C13" s="52" t="s">
        <v>61</v>
      </c>
      <c r="D13" s="53">
        <v>10.24</v>
      </c>
      <c r="E13" s="54">
        <v>0</v>
      </c>
      <c r="F13" s="53">
        <v>24</v>
      </c>
      <c r="G13" s="51"/>
      <c r="H13" s="60">
        <f t="shared" si="0"/>
        <v>0</v>
      </c>
      <c r="I13" s="32"/>
      <c r="J13" s="33">
        <f t="shared" si="1"/>
        <v>0</v>
      </c>
      <c r="K13" s="32"/>
      <c r="L13" s="33">
        <f t="shared" si="2"/>
        <v>0</v>
      </c>
      <c r="M13" s="21">
        <v>21</v>
      </c>
      <c r="N13" s="21">
        <f t="shared" si="3"/>
        <v>0</v>
      </c>
      <c r="O13" s="21">
        <f t="shared" si="4"/>
        <v>0</v>
      </c>
      <c r="P13" s="30"/>
      <c r="Q13" s="29" t="s">
        <v>14</v>
      </c>
      <c r="R13" s="29" t="s">
        <v>3</v>
      </c>
    </row>
    <row r="14" spans="1:18" s="28" customFormat="1" ht="12" x14ac:dyDescent="0.2">
      <c r="A14" s="17">
        <v>10</v>
      </c>
      <c r="B14" s="30" t="s">
        <v>64</v>
      </c>
      <c r="C14" s="52" t="s">
        <v>61</v>
      </c>
      <c r="D14" s="53">
        <v>102.4</v>
      </c>
      <c r="E14" s="54">
        <v>0</v>
      </c>
      <c r="F14" s="53">
        <v>24</v>
      </c>
      <c r="G14" s="51"/>
      <c r="H14" s="60">
        <f t="shared" si="0"/>
        <v>0</v>
      </c>
      <c r="I14" s="32"/>
      <c r="J14" s="33">
        <f t="shared" si="1"/>
        <v>0</v>
      </c>
      <c r="K14" s="32"/>
      <c r="L14" s="33">
        <f t="shared" si="2"/>
        <v>0</v>
      </c>
      <c r="M14" s="21">
        <v>21</v>
      </c>
      <c r="N14" s="21">
        <f t="shared" si="3"/>
        <v>0</v>
      </c>
      <c r="O14" s="21">
        <f t="shared" si="4"/>
        <v>0</v>
      </c>
      <c r="P14" s="30"/>
      <c r="Q14" s="29" t="s">
        <v>14</v>
      </c>
      <c r="R14" s="29" t="s">
        <v>3</v>
      </c>
    </row>
    <row r="15" spans="1:18" s="28" customFormat="1" ht="12" x14ac:dyDescent="0.2">
      <c r="A15" s="17">
        <v>11</v>
      </c>
      <c r="B15" s="30" t="s">
        <v>65</v>
      </c>
      <c r="C15" s="52" t="s">
        <v>61</v>
      </c>
      <c r="D15" s="53">
        <v>16.384</v>
      </c>
      <c r="E15" s="54">
        <v>0</v>
      </c>
      <c r="F15" s="53">
        <v>66</v>
      </c>
      <c r="G15" s="51"/>
      <c r="H15" s="60">
        <f t="shared" si="0"/>
        <v>0</v>
      </c>
      <c r="I15" s="32"/>
      <c r="J15" s="33">
        <f t="shared" si="1"/>
        <v>0</v>
      </c>
      <c r="K15" s="32"/>
      <c r="L15" s="33">
        <f t="shared" si="2"/>
        <v>0</v>
      </c>
      <c r="M15" s="21">
        <v>21</v>
      </c>
      <c r="N15" s="21">
        <f t="shared" si="3"/>
        <v>0</v>
      </c>
      <c r="O15" s="21">
        <f t="shared" si="4"/>
        <v>0</v>
      </c>
      <c r="P15" s="30"/>
      <c r="Q15" s="29" t="s">
        <v>14</v>
      </c>
      <c r="R15" s="29" t="s">
        <v>3</v>
      </c>
    </row>
    <row r="16" spans="1:18" s="40" customFormat="1" ht="12.75" customHeight="1" x14ac:dyDescent="0.2">
      <c r="A16" s="17">
        <v>12</v>
      </c>
      <c r="B16" s="30" t="s">
        <v>60</v>
      </c>
      <c r="C16" s="52" t="s">
        <v>61</v>
      </c>
      <c r="D16" s="55"/>
      <c r="E16" s="56"/>
      <c r="F16" s="53">
        <v>66</v>
      </c>
      <c r="G16" s="51"/>
      <c r="H16" s="60">
        <f t="shared" si="0"/>
        <v>0</v>
      </c>
      <c r="I16" s="43"/>
      <c r="J16" s="42">
        <f t="shared" si="1"/>
        <v>0</v>
      </c>
      <c r="K16" s="42"/>
      <c r="L16" s="42">
        <f t="shared" si="2"/>
        <v>0</v>
      </c>
      <c r="M16" s="44" t="s">
        <v>0</v>
      </c>
      <c r="N16" s="42"/>
      <c r="O16" s="42"/>
      <c r="P16" s="42"/>
      <c r="Q16" s="41"/>
      <c r="R16" s="41"/>
    </row>
    <row r="17" spans="1:18" s="28" customFormat="1" ht="12" x14ac:dyDescent="0.2">
      <c r="A17" s="17">
        <v>13</v>
      </c>
      <c r="B17" s="30" t="s">
        <v>51</v>
      </c>
      <c r="C17" s="52" t="s">
        <v>39</v>
      </c>
      <c r="D17" s="53">
        <v>6.9264000000000006E-2</v>
      </c>
      <c r="E17" s="54">
        <v>0</v>
      </c>
      <c r="F17" s="53">
        <v>4</v>
      </c>
      <c r="G17" s="51"/>
      <c r="H17" s="60">
        <f t="shared" si="0"/>
        <v>0</v>
      </c>
      <c r="I17" s="32">
        <v>1.0530600000000001</v>
      </c>
      <c r="J17" s="33">
        <f>F17*I17</f>
        <v>4.2122400000000004</v>
      </c>
      <c r="K17" s="32"/>
      <c r="L17" s="33">
        <f t="shared" ref="L17:L25" si="5">F17*K17</f>
        <v>0</v>
      </c>
      <c r="M17" s="21">
        <v>21</v>
      </c>
      <c r="N17" s="21">
        <f>H17*(M17/100)</f>
        <v>0</v>
      </c>
      <c r="O17" s="21">
        <f>H17+N17</f>
        <v>0</v>
      </c>
      <c r="P17" s="30"/>
      <c r="Q17" s="29" t="s">
        <v>14</v>
      </c>
      <c r="R17" s="29" t="s">
        <v>4</v>
      </c>
    </row>
    <row r="18" spans="1:18" s="28" customFormat="1" ht="12" x14ac:dyDescent="0.2">
      <c r="A18" s="17">
        <v>14</v>
      </c>
      <c r="B18" s="30" t="s">
        <v>52</v>
      </c>
      <c r="C18" s="52" t="s">
        <v>39</v>
      </c>
      <c r="D18" s="53">
        <v>1.837</v>
      </c>
      <c r="E18" s="54">
        <v>0</v>
      </c>
      <c r="F18" s="53">
        <v>4</v>
      </c>
      <c r="G18" s="51"/>
      <c r="H18" s="60">
        <f t="shared" si="0"/>
        <v>0</v>
      </c>
      <c r="I18" s="32">
        <v>2.16</v>
      </c>
      <c r="J18" s="33">
        <f>F18*I18</f>
        <v>8.64</v>
      </c>
      <c r="K18" s="32"/>
      <c r="L18" s="33">
        <f t="shared" si="5"/>
        <v>0</v>
      </c>
      <c r="M18" s="21">
        <v>21</v>
      </c>
      <c r="N18" s="21">
        <f>H18*(M18/100)</f>
        <v>0</v>
      </c>
      <c r="O18" s="21">
        <f>H18+N18</f>
        <v>0</v>
      </c>
      <c r="P18" s="30"/>
      <c r="Q18" s="29" t="s">
        <v>14</v>
      </c>
      <c r="R18" s="29" t="s">
        <v>4</v>
      </c>
    </row>
    <row r="19" spans="1:18" s="40" customFormat="1" ht="12.75" customHeight="1" x14ac:dyDescent="0.2">
      <c r="A19" s="17">
        <v>15</v>
      </c>
      <c r="B19" s="30" t="s">
        <v>53</v>
      </c>
      <c r="C19" s="52" t="s">
        <v>39</v>
      </c>
      <c r="D19" s="55"/>
      <c r="E19" s="56"/>
      <c r="F19" s="53">
        <v>12</v>
      </c>
      <c r="G19" s="51"/>
      <c r="H19" s="60">
        <f t="shared" si="0"/>
        <v>0</v>
      </c>
      <c r="I19" s="43"/>
      <c r="J19" s="42"/>
      <c r="K19" s="42"/>
      <c r="L19" s="42">
        <f t="shared" si="5"/>
        <v>0</v>
      </c>
      <c r="M19" s="44" t="s">
        <v>0</v>
      </c>
      <c r="N19" s="42"/>
      <c r="O19" s="42"/>
      <c r="P19" s="42"/>
      <c r="Q19" s="41"/>
      <c r="R19" s="41"/>
    </row>
    <row r="20" spans="1:18" s="28" customFormat="1" ht="12" x14ac:dyDescent="0.2">
      <c r="A20" s="17">
        <v>16</v>
      </c>
      <c r="B20" s="30" t="s">
        <v>54</v>
      </c>
      <c r="C20" s="52" t="s">
        <v>61</v>
      </c>
      <c r="D20" s="53">
        <v>15</v>
      </c>
      <c r="E20" s="54">
        <v>0</v>
      </c>
      <c r="F20" s="53">
        <v>16</v>
      </c>
      <c r="G20" s="51"/>
      <c r="H20" s="60">
        <f t="shared" si="0"/>
        <v>0</v>
      </c>
      <c r="I20" s="32">
        <v>2.3990000000000001E-2</v>
      </c>
      <c r="J20" s="33">
        <f>F20*I20</f>
        <v>0.38384000000000001</v>
      </c>
      <c r="K20" s="32"/>
      <c r="L20" s="33">
        <f t="shared" si="5"/>
        <v>0</v>
      </c>
      <c r="M20" s="21">
        <v>21</v>
      </c>
      <c r="N20" s="21">
        <f>H20*(M20/100)</f>
        <v>0</v>
      </c>
      <c r="O20" s="21">
        <f>H20+N20</f>
        <v>0</v>
      </c>
      <c r="P20" s="30"/>
      <c r="Q20" s="29" t="s">
        <v>14</v>
      </c>
      <c r="R20" s="29" t="s">
        <v>5</v>
      </c>
    </row>
    <row r="21" spans="1:18" s="40" customFormat="1" ht="12.75" customHeight="1" x14ac:dyDescent="0.2">
      <c r="A21" s="17">
        <v>17</v>
      </c>
      <c r="B21" s="30" t="s">
        <v>55</v>
      </c>
      <c r="C21" s="52" t="s">
        <v>39</v>
      </c>
      <c r="D21" s="55"/>
      <c r="E21" s="56"/>
      <c r="F21" s="53">
        <v>12</v>
      </c>
      <c r="G21" s="51"/>
      <c r="H21" s="60">
        <f t="shared" si="0"/>
        <v>0</v>
      </c>
      <c r="I21" s="43"/>
      <c r="J21" s="42"/>
      <c r="K21" s="42"/>
      <c r="L21" s="42">
        <f t="shared" si="5"/>
        <v>0</v>
      </c>
      <c r="M21" s="44" t="s">
        <v>0</v>
      </c>
      <c r="N21" s="42"/>
      <c r="O21" s="42"/>
      <c r="P21" s="42"/>
      <c r="Q21" s="41"/>
      <c r="R21" s="41"/>
    </row>
    <row r="22" spans="1:18" s="28" customFormat="1" ht="12" x14ac:dyDescent="0.2">
      <c r="A22" s="17">
        <v>18</v>
      </c>
      <c r="B22" s="30" t="s">
        <v>56</v>
      </c>
      <c r="C22" s="52" t="s">
        <v>39</v>
      </c>
      <c r="D22" s="53">
        <v>10.240000000000002</v>
      </c>
      <c r="E22" s="54">
        <v>0</v>
      </c>
      <c r="F22" s="53">
        <v>68</v>
      </c>
      <c r="G22" s="51"/>
      <c r="H22" s="60">
        <f t="shared" si="0"/>
        <v>0</v>
      </c>
      <c r="I22" s="32">
        <v>1.8907700000000001</v>
      </c>
      <c r="J22" s="33">
        <f>F22*I22</f>
        <v>128.57236</v>
      </c>
      <c r="K22" s="32"/>
      <c r="L22" s="33">
        <f t="shared" si="5"/>
        <v>0</v>
      </c>
      <c r="M22" s="21">
        <v>21</v>
      </c>
      <c r="N22" s="21">
        <f>H22*(M22/100)</f>
        <v>0</v>
      </c>
      <c r="O22" s="21">
        <f>H22+N22</f>
        <v>0</v>
      </c>
      <c r="P22" s="30"/>
      <c r="Q22" s="29" t="s">
        <v>14</v>
      </c>
      <c r="R22" s="29" t="s">
        <v>6</v>
      </c>
    </row>
    <row r="23" spans="1:18" s="40" customFormat="1" ht="12.75" customHeight="1" x14ac:dyDescent="0.2">
      <c r="A23" s="17">
        <v>19</v>
      </c>
      <c r="B23" s="30" t="s">
        <v>57</v>
      </c>
      <c r="C23" s="52" t="s">
        <v>61</v>
      </c>
      <c r="D23" s="55"/>
      <c r="E23" s="56"/>
      <c r="F23" s="53">
        <v>62</v>
      </c>
      <c r="G23" s="51"/>
      <c r="H23" s="60">
        <f t="shared" si="0"/>
        <v>0</v>
      </c>
      <c r="I23" s="43"/>
      <c r="J23" s="42"/>
      <c r="K23" s="42"/>
      <c r="L23" s="42">
        <f t="shared" si="5"/>
        <v>0</v>
      </c>
      <c r="M23" s="44" t="s">
        <v>0</v>
      </c>
      <c r="N23" s="42"/>
      <c r="O23" s="42"/>
      <c r="P23" s="42"/>
      <c r="Q23" s="41"/>
      <c r="R23" s="41"/>
    </row>
    <row r="24" spans="1:18" s="28" customFormat="1" ht="12" x14ac:dyDescent="0.2">
      <c r="A24" s="17">
        <v>20</v>
      </c>
      <c r="B24" s="30" t="s">
        <v>58</v>
      </c>
      <c r="C24" s="52" t="s">
        <v>39</v>
      </c>
      <c r="D24" s="53">
        <v>1.8374999999999999</v>
      </c>
      <c r="E24" s="54">
        <v>0</v>
      </c>
      <c r="F24" s="53">
        <v>30</v>
      </c>
      <c r="G24" s="51"/>
      <c r="H24" s="60">
        <f t="shared" si="0"/>
        <v>0</v>
      </c>
      <c r="I24" s="32">
        <v>2.2563399999999998</v>
      </c>
      <c r="J24" s="33">
        <f>F24*I24</f>
        <v>67.69019999999999</v>
      </c>
      <c r="K24" s="32"/>
      <c r="L24" s="33">
        <f t="shared" si="5"/>
        <v>0</v>
      </c>
      <c r="M24" s="21">
        <v>21</v>
      </c>
      <c r="N24" s="21">
        <f>H24*(M24/100)</f>
        <v>0</v>
      </c>
      <c r="O24" s="21">
        <f>H24+N24</f>
        <v>0</v>
      </c>
      <c r="P24" s="30"/>
      <c r="Q24" s="29" t="s">
        <v>14</v>
      </c>
      <c r="R24" s="29" t="s">
        <v>7</v>
      </c>
    </row>
    <row r="25" spans="1:18" s="40" customFormat="1" ht="12.75" customHeight="1" x14ac:dyDescent="0.2">
      <c r="A25" s="17">
        <v>21</v>
      </c>
      <c r="B25" s="30" t="s">
        <v>59</v>
      </c>
      <c r="C25" s="52" t="s">
        <v>39</v>
      </c>
      <c r="D25" s="55"/>
      <c r="E25" s="56"/>
      <c r="F25" s="53">
        <v>1</v>
      </c>
      <c r="G25" s="51"/>
      <c r="H25" s="60">
        <f t="shared" si="0"/>
        <v>0</v>
      </c>
      <c r="I25" s="43"/>
      <c r="J25" s="42"/>
      <c r="K25" s="42"/>
      <c r="L25" s="42">
        <f t="shared" si="5"/>
        <v>0</v>
      </c>
      <c r="M25" s="44" t="s">
        <v>0</v>
      </c>
      <c r="N25" s="42"/>
      <c r="O25" s="42"/>
      <c r="P25" s="42"/>
      <c r="Q25" s="41"/>
      <c r="R25" s="41"/>
    </row>
    <row r="26" spans="1:18" s="28" customFormat="1" ht="12" x14ac:dyDescent="0.2">
      <c r="A26" s="17">
        <v>22</v>
      </c>
      <c r="B26" s="30" t="s">
        <v>66</v>
      </c>
      <c r="C26" s="52" t="s">
        <v>2</v>
      </c>
      <c r="D26" s="53">
        <v>11</v>
      </c>
      <c r="E26" s="54">
        <v>0</v>
      </c>
      <c r="F26" s="53">
        <v>360</v>
      </c>
      <c r="G26" s="51"/>
      <c r="H26" s="60">
        <f t="shared" si="0"/>
        <v>0</v>
      </c>
      <c r="I26" s="32"/>
      <c r="J26" s="33">
        <f t="shared" ref="J26:J33" si="6">F26*I26</f>
        <v>0</v>
      </c>
      <c r="K26" s="32">
        <v>2</v>
      </c>
      <c r="L26" s="33">
        <f t="shared" ref="L26:L33" si="7">F26*K26</f>
        <v>720</v>
      </c>
      <c r="M26" s="21">
        <v>21</v>
      </c>
      <c r="N26" s="21">
        <f t="shared" ref="N26:N33" si="8">H26*(M26/100)</f>
        <v>0</v>
      </c>
      <c r="O26" s="21">
        <f t="shared" ref="O26:O33" si="9">H26+N26</f>
        <v>0</v>
      </c>
      <c r="P26" s="30"/>
      <c r="Q26" s="29" t="s">
        <v>14</v>
      </c>
      <c r="R26" s="29" t="s">
        <v>8</v>
      </c>
    </row>
    <row r="27" spans="1:18" s="28" customFormat="1" ht="12.75" customHeight="1" x14ac:dyDescent="0.2">
      <c r="A27" s="17">
        <v>23</v>
      </c>
      <c r="B27" s="30" t="s">
        <v>67</v>
      </c>
      <c r="C27" s="52" t="s">
        <v>2</v>
      </c>
      <c r="D27" s="53"/>
      <c r="E27" s="54"/>
      <c r="F27" s="53">
        <v>360</v>
      </c>
      <c r="G27" s="51"/>
      <c r="H27" s="60">
        <f t="shared" si="0"/>
        <v>0</v>
      </c>
      <c r="I27" s="32"/>
      <c r="J27" s="33"/>
      <c r="K27" s="32"/>
      <c r="L27" s="33"/>
      <c r="M27" s="21"/>
      <c r="N27" s="21"/>
      <c r="O27" s="21"/>
      <c r="P27" s="30"/>
      <c r="Q27" s="29"/>
      <c r="R27" s="29"/>
    </row>
    <row r="28" spans="1:18" s="28" customFormat="1" ht="12" x14ac:dyDescent="0.2">
      <c r="A28" s="17">
        <v>24</v>
      </c>
      <c r="B28" s="30" t="s">
        <v>68</v>
      </c>
      <c r="C28" s="18"/>
      <c r="D28" s="31">
        <v>22</v>
      </c>
      <c r="E28" s="33"/>
      <c r="F28" s="31"/>
      <c r="G28" s="51"/>
      <c r="H28" s="60">
        <f t="shared" si="0"/>
        <v>0</v>
      </c>
      <c r="I28" s="32"/>
      <c r="J28" s="33">
        <f t="shared" si="6"/>
        <v>0</v>
      </c>
      <c r="K28" s="32"/>
      <c r="L28" s="33">
        <f t="shared" si="7"/>
        <v>0</v>
      </c>
      <c r="M28" s="21">
        <v>21</v>
      </c>
      <c r="N28" s="21">
        <f t="shared" si="8"/>
        <v>0</v>
      </c>
      <c r="O28" s="21">
        <f t="shared" si="9"/>
        <v>0</v>
      </c>
      <c r="P28" s="30"/>
      <c r="Q28" s="29" t="s">
        <v>14</v>
      </c>
      <c r="R28" s="29" t="s">
        <v>8</v>
      </c>
    </row>
    <row r="29" spans="1:18" s="28" customFormat="1" ht="12" x14ac:dyDescent="0.2">
      <c r="A29" s="17"/>
      <c r="B29" s="30"/>
      <c r="C29" s="18"/>
      <c r="D29" s="31">
        <v>110</v>
      </c>
      <c r="E29" s="33">
        <v>0</v>
      </c>
      <c r="F29" s="31"/>
      <c r="G29" s="51"/>
      <c r="H29" s="21"/>
      <c r="I29" s="32"/>
      <c r="J29" s="33">
        <f t="shared" si="6"/>
        <v>0</v>
      </c>
      <c r="K29" s="32"/>
      <c r="L29" s="33">
        <f t="shared" si="7"/>
        <v>0</v>
      </c>
      <c r="M29" s="21">
        <v>21</v>
      </c>
      <c r="N29" s="21">
        <f t="shared" si="8"/>
        <v>0</v>
      </c>
      <c r="O29" s="21">
        <f t="shared" si="9"/>
        <v>0</v>
      </c>
      <c r="P29" s="30"/>
      <c r="Q29" s="29" t="s">
        <v>14</v>
      </c>
      <c r="R29" s="29" t="s">
        <v>8</v>
      </c>
    </row>
    <row r="30" spans="1:18" s="28" customFormat="1" ht="12" x14ac:dyDescent="0.2">
      <c r="A30" s="17"/>
      <c r="B30" s="30"/>
      <c r="C30" s="18"/>
      <c r="D30" s="31">
        <v>22</v>
      </c>
      <c r="E30" s="33"/>
      <c r="F30" s="31" t="s">
        <v>38</v>
      </c>
      <c r="G30" s="51"/>
      <c r="H30" s="21">
        <f>SUM(H5:H29)</f>
        <v>0</v>
      </c>
      <c r="I30" s="32"/>
      <c r="J30" s="33" t="e">
        <f t="shared" si="6"/>
        <v>#VALUE!</v>
      </c>
      <c r="K30" s="32"/>
      <c r="L30" s="33" t="e">
        <f t="shared" si="7"/>
        <v>#VALUE!</v>
      </c>
      <c r="M30" s="21">
        <v>21</v>
      </c>
      <c r="N30" s="21">
        <f t="shared" si="8"/>
        <v>0</v>
      </c>
      <c r="O30" s="21">
        <f t="shared" si="9"/>
        <v>0</v>
      </c>
      <c r="P30" s="30"/>
      <c r="Q30" s="29" t="s">
        <v>14</v>
      </c>
      <c r="R30" s="29" t="s">
        <v>8</v>
      </c>
    </row>
    <row r="31" spans="1:18" s="28" customFormat="1" ht="12" x14ac:dyDescent="0.2">
      <c r="A31" s="17"/>
      <c r="B31" s="30"/>
      <c r="C31" s="18"/>
      <c r="D31" s="31">
        <v>22</v>
      </c>
      <c r="E31" s="33">
        <v>0</v>
      </c>
      <c r="F31" s="31" t="s">
        <v>9</v>
      </c>
      <c r="G31" s="51"/>
      <c r="H31" s="21">
        <f>H30*1.21</f>
        <v>0</v>
      </c>
      <c r="I31" s="32"/>
      <c r="J31" s="33" t="e">
        <f t="shared" si="6"/>
        <v>#VALUE!</v>
      </c>
      <c r="K31" s="32"/>
      <c r="L31" s="33" t="e">
        <f t="shared" si="7"/>
        <v>#VALUE!</v>
      </c>
      <c r="M31" s="21">
        <v>21</v>
      </c>
      <c r="N31" s="21">
        <f t="shared" si="8"/>
        <v>0</v>
      </c>
      <c r="O31" s="21">
        <f t="shared" si="9"/>
        <v>0</v>
      </c>
      <c r="P31" s="30"/>
      <c r="Q31" s="29" t="s">
        <v>14</v>
      </c>
      <c r="R31" s="29" t="s">
        <v>8</v>
      </c>
    </row>
    <row r="32" spans="1:18" s="28" customFormat="1" ht="12" x14ac:dyDescent="0.2">
      <c r="A32" s="17"/>
      <c r="B32" s="30"/>
      <c r="C32" s="18"/>
      <c r="D32" s="31">
        <v>220</v>
      </c>
      <c r="E32" s="33">
        <v>0</v>
      </c>
      <c r="F32" s="31"/>
      <c r="G32" s="51"/>
      <c r="H32" s="21"/>
      <c r="I32" s="32"/>
      <c r="J32" s="33">
        <f t="shared" si="6"/>
        <v>0</v>
      </c>
      <c r="K32" s="32"/>
      <c r="L32" s="33">
        <f t="shared" si="7"/>
        <v>0</v>
      </c>
      <c r="M32" s="21">
        <v>21</v>
      </c>
      <c r="N32" s="21">
        <f t="shared" si="8"/>
        <v>0</v>
      </c>
      <c r="O32" s="21">
        <f t="shared" si="9"/>
        <v>0</v>
      </c>
      <c r="P32" s="30"/>
      <c r="Q32" s="29" t="s">
        <v>14</v>
      </c>
      <c r="R32" s="29" t="s">
        <v>8</v>
      </c>
    </row>
    <row r="33" spans="1:18" s="28" customFormat="1" ht="12" x14ac:dyDescent="0.2">
      <c r="A33" s="17"/>
      <c r="B33" s="85" t="s">
        <v>40</v>
      </c>
      <c r="C33" s="18"/>
      <c r="D33" s="31">
        <v>22</v>
      </c>
      <c r="E33" s="33">
        <v>0</v>
      </c>
      <c r="F33" s="31"/>
      <c r="G33" s="51"/>
      <c r="H33" s="21"/>
      <c r="I33" s="32"/>
      <c r="J33" s="33">
        <f t="shared" si="6"/>
        <v>0</v>
      </c>
      <c r="K33" s="32"/>
      <c r="L33" s="33">
        <f t="shared" si="7"/>
        <v>0</v>
      </c>
      <c r="M33" s="21">
        <v>21</v>
      </c>
      <c r="N33" s="21">
        <f t="shared" si="8"/>
        <v>0</v>
      </c>
      <c r="O33" s="21">
        <f t="shared" si="9"/>
        <v>0</v>
      </c>
      <c r="P33" s="30"/>
      <c r="Q33" s="29" t="s">
        <v>14</v>
      </c>
      <c r="R33" s="29" t="s">
        <v>8</v>
      </c>
    </row>
    <row r="34" spans="1:18" x14ac:dyDescent="0.2">
      <c r="B34" s="86"/>
    </row>
    <row r="35" spans="1:18" x14ac:dyDescent="0.2">
      <c r="B35" s="86"/>
    </row>
    <row r="36" spans="1:18" x14ac:dyDescent="0.2">
      <c r="B36" s="86"/>
    </row>
    <row r="37" spans="1:18" x14ac:dyDescent="0.2">
      <c r="B37" s="86"/>
    </row>
    <row r="38" spans="1:18" x14ac:dyDescent="0.2">
      <c r="B38" s="86"/>
    </row>
    <row r="39" spans="1:18" x14ac:dyDescent="0.2">
      <c r="B39" s="86"/>
    </row>
    <row r="40" spans="1:18" x14ac:dyDescent="0.2">
      <c r="B40" s="86"/>
    </row>
    <row r="41" spans="1:18" x14ac:dyDescent="0.2">
      <c r="B41" s="86"/>
    </row>
  </sheetData>
  <sheetProtection algorithmName="SHA-512" hashValue="LwuApNOpZkBRWaJIvYIiSbC/W+zbAHLhImdUCGX5pqMlzqukdC6DX58YCVbtSWRYiAtrXgImnuWS3fhGvORGbw==" saltValue="y3fkHMT8Gu4px1ubP3S7eA==" spinCount="100000" sheet="1" selectLockedCells="1"/>
  <mergeCells count="1">
    <mergeCell ref="B33:B41"/>
  </mergeCells>
  <phoneticPr fontId="0" type="noConversion"/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Kryci list</vt:lpstr>
      <vt:lpstr>Zakazka</vt:lpstr>
      <vt:lpstr>__CENA__</vt:lpstr>
      <vt:lpstr>__MAIN__</vt:lpstr>
      <vt:lpstr>__MAIN3__</vt:lpstr>
      <vt:lpstr>__SAZBA__</vt:lpstr>
      <vt:lpstr>__T0__</vt:lpstr>
      <vt:lpstr>__T1__</vt:lpstr>
      <vt:lpstr>__T2__</vt:lpstr>
      <vt:lpstr>__TE0__</vt:lpstr>
      <vt:lpstr>__TE2__</vt:lpstr>
      <vt:lpstr>Zakazka!Názvy_tisku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Czerný Krzysztof</cp:lastModifiedBy>
  <cp:lastPrinted>2018-04-19T07:23:39Z</cp:lastPrinted>
  <dcterms:created xsi:type="dcterms:W3CDTF">2007-10-16T11:08:58Z</dcterms:created>
  <dcterms:modified xsi:type="dcterms:W3CDTF">2018-05-09T14:38:12Z</dcterms:modified>
</cp:coreProperties>
</file>