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585" yWindow="570" windowWidth="15990" windowHeight="8145" firstSheet="1" activeTab="2"/>
  </bookViews>
  <sheets>
    <sheet name="Rekapitulace stavby" sheetId="1" r:id="rId1"/>
    <sheet name="01 - Oprava dlažeb  ř.km ..." sheetId="2" r:id="rId2"/>
    <sheet name="02 - Doplňkové práce" sheetId="3" r:id="rId3"/>
    <sheet name="03 - VON - vedlejší a ost..." sheetId="4" r:id="rId4"/>
    <sheet name="Pokyny pro vyplnění" sheetId="5" r:id="rId5"/>
  </sheets>
  <definedNames>
    <definedName name="_xlnm._FilterDatabase" localSheetId="1" hidden="1">'01 - Oprava dlažeb  ř.km ...'!$C$85:$K$303</definedName>
    <definedName name="_xlnm._FilterDatabase" localSheetId="2" hidden="1">'02 - Doplňkové práce'!$C$86:$K$212</definedName>
    <definedName name="_xlnm._FilterDatabase" localSheetId="3" hidden="1">'03 - VON - vedlejší a ost...'!$C$79:$K$131</definedName>
    <definedName name="_xlnm.Print_Area" localSheetId="1">'01 - Oprava dlažeb  ř.km ...'!$C$4:$J$36,'01 - Oprava dlažeb  ř.km ...'!$C$42:$J$67,'01 - Oprava dlažeb  ř.km ...'!$C$73:$K$303</definedName>
    <definedName name="_xlnm.Print_Area" localSheetId="2">'02 - Doplňkové práce'!$C$4:$J$36,'02 - Doplňkové práce'!$C$42:$J$68,'02 - Doplňkové práce'!$C$74:$K$212</definedName>
    <definedName name="_xlnm.Print_Area" localSheetId="3">'03 - VON - vedlejší a ost...'!$C$4:$J$36,'03 - VON - vedlejší a ost...'!$C$42:$J$61,'03 - VON - vedlejší a ost...'!$C$67:$K$131</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Titles" localSheetId="0">'Rekapitulace stavby'!$49:$49</definedName>
    <definedName name="_xlnm.Print_Titles" localSheetId="1">'01 - Oprava dlažeb  ř.km ...'!$85:$85</definedName>
    <definedName name="_xlnm.Print_Titles" localSheetId="2">'02 - Doplňkové práce'!$86:$86</definedName>
    <definedName name="_xlnm.Print_Titles" localSheetId="3">'03 - VON - vedlejší a ost...'!$79:$79</definedName>
  </definedNames>
  <calcPr calcId="145621"/>
</workbook>
</file>

<file path=xl/sharedStrings.xml><?xml version="1.0" encoding="utf-8"?>
<sst xmlns="http://schemas.openxmlformats.org/spreadsheetml/2006/main" count="4320" uniqueCount="883">
  <si>
    <t>Export VZ</t>
  </si>
  <si>
    <t>List obsahuje:</t>
  </si>
  <si>
    <t>1) Rekapitulace stavby</t>
  </si>
  <si>
    <t>2) Rekapitulace objektů stavby a soupisů prací</t>
  </si>
  <si>
    <t>3.0</t>
  </si>
  <si>
    <t>ZAMOK</t>
  </si>
  <si>
    <t>False</t>
  </si>
  <si>
    <t>{8f45eba9-3a2c-42c2-8a58-3ff3e70804aa}</t>
  </si>
  <si>
    <t>0,01</t>
  </si>
  <si>
    <t>21</t>
  </si>
  <si>
    <t>15</t>
  </si>
  <si>
    <t>REKAPITULACE STAVBY</t>
  </si>
  <si>
    <t>v ---  níže se nacházejí doplnkové a pomocné údaje k sestavám  --- v</t>
  </si>
  <si>
    <t>Návod na vyplnění</t>
  </si>
  <si>
    <t>0,001</t>
  </si>
  <si>
    <t>Kód:</t>
  </si>
  <si>
    <t>18006--V</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</si>
  <si>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</si>
  <si>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</si>
  <si>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Jasenná, Jásenná ,oprava dlažeb, ř.km 6,600-7,580- AKTUALIZACE</t>
  </si>
  <si>
    <t>0,1</t>
  </si>
  <si>
    <t>KSO:</t>
  </si>
  <si>
    <t/>
  </si>
  <si>
    <t>CC-CZ:</t>
  </si>
  <si>
    <t>1</t>
  </si>
  <si>
    <t>Místo:</t>
  </si>
  <si>
    <t xml:space="preserve"> </t>
  </si>
  <si>
    <t>Datum:</t>
  </si>
  <si>
    <t>3. 3. 2018</t>
  </si>
  <si>
    <t>10</t>
  </si>
  <si>
    <t>100</t>
  </si>
  <si>
    <t>Zadavatel:</t>
  </si>
  <si>
    <t>IČ:</t>
  </si>
  <si>
    <t>Povodí Labe s.p. Hradec Králové</t>
  </si>
  <si>
    <t>DIČ:</t>
  </si>
  <si>
    <t>Uchazeč:</t>
  </si>
  <si>
    <t>Vyplň údaj</t>
  </si>
  <si>
    <t>Projektant:</t>
  </si>
  <si>
    <t>Ing. Světlana Vitvarová, Běluň 53, Heřmanice</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</si>
  <si>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</si>
  <si>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</si>
  <si>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</si>
  <si>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</si>
  <si>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</si>
  <si>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</si>
  <si>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</si>
  <si>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</si>
  <si>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</si>
  <si>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</si>
  <si>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</si>
  <si>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</si>
  <si>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</si>
  <si>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</si>
  <si>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</si>
  <si>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</si>
  <si>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</si>
  <si>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</si>
  <si>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</si>
  <si>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</si>
  <si>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</si>
  <si>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</si>
  <si>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</si>
  <si>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</si>
  <si>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</si>
  <si>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</si>
  <si>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</si>
  <si>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</si>
  <si>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</si>
  <si>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</si>
  <si>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</si>
  <si>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</si>
  <si>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</si>
  <si>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</si>
  <si>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</si>
  <si>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</si>
  <si>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</si>
  <si>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</si>
  <si>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</si>
  <si>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</si>
  <si>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</si>
  <si>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</si>
  <si>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Oprava dlažeb  ř.km 6,600-7,580</t>
  </si>
  <si>
    <t>STA</t>
  </si>
  <si>
    <t>{8cbd93f2-a5c2-42f3-b8db-50d3038e9729}</t>
  </si>
  <si>
    <t>2</t>
  </si>
  <si>
    <t>02</t>
  </si>
  <si>
    <t>Doplňkové práce</t>
  </si>
  <si>
    <t>{532729c8-66ae-42ca-93e4-40c38de45f55}</t>
  </si>
  <si>
    <t>03</t>
  </si>
  <si>
    <t xml:space="preserve">VON - vedlejší a ostatní náklady </t>
  </si>
  <si>
    <t>{ccbd1244-cb8f-4108-b9c6-e551359f7b9b}</t>
  </si>
  <si>
    <t>1) Krycí list soupisu</t>
  </si>
  <si>
    <t>2) Rekapitulace</t>
  </si>
  <si>
    <t>3) Soupis prací</t>
  </si>
  <si>
    <t>Zpět na list:</t>
  </si>
  <si>
    <t>Rekapitulace stavby</t>
  </si>
  <si>
    <t>KRYCÍ LIST SOUPISU</t>
  </si>
  <si>
    <t>Objekt:</t>
  </si>
  <si>
    <t>01 - Oprava dlažeb  ř.km 6,600-7,580</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</si>
  <si>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</si>
  <si>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</si>
  <si>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</si>
  <si>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</si>
  <si>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</si>
  <si>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</si>
  <si>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</si>
  <si>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</si>
  <si>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</si>
  <si>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</si>
  <si>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</si>
  <si>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8 - Trubní vedení</t>
  </si>
  <si>
    <t xml:space="preserve">    9 - Ostatní konstrukce a práce-bourání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</si>
  <si>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</si>
  <si>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</si>
  <si>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</si>
  <si>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</si>
  <si>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</si>
  <si>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</si>
  <si>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</si>
  <si>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</si>
  <si>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</si>
  <si>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</si>
  <si>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</si>
  <si>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</si>
  <si>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</si>
  <si>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</si>
  <si>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</si>
  <si>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</si>
  <si>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</si>
  <si>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</si>
  <si>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</si>
  <si>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</si>
  <si>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</si>
  <si>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112201101</t>
  </si>
  <si>
    <t>Odstranění pařezů D do 300 mm</t>
  </si>
  <si>
    <t>kus</t>
  </si>
  <si>
    <t>CS ÚRS 2018 01</t>
  </si>
  <si>
    <t>4</t>
  </si>
  <si>
    <t>-1830546891</t>
  </si>
  <si>
    <t>PP</t>
  </si>
  <si>
    <t>Odstranění pařezů  s jejich vykopáním, vytrháním nebo odstřelením, s přesekáním kořenů průměru přes 100 do 300 mm</t>
  </si>
  <si>
    <t>PSC</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</si>
  <si>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</si>
  <si>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VV</t>
  </si>
  <si>
    <t>"stávající pařezy "76</t>
  </si>
  <si>
    <t>114203102</t>
  </si>
  <si>
    <t>Rozebrání dlažeb z lomového kamene nebo betonových tvárnic na sucho se zalitými spárami</t>
  </si>
  <si>
    <t>m3</t>
  </si>
  <si>
    <t>1295005591</t>
  </si>
  <si>
    <t>Rozebrání dlažeb nebo záhozů s naložením na dopravní prostředek  dlažeb z lomového kamene nebo betonových tvárnic na sucho se zalitými spárami cementovou maltou</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</si>
  <si>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</si>
  <si>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"rozebrání stávající kamenné dlažby( břehy i horní hrana) tl.20cm" 306,134</t>
  </si>
  <si>
    <t>"odpočet kamene z 5 schodišť" -5*1,2*2*0,2</t>
  </si>
  <si>
    <t>Součet</t>
  </si>
  <si>
    <t>3</t>
  </si>
  <si>
    <t>114203202</t>
  </si>
  <si>
    <t>Očištění lomového kamene nebo betonových tvárnic od malty</t>
  </si>
  <si>
    <t>1525207330</t>
  </si>
  <si>
    <t>Očištění lomového kamene nebo betonových tvárnic  získaných při rozebrání dlažeb, záhozů, rovnanin a soustřeďovacích staveb od malty</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</si>
  <si>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</si>
  <si>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"kámen po rozebrání stávající kamenné dlažby tl.20cm ( opevnění břehů a horní hrana)"306,134</t>
  </si>
  <si>
    <t>"odpočet objemu pro stávaj. 5 schodišť" -5*1,2*2*0,2</t>
  </si>
  <si>
    <t>Mezisoučet</t>
  </si>
  <si>
    <t>"rozebrání 5ks  stávajících kamenných schodišťů"5*1,2*2*0,25</t>
  </si>
  <si>
    <t>114203301</t>
  </si>
  <si>
    <t>Třídění lomového kamene nebo betonových tvárnic podle druhu, velikosti nebo tvaru</t>
  </si>
  <si>
    <t>-1816801160</t>
  </si>
  <si>
    <t>Třídění lomového kamene nebo betonových tvárnic  získaných při rozebrání dlažeb, záhozů, rovnanin a soustřeďovacích staveb podle druhu, velikosti nebo tvaru</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</si>
  <si>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</si>
  <si>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"odpočet plochy pro 5 schodišť" -5*1,2*2*0,2</t>
  </si>
  <si>
    <t>5</t>
  </si>
  <si>
    <t>115001103</t>
  </si>
  <si>
    <t>Převedení vody potrubím DN do 250</t>
  </si>
  <si>
    <t>m</t>
  </si>
  <si>
    <t>1083178329</t>
  </si>
  <si>
    <t>Převedení vody potrubím průměru DN přes 150 do 250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</si>
  <si>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</si>
  <si>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"14 x převedení vody troubou DN do 250" 56+95+125</t>
  </si>
  <si>
    <t>6</t>
  </si>
  <si>
    <t>115101201</t>
  </si>
  <si>
    <t>Čerpání vody na dopravní výšku do 10 m průměrný přítok do 500 l/min</t>
  </si>
  <si>
    <t>hod</t>
  </si>
  <si>
    <t>1803799144</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</si>
  <si>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</si>
  <si>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</si>
  <si>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7</t>
  </si>
  <si>
    <t>115101301</t>
  </si>
  <si>
    <t>Pohotovost čerpací soupravy pro dopravní výšku do 10 m přítok do 500 l/min</t>
  </si>
  <si>
    <t>den</t>
  </si>
  <si>
    <t>983027825</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</si>
  <si>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</si>
  <si>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</si>
  <si>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8</t>
  </si>
  <si>
    <t>124203101</t>
  </si>
  <si>
    <t>Vykopávky do 1000 m3 pro koryta vodotečí v hornině tř. 3</t>
  </si>
  <si>
    <t>-1730817769</t>
  </si>
  <si>
    <t>Vykopávky pro koryta vodotečí  s přehozením výkopku na vzdálenost do 3 m nebo s naložením na dopravní prostředek v hornině tř. 3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</si>
  <si>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</si>
  <si>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"výkop pro ŠP lože kamenné dlažby "306,134</t>
  </si>
  <si>
    <t>"odpočet plochy 5 schodišť" -5*2*1,2*0,2</t>
  </si>
  <si>
    <t>" výkop pro 5ks schodišť" 5*2*1,2*0,15</t>
  </si>
  <si>
    <t>"21 x výust "21* (0,8*1,4*1)</t>
  </si>
  <si>
    <t>9</t>
  </si>
  <si>
    <t>162301421</t>
  </si>
  <si>
    <t xml:space="preserve">Vodorovné přemístění pařezů do 5 km D do 300 mm - skládka Marius Pedersen Křovice </t>
  </si>
  <si>
    <t>708401036</t>
  </si>
  <si>
    <t>Vodorovné přemístění větví, kmenů nebo pařezů  s naložením, složením a dopravou do 5000 m pařezů kmenů, průměru přes 100 do 300 mm</t>
  </si>
  <si>
    <t xml:space="preserve">Poznámka k souboru cen:
1. Průměr kmene i pařezu se měří v místě řezu. 2. Měrná jednotka je 1 strom. </t>
  </si>
  <si>
    <t>"likvidace pařezů"76</t>
  </si>
  <si>
    <t>162301921</t>
  </si>
  <si>
    <t xml:space="preserve">Příplatek k vodorovnému přemístění pařezů D 300 mm ZKD 5 km- - skládka Marius Pedersen Křovice </t>
  </si>
  <si>
    <t>1862605353</t>
  </si>
  <si>
    <t>Vodorovné přemístění větví, kmenů nebo pařezů  s naložením, složením a dopravou Příplatek k cenám za každých dalších i započatých 5000 m přes 5000 m pařezů kmenů, průměru přes 100 do 300 mm</t>
  </si>
  <si>
    <t>76*3</t>
  </si>
  <si>
    <t>11</t>
  </si>
  <si>
    <t>162401102</t>
  </si>
  <si>
    <t>Vodorovné přemístění do 2000 m výkopku/sypaniny z horniny tř. 1 až 4</t>
  </si>
  <si>
    <t>431079095</t>
  </si>
  <si>
    <t>Vodorovné přemístění výkopku nebo sypaniny po suchu  na obvyklém dopravním prostředku, bez naložení výkopku, avšak se složením bez rozhrnutí z horniny tř. 1 až 4 na vzdálenost přes 1 500 do 2 000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</si>
  <si>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</si>
  <si>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odvoz na meziskládku  ( obsypy potrubí, zásypy po pařezech ) - tam a zpět</t>
  </si>
  <si>
    <t xml:space="preserve">76*0,3*2" pařezy </t>
  </si>
  <si>
    <t>"21x výpust " 21*(0,8*1,4*1)*0,6*2</t>
  </si>
  <si>
    <t>12</t>
  </si>
  <si>
    <t>167101102</t>
  </si>
  <si>
    <t>Nakládání výkopku z hornin tř. 1 až 4 přes 100 m3</t>
  </si>
  <si>
    <t>2042844253</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</si>
  <si>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</si>
  <si>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</si>
  <si>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odvoz z meziskládku  ( obsypy potrubí, zásypy po pařezech )</t>
  </si>
  <si>
    <t xml:space="preserve">76*0,3" pařezy </t>
  </si>
  <si>
    <t>"21x výpust " 21*(0,8*1,4*1)*0,6</t>
  </si>
  <si>
    <t>13</t>
  </si>
  <si>
    <t>174101101</t>
  </si>
  <si>
    <t>Zásyp jam, šachet rýh nebo kolem objektů sypaninou se zhutněním</t>
  </si>
  <si>
    <t>-1833639738</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</si>
  <si>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</si>
  <si>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</si>
  <si>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"21x výpust "21* (0,8*1,4*1)*0,6</t>
  </si>
  <si>
    <t>14</t>
  </si>
  <si>
    <t>174201201x</t>
  </si>
  <si>
    <t>Zásyp jam po pařezech D pařezů do 300 mm vč zhutnění zásypu</t>
  </si>
  <si>
    <t>-230137401</t>
  </si>
  <si>
    <t xml:space="preserve">Zásyp jam po pařezech  výkopkem z horniny získané při dobývání pařezů s hrubým urovnáním povrchu zasypávky průměru pařezu přes 100 do 300 mm vč zhutnění  zásypu
</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</si>
  <si>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</si>
  <si>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 pařezy celkem" 76</t>
  </si>
  <si>
    <t>R1.5</t>
  </si>
  <si>
    <t xml:space="preserve">Likvidace odpadů ze sypaniny tř. 1až 4 vč poplatku za uložení </t>
  </si>
  <si>
    <t>102340354</t>
  </si>
  <si>
    <t>Likvidace odpadů ze sypaniny vč naložení, dopravy, uložení na skládku a poplatku za uložení</t>
  </si>
  <si>
    <t>"kubatura výkopu" 329,054</t>
  </si>
  <si>
    <t>"odpoet zpětných zásypů " -36,912</t>
  </si>
  <si>
    <t>16</t>
  </si>
  <si>
    <t>R1.6</t>
  </si>
  <si>
    <t xml:space="preserve">Likvidace odpadů z kamene tř. 5až 7  vč poplatku za uložení </t>
  </si>
  <si>
    <t>-920483859</t>
  </si>
  <si>
    <t>Likvidace odpadů z kamene  vč naložení, dopravy, uložení na skládku a poplatku za uložení</t>
  </si>
  <si>
    <t>" vyřazená část kamenné dlažby( 20% z celk objemu dlažby  břehu a horní hrany ) " 303,734*0,2</t>
  </si>
  <si>
    <t>" vyřazená část kamene ze schodiště ( 30% z  objemu ) "12*0,25*0,3</t>
  </si>
  <si>
    <t>17</t>
  </si>
  <si>
    <t>R3</t>
  </si>
  <si>
    <t>Likvidace dřevěného odpadu-pařezů do D300mm vč poplatku za uložení</t>
  </si>
  <si>
    <t>693363512</t>
  </si>
  <si>
    <t>Likvidace  pařezů  vč naložení, dopravy a uložení na skládku, poplatek za uložení</t>
  </si>
  <si>
    <t>Zakládání</t>
  </si>
  <si>
    <t>18</t>
  </si>
  <si>
    <t>230000055R</t>
  </si>
  <si>
    <t>Jímka z pytlů</t>
  </si>
  <si>
    <t>-562305057</t>
  </si>
  <si>
    <t>"zřízení a odstraň.jímky z pytlů (pětinásobná obratovost), cena za 1,0 m3 jímky s fólií, bez čerpání"</t>
  </si>
  <si>
    <t>0,75*2*(3+6+8)</t>
  </si>
  <si>
    <t>Svislé a kompletní konstrukce</t>
  </si>
  <si>
    <t>19</t>
  </si>
  <si>
    <t>348401120</t>
  </si>
  <si>
    <t>Osazení oplocení ze strojového pletiva s napínacími dráty výšky do 1,6 m do 15° sklonu svahu</t>
  </si>
  <si>
    <t>1827997970</t>
  </si>
  <si>
    <t>Osazení oplocení ze strojového pletiva s napínacími dráty do 15° sklonu svahu, výšky do 1,6 m</t>
  </si>
  <si>
    <t xml:space="preserve">Poznámka k souboru cen:
1. V cenách nejsou započteny náklady na dodávku pletiva a drátů, tyto se oceňují ve specifikaci. </t>
  </si>
  <si>
    <t xml:space="preserve"> "  nové pletivo na stávající oc.sloupky " 276</t>
  </si>
  <si>
    <t>20</t>
  </si>
  <si>
    <t>M</t>
  </si>
  <si>
    <t>313247560</t>
  </si>
  <si>
    <t>pletivo drátěné se čtvercovými oky zapletené pozinkované 50 x 2 x 1600 mm+3xnapínací drát</t>
  </si>
  <si>
    <t>CS ÚRS 2016 01</t>
  </si>
  <si>
    <t>-2061254396</t>
  </si>
  <si>
    <t>Sítě drátěné z neušlechtilých ocelí tříd 10 a 11, povrch pozinkovaný pletivo drátěné se čtvercovými oky zapletené drát ocelový pozinkovaný, bal. 15, 25 m oko 50 mm, drát 2 mm, výška 1600 mm</t>
  </si>
  <si>
    <t>P</t>
  </si>
  <si>
    <t>Poznámka k položce:
Pro případné napnutí pletiva středovým napínacím drátem je tento nutné dokoupit</t>
  </si>
  <si>
    <t>"dodávka nového plotového pletiva "276*1,02</t>
  </si>
  <si>
    <t>Vodorovné konstrukce</t>
  </si>
  <si>
    <t>451504113 x</t>
  </si>
  <si>
    <t>Zřízení podkladní vrstvy z ze štěrkopísku  ( ČSN 72 1860) pod kameny schodišť tl do 200 mm</t>
  </si>
  <si>
    <t>m2</t>
  </si>
  <si>
    <t>1672760211</t>
  </si>
  <si>
    <t>Zřízení podkladní vrstvy z kameniva pod dlažbu tl. do 200 mm</t>
  </si>
  <si>
    <t>"ŠP ..vyrovnání plochy pod schodišti (5 schodišť)" 5*2*1,2</t>
  </si>
  <si>
    <t>22</t>
  </si>
  <si>
    <t>451571111 x</t>
  </si>
  <si>
    <t>Lože pod dlažby ze štěrkopísku  ( ČSN 72 1860)  vrstva tl 0-200mm</t>
  </si>
  <si>
    <t>-1443350445</t>
  </si>
  <si>
    <t>Lože pod dlažby ze štěrkopísků, tl. vrstvy přes 0 do 200 mm (VODOROVNÉ ukončení šikmé plochy břehů)</t>
  </si>
  <si>
    <t>"horní hrana obkladu  břehů"293,97</t>
  </si>
  <si>
    <t>23</t>
  </si>
  <si>
    <t>451571113 x</t>
  </si>
  <si>
    <t>Lože pod dlažby ze štěrkopísku  ( ČSN 72 1860)  vrstva tl  do 200mm</t>
  </si>
  <si>
    <t>-169483410</t>
  </si>
  <si>
    <t>Lože pod dlažby ze štěrkopísku  ( ČSN 72 1860)  vrstva tl  od 150 do 200mm</t>
  </si>
  <si>
    <t>"lože ze Šp pod kamenou dlažbu" 1383,685</t>
  </si>
  <si>
    <t>"odpočet plochy 5 schodišť" -5*1,2*2</t>
  </si>
  <si>
    <t>24</t>
  </si>
  <si>
    <t>465210112 x1</t>
  </si>
  <si>
    <t>Schody z lomového kamene na sucho se zalitím spár MC tl 250 mm (využití původních kamenů)</t>
  </si>
  <si>
    <t>1225721088</t>
  </si>
  <si>
    <t>Schody z lomového kamene lomařsky upraveného pro dlažbu na sucho, se zalitím spár cementovou maltou, se zatřením spár, tl. kamene 250 mm</t>
  </si>
  <si>
    <t>"5 schodišť ( vč. kamen.schodnic), délka ramene cca 2m - s použitím původního kamene (70%)" 5*1,2*2*0,7</t>
  </si>
  <si>
    <t>25</t>
  </si>
  <si>
    <t>465210112 x2</t>
  </si>
  <si>
    <t>Schody z lomového kamene na sucho se zalitím spár MC tl 250 mm (dodávka nových  kamenů)</t>
  </si>
  <si>
    <t>1697297717</t>
  </si>
  <si>
    <t>"5 schodišť ( vč. kamen.schodnic), délka ramene cca 2m - s použitím původního kamene (30%)" 5*1,2*2*0,3</t>
  </si>
  <si>
    <t>26</t>
  </si>
  <si>
    <t>465512127 R1</t>
  </si>
  <si>
    <t>Dlažba z lomového kamene na sucho se zalitím spár maltou cementovou tl 0-200 mm (využití původ kamene)</t>
  </si>
  <si>
    <t>-1425018102</t>
  </si>
  <si>
    <t>" dlažba s použitím původního kamene na horní hraně obkladu břehu (80%)" 293,97*0,8</t>
  </si>
  <si>
    <t>" dlažba s použitím původního kamene (80%) na šikmé části břehu"1383,685*0,8</t>
  </si>
  <si>
    <t>"odpočet plochy 5 schodišť" -5*1,2*2*0,8</t>
  </si>
  <si>
    <t>27</t>
  </si>
  <si>
    <t>465512127.1</t>
  </si>
  <si>
    <t>Dlažba z lomového kamene na sucho se zalitím spár maltou cementovou tl 200 mm ( dodávka nového kamene)</t>
  </si>
  <si>
    <t>1289237792</t>
  </si>
  <si>
    <t>Dlažba z lomového kamene na sucho se zalitím spár maltou cementovou tl od 150 do 200 mm</t>
  </si>
  <si>
    <t>dlažba z dovezeného kamene- horní hrana (20%)</t>
  </si>
  <si>
    <t>293,97*0,2</t>
  </si>
  <si>
    <t>dlažba z dovezeného kamene - šikmé břehy (20%)</t>
  </si>
  <si>
    <t>1383,685*0,2</t>
  </si>
  <si>
    <t>"odpočet plochy 5 schodišť" -5*1,2*2*0,2</t>
  </si>
  <si>
    <t>28</t>
  </si>
  <si>
    <t>465519999 R25</t>
  </si>
  <si>
    <t xml:space="preserve">Provádění ŠTP lože a dlažby z lomového kamene na sucho se zalitím spár maltou cementovou - příplatek za ztížené podmínky přístupu a  provádění  v místě lávek L4-L5 </t>
  </si>
  <si>
    <t>-638802889</t>
  </si>
  <si>
    <t xml:space="preserve">Příplatek za ztížené podmínky přístupu a  provádění  v místě lávek L4-L5
</t>
  </si>
  <si>
    <t>"plocha dlažby a ŠTP - se ztíženým přístupem " (5+0,5)*2*2</t>
  </si>
  <si>
    <t>Úpravy povrchů, podlahy a osazování výplní</t>
  </si>
  <si>
    <t>29</t>
  </si>
  <si>
    <t>636195212</t>
  </si>
  <si>
    <t>Vyplnění spár dlažby z lomového kamene maltou cementovou na hl do 70 mm s vyspárováním</t>
  </si>
  <si>
    <t>1612119320</t>
  </si>
  <si>
    <t>Vyplnění spár dosavadních dlažeb  cementovou maltou s vyčištěním spár na hloubky do 70 mm dlažby z lomového kamene s vyspárováním</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</si>
  <si>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</si>
  <si>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"obložení břehů "1383,685+293,97</t>
  </si>
  <si>
    <t>"odpočet plochy 5schodišť" -5*1,2*2</t>
  </si>
  <si>
    <t>Trubní vedení</t>
  </si>
  <si>
    <t>30</t>
  </si>
  <si>
    <t>810312110 R4</t>
  </si>
  <si>
    <t>Potrubí z jedné PVC trouby kanalizační do DN150</t>
  </si>
  <si>
    <t>-987876109</t>
  </si>
  <si>
    <t>Potrubí z jedné  trouby PVC kanalizační s osazením, s popř. nutným přeseknutím trouby v rovině kolmé nebo skloněné k její ose, se začištěním seku , DN 150mm</t>
  </si>
  <si>
    <t xml:space="preserve"> "Trouba PVC DN 150 s koncovým uříznutím a obetonováním" 3</t>
  </si>
  <si>
    <t>31</t>
  </si>
  <si>
    <t>810312110 R5</t>
  </si>
  <si>
    <t>Potrubí z jedné PVC trouby kanalizační do DN 200</t>
  </si>
  <si>
    <t>-435708805</t>
  </si>
  <si>
    <t>Potrubí z jedné  trouby PVC kanalizační s osazením, s popř. nutným přeseknutím trouby v rovině kolmé nebo skloněné k její ose, se začištěním seku , DN 200mm</t>
  </si>
  <si>
    <t xml:space="preserve"> "Trouba PVC DN 200 s koncovým uříznutím a obetonováním" 2</t>
  </si>
  <si>
    <t>32</t>
  </si>
  <si>
    <t>810312110 R6</t>
  </si>
  <si>
    <t>Potrubí z jedné PVC trouby kanalizační do DN 250</t>
  </si>
  <si>
    <t>-1547766418</t>
  </si>
  <si>
    <t>Potrubí z jedné  trouby PVC kanalizační s osazením, s popř. nutným přeseknutím trouby v rovině kolmé nebo skloněné k její ose, se začištěním seku , DN 250mm</t>
  </si>
  <si>
    <t xml:space="preserve"> "Trouba PVC DN 230-250 s koncovým uříznutím a obetonováním" 2</t>
  </si>
  <si>
    <t>33</t>
  </si>
  <si>
    <t>810312110 R3</t>
  </si>
  <si>
    <t>Potrubí z jedné PVC trouby kanalizační DN 120,125</t>
  </si>
  <si>
    <t>1580006745</t>
  </si>
  <si>
    <t>Potrubí z jedné  trouby PVC kanalizační s osazením, s popř. nutným přeseknutím trouby v rovině kolmé nebo skloněné k její ose, se začištěním seku , DN 120-125mm</t>
  </si>
  <si>
    <t xml:space="preserve"> "Trouba PVC DN 120 s koncovým uříznutím a obetonováním"1</t>
  </si>
  <si>
    <t>34</t>
  </si>
  <si>
    <t>810312110 R8</t>
  </si>
  <si>
    <t>Potrubí z jedné betonové trouby kanalizační DN 100,120</t>
  </si>
  <si>
    <t>-389139947</t>
  </si>
  <si>
    <t>Potrubí z jedné betonové trouby kanalizační s osazením, s popř. nutným přeseknutím trouby v rovině kolmé nebo skloněné k její ose, se začištěním seku , troubyDN100-DN120 mm</t>
  </si>
  <si>
    <t>"Trouba DN 100,120 s koncovým uříznutím a obetonováním"2</t>
  </si>
  <si>
    <t>35</t>
  </si>
  <si>
    <t>810312111 X2</t>
  </si>
  <si>
    <t>Potrubí z jedné kameninové trouby kanalizační DN150</t>
  </si>
  <si>
    <t>1239861387</t>
  </si>
  <si>
    <t>Potrubí z jedné kameninové trouby kanalizační s osazením, s popř. nutným přeseknutím trouby v rovině kolmé nebo skloněné k její ose, se začištěním seku , Js trouby 150 mm</t>
  </si>
  <si>
    <t>"Trouba DN150 s koncovým uříznutím a obetonováním"2</t>
  </si>
  <si>
    <t>36</t>
  </si>
  <si>
    <t>810352111</t>
  </si>
  <si>
    <t>Potrubí z jedné betonové trouby kanalizační DN 200</t>
  </si>
  <si>
    <t>298042420</t>
  </si>
  <si>
    <t>Potrubí z jedné betonové trouby kanalizační  s osazením, s popř. nutným přeseknutím trouby v rovině kolmé nebo skloněné k její ose, se začištěním seku , Js trouby 200 mm</t>
  </si>
  <si>
    <t xml:space="preserve">Poznámka k souboru cen:
1. V cenách jsou započteny i náklady na připojení trub na dosavadní kanalizační stoku. </t>
  </si>
  <si>
    <t>"Trouba DN 200 s koncovým uříznutím a obetonováním" 3</t>
  </si>
  <si>
    <t>37</t>
  </si>
  <si>
    <t>810352111 R5</t>
  </si>
  <si>
    <t>Potrubí z jedné betonové trouby kanalizační DN 250</t>
  </si>
  <si>
    <t>-1744532122</t>
  </si>
  <si>
    <t>Potrubí z jedné betonové trouby kanalizační s osazením, s popř. nutným přeseknutím trouby v rovině kolmé nebo skloněné k její ose, se začištěním seku , Js trouby 200 mm</t>
  </si>
  <si>
    <t>"Trouba DN 250 s koncovým uříznutím a obetonováním" 1</t>
  </si>
  <si>
    <t>38</t>
  </si>
  <si>
    <t>810352111 X3</t>
  </si>
  <si>
    <t>Potrubí z jedné  kameninové  trouby kanalizační DN 200</t>
  </si>
  <si>
    <t>-1024850167</t>
  </si>
  <si>
    <t>Potrubí z jedné kameninové trouby kanalizační s osazením, s popř. nutným přeseknutím trouby v rovině kolmé nebo skloněné k její ose, se začištěním seku , Js trouby 200 mm</t>
  </si>
  <si>
    <t>"Trouba DN 200 s koncovým uříznutím a obetonováním" 1</t>
  </si>
  <si>
    <t>39</t>
  </si>
  <si>
    <t>810372111</t>
  </si>
  <si>
    <t>Potrubí z jedné betonové trouby kanalizační DN 300</t>
  </si>
  <si>
    <t>-1719380403</t>
  </si>
  <si>
    <t>Potrubí z jedné betonové trouby kanalizační  s osazením, s popř. nutným přeseknutím trouby v rovině kolmé nebo skloněné k její ose, se začištěním seku , Js trouby 300 mm</t>
  </si>
  <si>
    <t>"trouba DN 300 s koncovým uříznutím a obetonováním "1</t>
  </si>
  <si>
    <t>40</t>
  </si>
  <si>
    <t>810372111 R6</t>
  </si>
  <si>
    <t>Potrubí z jedné betonové trouby kanalizační DN 330,DN350</t>
  </si>
  <si>
    <t>1977568584</t>
  </si>
  <si>
    <t>Potrubí z jedné betonové trouby kanalizační s osazením, s popř. nutným přeseknutím trouby v rovině kolmé nebo skloněné k její ose, se začištěním seku , Js trouby330-350mm</t>
  </si>
  <si>
    <t>"trouba DN 330, DN 350 s koncovým uříznutím a obetonováním "1</t>
  </si>
  <si>
    <t>41</t>
  </si>
  <si>
    <t>81045511 R1</t>
  </si>
  <si>
    <t>Potrubí z jedné ocelové trouby kanalizační DN 100</t>
  </si>
  <si>
    <t>-326145380</t>
  </si>
  <si>
    <t>Potrubí z jedné ocelové trouby kanalizační s osazením, s popř. nutným přeseknutím trouby v rovině kolmé nebo skloněné k její ose, se začištěním seku , Js trouby 100 mm</t>
  </si>
  <si>
    <t>42</t>
  </si>
  <si>
    <t>81045512 R1</t>
  </si>
  <si>
    <t>Potrubí z jedné ocelové trouby kanalizační DN 120</t>
  </si>
  <si>
    <t>1752274761</t>
  </si>
  <si>
    <t>Potrubí z jednéocelové trouby kanalizační s osazením, s popř. nutným přeseknutím trouby v rovině kolmé nebo skloněné k její ose, se začištěním seku , Js trouby 120 mm</t>
  </si>
  <si>
    <t>43</t>
  </si>
  <si>
    <t>899623141</t>
  </si>
  <si>
    <t>Obetonování potrubí nebo zdiva stok betonem prostým tř. C 12/15 otevřený výkop</t>
  </si>
  <si>
    <t>-1322680674</t>
  </si>
  <si>
    <t>Obetonování potrubí nebo zdiva stok betonem prostým v otevřeném výkopu, beton tř. C 12/15</t>
  </si>
  <si>
    <t xml:space="preserve">Poznámka k souboru cen:
1. Obetonování zdiva stok ve štole se oceňuje cenami souboru cen 359 31-02 Výplň za rubem cihelného zdiva stok části A 03 tohoto katalogu. </t>
  </si>
  <si>
    <t>obetonování potrubí výustí</t>
  </si>
  <si>
    <t>"DN 50-DN 125"   5*0,272</t>
  </si>
  <si>
    <t>"DN150-200"  0,289*10</t>
  </si>
  <si>
    <t>"DN250 DN 350" 0,366*6</t>
  </si>
  <si>
    <t>Ostatní konstrukce a práce-bourání</t>
  </si>
  <si>
    <t>44</t>
  </si>
  <si>
    <t>938909331</t>
  </si>
  <si>
    <t>Čištění vozovek metením ručně podkladu nebo krytu betonového nebo živičného</t>
  </si>
  <si>
    <t>520200008</t>
  </si>
  <si>
    <t>Čištění vozovek metením bláta, prachu nebo hlinitého nánosu s odklizením na hromady na vzdálenost do 20 m nebo naložením na dopravní prostředek ručně povrchu podkladu nebo krytu betonového nebo živičného</t>
  </si>
  <si>
    <t>5000,0 "během stavby a po jejím dokončení</t>
  </si>
  <si>
    <t>45</t>
  </si>
  <si>
    <t>963022819</t>
  </si>
  <si>
    <t>Bourání kamenných schodišťových stupňů zhotovených na místě</t>
  </si>
  <si>
    <t>-1473911669</t>
  </si>
  <si>
    <t>Bourání kamenných schodišťových stupňů  oblých, rovných nebo kosých zhotovených na místě</t>
  </si>
  <si>
    <t xml:space="preserve">"5 schodišť (2x schodnice z kamenů +6stupňu)/1schody- 70% kamene zpětně využito </t>
  </si>
  <si>
    <t>(2*2+6*0,8)*5</t>
  </si>
  <si>
    <t>46</t>
  </si>
  <si>
    <t>966008101R</t>
  </si>
  <si>
    <t>Odstranění vyústění trub do DN300</t>
  </si>
  <si>
    <t>-969578834</t>
  </si>
  <si>
    <t>Odstranění vyústění trub DN50 až DN 300 s naložením.</t>
  </si>
  <si>
    <t>47</t>
  </si>
  <si>
    <t>9660081102R</t>
  </si>
  <si>
    <t>Odstranění vyústění trub  do DN400</t>
  </si>
  <si>
    <t>678353337</t>
  </si>
  <si>
    <t>Odstranění vyústění trub DN350 až DN 400 s naložením.</t>
  </si>
  <si>
    <t>48</t>
  </si>
  <si>
    <t>966071821</t>
  </si>
  <si>
    <t>Rozebrání drátěného pletiva se čtvercovými oky výšky do 1,6 m</t>
  </si>
  <si>
    <t>-100503434</t>
  </si>
  <si>
    <t>Rozebrání oplocení z pletiva drátěného se čtvercovými oky, výšky do 1,6 m</t>
  </si>
  <si>
    <t>276 "  pletivo do zahrady vedle vodního toku- odstranění pletiva , zachování  sloupků "</t>
  </si>
  <si>
    <t>997</t>
  </si>
  <si>
    <t>Přesun sutě</t>
  </si>
  <si>
    <t>49</t>
  </si>
  <si>
    <t>R2</t>
  </si>
  <si>
    <t>Likvidace odpadu sutě a vybouraných hmot  na skládce</t>
  </si>
  <si>
    <t>t</t>
  </si>
  <si>
    <t>-995183836</t>
  </si>
  <si>
    <t>Likvidace odpadu suti a vybouraných hmot vč naložení , dopravy a uložení na skládku a poplatku za skládkovné</t>
  </si>
  <si>
    <t>998</t>
  </si>
  <si>
    <t>Přesun hmot</t>
  </si>
  <si>
    <t>50</t>
  </si>
  <si>
    <t>998332011</t>
  </si>
  <si>
    <t>Přesun hmot pro úpravy vodních toků a kanály (automatické vysčítání  hmotnosti)</t>
  </si>
  <si>
    <t>484619737</t>
  </si>
  <si>
    <t>Přesun hmot pro úpravy vodních toků a kanály, hráze rybníků apod.  dopravní vzdálenost do 500 m</t>
  </si>
  <si>
    <t xml:space="preserve">Poznámka k souboru cen:
1. Ceny jsou určeny pro jakoukoliv konstrukčně-materiálovou charakteristiku. </t>
  </si>
  <si>
    <t>02 - Doplňkové práce</t>
  </si>
  <si>
    <t>PSV - Práce a dodávky PSV</t>
  </si>
  <si>
    <t xml:space="preserve">    711 - Izolace proti vodě, vlhkosti a plynům</t>
  </si>
  <si>
    <t>1502304909</t>
  </si>
  <si>
    <t>"6x převedení vody troubou DN do 250" 37+76</t>
  </si>
  <si>
    <t>-1086745420</t>
  </si>
  <si>
    <t>510739079</t>
  </si>
  <si>
    <t>-325416611</t>
  </si>
  <si>
    <t>" horní hrana opevnění břehů" 7,035</t>
  </si>
  <si>
    <t>131111333</t>
  </si>
  <si>
    <t>Vrtání jamek pro plotové sloupky D do 300 mm - ručně s motorovým vrtákem</t>
  </si>
  <si>
    <t>514485937</t>
  </si>
  <si>
    <t>Vrtání jamek pro plotové sloupky ručním motorovým vrtákem průměru přes 200 do 300 mm</t>
  </si>
  <si>
    <t xml:space="preserve">Poznámka k souboru cen:
1. Ceny -1321 až -1323 jsou určeny pro vrtání ručním vrtákem v hlinitých a hlinitopísčitých horninách bez příměsí kamenů. </t>
  </si>
  <si>
    <t>"Patky+vzpěry"15+4</t>
  </si>
  <si>
    <t>132212101</t>
  </si>
  <si>
    <t>Hloubení rýh š do 600 mm ručním nebo pneum nářadím v soudržných horninách tř. 3</t>
  </si>
  <si>
    <t>-406891150</t>
  </si>
  <si>
    <t>Hloubení zapažených i nezapažených rýh šířky do 600 mm ručním nebo pneumatickým nářadím  s urovnáním dna do předepsaného profilu a spádu v horninách tř. 3 soudržných</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</si>
  <si>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</si>
  <si>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 začištění dna a stěny  rýhy stávajícího výkopu pro zděný plot PŘ19-PŘ22" (23,3+2,7+7,8+42,5)*0,55*0,1+0,7*0,5*2</t>
  </si>
  <si>
    <t>1488048442</t>
  </si>
  <si>
    <t>"zřízení a odstraň.jímky z pytlů (pětinásobná obratovost), cena za 1,0 m3 jímky s fólií, bez čerpání"(5+3)*0,75*2</t>
  </si>
  <si>
    <t>274313511</t>
  </si>
  <si>
    <t>Základové pásy z betonu tř. C 12/15</t>
  </si>
  <si>
    <t>1750805587</t>
  </si>
  <si>
    <t>Základy z betonu prostého pasy betonu kamenem neprokládaného tř. C 12/15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</si>
  <si>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</si>
  <si>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 základ pod zděný plot z beton tvárnic" ((23,3+2,7+7,8+42,5)*0,55*0,7)*1,05</t>
  </si>
  <si>
    <t>311113  R5</t>
  </si>
  <si>
    <t>Podezdívka plotu zeď tl. 400 mm ze hladkých tvárnic ztraceného bednění barevných ( písková b.) včetně výplně z betonu C16/20</t>
  </si>
  <si>
    <t>-1083799461</t>
  </si>
  <si>
    <t>Nadzákladové zdi z tvárnic ztraceného bednění  štípaných, včetně výplně z betonu třídy C 16/20 barevných, tloušťky zdiva 200 mm</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</si>
  <si>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</si>
  <si>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(23,3+2,7+7,8+42,5)*0,6</t>
  </si>
  <si>
    <t>311361821 R5</t>
  </si>
  <si>
    <t>Výztuž nosných zdí betonářskou ocelí 10 505</t>
  </si>
  <si>
    <t>-586991356</t>
  </si>
  <si>
    <t>Výztuž nadzákladových zdí nosných svislých nebo odkloněných od svislice, rovných nebo oblých z betonářské oceli 10 505 (R) nebo BSt 500</t>
  </si>
  <si>
    <t>338171123</t>
  </si>
  <si>
    <t>Osazování sloupků a vzpěr plotových ocelových v 2,60 m se zabetonováním</t>
  </si>
  <si>
    <t>-281786910</t>
  </si>
  <si>
    <t>Osazování sloupků a vzpěr plotových ocelových  trubkových nebo profilovaných výšky do 2,60 m se zabetonováním (tř. C 25/30) do 0,08 m3 do připravených jamek</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</si>
  <si>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</si>
  <si>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55342258</t>
  </si>
  <si>
    <t>sloupek plotový průběžný Pz  2400/38x1,5mm vč krytky</t>
  </si>
  <si>
    <t>-1606766166</t>
  </si>
  <si>
    <t>sloupek plotový průběžný Pz a komaxitový 2500/38x1,5mm</t>
  </si>
  <si>
    <t>55342274</t>
  </si>
  <si>
    <t>vzpěra plotová 38x1,5mm včetně krytky s uchem dl.2400mm</t>
  </si>
  <si>
    <t>531347201</t>
  </si>
  <si>
    <t>vzpěra plotová 38x1,5mm včetně krytky s uchem 2500mm</t>
  </si>
  <si>
    <t>348262325x</t>
  </si>
  <si>
    <t xml:space="preserve">Plotový sloupek   z betonových bloků sloupek velikosti 400x400 mm plotové zdi z bloků hladkých barevných ( písková b.) </t>
  </si>
  <si>
    <t>-704558204</t>
  </si>
  <si>
    <t xml:space="preserve">Ploty z betonových bloků - systém suchého zdění sloupek plotové zdi, rozměru 400x400 m, z tvárnic hladkých barevných
</t>
  </si>
  <si>
    <t xml:space="preserve">Poznámka k souboru cen:
1. Plotová zeď dvouřadá má konstrukční výšku jedné vrstvy 400 mm. 2. Plotová zeď třířadá má konstrukční výšku jedné vrstvy 600 mm. 3. V cenách nejsou započteny náklady na uložení drenážní trubky, tyto se oceňují cenami souboru cen 212 57-2...Trativody z drenážních trubek katalogu 827-1. 4. Množství jednotek: a) plotových zdí se určuje v m2 plochy zdiva b) roh v m výšky zdiva c) plotových sloupků se určuje v m výšky jednotlivých sloupků d) krycí desky se určuje v m délky zdiva e) zákrytových desek se určuje v kusech jednotlivých dílů </t>
  </si>
  <si>
    <t>" 8 ks plot.sloupků v.1m ( měřeno od podezdívky)"1*8</t>
  </si>
  <si>
    <t>348262425x</t>
  </si>
  <si>
    <t>Plot z betonových bloků - ukončení plotového sloupku a podezdívky  zákrytovou deskou 500x500 mm barevnou (písk.b.)</t>
  </si>
  <si>
    <t>1637465908</t>
  </si>
  <si>
    <t>Ploty z betonových bloků - systém suchého zdění ukončení plotového sloupku 400x400m a  podezdívky š.400mm zákrytovou deskou lepenou mrazuvzdorným lepidlem, velikosti 500x500x70 mm barevnou</t>
  </si>
  <si>
    <t>" zděný plot - sloupky s dřev výplní + podezdívka dl. 23,8m"8+41</t>
  </si>
  <si>
    <t xml:space="preserve">" podezdívka 53m"53*2 </t>
  </si>
  <si>
    <t>348262551x</t>
  </si>
  <si>
    <t>Plot. sloupky  z betonových bloků výztuž 1x BSt 500 D 10 velikosti 400x400 mm vč betonu C 16/20</t>
  </si>
  <si>
    <t>-365328559</t>
  </si>
  <si>
    <t>Ploty z betonových bloků - systém suchého zdění výztuž 1x BSt 500 D 10 mm včetně výplně z betonu C16/20 plotového sloupku, rozměru 400x400 mm</t>
  </si>
  <si>
    <t>348273903x</t>
  </si>
  <si>
    <t>Držák plotových polí průběžný vkládaný do ložných spár plotového sloupku</t>
  </si>
  <si>
    <t>248852189</t>
  </si>
  <si>
    <t>Ploty z tvárnic betonových  kovové doplňky k plotovému zdivu vkládané do ložných spár současně při zdění držák plotových polí průběžný, pro sloupek délky 400 mm</t>
  </si>
  <si>
    <t xml:space="preserve">Poznámka k souboru cen: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</si>
  <si>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348273907</t>
  </si>
  <si>
    <t>Držák plotových polí koncový vkládaný do ložných spár plotového sloupku</t>
  </si>
  <si>
    <t>1601472301</t>
  </si>
  <si>
    <t>Ploty z tvárnic betonových  kovové doplňky k plotovému zdivu vkládané do ložných spár současně při zdění držák plotových polí koncový, pro sloupek jakékoliv délky</t>
  </si>
  <si>
    <t>Osazení oplocení ze strojového pletiva s napínacími dráty do 15 st. sklonu svahu, výšky do 1,6 m</t>
  </si>
  <si>
    <t>"v prostoru PŘ 19-PŘ20 "34,1</t>
  </si>
  <si>
    <t>313247560.1</t>
  </si>
  <si>
    <t>-943413360</t>
  </si>
  <si>
    <t>"v prostoru PŘ 19-PŘ20 "34,1*1,02</t>
  </si>
  <si>
    <t>348501112x</t>
  </si>
  <si>
    <t xml:space="preserve">Montáž oplocení z dřevěných polí  dl.3m, výšky do 1 m -plotovky 140x1000mm tl.19mm+2ks  dř. smrk. hranolu 50x100mm kotvené do zděných sloupků </t>
  </si>
  <si>
    <t>1883423348</t>
  </si>
  <si>
    <t>Montáž dřevěného oplocení na sloupky v osové vzdálenosti do 4 m výšky do 1 m z latí</t>
  </si>
  <si>
    <t xml:space="preserve">Poznámka k souboru cen:
1. V cenách nejsou započteny náklady na dodávku dřevěných prvků; tyto náklady se oceňují ve specifikaci. </t>
  </si>
  <si>
    <t>6*3  " 6 polí ( tvar viz výkres plotu"</t>
  </si>
  <si>
    <t>60516000 R1</t>
  </si>
  <si>
    <t>Plotový díl dl. 3m ( 16x plotovka 140 x1000mm, tl 19mm+2 hranoly smrk 50x100mm) vč povrch úpravou larurovacím lakem (3x) a penetrací</t>
  </si>
  <si>
    <t>-1349824239</t>
  </si>
  <si>
    <t>Plotový díl dl. 3m , výška 1m( 16x plotovka 140 x1000mm, tl 19mm+2 hranoly smrk 50x100mm) vč povrch úpravou larurovacím lakem (3x) a penetrací</t>
  </si>
  <si>
    <t>"horní hrana obkladu  břehů"70,35</t>
  </si>
  <si>
    <t>465512227</t>
  </si>
  <si>
    <t>Dlažba z lomového kamene na sucho se zalitím spár maltou cementovou tl  200 mm</t>
  </si>
  <si>
    <t xml:space="preserve">Dlažba z lomového kamene na sucho se zalitím spár maltou cementovou tl od 150 do 200 mm
 100% nového kamene
</t>
  </si>
  <si>
    <t>"dlažba z dovezeného kamene- horní hrana (20%)"70,35</t>
  </si>
  <si>
    <t>"obložení břehů- horní hrana  "70,35</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</si>
  <si>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</si>
  <si>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2500 "během stavby a po jejím dokončení</t>
  </si>
  <si>
    <t>966052121</t>
  </si>
  <si>
    <t>Bourání sloupků a vzpěr ŽB plotových s betonovou patkou v.2,5m</t>
  </si>
  <si>
    <t>377492705</t>
  </si>
  <si>
    <t>Bourání plotových sloupků a vzpěr železobetonových výšky do 2,5 m s betonovou patkou</t>
  </si>
  <si>
    <t>-1311265143</t>
  </si>
  <si>
    <t>Přesun hmot pro úpravy vodních toků a kanályPřesun hmot pro úpravy vodních toků a kanály (automatické vysčítání  hmotnosti)</t>
  </si>
  <si>
    <t>PSV</t>
  </si>
  <si>
    <t>Práce a dodávky PSV</t>
  </si>
  <si>
    <t>711</t>
  </si>
  <si>
    <t>Izolace proti vodě, vlhkosti a plynům</t>
  </si>
  <si>
    <t>711111001</t>
  </si>
  <si>
    <t>Provedení izolace proti zemní vlhkosti vodorovné za studena nátěrem penetračním</t>
  </si>
  <si>
    <t>758123978</t>
  </si>
  <si>
    <t>Provedení izolace proti zemní vlhkosti natěradly a tmely za studena  na ploše vodorovné V nátěrem penetračním</t>
  </si>
  <si>
    <t xml:space="preserve">Poznámka k souboru cen:
1. Izolace plochy jednotlivě do 10 m2 se oceňují skladebně cenou příslušné izolace a cenou 711 19-9095 Příplatek za plochu do 10 m2. </t>
  </si>
  <si>
    <t>0,55*(22,6+2,7+7,8+42,5)</t>
  </si>
  <si>
    <t>11163150</t>
  </si>
  <si>
    <t>lak asfaltový penetrační</t>
  </si>
  <si>
    <t>-1919667473</t>
  </si>
  <si>
    <t>41,58*0,0003 'Přepočtené koeficientem množství</t>
  </si>
  <si>
    <t>711141559</t>
  </si>
  <si>
    <t>Provedení izolace proti zemní vlhkosti pásy přitavením vodorovné NAIP</t>
  </si>
  <si>
    <t>-2143016422</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</si>
  <si>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</si>
  <si>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</si>
  <si>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62831116</t>
  </si>
  <si>
    <t>pás těžký asfaltovaný IPA400/H-PE S40</t>
  </si>
  <si>
    <t>-1342281688</t>
  </si>
  <si>
    <t>41,58*1,15 'Přepočtené koeficientem množství</t>
  </si>
  <si>
    <t>998711201</t>
  </si>
  <si>
    <t>Přesun hmot procentní pro izolace proti vodě, vlhkosti a plynům v objektech v do 6 m</t>
  </si>
  <si>
    <t>%</t>
  </si>
  <si>
    <t>-812661838</t>
  </si>
  <si>
    <t>Přesun hmot pro izolace proti vodě, vlhkosti a plynům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</si>
  <si>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</si>
  <si>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 xml:space="preserve">03 - VON - vedlejší a ostatní náklady </t>
  </si>
  <si>
    <t>OST - Vedlejší a ostatní rozpočtové náklady</t>
  </si>
  <si>
    <t xml:space="preserve">    01 - Vedlejší rozpočtové náklady</t>
  </si>
  <si>
    <t xml:space="preserve">    02 - Projektová dokumentace - ostatní náklady</t>
  </si>
  <si>
    <t xml:space="preserve">    09 - Ostatní náklady</t>
  </si>
  <si>
    <t>OST</t>
  </si>
  <si>
    <t>Vedlejší a ostatní rozpočtové náklady</t>
  </si>
  <si>
    <t>Vedlejší rozpočtové náklady</t>
  </si>
  <si>
    <t>011</t>
  </si>
  <si>
    <t>Zajištění kompletního zařízení staveniště a jeho připojení na sítě</t>
  </si>
  <si>
    <t>soubor</t>
  </si>
  <si>
    <t>1024</t>
  </si>
  <si>
    <t>493449264</t>
  </si>
  <si>
    <t>- zajištění místnosti pro TDI v ZS vč. jejího vybavení</t>
  </si>
  <si>
    <t>- zajištění oplocení prostoru ZS, jeho napojení na inž. sítě</t>
  </si>
  <si>
    <t>- zajištění následné likvidace všech objektů ZS včetně připojení na sítě</t>
  </si>
  <si>
    <t>- zajištění zřízení a odstranění dočasných komunikací, sjezdů a nájezdů pro realizaci stavby</t>
  </si>
  <si>
    <t>- zajištění ostrahy stavby a staveniště po dobu realizace stavby</t>
  </si>
  <si>
    <t>- zajištění podmínek pro použití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</si>
  <si>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</si>
  <si>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</si>
  <si>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</si>
  <si>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péče o nepředané objekty a konstrukce stavby, jejich ošetřování a zimní opatření</t>
  </si>
  <si>
    <t>- zajištění ochrany veškeré zeleně v prostoru staveniště a v jeho bezprostřední blízkosti pro poškození během realizace stavby</t>
  </si>
  <si>
    <t>01130</t>
  </si>
  <si>
    <t xml:space="preserve"> Úprava a zpevnění plochy zařízení staveniště </t>
  </si>
  <si>
    <t>1848487220</t>
  </si>
  <si>
    <t>Úprava a zpevnění plochy zařízení staveniště ( travní porost)</t>
  </si>
  <si>
    <t>"předpokládaná plocha využívané pro ZS" 700m2</t>
  </si>
  <si>
    <t>01132</t>
  </si>
  <si>
    <t xml:space="preserve">Uvedení plochy zařízení staveniště  do původní stavu vč zatravnění </t>
  </si>
  <si>
    <t>-749331636</t>
  </si>
  <si>
    <t>Zajištění obnovy plochy ZS  do původního stavu vč zatravnění</t>
  </si>
  <si>
    <t>"obnova plocha po dokončení stavby - vyčištění ,vyrovnání ,urovnání  a zatravnění "</t>
  </si>
  <si>
    <t>"předpokládaná plocha ZS 700m2"</t>
  </si>
  <si>
    <t>01440</t>
  </si>
  <si>
    <t>Zajištění přítoku do rybníka při provádění prací</t>
  </si>
  <si>
    <t>-361982356</t>
  </si>
  <si>
    <t>Projektová dokumentace - ostatní náklady</t>
  </si>
  <si>
    <t>012303050</t>
  </si>
  <si>
    <t>Pasportizace dotčených pozemků, před, během a po dokončení stavebních prací</t>
  </si>
  <si>
    <t>kompl</t>
  </si>
  <si>
    <t>-387555536</t>
  </si>
  <si>
    <t>Průzkumné, geodetické a projektové práce geodetické práce po výstavbě- Pasportizace dotčených pozemků, před, během a po dokončení stavebních prací</t>
  </si>
  <si>
    <t>012303000</t>
  </si>
  <si>
    <t xml:space="preserve">Geodetické  práce po výstavbě - zaměření skutečného provedení stavby </t>
  </si>
  <si>
    <t>-201162351</t>
  </si>
  <si>
    <t xml:space="preserve">Průzkumné, geodetické a projektové práce geodetické práce po výstavbě-Geodetické  práce po výstavbě - zaměření skutečného provedení stavby </t>
  </si>
  <si>
    <t>012403150</t>
  </si>
  <si>
    <t>Porovnání geodetického zaměření skutečného provedení s mapou katastru nemovitostí v (aktuální platnosti)</t>
  </si>
  <si>
    <t>1360812334</t>
  </si>
  <si>
    <t xml:space="preserve">Porovnání geodetického zaměření skutečného provedení s mapou katastru nemovitostí v (aktuální platnosti)
</t>
  </si>
  <si>
    <t>013254000</t>
  </si>
  <si>
    <t xml:space="preserve">Dokumentace skutečného provedení stavby </t>
  </si>
  <si>
    <t>-1334213294</t>
  </si>
  <si>
    <t>Průzkumné, geodetické a projektové práce projektové práce dokumentace stavby (výkresová a textová) skutečného provedení stavby</t>
  </si>
  <si>
    <t>0210</t>
  </si>
  <si>
    <t>Vypracování Plánu opatření pro případ havárie</t>
  </si>
  <si>
    <t>-842821152</t>
  </si>
  <si>
    <t>Zhotovitelem vypracovaný plán opatření pro případ úniku závadných látek (např. ropné produkty, cementové výluhy, odpadní vody z těsnících clon, atd.)</t>
  </si>
  <si>
    <t>0221</t>
  </si>
  <si>
    <t>Zpracování povodňového plánu stavby dle §71 zákona č. 254/2001 Sb. včetně zajištění schválení příslušnými orgány správy a Povodím Labe, státní podnik</t>
  </si>
  <si>
    <t>-891810001</t>
  </si>
  <si>
    <t>09</t>
  </si>
  <si>
    <t>Ostatní náklady</t>
  </si>
  <si>
    <t>037</t>
  </si>
  <si>
    <t>Zajištění písemných souhlasných vyjádření všech dotčených vlastníků a případných uživatelů všech pozemků dotčených stavbou s jejich konečnou úpravou po dokončení prací</t>
  </si>
  <si>
    <t>262144</t>
  </si>
  <si>
    <t>-73176348</t>
  </si>
  <si>
    <t>0923 R</t>
  </si>
  <si>
    <t xml:space="preserve">Zajištění přístupu do koryta vodního toku pro stavební mechanizaci vč.  zajištění a projednání dočasného omezení dopravy  na dotčených orgánech  a vč.  umístění dopravních značek </t>
  </si>
  <si>
    <t>246436846</t>
  </si>
  <si>
    <t>Zajištění přístupu do koryta vodního toku pro stavební mechanizaci :
- do koryta není možnost zřízení slezdu, přístup je pouze z mostku
- zajištění a projednání ( PČR A SÚS) dočasného omezení dopravy 
- zajištění a umístění potřebných   dopravních  značek</t>
  </si>
  <si>
    <t xml:space="preserve">Zajištění přístupu do koryta vodního toku.  zřízení a likvidace dopravního značení </t>
  </si>
  <si>
    <t>094</t>
  </si>
  <si>
    <t>Zajištění vytyčení veškerých podzemních zařízení</t>
  </si>
  <si>
    <t>-433579183</t>
  </si>
  <si>
    <t>Zajištění vytýčení veškerých podzemních zařízení</t>
  </si>
  <si>
    <t>095</t>
  </si>
  <si>
    <t>Zajištění šetření o podzemních sítích vč. zajištění nových vyjádření v případě, že před realizací pozbyly platnosti</t>
  </si>
  <si>
    <t>1395758216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</si>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</sst>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9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38"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7"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73"/>
      <c r="AS2" s="373"/>
      <c r="AT2" s="373"/>
      <c r="AU2" s="373"/>
      <c r="AV2" s="373"/>
      <c r="AW2" s="373"/>
      <c r="AX2" s="373"/>
      <c r="AY2" s="373"/>
      <c r="AZ2" s="373"/>
      <c r="BA2" s="373"/>
      <c r="BB2" s="373"/>
      <c r="BC2" s="373"/>
      <c r="BD2" s="373"/>
      <c r="BE2" s="373"/>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45" t="s">
        <v>16</v>
      </c>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29"/>
      <c r="AQ5" s="31"/>
      <c r="BE5" s="343" t="s">
        <v>17</v>
      </c>
      <c r="BS5" s="24" t="s">
        <v>8</v>
      </c>
    </row>
    <row r="6" spans="2:71" ht="36.95" customHeight="1">
      <c r="B6" s="28"/>
      <c r="C6" s="29"/>
      <c r="D6" s="36" t="s">
        <v>18</v>
      </c>
      <c r="E6" s="29"/>
      <c r="F6" s="29"/>
      <c r="G6" s="29"/>
      <c r="H6" s="29"/>
      <c r="I6" s="29"/>
      <c r="J6" s="29"/>
      <c r="K6" s="347" t="s">
        <v>19</v>
      </c>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29"/>
      <c r="AQ6" s="31"/>
      <c r="BE6" s="344"/>
      <c r="BS6" s="24" t="s">
        <v>20</v>
      </c>
    </row>
    <row r="7" spans="2:71" ht="14.45"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22</v>
      </c>
      <c r="AO7" s="29"/>
      <c r="AP7" s="29"/>
      <c r="AQ7" s="31"/>
      <c r="BE7" s="344"/>
      <c r="BS7" s="24" t="s">
        <v>24</v>
      </c>
    </row>
    <row r="8" spans="2:71" ht="14.45" customHeight="1">
      <c r="B8" s="28"/>
      <c r="C8" s="29"/>
      <c r="D8" s="37" t="s">
        <v>25</v>
      </c>
      <c r="E8" s="29"/>
      <c r="F8" s="29"/>
      <c r="G8" s="29"/>
      <c r="H8" s="29"/>
      <c r="I8" s="29"/>
      <c r="J8" s="29"/>
      <c r="K8" s="35" t="s">
        <v>26</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27</v>
      </c>
      <c r="AL8" s="29"/>
      <c r="AM8" s="29"/>
      <c r="AN8" s="38" t="s">
        <v>28</v>
      </c>
      <c r="AO8" s="29"/>
      <c r="AP8" s="29"/>
      <c r="AQ8" s="31"/>
      <c r="BE8" s="344"/>
      <c r="BS8" s="24" t="s">
        <v>29</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44"/>
      <c r="BS9" s="24" t="s">
        <v>30</v>
      </c>
    </row>
    <row r="10" spans="2:71" ht="14.45" customHeight="1">
      <c r="B10" s="28"/>
      <c r="C10" s="29"/>
      <c r="D10" s="37" t="s">
        <v>31</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32</v>
      </c>
      <c r="AL10" s="29"/>
      <c r="AM10" s="29"/>
      <c r="AN10" s="35" t="s">
        <v>22</v>
      </c>
      <c r="AO10" s="29"/>
      <c r="AP10" s="29"/>
      <c r="AQ10" s="31"/>
      <c r="BE10" s="344"/>
      <c r="BS10" s="24" t="s">
        <v>20</v>
      </c>
    </row>
    <row r="11" spans="2:71" ht="18.4" customHeight="1">
      <c r="B11" s="28"/>
      <c r="C11" s="29"/>
      <c r="D11" s="29"/>
      <c r="E11" s="35" t="s">
        <v>33</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34</v>
      </c>
      <c r="AL11" s="29"/>
      <c r="AM11" s="29"/>
      <c r="AN11" s="35" t="s">
        <v>22</v>
      </c>
      <c r="AO11" s="29"/>
      <c r="AP11" s="29"/>
      <c r="AQ11" s="31"/>
      <c r="BE11" s="344"/>
      <c r="BS11" s="24" t="s">
        <v>20</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44"/>
      <c r="BS12" s="24" t="s">
        <v>20</v>
      </c>
    </row>
    <row r="13" spans="2:71" ht="14.45" customHeight="1">
      <c r="B13" s="28"/>
      <c r="C13" s="29"/>
      <c r="D13" s="37" t="s">
        <v>35</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32</v>
      </c>
      <c r="AL13" s="29"/>
      <c r="AM13" s="29"/>
      <c r="AN13" s="39" t="s">
        <v>36</v>
      </c>
      <c r="AO13" s="29"/>
      <c r="AP13" s="29"/>
      <c r="AQ13" s="31"/>
      <c r="BE13" s="344"/>
      <c r="BS13" s="24" t="s">
        <v>20</v>
      </c>
    </row>
    <row r="14" spans="2:71" ht="15">
      <c r="B14" s="28"/>
      <c r="C14" s="29"/>
      <c r="D14" s="29"/>
      <c r="E14" s="348" t="s">
        <v>36</v>
      </c>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7" t="s">
        <v>34</v>
      </c>
      <c r="AL14" s="29"/>
      <c r="AM14" s="29"/>
      <c r="AN14" s="39" t="s">
        <v>36</v>
      </c>
      <c r="AO14" s="29"/>
      <c r="AP14" s="29"/>
      <c r="AQ14" s="31"/>
      <c r="BE14" s="344"/>
      <c r="BS14" s="24" t="s">
        <v>20</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44"/>
      <c r="BS15" s="24" t="s">
        <v>6</v>
      </c>
    </row>
    <row r="16" spans="2:71" ht="14.45" customHeight="1">
      <c r="B16" s="28"/>
      <c r="C16" s="29"/>
      <c r="D16" s="37" t="s">
        <v>37</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32</v>
      </c>
      <c r="AL16" s="29"/>
      <c r="AM16" s="29"/>
      <c r="AN16" s="35" t="s">
        <v>22</v>
      </c>
      <c r="AO16" s="29"/>
      <c r="AP16" s="29"/>
      <c r="AQ16" s="31"/>
      <c r="BE16" s="344"/>
      <c r="BS16" s="24" t="s">
        <v>6</v>
      </c>
    </row>
    <row r="17" spans="2:71" ht="18.4" customHeight="1">
      <c r="B17" s="28"/>
      <c r="C17" s="29"/>
      <c r="D17" s="29"/>
      <c r="E17" s="35" t="s">
        <v>38</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34</v>
      </c>
      <c r="AL17" s="29"/>
      <c r="AM17" s="29"/>
      <c r="AN17" s="35" t="s">
        <v>22</v>
      </c>
      <c r="AO17" s="29"/>
      <c r="AP17" s="29"/>
      <c r="AQ17" s="31"/>
      <c r="BE17" s="344"/>
      <c r="BS17" s="24" t="s">
        <v>39</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44"/>
      <c r="BS18" s="24" t="s">
        <v>8</v>
      </c>
    </row>
    <row r="19" spans="2:71" ht="14.45" customHeight="1">
      <c r="B19" s="28"/>
      <c r="C19" s="29"/>
      <c r="D19" s="37" t="s">
        <v>40</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44"/>
      <c r="BS19" s="24" t="s">
        <v>8</v>
      </c>
    </row>
    <row r="20" spans="2:71" ht="14.45" customHeight="1">
      <c r="B20" s="28"/>
      <c r="C20" s="29"/>
      <c r="D20" s="29"/>
      <c r="E20" s="350" t="s">
        <v>22</v>
      </c>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29"/>
      <c r="AP20" s="29"/>
      <c r="AQ20" s="31"/>
      <c r="BE20" s="344"/>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44"/>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44"/>
    </row>
    <row r="23" spans="2:57" s="1" customFormat="1" ht="25.9" customHeight="1">
      <c r="B23" s="41"/>
      <c r="C23" s="42"/>
      <c r="D23" s="43" t="s">
        <v>41</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51">
        <f>ROUND(AG51,2)</f>
        <v>0</v>
      </c>
      <c r="AL23" s="352"/>
      <c r="AM23" s="352"/>
      <c r="AN23" s="352"/>
      <c r="AO23" s="352"/>
      <c r="AP23" s="42"/>
      <c r="AQ23" s="45"/>
      <c r="BE23" s="344"/>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44"/>
    </row>
    <row r="25" spans="2:57" s="1" customFormat="1" ht="13.5">
      <c r="B25" s="41"/>
      <c r="C25" s="42"/>
      <c r="D25" s="42"/>
      <c r="E25" s="42"/>
      <c r="F25" s="42"/>
      <c r="G25" s="42"/>
      <c r="H25" s="42"/>
      <c r="I25" s="42"/>
      <c r="J25" s="42"/>
      <c r="K25" s="42"/>
      <c r="L25" s="353" t="s">
        <v>42</v>
      </c>
      <c r="M25" s="353"/>
      <c r="N25" s="353"/>
      <c r="O25" s="353"/>
      <c r="P25" s="42"/>
      <c r="Q25" s="42"/>
      <c r="R25" s="42"/>
      <c r="S25" s="42"/>
      <c r="T25" s="42"/>
      <c r="U25" s="42"/>
      <c r="V25" s="42"/>
      <c r="W25" s="353" t="s">
        <v>43</v>
      </c>
      <c r="X25" s="353"/>
      <c r="Y25" s="353"/>
      <c r="Z25" s="353"/>
      <c r="AA25" s="353"/>
      <c r="AB25" s="353"/>
      <c r="AC25" s="353"/>
      <c r="AD25" s="353"/>
      <c r="AE25" s="353"/>
      <c r="AF25" s="42"/>
      <c r="AG25" s="42"/>
      <c r="AH25" s="42"/>
      <c r="AI25" s="42"/>
      <c r="AJ25" s="42"/>
      <c r="AK25" s="353" t="s">
        <v>44</v>
      </c>
      <c r="AL25" s="353"/>
      <c r="AM25" s="353"/>
      <c r="AN25" s="353"/>
      <c r="AO25" s="353"/>
      <c r="AP25" s="42"/>
      <c r="AQ25" s="45"/>
      <c r="BE25" s="344"/>
    </row>
    <row r="26" spans="2:57" s="2" customFormat="1" ht="14.45" customHeight="1">
      <c r="B26" s="47"/>
      <c r="C26" s="48"/>
      <c r="D26" s="49" t="s">
        <v>45</v>
      </c>
      <c r="E26" s="48"/>
      <c r="F26" s="49" t="s">
        <v>46</v>
      </c>
      <c r="G26" s="48"/>
      <c r="H26" s="48"/>
      <c r="I26" s="48"/>
      <c r="J26" s="48"/>
      <c r="K26" s="48"/>
      <c r="L26" s="354">
        <v>0.21</v>
      </c>
      <c r="M26" s="355"/>
      <c r="N26" s="355"/>
      <c r="O26" s="355"/>
      <c r="P26" s="48"/>
      <c r="Q26" s="48"/>
      <c r="R26" s="48"/>
      <c r="S26" s="48"/>
      <c r="T26" s="48"/>
      <c r="U26" s="48"/>
      <c r="V26" s="48"/>
      <c r="W26" s="356">
        <f>ROUND(AZ51,2)</f>
        <v>0</v>
      </c>
      <c r="X26" s="355"/>
      <c r="Y26" s="355"/>
      <c r="Z26" s="355"/>
      <c r="AA26" s="355"/>
      <c r="AB26" s="355"/>
      <c r="AC26" s="355"/>
      <c r="AD26" s="355"/>
      <c r="AE26" s="355"/>
      <c r="AF26" s="48"/>
      <c r="AG26" s="48"/>
      <c r="AH26" s="48"/>
      <c r="AI26" s="48"/>
      <c r="AJ26" s="48"/>
      <c r="AK26" s="356">
        <f>ROUND(AV51,2)</f>
        <v>0</v>
      </c>
      <c r="AL26" s="355"/>
      <c r="AM26" s="355"/>
      <c r="AN26" s="355"/>
      <c r="AO26" s="355"/>
      <c r="AP26" s="48"/>
      <c r="AQ26" s="50"/>
      <c r="BE26" s="344"/>
    </row>
    <row r="27" spans="2:57" s="2" customFormat="1" ht="14.45" customHeight="1">
      <c r="B27" s="47"/>
      <c r="C27" s="48"/>
      <c r="D27" s="48"/>
      <c r="E27" s="48"/>
      <c r="F27" s="49" t="s">
        <v>47</v>
      </c>
      <c r="G27" s="48"/>
      <c r="H27" s="48"/>
      <c r="I27" s="48"/>
      <c r="J27" s="48"/>
      <c r="K27" s="48"/>
      <c r="L27" s="354">
        <v>0.15</v>
      </c>
      <c r="M27" s="355"/>
      <c r="N27" s="355"/>
      <c r="O27" s="355"/>
      <c r="P27" s="48"/>
      <c r="Q27" s="48"/>
      <c r="R27" s="48"/>
      <c r="S27" s="48"/>
      <c r="T27" s="48"/>
      <c r="U27" s="48"/>
      <c r="V27" s="48"/>
      <c r="W27" s="356">
        <f>ROUND(BA51,2)</f>
        <v>0</v>
      </c>
      <c r="X27" s="355"/>
      <c r="Y27" s="355"/>
      <c r="Z27" s="355"/>
      <c r="AA27" s="355"/>
      <c r="AB27" s="355"/>
      <c r="AC27" s="355"/>
      <c r="AD27" s="355"/>
      <c r="AE27" s="355"/>
      <c r="AF27" s="48"/>
      <c r="AG27" s="48"/>
      <c r="AH27" s="48"/>
      <c r="AI27" s="48"/>
      <c r="AJ27" s="48"/>
      <c r="AK27" s="356">
        <f>ROUND(AW51,2)</f>
        <v>0</v>
      </c>
      <c r="AL27" s="355"/>
      <c r="AM27" s="355"/>
      <c r="AN27" s="355"/>
      <c r="AO27" s="355"/>
      <c r="AP27" s="48"/>
      <c r="AQ27" s="50"/>
      <c r="BE27" s="344"/>
    </row>
    <row r="28" spans="2:57" s="2" customFormat="1" ht="14.45" customHeight="1" hidden="1">
      <c r="B28" s="47"/>
      <c r="C28" s="48"/>
      <c r="D28" s="48"/>
      <c r="E28" s="48"/>
      <c r="F28" s="49" t="s">
        <v>48</v>
      </c>
      <c r="G28" s="48"/>
      <c r="H28" s="48"/>
      <c r="I28" s="48"/>
      <c r="J28" s="48"/>
      <c r="K28" s="48"/>
      <c r="L28" s="354">
        <v>0.21</v>
      </c>
      <c r="M28" s="355"/>
      <c r="N28" s="355"/>
      <c r="O28" s="355"/>
      <c r="P28" s="48"/>
      <c r="Q28" s="48"/>
      <c r="R28" s="48"/>
      <c r="S28" s="48"/>
      <c r="T28" s="48"/>
      <c r="U28" s="48"/>
      <c r="V28" s="48"/>
      <c r="W28" s="356">
        <f>ROUND(BB51,2)</f>
        <v>0</v>
      </c>
      <c r="X28" s="355"/>
      <c r="Y28" s="355"/>
      <c r="Z28" s="355"/>
      <c r="AA28" s="355"/>
      <c r="AB28" s="355"/>
      <c r="AC28" s="355"/>
      <c r="AD28" s="355"/>
      <c r="AE28" s="355"/>
      <c r="AF28" s="48"/>
      <c r="AG28" s="48"/>
      <c r="AH28" s="48"/>
      <c r="AI28" s="48"/>
      <c r="AJ28" s="48"/>
      <c r="AK28" s="356">
        <v>0</v>
      </c>
      <c r="AL28" s="355"/>
      <c r="AM28" s="355"/>
      <c r="AN28" s="355"/>
      <c r="AO28" s="355"/>
      <c r="AP28" s="48"/>
      <c r="AQ28" s="50"/>
      <c r="BE28" s="344"/>
    </row>
    <row r="29" spans="2:57" s="2" customFormat="1" ht="14.45" customHeight="1" hidden="1">
      <c r="B29" s="47"/>
      <c r="C29" s="48"/>
      <c r="D29" s="48"/>
      <c r="E29" s="48"/>
      <c r="F29" s="49" t="s">
        <v>49</v>
      </c>
      <c r="G29" s="48"/>
      <c r="H29" s="48"/>
      <c r="I29" s="48"/>
      <c r="J29" s="48"/>
      <c r="K29" s="48"/>
      <c r="L29" s="354">
        <v>0.15</v>
      </c>
      <c r="M29" s="355"/>
      <c r="N29" s="355"/>
      <c r="O29" s="355"/>
      <c r="P29" s="48"/>
      <c r="Q29" s="48"/>
      <c r="R29" s="48"/>
      <c r="S29" s="48"/>
      <c r="T29" s="48"/>
      <c r="U29" s="48"/>
      <c r="V29" s="48"/>
      <c r="W29" s="356">
        <f>ROUND(BC51,2)</f>
        <v>0</v>
      </c>
      <c r="X29" s="355"/>
      <c r="Y29" s="355"/>
      <c r="Z29" s="355"/>
      <c r="AA29" s="355"/>
      <c r="AB29" s="355"/>
      <c r="AC29" s="355"/>
      <c r="AD29" s="355"/>
      <c r="AE29" s="355"/>
      <c r="AF29" s="48"/>
      <c r="AG29" s="48"/>
      <c r="AH29" s="48"/>
      <c r="AI29" s="48"/>
      <c r="AJ29" s="48"/>
      <c r="AK29" s="356">
        <v>0</v>
      </c>
      <c r="AL29" s="355"/>
      <c r="AM29" s="355"/>
      <c r="AN29" s="355"/>
      <c r="AO29" s="355"/>
      <c r="AP29" s="48"/>
      <c r="AQ29" s="50"/>
      <c r="BE29" s="344"/>
    </row>
    <row r="30" spans="2:57" s="2" customFormat="1" ht="14.45" customHeight="1" hidden="1">
      <c r="B30" s="47"/>
      <c r="C30" s="48"/>
      <c r="D30" s="48"/>
      <c r="E30" s="48"/>
      <c r="F30" s="49" t="s">
        <v>50</v>
      </c>
      <c r="G30" s="48"/>
      <c r="H30" s="48"/>
      <c r="I30" s="48"/>
      <c r="J30" s="48"/>
      <c r="K30" s="48"/>
      <c r="L30" s="354">
        <v>0</v>
      </c>
      <c r="M30" s="355"/>
      <c r="N30" s="355"/>
      <c r="O30" s="355"/>
      <c r="P30" s="48"/>
      <c r="Q30" s="48"/>
      <c r="R30" s="48"/>
      <c r="S30" s="48"/>
      <c r="T30" s="48"/>
      <c r="U30" s="48"/>
      <c r="V30" s="48"/>
      <c r="W30" s="356">
        <f>ROUND(BD51,2)</f>
        <v>0</v>
      </c>
      <c r="X30" s="355"/>
      <c r="Y30" s="355"/>
      <c r="Z30" s="355"/>
      <c r="AA30" s="355"/>
      <c r="AB30" s="355"/>
      <c r="AC30" s="355"/>
      <c r="AD30" s="355"/>
      <c r="AE30" s="355"/>
      <c r="AF30" s="48"/>
      <c r="AG30" s="48"/>
      <c r="AH30" s="48"/>
      <c r="AI30" s="48"/>
      <c r="AJ30" s="48"/>
      <c r="AK30" s="356">
        <v>0</v>
      </c>
      <c r="AL30" s="355"/>
      <c r="AM30" s="355"/>
      <c r="AN30" s="355"/>
      <c r="AO30" s="355"/>
      <c r="AP30" s="48"/>
      <c r="AQ30" s="50"/>
      <c r="BE30" s="344"/>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44"/>
    </row>
    <row r="32" spans="2:57" s="1" customFormat="1" ht="25.9" customHeight="1">
      <c r="B32" s="41"/>
      <c r="C32" s="51"/>
      <c r="D32" s="52" t="s">
        <v>51</v>
      </c>
      <c r="E32" s="53"/>
      <c r="F32" s="53"/>
      <c r="G32" s="53"/>
      <c r="H32" s="53"/>
      <c r="I32" s="53"/>
      <c r="J32" s="53"/>
      <c r="K32" s="53"/>
      <c r="L32" s="53"/>
      <c r="M32" s="53"/>
      <c r="N32" s="53"/>
      <c r="O32" s="53"/>
      <c r="P32" s="53"/>
      <c r="Q32" s="53"/>
      <c r="R32" s="53"/>
      <c r="S32" s="53"/>
      <c r="T32" s="54" t="s">
        <v>52</v>
      </c>
      <c r="U32" s="53"/>
      <c r="V32" s="53"/>
      <c r="W32" s="53"/>
      <c r="X32" s="357" t="s">
        <v>53</v>
      </c>
      <c r="Y32" s="358"/>
      <c r="Z32" s="358"/>
      <c r="AA32" s="358"/>
      <c r="AB32" s="358"/>
      <c r="AC32" s="53"/>
      <c r="AD32" s="53"/>
      <c r="AE32" s="53"/>
      <c r="AF32" s="53"/>
      <c r="AG32" s="53"/>
      <c r="AH32" s="53"/>
      <c r="AI32" s="53"/>
      <c r="AJ32" s="53"/>
      <c r="AK32" s="359">
        <f>SUM(AK23:AK30)</f>
        <v>0</v>
      </c>
      <c r="AL32" s="358"/>
      <c r="AM32" s="358"/>
      <c r="AN32" s="358"/>
      <c r="AO32" s="360"/>
      <c r="AP32" s="51"/>
      <c r="AQ32" s="55"/>
      <c r="BE32" s="344"/>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54</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18006--V</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79" t="str">
        <f>K6</f>
        <v>Jasenná, Jásenná ,oprava dlažeb, ř.km 6,600-7,580- AKTUALIZACE</v>
      </c>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25</v>
      </c>
      <c r="D44" s="63"/>
      <c r="E44" s="63"/>
      <c r="F44" s="63"/>
      <c r="G44" s="63"/>
      <c r="H44" s="63"/>
      <c r="I44" s="63"/>
      <c r="J44" s="63"/>
      <c r="K44" s="63"/>
      <c r="L44" s="72" t="str">
        <f>IF(K8="","",K8)</f>
        <v xml:space="preserve"> </v>
      </c>
      <c r="M44" s="63"/>
      <c r="N44" s="63"/>
      <c r="O44" s="63"/>
      <c r="P44" s="63"/>
      <c r="Q44" s="63"/>
      <c r="R44" s="63"/>
      <c r="S44" s="63"/>
      <c r="T44" s="63"/>
      <c r="U44" s="63"/>
      <c r="V44" s="63"/>
      <c r="W44" s="63"/>
      <c r="X44" s="63"/>
      <c r="Y44" s="63"/>
      <c r="Z44" s="63"/>
      <c r="AA44" s="63"/>
      <c r="AB44" s="63"/>
      <c r="AC44" s="63"/>
      <c r="AD44" s="63"/>
      <c r="AE44" s="63"/>
      <c r="AF44" s="63"/>
      <c r="AG44" s="63"/>
      <c r="AH44" s="63"/>
      <c r="AI44" s="65" t="s">
        <v>27</v>
      </c>
      <c r="AJ44" s="63"/>
      <c r="AK44" s="63"/>
      <c r="AL44" s="63"/>
      <c r="AM44" s="361" t="str">
        <f>IF(AN8="","",AN8)</f>
        <v>3. 3. 2018</v>
      </c>
      <c r="AN44" s="361"/>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31</v>
      </c>
      <c r="D46" s="63"/>
      <c r="E46" s="63"/>
      <c r="F46" s="63"/>
      <c r="G46" s="63"/>
      <c r="H46" s="63"/>
      <c r="I46" s="63"/>
      <c r="J46" s="63"/>
      <c r="K46" s="63"/>
      <c r="L46" s="66" t="str">
        <f>IF(E11="","",E11)</f>
        <v>Povodí Labe s.p. Hradec Králové</v>
      </c>
      <c r="M46" s="63"/>
      <c r="N46" s="63"/>
      <c r="O46" s="63"/>
      <c r="P46" s="63"/>
      <c r="Q46" s="63"/>
      <c r="R46" s="63"/>
      <c r="S46" s="63"/>
      <c r="T46" s="63"/>
      <c r="U46" s="63"/>
      <c r="V46" s="63"/>
      <c r="W46" s="63"/>
      <c r="X46" s="63"/>
      <c r="Y46" s="63"/>
      <c r="Z46" s="63"/>
      <c r="AA46" s="63"/>
      <c r="AB46" s="63"/>
      <c r="AC46" s="63"/>
      <c r="AD46" s="63"/>
      <c r="AE46" s="63"/>
      <c r="AF46" s="63"/>
      <c r="AG46" s="63"/>
      <c r="AH46" s="63"/>
      <c r="AI46" s="65" t="s">
        <v>37</v>
      </c>
      <c r="AJ46" s="63"/>
      <c r="AK46" s="63"/>
      <c r="AL46" s="63"/>
      <c r="AM46" s="362" t="str">
        <f>IF(E17="","",E17)</f>
        <v>Ing. Světlana Vitvarová, Běluň 53, Heřmanice</v>
      </c>
      <c r="AN46" s="362"/>
      <c r="AO46" s="362"/>
      <c r="AP46" s="362"/>
      <c r="AQ46" s="63"/>
      <c r="AR46" s="61"/>
      <c r="AS46" s="363" t="s">
        <v>55</v>
      </c>
      <c r="AT46" s="364"/>
      <c r="AU46" s="74"/>
      <c r="AV46" s="74"/>
      <c r="AW46" s="74"/>
      <c r="AX46" s="74"/>
      <c r="AY46" s="74"/>
      <c r="AZ46" s="74"/>
      <c r="BA46" s="74"/>
      <c r="BB46" s="74"/>
      <c r="BC46" s="74"/>
      <c r="BD46" s="75"/>
    </row>
    <row r="47" spans="2:56" s="1" customFormat="1" ht="15">
      <c r="B47" s="41"/>
      <c r="C47" s="65" t="s">
        <v>35</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65"/>
      <c r="AT47" s="366"/>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67"/>
      <c r="AT48" s="368"/>
      <c r="AU48" s="42"/>
      <c r="AV48" s="42"/>
      <c r="AW48" s="42"/>
      <c r="AX48" s="42"/>
      <c r="AY48" s="42"/>
      <c r="AZ48" s="42"/>
      <c r="BA48" s="42"/>
      <c r="BB48" s="42"/>
      <c r="BC48" s="42"/>
      <c r="BD48" s="78"/>
    </row>
    <row r="49" spans="2:56" s="1" customFormat="1" ht="29.25" customHeight="1">
      <c r="B49" s="41"/>
      <c r="C49" s="369" t="s">
        <v>56</v>
      </c>
      <c r="D49" s="370"/>
      <c r="E49" s="370"/>
      <c r="F49" s="370"/>
      <c r="G49" s="370"/>
      <c r="H49" s="79"/>
      <c r="I49" s="371" t="s">
        <v>57</v>
      </c>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2" t="s">
        <v>58</v>
      </c>
      <c r="AH49" s="370"/>
      <c r="AI49" s="370"/>
      <c r="AJ49" s="370"/>
      <c r="AK49" s="370"/>
      <c r="AL49" s="370"/>
      <c r="AM49" s="370"/>
      <c r="AN49" s="371" t="s">
        <v>59</v>
      </c>
      <c r="AO49" s="370"/>
      <c r="AP49" s="370"/>
      <c r="AQ49" s="80" t="s">
        <v>60</v>
      </c>
      <c r="AR49" s="61"/>
      <c r="AS49" s="81" t="s">
        <v>61</v>
      </c>
      <c r="AT49" s="82" t="s">
        <v>62</v>
      </c>
      <c r="AU49" s="82" t="s">
        <v>63</v>
      </c>
      <c r="AV49" s="82" t="s">
        <v>64</v>
      </c>
      <c r="AW49" s="82" t="s">
        <v>65</v>
      </c>
      <c r="AX49" s="82" t="s">
        <v>66</v>
      </c>
      <c r="AY49" s="82" t="s">
        <v>67</v>
      </c>
      <c r="AZ49" s="82" t="s">
        <v>68</v>
      </c>
      <c r="BA49" s="82" t="s">
        <v>69</v>
      </c>
      <c r="BB49" s="82" t="s">
        <v>70</v>
      </c>
      <c r="BC49" s="82" t="s">
        <v>71</v>
      </c>
      <c r="BD49" s="83" t="s">
        <v>72</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73</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77">
        <f>ROUND(SUM(AG52:AG54),2)</f>
        <v>0</v>
      </c>
      <c r="AH51" s="377"/>
      <c r="AI51" s="377"/>
      <c r="AJ51" s="377"/>
      <c r="AK51" s="377"/>
      <c r="AL51" s="377"/>
      <c r="AM51" s="377"/>
      <c r="AN51" s="378">
        <f>SUM(AG51,AT51)</f>
        <v>0</v>
      </c>
      <c r="AO51" s="378"/>
      <c r="AP51" s="378"/>
      <c r="AQ51" s="89" t="s">
        <v>22</v>
      </c>
      <c r="AR51" s="71"/>
      <c r="AS51" s="90">
        <f>ROUND(SUM(AS52:AS54),2)</f>
        <v>0</v>
      </c>
      <c r="AT51" s="91">
        <f>ROUND(SUM(AV51:AW51),2)</f>
        <v>0</v>
      </c>
      <c r="AU51" s="92">
        <f>ROUND(SUM(AU52:AU54),5)</f>
        <v>0</v>
      </c>
      <c r="AV51" s="91">
        <f>ROUND(AZ51*L26,2)</f>
        <v>0</v>
      </c>
      <c r="AW51" s="91">
        <f>ROUND(BA51*L27,2)</f>
        <v>0</v>
      </c>
      <c r="AX51" s="91">
        <f>ROUND(BB51*L26,2)</f>
        <v>0</v>
      </c>
      <c r="AY51" s="91">
        <f>ROUND(BC51*L27,2)</f>
        <v>0</v>
      </c>
      <c r="AZ51" s="91">
        <f>ROUND(SUM(AZ52:AZ54),2)</f>
        <v>0</v>
      </c>
      <c r="BA51" s="91">
        <f>ROUND(SUM(BA52:BA54),2)</f>
        <v>0</v>
      </c>
      <c r="BB51" s="91">
        <f>ROUND(SUM(BB52:BB54),2)</f>
        <v>0</v>
      </c>
      <c r="BC51" s="91">
        <f>ROUND(SUM(BC52:BC54),2)</f>
        <v>0</v>
      </c>
      <c r="BD51" s="93">
        <f>ROUND(SUM(BD52:BD54),2)</f>
        <v>0</v>
      </c>
      <c r="BS51" s="94" t="s">
        <v>74</v>
      </c>
      <c r="BT51" s="94" t="s">
        <v>75</v>
      </c>
      <c r="BU51" s="95" t="s">
        <v>76</v>
      </c>
      <c r="BV51" s="94" t="s">
        <v>77</v>
      </c>
      <c r="BW51" s="94" t="s">
        <v>7</v>
      </c>
      <c r="BX51" s="94" t="s">
        <v>78</v>
      </c>
      <c r="CL51" s="94" t="s">
        <v>22</v>
      </c>
    </row>
    <row r="52" spans="1:91" s="5" customFormat="1" ht="14.45" customHeight="1">
      <c r="A52" s="96" t="s">
        <v>79</v>
      </c>
      <c r="B52" s="97"/>
      <c r="C52" s="98"/>
      <c r="D52" s="376" t="s">
        <v>80</v>
      </c>
      <c r="E52" s="376"/>
      <c r="F52" s="376"/>
      <c r="G52" s="376"/>
      <c r="H52" s="376"/>
      <c r="I52" s="99"/>
      <c r="J52" s="376" t="s">
        <v>81</v>
      </c>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4">
        <f>'01 - Oprava dlažeb  ř.km ...'!J27</f>
        <v>0</v>
      </c>
      <c r="AH52" s="375"/>
      <c r="AI52" s="375"/>
      <c r="AJ52" s="375"/>
      <c r="AK52" s="375"/>
      <c r="AL52" s="375"/>
      <c r="AM52" s="375"/>
      <c r="AN52" s="374">
        <f>SUM(AG52,AT52)</f>
        <v>0</v>
      </c>
      <c r="AO52" s="375"/>
      <c r="AP52" s="375"/>
      <c r="AQ52" s="100" t="s">
        <v>82</v>
      </c>
      <c r="AR52" s="101"/>
      <c r="AS52" s="102">
        <v>0</v>
      </c>
      <c r="AT52" s="103">
        <f>ROUND(SUM(AV52:AW52),2)</f>
        <v>0</v>
      </c>
      <c r="AU52" s="104">
        <f>'01 - Oprava dlažeb  ř.km ...'!P86</f>
        <v>0</v>
      </c>
      <c r="AV52" s="103">
        <f>'01 - Oprava dlažeb  ř.km ...'!J30</f>
        <v>0</v>
      </c>
      <c r="AW52" s="103">
        <f>'01 - Oprava dlažeb  ř.km ...'!J31</f>
        <v>0</v>
      </c>
      <c r="AX52" s="103">
        <f>'01 - Oprava dlažeb  ř.km ...'!J32</f>
        <v>0</v>
      </c>
      <c r="AY52" s="103">
        <f>'01 - Oprava dlažeb  ř.km ...'!J33</f>
        <v>0</v>
      </c>
      <c r="AZ52" s="103">
        <f>'01 - Oprava dlažeb  ř.km ...'!F30</f>
        <v>0</v>
      </c>
      <c r="BA52" s="103">
        <f>'01 - Oprava dlažeb  ř.km ...'!F31</f>
        <v>0</v>
      </c>
      <c r="BB52" s="103">
        <f>'01 - Oprava dlažeb  ř.km ...'!F32</f>
        <v>0</v>
      </c>
      <c r="BC52" s="103">
        <f>'01 - Oprava dlažeb  ř.km ...'!F33</f>
        <v>0</v>
      </c>
      <c r="BD52" s="105">
        <f>'01 - Oprava dlažeb  ř.km ...'!F34</f>
        <v>0</v>
      </c>
      <c r="BT52" s="106" t="s">
        <v>24</v>
      </c>
      <c r="BV52" s="106" t="s">
        <v>77</v>
      </c>
      <c r="BW52" s="106" t="s">
        <v>83</v>
      </c>
      <c r="BX52" s="106" t="s">
        <v>7</v>
      </c>
      <c r="CL52" s="106" t="s">
        <v>22</v>
      </c>
      <c r="CM52" s="106" t="s">
        <v>84</v>
      </c>
    </row>
    <row r="53" spans="1:91" s="5" customFormat="1" ht="14.45" customHeight="1">
      <c r="A53" s="96" t="s">
        <v>79</v>
      </c>
      <c r="B53" s="97"/>
      <c r="C53" s="98"/>
      <c r="D53" s="376" t="s">
        <v>85</v>
      </c>
      <c r="E53" s="376"/>
      <c r="F53" s="376"/>
      <c r="G53" s="376"/>
      <c r="H53" s="376"/>
      <c r="I53" s="99"/>
      <c r="J53" s="376" t="s">
        <v>86</v>
      </c>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4">
        <f>'02 - Doplňkové práce'!J27</f>
        <v>0</v>
      </c>
      <c r="AH53" s="375"/>
      <c r="AI53" s="375"/>
      <c r="AJ53" s="375"/>
      <c r="AK53" s="375"/>
      <c r="AL53" s="375"/>
      <c r="AM53" s="375"/>
      <c r="AN53" s="374">
        <f>SUM(AG53,AT53)</f>
        <v>0</v>
      </c>
      <c r="AO53" s="375"/>
      <c r="AP53" s="375"/>
      <c r="AQ53" s="100" t="s">
        <v>82</v>
      </c>
      <c r="AR53" s="101"/>
      <c r="AS53" s="102">
        <v>0</v>
      </c>
      <c r="AT53" s="103">
        <f>ROUND(SUM(AV53:AW53),2)</f>
        <v>0</v>
      </c>
      <c r="AU53" s="104">
        <f>'02 - Doplňkové práce'!P87</f>
        <v>0</v>
      </c>
      <c r="AV53" s="103">
        <f>'02 - Doplňkové práce'!J30</f>
        <v>0</v>
      </c>
      <c r="AW53" s="103">
        <f>'02 - Doplňkové práce'!J31</f>
        <v>0</v>
      </c>
      <c r="AX53" s="103">
        <f>'02 - Doplňkové práce'!J32</f>
        <v>0</v>
      </c>
      <c r="AY53" s="103">
        <f>'02 - Doplňkové práce'!J33</f>
        <v>0</v>
      </c>
      <c r="AZ53" s="103">
        <f>'02 - Doplňkové práce'!F30</f>
        <v>0</v>
      </c>
      <c r="BA53" s="103">
        <f>'02 - Doplňkové práce'!F31</f>
        <v>0</v>
      </c>
      <c r="BB53" s="103">
        <f>'02 - Doplňkové práce'!F32</f>
        <v>0</v>
      </c>
      <c r="BC53" s="103">
        <f>'02 - Doplňkové práce'!F33</f>
        <v>0</v>
      </c>
      <c r="BD53" s="105">
        <f>'02 - Doplňkové práce'!F34</f>
        <v>0</v>
      </c>
      <c r="BT53" s="106" t="s">
        <v>24</v>
      </c>
      <c r="BV53" s="106" t="s">
        <v>77</v>
      </c>
      <c r="BW53" s="106" t="s">
        <v>87</v>
      </c>
      <c r="BX53" s="106" t="s">
        <v>7</v>
      </c>
      <c r="CL53" s="106" t="s">
        <v>22</v>
      </c>
      <c r="CM53" s="106" t="s">
        <v>84</v>
      </c>
    </row>
    <row r="54" spans="1:91" s="5" customFormat="1" ht="14.45" customHeight="1">
      <c r="A54" s="96" t="s">
        <v>79</v>
      </c>
      <c r="B54" s="97"/>
      <c r="C54" s="98"/>
      <c r="D54" s="376" t="s">
        <v>88</v>
      </c>
      <c r="E54" s="376"/>
      <c r="F54" s="376"/>
      <c r="G54" s="376"/>
      <c r="H54" s="376"/>
      <c r="I54" s="99"/>
      <c r="J54" s="376" t="s">
        <v>89</v>
      </c>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4">
        <f>'03 - VON - vedlejší a ost...'!J27</f>
        <v>0</v>
      </c>
      <c r="AH54" s="375"/>
      <c r="AI54" s="375"/>
      <c r="AJ54" s="375"/>
      <c r="AK54" s="375"/>
      <c r="AL54" s="375"/>
      <c r="AM54" s="375"/>
      <c r="AN54" s="374">
        <f>SUM(AG54,AT54)</f>
        <v>0</v>
      </c>
      <c r="AO54" s="375"/>
      <c r="AP54" s="375"/>
      <c r="AQ54" s="100" t="s">
        <v>82</v>
      </c>
      <c r="AR54" s="101"/>
      <c r="AS54" s="107">
        <v>0</v>
      </c>
      <c r="AT54" s="108">
        <f>ROUND(SUM(AV54:AW54),2)</f>
        <v>0</v>
      </c>
      <c r="AU54" s="109">
        <f>'03 - VON - vedlejší a ost...'!P80</f>
        <v>0</v>
      </c>
      <c r="AV54" s="108">
        <f>'03 - VON - vedlejší a ost...'!J30</f>
        <v>0</v>
      </c>
      <c r="AW54" s="108">
        <f>'03 - VON - vedlejší a ost...'!J31</f>
        <v>0</v>
      </c>
      <c r="AX54" s="108">
        <f>'03 - VON - vedlejší a ost...'!J32</f>
        <v>0</v>
      </c>
      <c r="AY54" s="108">
        <f>'03 - VON - vedlejší a ost...'!J33</f>
        <v>0</v>
      </c>
      <c r="AZ54" s="108">
        <f>'03 - VON - vedlejší a ost...'!F30</f>
        <v>0</v>
      </c>
      <c r="BA54" s="108">
        <f>'03 - VON - vedlejší a ost...'!F31</f>
        <v>0</v>
      </c>
      <c r="BB54" s="108">
        <f>'03 - VON - vedlejší a ost...'!F32</f>
        <v>0</v>
      </c>
      <c r="BC54" s="108">
        <f>'03 - VON - vedlejší a ost...'!F33</f>
        <v>0</v>
      </c>
      <c r="BD54" s="110">
        <f>'03 - VON - vedlejší a ost...'!F34</f>
        <v>0</v>
      </c>
      <c r="BT54" s="106" t="s">
        <v>24</v>
      </c>
      <c r="BV54" s="106" t="s">
        <v>77</v>
      </c>
      <c r="BW54" s="106" t="s">
        <v>90</v>
      </c>
      <c r="BX54" s="106" t="s">
        <v>7</v>
      </c>
      <c r="CL54" s="106" t="s">
        <v>22</v>
      </c>
      <c r="CM54" s="106" t="s">
        <v>84</v>
      </c>
    </row>
    <row r="55" spans="2:44" s="1" customFormat="1" ht="30" customHeight="1">
      <c r="B55" s="41"/>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1"/>
    </row>
    <row r="56" spans="2:44" s="1" customFormat="1" ht="6.95" customHeight="1">
      <c r="B56" s="56"/>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61"/>
    </row>
  </sheetData>
  <sheetProtection password="CC35" sheet="1" objects="1" scenarios="1" formatColumns="0" formatRows="0"/>
  <mergeCells count="49">
    <mergeCell ref="AR2:BE2"/>
    <mergeCell ref="AN54:AP54"/>
    <mergeCell ref="AG54:AM54"/>
    <mergeCell ref="D54:H54"/>
    <mergeCell ref="J54:AF54"/>
    <mergeCell ref="AG51:AM51"/>
    <mergeCell ref="AN51:AP51"/>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1 - Oprava dlažeb  ř.km ...'!C2" display="/"/>
    <hyperlink ref="A53" location="'02 - Doplňkové práce'!C2" display="/"/>
    <hyperlink ref="A54" location="'03 - VON - vedlejší a ost...'!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4"/>
  <sheetViews>
    <sheetView showGridLines="0" workbookViewId="0" topLeftCell="A1">
      <pane ySplit="1" topLeftCell="A2" activePane="bottomLeft" state="frozen"/>
      <selection pane="bottomLeft" activeCell="F206" sqref="F20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91</v>
      </c>
      <c r="G1" s="385" t="s">
        <v>92</v>
      </c>
      <c r="H1" s="385"/>
      <c r="I1" s="115"/>
      <c r="J1" s="114" t="s">
        <v>93</v>
      </c>
      <c r="K1" s="113" t="s">
        <v>94</v>
      </c>
      <c r="L1" s="114" t="s">
        <v>95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73"/>
      <c r="M2" s="373"/>
      <c r="N2" s="373"/>
      <c r="O2" s="373"/>
      <c r="P2" s="373"/>
      <c r="Q2" s="373"/>
      <c r="R2" s="373"/>
      <c r="S2" s="373"/>
      <c r="T2" s="373"/>
      <c r="U2" s="373"/>
      <c r="V2" s="373"/>
      <c r="AT2" s="24" t="s">
        <v>83</v>
      </c>
    </row>
    <row r="3" spans="2:46" ht="6.95" customHeight="1">
      <c r="B3" s="25"/>
      <c r="C3" s="26"/>
      <c r="D3" s="26"/>
      <c r="E3" s="26"/>
      <c r="F3" s="26"/>
      <c r="G3" s="26"/>
      <c r="H3" s="26"/>
      <c r="I3" s="116"/>
      <c r="J3" s="26"/>
      <c r="K3" s="27"/>
      <c r="AT3" s="24" t="s">
        <v>84</v>
      </c>
    </row>
    <row r="4" spans="2:46" ht="36.95" customHeight="1">
      <c r="B4" s="28"/>
      <c r="C4" s="29"/>
      <c r="D4" s="30" t="s">
        <v>96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4.45" customHeight="1">
      <c r="B7" s="28"/>
      <c r="C7" s="29"/>
      <c r="D7" s="29"/>
      <c r="E7" s="386" t="str">
        <f>'Rekapitulace stavby'!K6</f>
        <v>Jasenná, Jásenná ,oprava dlažeb, ř.km 6,600-7,580- AKTUALIZACE</v>
      </c>
      <c r="F7" s="387"/>
      <c r="G7" s="387"/>
      <c r="H7" s="387"/>
      <c r="I7" s="117"/>
      <c r="J7" s="29"/>
      <c r="K7" s="31"/>
    </row>
    <row r="8" spans="2:11" s="1" customFormat="1" ht="15">
      <c r="B8" s="41"/>
      <c r="C8" s="42"/>
      <c r="D8" s="37" t="s">
        <v>97</v>
      </c>
      <c r="E8" s="42"/>
      <c r="F8" s="42"/>
      <c r="G8" s="42"/>
      <c r="H8" s="42"/>
      <c r="I8" s="118"/>
      <c r="J8" s="42"/>
      <c r="K8" s="45"/>
    </row>
    <row r="9" spans="2:11" s="1" customFormat="1" ht="36.95" customHeight="1">
      <c r="B9" s="41"/>
      <c r="C9" s="42"/>
      <c r="D9" s="42"/>
      <c r="E9" s="388" t="s">
        <v>98</v>
      </c>
      <c r="F9" s="389"/>
      <c r="G9" s="389"/>
      <c r="H9" s="389"/>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21</v>
      </c>
      <c r="E11" s="42"/>
      <c r="F11" s="35" t="s">
        <v>22</v>
      </c>
      <c r="G11" s="42"/>
      <c r="H11" s="42"/>
      <c r="I11" s="119" t="s">
        <v>23</v>
      </c>
      <c r="J11" s="35" t="s">
        <v>22</v>
      </c>
      <c r="K11" s="45"/>
    </row>
    <row r="12" spans="2:11" s="1" customFormat="1" ht="14.45" customHeight="1">
      <c r="B12" s="41"/>
      <c r="C12" s="42"/>
      <c r="D12" s="37" t="s">
        <v>25</v>
      </c>
      <c r="E12" s="42"/>
      <c r="F12" s="35" t="s">
        <v>26</v>
      </c>
      <c r="G12" s="42"/>
      <c r="H12" s="42"/>
      <c r="I12" s="119" t="s">
        <v>27</v>
      </c>
      <c r="J12" s="120" t="str">
        <f>'Rekapitulace stavby'!AN8</f>
        <v>3. 3. 2018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31</v>
      </c>
      <c r="E14" s="42"/>
      <c r="F14" s="42"/>
      <c r="G14" s="42"/>
      <c r="H14" s="42"/>
      <c r="I14" s="119" t="s">
        <v>32</v>
      </c>
      <c r="J14" s="35" t="s">
        <v>22</v>
      </c>
      <c r="K14" s="45"/>
    </row>
    <row r="15" spans="2:11" s="1" customFormat="1" ht="18" customHeight="1">
      <c r="B15" s="41"/>
      <c r="C15" s="42"/>
      <c r="D15" s="42"/>
      <c r="E15" s="35" t="s">
        <v>33</v>
      </c>
      <c r="F15" s="42"/>
      <c r="G15" s="42"/>
      <c r="H15" s="42"/>
      <c r="I15" s="119" t="s">
        <v>34</v>
      </c>
      <c r="J15" s="35" t="s">
        <v>22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35</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34</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37</v>
      </c>
      <c r="E20" s="42"/>
      <c r="F20" s="42"/>
      <c r="G20" s="42"/>
      <c r="H20" s="42"/>
      <c r="I20" s="119" t="s">
        <v>32</v>
      </c>
      <c r="J20" s="35" t="s">
        <v>22</v>
      </c>
      <c r="K20" s="45"/>
    </row>
    <row r="21" spans="2:11" s="1" customFormat="1" ht="18" customHeight="1">
      <c r="B21" s="41"/>
      <c r="C21" s="42"/>
      <c r="D21" s="42"/>
      <c r="E21" s="35" t="s">
        <v>38</v>
      </c>
      <c r="F21" s="42"/>
      <c r="G21" s="42"/>
      <c r="H21" s="42"/>
      <c r="I21" s="119" t="s">
        <v>34</v>
      </c>
      <c r="J21" s="35" t="s">
        <v>22</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4.45" customHeight="1">
      <c r="B24" s="121"/>
      <c r="C24" s="122"/>
      <c r="D24" s="122"/>
      <c r="E24" s="350" t="s">
        <v>22</v>
      </c>
      <c r="F24" s="350"/>
      <c r="G24" s="350"/>
      <c r="H24" s="350"/>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41</v>
      </c>
      <c r="E27" s="42"/>
      <c r="F27" s="42"/>
      <c r="G27" s="42"/>
      <c r="H27" s="42"/>
      <c r="I27" s="118"/>
      <c r="J27" s="128">
        <f>ROUND(J86,2)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43</v>
      </c>
      <c r="G29" s="42"/>
      <c r="H29" s="42"/>
      <c r="I29" s="129" t="s">
        <v>42</v>
      </c>
      <c r="J29" s="46" t="s">
        <v>44</v>
      </c>
      <c r="K29" s="45"/>
    </row>
    <row r="30" spans="2:11" s="1" customFormat="1" ht="14.45" customHeight="1">
      <c r="B30" s="41"/>
      <c r="C30" s="42"/>
      <c r="D30" s="49" t="s">
        <v>45</v>
      </c>
      <c r="E30" s="49" t="s">
        <v>46</v>
      </c>
      <c r="F30" s="130">
        <f>ROUND(SUM(BE86:BE303),2)</f>
        <v>0</v>
      </c>
      <c r="G30" s="42"/>
      <c r="H30" s="42"/>
      <c r="I30" s="131">
        <v>0.21</v>
      </c>
      <c r="J30" s="130">
        <f>ROUND(ROUND((SUM(BE86:BE303)),2)*I30,2)</f>
        <v>0</v>
      </c>
      <c r="K30" s="45"/>
    </row>
    <row r="31" spans="2:11" s="1" customFormat="1" ht="14.45" customHeight="1">
      <c r="B31" s="41"/>
      <c r="C31" s="42"/>
      <c r="D31" s="42"/>
      <c r="E31" s="49" t="s">
        <v>47</v>
      </c>
      <c r="F31" s="130">
        <f>ROUND(SUM(BF86:BF303),2)</f>
        <v>0</v>
      </c>
      <c r="G31" s="42"/>
      <c r="H31" s="42"/>
      <c r="I31" s="131">
        <v>0.15</v>
      </c>
      <c r="J31" s="130">
        <f>ROUND(ROUND((SUM(BF86:BF303)),2)*I31,2)</f>
        <v>0</v>
      </c>
      <c r="K31" s="45"/>
    </row>
    <row r="32" spans="2:11" s="1" customFormat="1" ht="14.45" customHeight="1" hidden="1">
      <c r="B32" s="41"/>
      <c r="C32" s="42"/>
      <c r="D32" s="42"/>
      <c r="E32" s="49" t="s">
        <v>48</v>
      </c>
      <c r="F32" s="130">
        <f>ROUND(SUM(BG86:BG303),2)</f>
        <v>0</v>
      </c>
      <c r="G32" s="42"/>
      <c r="H32" s="42"/>
      <c r="I32" s="131">
        <v>0.21</v>
      </c>
      <c r="J32" s="130">
        <v>0</v>
      </c>
      <c r="K32" s="45"/>
    </row>
    <row r="33" spans="2:11" s="1" customFormat="1" ht="14.45" customHeight="1" hidden="1">
      <c r="B33" s="41"/>
      <c r="C33" s="42"/>
      <c r="D33" s="42"/>
      <c r="E33" s="49" t="s">
        <v>49</v>
      </c>
      <c r="F33" s="130">
        <f>ROUND(SUM(BH86:BH303),2)</f>
        <v>0</v>
      </c>
      <c r="G33" s="42"/>
      <c r="H33" s="42"/>
      <c r="I33" s="131">
        <v>0.15</v>
      </c>
      <c r="J33" s="130">
        <v>0</v>
      </c>
      <c r="K33" s="45"/>
    </row>
    <row r="34" spans="2:11" s="1" customFormat="1" ht="14.45" customHeight="1" hidden="1">
      <c r="B34" s="41"/>
      <c r="C34" s="42"/>
      <c r="D34" s="42"/>
      <c r="E34" s="49" t="s">
        <v>50</v>
      </c>
      <c r="F34" s="130">
        <f>ROUND(SUM(BI86:BI303),2)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51</v>
      </c>
      <c r="E36" s="79"/>
      <c r="F36" s="79"/>
      <c r="G36" s="134" t="s">
        <v>52</v>
      </c>
      <c r="H36" s="135" t="s">
        <v>53</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99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4.45" customHeight="1">
      <c r="B45" s="41"/>
      <c r="C45" s="42"/>
      <c r="D45" s="42"/>
      <c r="E45" s="386" t="str">
        <f>E7</f>
        <v>Jasenná, Jásenná ,oprava dlažeb, ř.km 6,600-7,580- AKTUALIZACE</v>
      </c>
      <c r="F45" s="387"/>
      <c r="G45" s="387"/>
      <c r="H45" s="387"/>
      <c r="I45" s="118"/>
      <c r="J45" s="42"/>
      <c r="K45" s="45"/>
    </row>
    <row r="46" spans="2:11" s="1" customFormat="1" ht="14.45" customHeight="1">
      <c r="B46" s="41"/>
      <c r="C46" s="37" t="s">
        <v>97</v>
      </c>
      <c r="D46" s="42"/>
      <c r="E46" s="42"/>
      <c r="F46" s="42"/>
      <c r="G46" s="42"/>
      <c r="H46" s="42"/>
      <c r="I46" s="118"/>
      <c r="J46" s="42"/>
      <c r="K46" s="45"/>
    </row>
    <row r="47" spans="2:11" s="1" customFormat="1" ht="14.45" customHeight="1">
      <c r="B47" s="41"/>
      <c r="C47" s="42"/>
      <c r="D47" s="42"/>
      <c r="E47" s="388" t="str">
        <f>E9</f>
        <v>01 - Oprava dlažeb  ř.km 6,600-7,580</v>
      </c>
      <c r="F47" s="389"/>
      <c r="G47" s="389"/>
      <c r="H47" s="38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25</v>
      </c>
      <c r="D49" s="42"/>
      <c r="E49" s="42"/>
      <c r="F49" s="35" t="str">
        <f>F12</f>
        <v xml:space="preserve"> </v>
      </c>
      <c r="G49" s="42"/>
      <c r="H49" s="42"/>
      <c r="I49" s="119" t="s">
        <v>27</v>
      </c>
      <c r="J49" s="120" t="str">
        <f>IF(J12="","",J12)</f>
        <v>3. 3. 2018</v>
      </c>
      <c r="K49" s="45"/>
    </row>
    <row r="50" spans="2:11" s="1" customFormat="1" ht="6.95" customHeight="1">
      <c r="B50" s="41"/>
      <c r="C50" s="42"/>
      <c r="D50" s="42"/>
      <c r="E50" s="42"/>
      <c r="F50" s="42"/>
      <c r="G50" s="42"/>
      <c r="H50" s="42"/>
      <c r="I50" s="118"/>
      <c r="J50" s="42"/>
      <c r="K50" s="45"/>
    </row>
    <row r="51" spans="2:11" s="1" customFormat="1" ht="15">
      <c r="B51" s="41"/>
      <c r="C51" s="37" t="s">
        <v>31</v>
      </c>
      <c r="D51" s="42"/>
      <c r="E51" s="42"/>
      <c r="F51" s="35" t="str">
        <f>E15</f>
        <v>Povodí Labe s.p. Hradec Králové</v>
      </c>
      <c r="G51" s="42"/>
      <c r="H51" s="42"/>
      <c r="I51" s="119" t="s">
        <v>37</v>
      </c>
      <c r="J51" s="350" t="str">
        <f>E21</f>
        <v>Ing. Světlana Vitvarová, Běluň 53, Heřmanice</v>
      </c>
      <c r="K51" s="45"/>
    </row>
    <row r="52" spans="2:11" s="1" customFormat="1" ht="14.45" customHeight="1">
      <c r="B52" s="41"/>
      <c r="C52" s="37" t="s">
        <v>35</v>
      </c>
      <c r="D52" s="42"/>
      <c r="E52" s="42"/>
      <c r="F52" s="35" t="str">
        <f>IF(E18="","",E18)</f>
        <v/>
      </c>
      <c r="G52" s="42"/>
      <c r="H52" s="42"/>
      <c r="I52" s="118"/>
      <c r="J52" s="381"/>
      <c r="K52" s="45"/>
    </row>
    <row r="53" spans="2:11" s="1" customFormat="1" ht="10.35" customHeight="1">
      <c r="B53" s="41"/>
      <c r="C53" s="42"/>
      <c r="D53" s="42"/>
      <c r="E53" s="42"/>
      <c r="F53" s="42"/>
      <c r="G53" s="42"/>
      <c r="H53" s="42"/>
      <c r="I53" s="118"/>
      <c r="J53" s="42"/>
      <c r="K53" s="45"/>
    </row>
    <row r="54" spans="2:11" s="1" customFormat="1" ht="29.25" customHeight="1">
      <c r="B54" s="41"/>
      <c r="C54" s="144" t="s">
        <v>100</v>
      </c>
      <c r="D54" s="132"/>
      <c r="E54" s="132"/>
      <c r="F54" s="132"/>
      <c r="G54" s="132"/>
      <c r="H54" s="132"/>
      <c r="I54" s="145"/>
      <c r="J54" s="146" t="s">
        <v>101</v>
      </c>
      <c r="K54" s="147"/>
    </row>
    <row r="55" spans="2:11" s="1" customFormat="1" ht="10.35" customHeight="1">
      <c r="B55" s="41"/>
      <c r="C55" s="42"/>
      <c r="D55" s="42"/>
      <c r="E55" s="42"/>
      <c r="F55" s="42"/>
      <c r="G55" s="42"/>
      <c r="H55" s="42"/>
      <c r="I55" s="118"/>
      <c r="J55" s="42"/>
      <c r="K55" s="45"/>
    </row>
    <row r="56" spans="2:47" s="1" customFormat="1" ht="29.25" customHeight="1">
      <c r="B56" s="41"/>
      <c r="C56" s="148" t="s">
        <v>102</v>
      </c>
      <c r="D56" s="42"/>
      <c r="E56" s="42"/>
      <c r="F56" s="42"/>
      <c r="G56" s="42"/>
      <c r="H56" s="42"/>
      <c r="I56" s="118"/>
      <c r="J56" s="128">
        <f>J86</f>
        <v>0</v>
      </c>
      <c r="K56" s="45"/>
      <c r="AU56" s="24" t="s">
        <v>103</v>
      </c>
    </row>
    <row r="57" spans="2:11" s="7" customFormat="1" ht="24.95" customHeight="1">
      <c r="B57" s="149"/>
      <c r="C57" s="150"/>
      <c r="D57" s="151" t="s">
        <v>104</v>
      </c>
      <c r="E57" s="152"/>
      <c r="F57" s="152"/>
      <c r="G57" s="152"/>
      <c r="H57" s="152"/>
      <c r="I57" s="153"/>
      <c r="J57" s="154">
        <f>J87</f>
        <v>0</v>
      </c>
      <c r="K57" s="155"/>
    </row>
    <row r="58" spans="2:11" s="8" customFormat="1" ht="19.9" customHeight="1">
      <c r="B58" s="156"/>
      <c r="C58" s="157"/>
      <c r="D58" s="158" t="s">
        <v>105</v>
      </c>
      <c r="E58" s="159"/>
      <c r="F58" s="159"/>
      <c r="G58" s="159"/>
      <c r="H58" s="159"/>
      <c r="I58" s="160"/>
      <c r="J58" s="161">
        <f>J88</f>
        <v>0</v>
      </c>
      <c r="K58" s="162"/>
    </row>
    <row r="59" spans="2:11" s="8" customFormat="1" ht="19.9" customHeight="1">
      <c r="B59" s="156"/>
      <c r="C59" s="157"/>
      <c r="D59" s="158" t="s">
        <v>106</v>
      </c>
      <c r="E59" s="159"/>
      <c r="F59" s="159"/>
      <c r="G59" s="159"/>
      <c r="H59" s="159"/>
      <c r="I59" s="160"/>
      <c r="J59" s="161">
        <f>J177</f>
        <v>0</v>
      </c>
      <c r="K59" s="162"/>
    </row>
    <row r="60" spans="2:11" s="8" customFormat="1" ht="19.9" customHeight="1">
      <c r="B60" s="156"/>
      <c r="C60" s="157"/>
      <c r="D60" s="158" t="s">
        <v>107</v>
      </c>
      <c r="E60" s="159"/>
      <c r="F60" s="159"/>
      <c r="G60" s="159"/>
      <c r="H60" s="159"/>
      <c r="I60" s="160"/>
      <c r="J60" s="161">
        <f>J182</f>
        <v>0</v>
      </c>
      <c r="K60" s="162"/>
    </row>
    <row r="61" spans="2:11" s="8" customFormat="1" ht="19.9" customHeight="1">
      <c r="B61" s="156"/>
      <c r="C61" s="157"/>
      <c r="D61" s="158" t="s">
        <v>108</v>
      </c>
      <c r="E61" s="159"/>
      <c r="F61" s="159"/>
      <c r="G61" s="159"/>
      <c r="H61" s="159"/>
      <c r="I61" s="160"/>
      <c r="J61" s="161">
        <f>J191</f>
        <v>0</v>
      </c>
      <c r="K61" s="162"/>
    </row>
    <row r="62" spans="2:11" s="8" customFormat="1" ht="19.9" customHeight="1">
      <c r="B62" s="156"/>
      <c r="C62" s="157"/>
      <c r="D62" s="158" t="s">
        <v>109</v>
      </c>
      <c r="E62" s="159"/>
      <c r="F62" s="159"/>
      <c r="G62" s="159"/>
      <c r="H62" s="159"/>
      <c r="I62" s="160"/>
      <c r="J62" s="161">
        <f>J226</f>
        <v>0</v>
      </c>
      <c r="K62" s="162"/>
    </row>
    <row r="63" spans="2:11" s="8" customFormat="1" ht="19.9" customHeight="1">
      <c r="B63" s="156"/>
      <c r="C63" s="157"/>
      <c r="D63" s="158" t="s">
        <v>110</v>
      </c>
      <c r="E63" s="159"/>
      <c r="F63" s="159"/>
      <c r="G63" s="159"/>
      <c r="H63" s="159"/>
      <c r="I63" s="160"/>
      <c r="J63" s="161">
        <f>J233</f>
        <v>0</v>
      </c>
      <c r="K63" s="162"/>
    </row>
    <row r="64" spans="2:11" s="8" customFormat="1" ht="19.9" customHeight="1">
      <c r="B64" s="156"/>
      <c r="C64" s="157"/>
      <c r="D64" s="158" t="s">
        <v>111</v>
      </c>
      <c r="E64" s="159"/>
      <c r="F64" s="159"/>
      <c r="G64" s="159"/>
      <c r="H64" s="159"/>
      <c r="I64" s="160"/>
      <c r="J64" s="161">
        <f>J281</f>
        <v>0</v>
      </c>
      <c r="K64" s="162"/>
    </row>
    <row r="65" spans="2:11" s="8" customFormat="1" ht="19.9" customHeight="1">
      <c r="B65" s="156"/>
      <c r="C65" s="157"/>
      <c r="D65" s="158" t="s">
        <v>112</v>
      </c>
      <c r="E65" s="159"/>
      <c r="F65" s="159"/>
      <c r="G65" s="159"/>
      <c r="H65" s="159"/>
      <c r="I65" s="160"/>
      <c r="J65" s="161">
        <f>J297</f>
        <v>0</v>
      </c>
      <c r="K65" s="162"/>
    </row>
    <row r="66" spans="2:11" s="8" customFormat="1" ht="19.9" customHeight="1">
      <c r="B66" s="156"/>
      <c r="C66" s="157"/>
      <c r="D66" s="158" t="s">
        <v>113</v>
      </c>
      <c r="E66" s="159"/>
      <c r="F66" s="159"/>
      <c r="G66" s="159"/>
      <c r="H66" s="159"/>
      <c r="I66" s="160"/>
      <c r="J66" s="161">
        <f>J300</f>
        <v>0</v>
      </c>
      <c r="K66" s="162"/>
    </row>
    <row r="67" spans="2:11" s="1" customFormat="1" ht="21.75" customHeight="1">
      <c r="B67" s="41"/>
      <c r="C67" s="42"/>
      <c r="D67" s="42"/>
      <c r="E67" s="42"/>
      <c r="F67" s="42"/>
      <c r="G67" s="42"/>
      <c r="H67" s="42"/>
      <c r="I67" s="118"/>
      <c r="J67" s="42"/>
      <c r="K67" s="45"/>
    </row>
    <row r="68" spans="2:11" s="1" customFormat="1" ht="6.95" customHeight="1">
      <c r="B68" s="56"/>
      <c r="C68" s="57"/>
      <c r="D68" s="57"/>
      <c r="E68" s="57"/>
      <c r="F68" s="57"/>
      <c r="G68" s="57"/>
      <c r="H68" s="57"/>
      <c r="I68" s="139"/>
      <c r="J68" s="57"/>
      <c r="K68" s="58"/>
    </row>
    <row r="72" spans="2:12" s="1" customFormat="1" ht="6.95" customHeight="1">
      <c r="B72" s="59"/>
      <c r="C72" s="60"/>
      <c r="D72" s="60"/>
      <c r="E72" s="60"/>
      <c r="F72" s="60"/>
      <c r="G72" s="60"/>
      <c r="H72" s="60"/>
      <c r="I72" s="142"/>
      <c r="J72" s="60"/>
      <c r="K72" s="60"/>
      <c r="L72" s="61"/>
    </row>
    <row r="73" spans="2:12" s="1" customFormat="1" ht="36.95" customHeight="1">
      <c r="B73" s="41"/>
      <c r="C73" s="62" t="s">
        <v>114</v>
      </c>
      <c r="D73" s="63"/>
      <c r="E73" s="63"/>
      <c r="F73" s="63"/>
      <c r="G73" s="63"/>
      <c r="H73" s="63"/>
      <c r="I73" s="163"/>
      <c r="J73" s="63"/>
      <c r="K73" s="63"/>
      <c r="L73" s="61"/>
    </row>
    <row r="74" spans="2:12" s="1" customFormat="1" ht="6.95" customHeight="1">
      <c r="B74" s="41"/>
      <c r="C74" s="63"/>
      <c r="D74" s="63"/>
      <c r="E74" s="63"/>
      <c r="F74" s="63"/>
      <c r="G74" s="63"/>
      <c r="H74" s="63"/>
      <c r="I74" s="163"/>
      <c r="J74" s="63"/>
      <c r="K74" s="63"/>
      <c r="L74" s="61"/>
    </row>
    <row r="75" spans="2:12" s="1" customFormat="1" ht="14.45" customHeight="1">
      <c r="B75" s="41"/>
      <c r="C75" s="65" t="s">
        <v>18</v>
      </c>
      <c r="D75" s="63"/>
      <c r="E75" s="63"/>
      <c r="F75" s="63"/>
      <c r="G75" s="63"/>
      <c r="H75" s="63"/>
      <c r="I75" s="163"/>
      <c r="J75" s="63"/>
      <c r="K75" s="63"/>
      <c r="L75" s="61"/>
    </row>
    <row r="76" spans="2:12" s="1" customFormat="1" ht="14.45" customHeight="1">
      <c r="B76" s="41"/>
      <c r="C76" s="63"/>
      <c r="D76" s="63"/>
      <c r="E76" s="382" t="str">
        <f>E7</f>
        <v>Jasenná, Jásenná ,oprava dlažeb, ř.km 6,600-7,580- AKTUALIZACE</v>
      </c>
      <c r="F76" s="383"/>
      <c r="G76" s="383"/>
      <c r="H76" s="383"/>
      <c r="I76" s="163"/>
      <c r="J76" s="63"/>
      <c r="K76" s="63"/>
      <c r="L76" s="61"/>
    </row>
    <row r="77" spans="2:12" s="1" customFormat="1" ht="14.45" customHeight="1">
      <c r="B77" s="41"/>
      <c r="C77" s="65" t="s">
        <v>97</v>
      </c>
      <c r="D77" s="63"/>
      <c r="E77" s="63"/>
      <c r="F77" s="63"/>
      <c r="G77" s="63"/>
      <c r="H77" s="63"/>
      <c r="I77" s="163"/>
      <c r="J77" s="63"/>
      <c r="K77" s="63"/>
      <c r="L77" s="61"/>
    </row>
    <row r="78" spans="2:12" s="1" customFormat="1" ht="14.45" customHeight="1">
      <c r="B78" s="41"/>
      <c r="C78" s="63"/>
      <c r="D78" s="63"/>
      <c r="E78" s="379" t="str">
        <f>E9</f>
        <v>01 - Oprava dlažeb  ř.km 6,600-7,580</v>
      </c>
      <c r="F78" s="384"/>
      <c r="G78" s="384"/>
      <c r="H78" s="384"/>
      <c r="I78" s="163"/>
      <c r="J78" s="63"/>
      <c r="K78" s="63"/>
      <c r="L78" s="61"/>
    </row>
    <row r="79" spans="2:12" s="1" customFormat="1" ht="6.95" customHeight="1">
      <c r="B79" s="41"/>
      <c r="C79" s="63"/>
      <c r="D79" s="63"/>
      <c r="E79" s="63"/>
      <c r="F79" s="63"/>
      <c r="G79" s="63"/>
      <c r="H79" s="63"/>
      <c r="I79" s="163"/>
      <c r="J79" s="63"/>
      <c r="K79" s="63"/>
      <c r="L79" s="61"/>
    </row>
    <row r="80" spans="2:12" s="1" customFormat="1" ht="18" customHeight="1">
      <c r="B80" s="41"/>
      <c r="C80" s="65" t="s">
        <v>25</v>
      </c>
      <c r="D80" s="63"/>
      <c r="E80" s="63"/>
      <c r="F80" s="164" t="str">
        <f>F12</f>
        <v xml:space="preserve"> </v>
      </c>
      <c r="G80" s="63"/>
      <c r="H80" s="63"/>
      <c r="I80" s="165" t="s">
        <v>27</v>
      </c>
      <c r="J80" s="73" t="str">
        <f>IF(J12="","",J12)</f>
        <v>3. 3. 2018</v>
      </c>
      <c r="K80" s="63"/>
      <c r="L80" s="61"/>
    </row>
    <row r="81" spans="2:12" s="1" customFormat="1" ht="6.95" customHeight="1">
      <c r="B81" s="41"/>
      <c r="C81" s="63"/>
      <c r="D81" s="63"/>
      <c r="E81" s="63"/>
      <c r="F81" s="63"/>
      <c r="G81" s="63"/>
      <c r="H81" s="63"/>
      <c r="I81" s="163"/>
      <c r="J81" s="63"/>
      <c r="K81" s="63"/>
      <c r="L81" s="61"/>
    </row>
    <row r="82" spans="2:12" s="1" customFormat="1" ht="15">
      <c r="B82" s="41"/>
      <c r="C82" s="65" t="s">
        <v>31</v>
      </c>
      <c r="D82" s="63"/>
      <c r="E82" s="63"/>
      <c r="F82" s="164" t="str">
        <f>E15</f>
        <v>Povodí Labe s.p. Hradec Králové</v>
      </c>
      <c r="G82" s="63"/>
      <c r="H82" s="63"/>
      <c r="I82" s="165" t="s">
        <v>37</v>
      </c>
      <c r="J82" s="164" t="str">
        <f>E21</f>
        <v>Ing. Světlana Vitvarová, Běluň 53, Heřmanice</v>
      </c>
      <c r="K82" s="63"/>
      <c r="L82" s="61"/>
    </row>
    <row r="83" spans="2:12" s="1" customFormat="1" ht="14.45" customHeight="1">
      <c r="B83" s="41"/>
      <c r="C83" s="65" t="s">
        <v>35</v>
      </c>
      <c r="D83" s="63"/>
      <c r="E83" s="63"/>
      <c r="F83" s="164" t="str">
        <f>IF(E18="","",E18)</f>
        <v/>
      </c>
      <c r="G83" s="63"/>
      <c r="H83" s="63"/>
      <c r="I83" s="163"/>
      <c r="J83" s="63"/>
      <c r="K83" s="63"/>
      <c r="L83" s="61"/>
    </row>
    <row r="84" spans="2:12" s="1" customFormat="1" ht="10.35" customHeight="1">
      <c r="B84" s="41"/>
      <c r="C84" s="63"/>
      <c r="D84" s="63"/>
      <c r="E84" s="63"/>
      <c r="F84" s="63"/>
      <c r="G84" s="63"/>
      <c r="H84" s="63"/>
      <c r="I84" s="163"/>
      <c r="J84" s="63"/>
      <c r="K84" s="63"/>
      <c r="L84" s="61"/>
    </row>
    <row r="85" spans="2:20" s="9" customFormat="1" ht="29.25" customHeight="1">
      <c r="B85" s="166"/>
      <c r="C85" s="167" t="s">
        <v>115</v>
      </c>
      <c r="D85" s="168" t="s">
        <v>60</v>
      </c>
      <c r="E85" s="168" t="s">
        <v>56</v>
      </c>
      <c r="F85" s="168" t="s">
        <v>116</v>
      </c>
      <c r="G85" s="168" t="s">
        <v>117</v>
      </c>
      <c r="H85" s="168" t="s">
        <v>118</v>
      </c>
      <c r="I85" s="169" t="s">
        <v>119</v>
      </c>
      <c r="J85" s="168" t="s">
        <v>101</v>
      </c>
      <c r="K85" s="170" t="s">
        <v>120</v>
      </c>
      <c r="L85" s="171"/>
      <c r="M85" s="81" t="s">
        <v>121</v>
      </c>
      <c r="N85" s="82" t="s">
        <v>45</v>
      </c>
      <c r="O85" s="82" t="s">
        <v>122</v>
      </c>
      <c r="P85" s="82" t="s">
        <v>123</v>
      </c>
      <c r="Q85" s="82" t="s">
        <v>124</v>
      </c>
      <c r="R85" s="82" t="s">
        <v>125</v>
      </c>
      <c r="S85" s="82" t="s">
        <v>126</v>
      </c>
      <c r="T85" s="83" t="s">
        <v>127</v>
      </c>
    </row>
    <row r="86" spans="2:63" s="1" customFormat="1" ht="29.25" customHeight="1">
      <c r="B86" s="41"/>
      <c r="C86" s="87" t="s">
        <v>102</v>
      </c>
      <c r="D86" s="63"/>
      <c r="E86" s="63"/>
      <c r="F86" s="63"/>
      <c r="G86" s="63"/>
      <c r="H86" s="63"/>
      <c r="I86" s="163"/>
      <c r="J86" s="172">
        <f>BK86</f>
        <v>0</v>
      </c>
      <c r="K86" s="63"/>
      <c r="L86" s="61"/>
      <c r="M86" s="84"/>
      <c r="N86" s="85"/>
      <c r="O86" s="85"/>
      <c r="P86" s="173">
        <f>P87</f>
        <v>0</v>
      </c>
      <c r="Q86" s="85"/>
      <c r="R86" s="173">
        <f>R87</f>
        <v>1596.7428215</v>
      </c>
      <c r="S86" s="85"/>
      <c r="T86" s="174">
        <f>T87</f>
        <v>20.712880000000002</v>
      </c>
      <c r="AT86" s="24" t="s">
        <v>74</v>
      </c>
      <c r="AU86" s="24" t="s">
        <v>103</v>
      </c>
      <c r="BK86" s="175">
        <f>BK87</f>
        <v>0</v>
      </c>
    </row>
    <row r="87" spans="2:63" s="10" customFormat="1" ht="37.35" customHeight="1">
      <c r="B87" s="176"/>
      <c r="C87" s="177"/>
      <c r="D87" s="178" t="s">
        <v>74</v>
      </c>
      <c r="E87" s="179" t="s">
        <v>128</v>
      </c>
      <c r="F87" s="179" t="s">
        <v>129</v>
      </c>
      <c r="G87" s="177"/>
      <c r="H87" s="177"/>
      <c r="I87" s="180"/>
      <c r="J87" s="181">
        <f>BK87</f>
        <v>0</v>
      </c>
      <c r="K87" s="177"/>
      <c r="L87" s="182"/>
      <c r="M87" s="183"/>
      <c r="N87" s="184"/>
      <c r="O87" s="184"/>
      <c r="P87" s="185">
        <f>P88+P177+P182+P191+P226+P233+P281+P297+P300</f>
        <v>0</v>
      </c>
      <c r="Q87" s="184"/>
      <c r="R87" s="185">
        <f>R88+R177+R182+R191+R226+R233+R281+R297+R300</f>
        <v>1596.7428215</v>
      </c>
      <c r="S87" s="184"/>
      <c r="T87" s="186">
        <f>T88+T177+T182+T191+T226+T233+T281+T297+T300</f>
        <v>20.712880000000002</v>
      </c>
      <c r="AR87" s="187" t="s">
        <v>24</v>
      </c>
      <c r="AT87" s="188" t="s">
        <v>74</v>
      </c>
      <c r="AU87" s="188" t="s">
        <v>75</v>
      </c>
      <c r="AY87" s="187" t="s">
        <v>130</v>
      </c>
      <c r="BK87" s="189">
        <f>BK88+BK177+BK182+BK191+BK226+BK233+BK281+BK297+BK300</f>
        <v>0</v>
      </c>
    </row>
    <row r="88" spans="2:63" s="10" customFormat="1" ht="19.9" customHeight="1">
      <c r="B88" s="176"/>
      <c r="C88" s="177"/>
      <c r="D88" s="178" t="s">
        <v>74</v>
      </c>
      <c r="E88" s="190" t="s">
        <v>24</v>
      </c>
      <c r="F88" s="190" t="s">
        <v>131</v>
      </c>
      <c r="G88" s="177"/>
      <c r="H88" s="177"/>
      <c r="I88" s="180"/>
      <c r="J88" s="191">
        <f>BK88</f>
        <v>0</v>
      </c>
      <c r="K88" s="177"/>
      <c r="L88" s="182"/>
      <c r="M88" s="183"/>
      <c r="N88" s="184"/>
      <c r="O88" s="184"/>
      <c r="P88" s="185">
        <f>SUM(P89:P176)</f>
        <v>0</v>
      </c>
      <c r="Q88" s="184"/>
      <c r="R88" s="185">
        <f>SUM(R89:R176)</f>
        <v>2.63132</v>
      </c>
      <c r="S88" s="184"/>
      <c r="T88" s="186">
        <f>SUM(T89:T176)</f>
        <v>0</v>
      </c>
      <c r="AR88" s="187" t="s">
        <v>24</v>
      </c>
      <c r="AT88" s="188" t="s">
        <v>74</v>
      </c>
      <c r="AU88" s="188" t="s">
        <v>24</v>
      </c>
      <c r="AY88" s="187" t="s">
        <v>130</v>
      </c>
      <c r="BK88" s="189">
        <f>SUM(BK89:BK176)</f>
        <v>0</v>
      </c>
    </row>
    <row r="89" spans="2:65" s="1" customFormat="1" ht="14.45" customHeight="1">
      <c r="B89" s="41"/>
      <c r="C89" s="192" t="s">
        <v>24</v>
      </c>
      <c r="D89" s="192" t="s">
        <v>132</v>
      </c>
      <c r="E89" s="193" t="s">
        <v>133</v>
      </c>
      <c r="F89" s="194" t="s">
        <v>134</v>
      </c>
      <c r="G89" s="195" t="s">
        <v>135</v>
      </c>
      <c r="H89" s="196">
        <v>76</v>
      </c>
      <c r="I89" s="197"/>
      <c r="J89" s="198">
        <f>ROUND(I89*H89,2)</f>
        <v>0</v>
      </c>
      <c r="K89" s="194" t="s">
        <v>136</v>
      </c>
      <c r="L89" s="61"/>
      <c r="M89" s="199" t="s">
        <v>22</v>
      </c>
      <c r="N89" s="200" t="s">
        <v>46</v>
      </c>
      <c r="O89" s="42"/>
      <c r="P89" s="201">
        <f>O89*H89</f>
        <v>0</v>
      </c>
      <c r="Q89" s="201">
        <v>5E-05</v>
      </c>
      <c r="R89" s="201">
        <f>Q89*H89</f>
        <v>0.0038</v>
      </c>
      <c r="S89" s="201">
        <v>0</v>
      </c>
      <c r="T89" s="202">
        <f>S89*H89</f>
        <v>0</v>
      </c>
      <c r="AR89" s="24" t="s">
        <v>137</v>
      </c>
      <c r="AT89" s="24" t="s">
        <v>132</v>
      </c>
      <c r="AU89" s="24" t="s">
        <v>84</v>
      </c>
      <c r="AY89" s="24" t="s">
        <v>130</v>
      </c>
      <c r="BE89" s="203">
        <f>IF(N89="základní",J89,0)</f>
        <v>0</v>
      </c>
      <c r="BF89" s="203">
        <f>IF(N89="snížená",J89,0)</f>
        <v>0</v>
      </c>
      <c r="BG89" s="203">
        <f>IF(N89="zákl. přenesená",J89,0)</f>
        <v>0</v>
      </c>
      <c r="BH89" s="203">
        <f>IF(N89="sníž. přenesená",J89,0)</f>
        <v>0</v>
      </c>
      <c r="BI89" s="203">
        <f>IF(N89="nulová",J89,0)</f>
        <v>0</v>
      </c>
      <c r="BJ89" s="24" t="s">
        <v>24</v>
      </c>
      <c r="BK89" s="203">
        <f>ROUND(I89*H89,2)</f>
        <v>0</v>
      </c>
      <c r="BL89" s="24" t="s">
        <v>137</v>
      </c>
      <c r="BM89" s="24" t="s">
        <v>138</v>
      </c>
    </row>
    <row r="90" spans="2:47" s="1" customFormat="1" ht="27">
      <c r="B90" s="41"/>
      <c r="C90" s="63"/>
      <c r="D90" s="204" t="s">
        <v>139</v>
      </c>
      <c r="E90" s="63"/>
      <c r="F90" s="205" t="s">
        <v>140</v>
      </c>
      <c r="G90" s="63"/>
      <c r="H90" s="63"/>
      <c r="I90" s="163"/>
      <c r="J90" s="63"/>
      <c r="K90" s="63"/>
      <c r="L90" s="61"/>
      <c r="M90" s="206"/>
      <c r="N90" s="42"/>
      <c r="O90" s="42"/>
      <c r="P90" s="42"/>
      <c r="Q90" s="42"/>
      <c r="R90" s="42"/>
      <c r="S90" s="42"/>
      <c r="T90" s="78"/>
      <c r="AT90" s="24" t="s">
        <v>139</v>
      </c>
      <c r="AU90" s="24" t="s">
        <v>84</v>
      </c>
    </row>
    <row r="91" spans="2:47" s="1" customFormat="1" ht="108">
      <c r="B91" s="41"/>
      <c r="C91" s="63"/>
      <c r="D91" s="204" t="s">
        <v>141</v>
      </c>
      <c r="E91" s="63"/>
      <c r="F91" s="207" t="s">
        <v>142</v>
      </c>
      <c r="G91" s="63"/>
      <c r="H91" s="63"/>
      <c r="I91" s="163"/>
      <c r="J91" s="63"/>
      <c r="K91" s="63"/>
      <c r="L91" s="61"/>
      <c r="M91" s="206"/>
      <c r="N91" s="42"/>
      <c r="O91" s="42"/>
      <c r="P91" s="42"/>
      <c r="Q91" s="42"/>
      <c r="R91" s="42"/>
      <c r="S91" s="42"/>
      <c r="T91" s="78"/>
      <c r="AT91" s="24" t="s">
        <v>141</v>
      </c>
      <c r="AU91" s="24" t="s">
        <v>84</v>
      </c>
    </row>
    <row r="92" spans="2:51" s="11" customFormat="1" ht="13.5">
      <c r="B92" s="208"/>
      <c r="C92" s="209"/>
      <c r="D92" s="204" t="s">
        <v>143</v>
      </c>
      <c r="E92" s="210" t="s">
        <v>22</v>
      </c>
      <c r="F92" s="211" t="s">
        <v>144</v>
      </c>
      <c r="G92" s="209"/>
      <c r="H92" s="212">
        <v>76</v>
      </c>
      <c r="I92" s="213"/>
      <c r="J92" s="209"/>
      <c r="K92" s="209"/>
      <c r="L92" s="214"/>
      <c r="M92" s="215"/>
      <c r="N92" s="216"/>
      <c r="O92" s="216"/>
      <c r="P92" s="216"/>
      <c r="Q92" s="216"/>
      <c r="R92" s="216"/>
      <c r="S92" s="216"/>
      <c r="T92" s="217"/>
      <c r="AT92" s="218" t="s">
        <v>143</v>
      </c>
      <c r="AU92" s="218" t="s">
        <v>84</v>
      </c>
      <c r="AV92" s="11" t="s">
        <v>84</v>
      </c>
      <c r="AW92" s="11" t="s">
        <v>39</v>
      </c>
      <c r="AX92" s="11" t="s">
        <v>24</v>
      </c>
      <c r="AY92" s="218" t="s">
        <v>130</v>
      </c>
    </row>
    <row r="93" spans="2:65" s="1" customFormat="1" ht="20.45" customHeight="1">
      <c r="B93" s="41"/>
      <c r="C93" s="192" t="s">
        <v>84</v>
      </c>
      <c r="D93" s="192" t="s">
        <v>132</v>
      </c>
      <c r="E93" s="193" t="s">
        <v>145</v>
      </c>
      <c r="F93" s="194" t="s">
        <v>146</v>
      </c>
      <c r="G93" s="195" t="s">
        <v>147</v>
      </c>
      <c r="H93" s="196">
        <v>303.734</v>
      </c>
      <c r="I93" s="197"/>
      <c r="J93" s="198">
        <f>ROUND(I93*H93,2)</f>
        <v>0</v>
      </c>
      <c r="K93" s="194" t="s">
        <v>136</v>
      </c>
      <c r="L93" s="61"/>
      <c r="M93" s="199" t="s">
        <v>22</v>
      </c>
      <c r="N93" s="200" t="s">
        <v>46</v>
      </c>
      <c r="O93" s="42"/>
      <c r="P93" s="201">
        <f>O93*H93</f>
        <v>0</v>
      </c>
      <c r="Q93" s="201">
        <v>0</v>
      </c>
      <c r="R93" s="201">
        <f>Q93*H93</f>
        <v>0</v>
      </c>
      <c r="S93" s="201">
        <v>0</v>
      </c>
      <c r="T93" s="202">
        <f>S93*H93</f>
        <v>0</v>
      </c>
      <c r="AR93" s="24" t="s">
        <v>137</v>
      </c>
      <c r="AT93" s="24" t="s">
        <v>132</v>
      </c>
      <c r="AU93" s="24" t="s">
        <v>84</v>
      </c>
      <c r="AY93" s="24" t="s">
        <v>130</v>
      </c>
      <c r="BE93" s="203">
        <f>IF(N93="základní",J93,0)</f>
        <v>0</v>
      </c>
      <c r="BF93" s="203">
        <f>IF(N93="snížená",J93,0)</f>
        <v>0</v>
      </c>
      <c r="BG93" s="203">
        <f>IF(N93="zákl. přenesená",J93,0)</f>
        <v>0</v>
      </c>
      <c r="BH93" s="203">
        <f>IF(N93="sníž. přenesená",J93,0)</f>
        <v>0</v>
      </c>
      <c r="BI93" s="203">
        <f>IF(N93="nulová",J93,0)</f>
        <v>0</v>
      </c>
      <c r="BJ93" s="24" t="s">
        <v>24</v>
      </c>
      <c r="BK93" s="203">
        <f>ROUND(I93*H93,2)</f>
        <v>0</v>
      </c>
      <c r="BL93" s="24" t="s">
        <v>137</v>
      </c>
      <c r="BM93" s="24" t="s">
        <v>148</v>
      </c>
    </row>
    <row r="94" spans="2:47" s="1" customFormat="1" ht="27">
      <c r="B94" s="41"/>
      <c r="C94" s="63"/>
      <c r="D94" s="204" t="s">
        <v>139</v>
      </c>
      <c r="E94" s="63"/>
      <c r="F94" s="205" t="s">
        <v>149</v>
      </c>
      <c r="G94" s="63"/>
      <c r="H94" s="63"/>
      <c r="I94" s="163"/>
      <c r="J94" s="63"/>
      <c r="K94" s="63"/>
      <c r="L94" s="61"/>
      <c r="M94" s="206"/>
      <c r="N94" s="42"/>
      <c r="O94" s="42"/>
      <c r="P94" s="42"/>
      <c r="Q94" s="42"/>
      <c r="R94" s="42"/>
      <c r="S94" s="42"/>
      <c r="T94" s="78"/>
      <c r="AT94" s="24" t="s">
        <v>139</v>
      </c>
      <c r="AU94" s="24" t="s">
        <v>84</v>
      </c>
    </row>
    <row r="95" spans="2:47" s="1" customFormat="1" ht="324">
      <c r="B95" s="41"/>
      <c r="C95" s="63"/>
      <c r="D95" s="204" t="s">
        <v>141</v>
      </c>
      <c r="E95" s="63"/>
      <c r="F95" s="207" t="s">
        <v>150</v>
      </c>
      <c r="G95" s="63"/>
      <c r="H95" s="63"/>
      <c r="I95" s="163"/>
      <c r="J95" s="63"/>
      <c r="K95" s="63"/>
      <c r="L95" s="61"/>
      <c r="M95" s="206"/>
      <c r="N95" s="42"/>
      <c r="O95" s="42"/>
      <c r="P95" s="42"/>
      <c r="Q95" s="42"/>
      <c r="R95" s="42"/>
      <c r="S95" s="42"/>
      <c r="T95" s="78"/>
      <c r="AT95" s="24" t="s">
        <v>141</v>
      </c>
      <c r="AU95" s="24" t="s">
        <v>84</v>
      </c>
    </row>
    <row r="96" spans="2:51" s="11" customFormat="1" ht="13.5">
      <c r="B96" s="208"/>
      <c r="C96" s="209"/>
      <c r="D96" s="204" t="s">
        <v>143</v>
      </c>
      <c r="E96" s="210" t="s">
        <v>22</v>
      </c>
      <c r="F96" s="211" t="s">
        <v>151</v>
      </c>
      <c r="G96" s="209"/>
      <c r="H96" s="212">
        <v>306.134</v>
      </c>
      <c r="I96" s="213"/>
      <c r="J96" s="209"/>
      <c r="K96" s="209"/>
      <c r="L96" s="214"/>
      <c r="M96" s="215"/>
      <c r="N96" s="216"/>
      <c r="O96" s="216"/>
      <c r="P96" s="216"/>
      <c r="Q96" s="216"/>
      <c r="R96" s="216"/>
      <c r="S96" s="216"/>
      <c r="T96" s="217"/>
      <c r="AT96" s="218" t="s">
        <v>143</v>
      </c>
      <c r="AU96" s="218" t="s">
        <v>84</v>
      </c>
      <c r="AV96" s="11" t="s">
        <v>84</v>
      </c>
      <c r="AW96" s="11" t="s">
        <v>39</v>
      </c>
      <c r="AX96" s="11" t="s">
        <v>75</v>
      </c>
      <c r="AY96" s="218" t="s">
        <v>130</v>
      </c>
    </row>
    <row r="97" spans="2:51" s="11" customFormat="1" ht="13.5">
      <c r="B97" s="208"/>
      <c r="C97" s="209"/>
      <c r="D97" s="204" t="s">
        <v>143</v>
      </c>
      <c r="E97" s="210" t="s">
        <v>22</v>
      </c>
      <c r="F97" s="211" t="s">
        <v>152</v>
      </c>
      <c r="G97" s="209"/>
      <c r="H97" s="212">
        <v>-2.4</v>
      </c>
      <c r="I97" s="213"/>
      <c r="J97" s="209"/>
      <c r="K97" s="209"/>
      <c r="L97" s="214"/>
      <c r="M97" s="215"/>
      <c r="N97" s="216"/>
      <c r="O97" s="216"/>
      <c r="P97" s="216"/>
      <c r="Q97" s="216"/>
      <c r="R97" s="216"/>
      <c r="S97" s="216"/>
      <c r="T97" s="217"/>
      <c r="AT97" s="218" t="s">
        <v>143</v>
      </c>
      <c r="AU97" s="218" t="s">
        <v>84</v>
      </c>
      <c r="AV97" s="11" t="s">
        <v>84</v>
      </c>
      <c r="AW97" s="11" t="s">
        <v>39</v>
      </c>
      <c r="AX97" s="11" t="s">
        <v>75</v>
      </c>
      <c r="AY97" s="218" t="s">
        <v>130</v>
      </c>
    </row>
    <row r="98" spans="2:51" s="12" customFormat="1" ht="13.5">
      <c r="B98" s="219"/>
      <c r="C98" s="220"/>
      <c r="D98" s="204" t="s">
        <v>143</v>
      </c>
      <c r="E98" s="221" t="s">
        <v>22</v>
      </c>
      <c r="F98" s="222" t="s">
        <v>153</v>
      </c>
      <c r="G98" s="220"/>
      <c r="H98" s="223">
        <v>303.734</v>
      </c>
      <c r="I98" s="224"/>
      <c r="J98" s="220"/>
      <c r="K98" s="220"/>
      <c r="L98" s="225"/>
      <c r="M98" s="226"/>
      <c r="N98" s="227"/>
      <c r="O98" s="227"/>
      <c r="P98" s="227"/>
      <c r="Q98" s="227"/>
      <c r="R98" s="227"/>
      <c r="S98" s="227"/>
      <c r="T98" s="228"/>
      <c r="AT98" s="229" t="s">
        <v>143</v>
      </c>
      <c r="AU98" s="229" t="s">
        <v>84</v>
      </c>
      <c r="AV98" s="12" t="s">
        <v>137</v>
      </c>
      <c r="AW98" s="12" t="s">
        <v>39</v>
      </c>
      <c r="AX98" s="12" t="s">
        <v>24</v>
      </c>
      <c r="AY98" s="229" t="s">
        <v>130</v>
      </c>
    </row>
    <row r="99" spans="2:65" s="1" customFormat="1" ht="14.45" customHeight="1">
      <c r="B99" s="41"/>
      <c r="C99" s="192" t="s">
        <v>154</v>
      </c>
      <c r="D99" s="192" t="s">
        <v>132</v>
      </c>
      <c r="E99" s="193" t="s">
        <v>155</v>
      </c>
      <c r="F99" s="194" t="s">
        <v>156</v>
      </c>
      <c r="G99" s="195" t="s">
        <v>147</v>
      </c>
      <c r="H99" s="196">
        <v>306.734</v>
      </c>
      <c r="I99" s="197"/>
      <c r="J99" s="198">
        <f>ROUND(I99*H99,2)</f>
        <v>0</v>
      </c>
      <c r="K99" s="194" t="s">
        <v>136</v>
      </c>
      <c r="L99" s="61"/>
      <c r="M99" s="199" t="s">
        <v>22</v>
      </c>
      <c r="N99" s="200" t="s">
        <v>46</v>
      </c>
      <c r="O99" s="42"/>
      <c r="P99" s="201">
        <f>O99*H99</f>
        <v>0</v>
      </c>
      <c r="Q99" s="201">
        <v>0</v>
      </c>
      <c r="R99" s="201">
        <f>Q99*H99</f>
        <v>0</v>
      </c>
      <c r="S99" s="201">
        <v>0</v>
      </c>
      <c r="T99" s="202">
        <f>S99*H99</f>
        <v>0</v>
      </c>
      <c r="AR99" s="24" t="s">
        <v>137</v>
      </c>
      <c r="AT99" s="24" t="s">
        <v>132</v>
      </c>
      <c r="AU99" s="24" t="s">
        <v>84</v>
      </c>
      <c r="AY99" s="24" t="s">
        <v>130</v>
      </c>
      <c r="BE99" s="203">
        <f>IF(N99="základní",J99,0)</f>
        <v>0</v>
      </c>
      <c r="BF99" s="203">
        <f>IF(N99="snížená",J99,0)</f>
        <v>0</v>
      </c>
      <c r="BG99" s="203">
        <f>IF(N99="zákl. přenesená",J99,0)</f>
        <v>0</v>
      </c>
      <c r="BH99" s="203">
        <f>IF(N99="sníž. přenesená",J99,0)</f>
        <v>0</v>
      </c>
      <c r="BI99" s="203">
        <f>IF(N99="nulová",J99,0)</f>
        <v>0</v>
      </c>
      <c r="BJ99" s="24" t="s">
        <v>24</v>
      </c>
      <c r="BK99" s="203">
        <f>ROUND(I99*H99,2)</f>
        <v>0</v>
      </c>
      <c r="BL99" s="24" t="s">
        <v>137</v>
      </c>
      <c r="BM99" s="24" t="s">
        <v>157</v>
      </c>
    </row>
    <row r="100" spans="2:47" s="1" customFormat="1" ht="27">
      <c r="B100" s="41"/>
      <c r="C100" s="63"/>
      <c r="D100" s="204" t="s">
        <v>139</v>
      </c>
      <c r="E100" s="63"/>
      <c r="F100" s="205" t="s">
        <v>158</v>
      </c>
      <c r="G100" s="63"/>
      <c r="H100" s="63"/>
      <c r="I100" s="163"/>
      <c r="J100" s="63"/>
      <c r="K100" s="63"/>
      <c r="L100" s="61"/>
      <c r="M100" s="206"/>
      <c r="N100" s="42"/>
      <c r="O100" s="42"/>
      <c r="P100" s="42"/>
      <c r="Q100" s="42"/>
      <c r="R100" s="42"/>
      <c r="S100" s="42"/>
      <c r="T100" s="78"/>
      <c r="AT100" s="24" t="s">
        <v>139</v>
      </c>
      <c r="AU100" s="24" t="s">
        <v>84</v>
      </c>
    </row>
    <row r="101" spans="2:47" s="1" customFormat="1" ht="121.5">
      <c r="B101" s="41"/>
      <c r="C101" s="63"/>
      <c r="D101" s="204" t="s">
        <v>141</v>
      </c>
      <c r="E101" s="63"/>
      <c r="F101" s="207" t="s">
        <v>159</v>
      </c>
      <c r="G101" s="63"/>
      <c r="H101" s="63"/>
      <c r="I101" s="163"/>
      <c r="J101" s="63"/>
      <c r="K101" s="63"/>
      <c r="L101" s="61"/>
      <c r="M101" s="206"/>
      <c r="N101" s="42"/>
      <c r="O101" s="42"/>
      <c r="P101" s="42"/>
      <c r="Q101" s="42"/>
      <c r="R101" s="42"/>
      <c r="S101" s="42"/>
      <c r="T101" s="78"/>
      <c r="AT101" s="24" t="s">
        <v>141</v>
      </c>
      <c r="AU101" s="24" t="s">
        <v>84</v>
      </c>
    </row>
    <row r="102" spans="2:51" s="11" customFormat="1" ht="27">
      <c r="B102" s="208"/>
      <c r="C102" s="209"/>
      <c r="D102" s="204" t="s">
        <v>143</v>
      </c>
      <c r="E102" s="210" t="s">
        <v>22</v>
      </c>
      <c r="F102" s="211" t="s">
        <v>160</v>
      </c>
      <c r="G102" s="209"/>
      <c r="H102" s="212">
        <v>306.134</v>
      </c>
      <c r="I102" s="213"/>
      <c r="J102" s="209"/>
      <c r="K102" s="209"/>
      <c r="L102" s="214"/>
      <c r="M102" s="215"/>
      <c r="N102" s="216"/>
      <c r="O102" s="216"/>
      <c r="P102" s="216"/>
      <c r="Q102" s="216"/>
      <c r="R102" s="216"/>
      <c r="S102" s="216"/>
      <c r="T102" s="217"/>
      <c r="AT102" s="218" t="s">
        <v>143</v>
      </c>
      <c r="AU102" s="218" t="s">
        <v>84</v>
      </c>
      <c r="AV102" s="11" t="s">
        <v>84</v>
      </c>
      <c r="AW102" s="11" t="s">
        <v>39</v>
      </c>
      <c r="AX102" s="11" t="s">
        <v>75</v>
      </c>
      <c r="AY102" s="218" t="s">
        <v>130</v>
      </c>
    </row>
    <row r="103" spans="2:51" s="11" customFormat="1" ht="13.5">
      <c r="B103" s="208"/>
      <c r="C103" s="209"/>
      <c r="D103" s="204" t="s">
        <v>143</v>
      </c>
      <c r="E103" s="210" t="s">
        <v>22</v>
      </c>
      <c r="F103" s="211" t="s">
        <v>161</v>
      </c>
      <c r="G103" s="209"/>
      <c r="H103" s="212">
        <v>-2.4</v>
      </c>
      <c r="I103" s="213"/>
      <c r="J103" s="209"/>
      <c r="K103" s="209"/>
      <c r="L103" s="214"/>
      <c r="M103" s="215"/>
      <c r="N103" s="216"/>
      <c r="O103" s="216"/>
      <c r="P103" s="216"/>
      <c r="Q103" s="216"/>
      <c r="R103" s="216"/>
      <c r="S103" s="216"/>
      <c r="T103" s="217"/>
      <c r="AT103" s="218" t="s">
        <v>143</v>
      </c>
      <c r="AU103" s="218" t="s">
        <v>84</v>
      </c>
      <c r="AV103" s="11" t="s">
        <v>84</v>
      </c>
      <c r="AW103" s="11" t="s">
        <v>39</v>
      </c>
      <c r="AX103" s="11" t="s">
        <v>75</v>
      </c>
      <c r="AY103" s="218" t="s">
        <v>130</v>
      </c>
    </row>
    <row r="104" spans="2:51" s="13" customFormat="1" ht="13.5">
      <c r="B104" s="230"/>
      <c r="C104" s="231"/>
      <c r="D104" s="204" t="s">
        <v>143</v>
      </c>
      <c r="E104" s="232" t="s">
        <v>22</v>
      </c>
      <c r="F104" s="233" t="s">
        <v>162</v>
      </c>
      <c r="G104" s="231"/>
      <c r="H104" s="234">
        <v>303.734</v>
      </c>
      <c r="I104" s="235"/>
      <c r="J104" s="231"/>
      <c r="K104" s="231"/>
      <c r="L104" s="236"/>
      <c r="M104" s="237"/>
      <c r="N104" s="238"/>
      <c r="O104" s="238"/>
      <c r="P104" s="238"/>
      <c r="Q104" s="238"/>
      <c r="R104" s="238"/>
      <c r="S104" s="238"/>
      <c r="T104" s="239"/>
      <c r="AT104" s="240" t="s">
        <v>143</v>
      </c>
      <c r="AU104" s="240" t="s">
        <v>84</v>
      </c>
      <c r="AV104" s="13" t="s">
        <v>154</v>
      </c>
      <c r="AW104" s="13" t="s">
        <v>39</v>
      </c>
      <c r="AX104" s="13" t="s">
        <v>75</v>
      </c>
      <c r="AY104" s="240" t="s">
        <v>130</v>
      </c>
    </row>
    <row r="105" spans="2:51" s="11" customFormat="1" ht="13.5">
      <c r="B105" s="208"/>
      <c r="C105" s="209"/>
      <c r="D105" s="204" t="s">
        <v>143</v>
      </c>
      <c r="E105" s="210" t="s">
        <v>22</v>
      </c>
      <c r="F105" s="211" t="s">
        <v>163</v>
      </c>
      <c r="G105" s="209"/>
      <c r="H105" s="212">
        <v>3</v>
      </c>
      <c r="I105" s="213"/>
      <c r="J105" s="209"/>
      <c r="K105" s="209"/>
      <c r="L105" s="214"/>
      <c r="M105" s="215"/>
      <c r="N105" s="216"/>
      <c r="O105" s="216"/>
      <c r="P105" s="216"/>
      <c r="Q105" s="216"/>
      <c r="R105" s="216"/>
      <c r="S105" s="216"/>
      <c r="T105" s="217"/>
      <c r="AT105" s="218" t="s">
        <v>143</v>
      </c>
      <c r="AU105" s="218" t="s">
        <v>84</v>
      </c>
      <c r="AV105" s="11" t="s">
        <v>84</v>
      </c>
      <c r="AW105" s="11" t="s">
        <v>39</v>
      </c>
      <c r="AX105" s="11" t="s">
        <v>75</v>
      </c>
      <c r="AY105" s="218" t="s">
        <v>130</v>
      </c>
    </row>
    <row r="106" spans="2:51" s="12" customFormat="1" ht="13.5">
      <c r="B106" s="219"/>
      <c r="C106" s="220"/>
      <c r="D106" s="204" t="s">
        <v>143</v>
      </c>
      <c r="E106" s="221" t="s">
        <v>22</v>
      </c>
      <c r="F106" s="222" t="s">
        <v>153</v>
      </c>
      <c r="G106" s="220"/>
      <c r="H106" s="223">
        <v>306.734</v>
      </c>
      <c r="I106" s="224"/>
      <c r="J106" s="220"/>
      <c r="K106" s="220"/>
      <c r="L106" s="225"/>
      <c r="M106" s="226"/>
      <c r="N106" s="227"/>
      <c r="O106" s="227"/>
      <c r="P106" s="227"/>
      <c r="Q106" s="227"/>
      <c r="R106" s="227"/>
      <c r="S106" s="227"/>
      <c r="T106" s="228"/>
      <c r="AT106" s="229" t="s">
        <v>143</v>
      </c>
      <c r="AU106" s="229" t="s">
        <v>84</v>
      </c>
      <c r="AV106" s="12" t="s">
        <v>137</v>
      </c>
      <c r="AW106" s="12" t="s">
        <v>39</v>
      </c>
      <c r="AX106" s="12" t="s">
        <v>24</v>
      </c>
      <c r="AY106" s="229" t="s">
        <v>130</v>
      </c>
    </row>
    <row r="107" spans="2:65" s="1" customFormat="1" ht="20.45" customHeight="1">
      <c r="B107" s="41"/>
      <c r="C107" s="192" t="s">
        <v>137</v>
      </c>
      <c r="D107" s="192" t="s">
        <v>132</v>
      </c>
      <c r="E107" s="193" t="s">
        <v>164</v>
      </c>
      <c r="F107" s="194" t="s">
        <v>165</v>
      </c>
      <c r="G107" s="195" t="s">
        <v>147</v>
      </c>
      <c r="H107" s="196">
        <v>306.734</v>
      </c>
      <c r="I107" s="197"/>
      <c r="J107" s="198">
        <f>ROUND(I107*H107,2)</f>
        <v>0</v>
      </c>
      <c r="K107" s="194" t="s">
        <v>136</v>
      </c>
      <c r="L107" s="61"/>
      <c r="M107" s="199" t="s">
        <v>22</v>
      </c>
      <c r="N107" s="200" t="s">
        <v>46</v>
      </c>
      <c r="O107" s="42"/>
      <c r="P107" s="201">
        <f>O107*H107</f>
        <v>0</v>
      </c>
      <c r="Q107" s="201">
        <v>0</v>
      </c>
      <c r="R107" s="201">
        <f>Q107*H107</f>
        <v>0</v>
      </c>
      <c r="S107" s="201">
        <v>0</v>
      </c>
      <c r="T107" s="202">
        <f>S107*H107</f>
        <v>0</v>
      </c>
      <c r="AR107" s="24" t="s">
        <v>137</v>
      </c>
      <c r="AT107" s="24" t="s">
        <v>132</v>
      </c>
      <c r="AU107" s="24" t="s">
        <v>84</v>
      </c>
      <c r="AY107" s="24" t="s">
        <v>130</v>
      </c>
      <c r="BE107" s="203">
        <f>IF(N107="základní",J107,0)</f>
        <v>0</v>
      </c>
      <c r="BF107" s="203">
        <f>IF(N107="snížená",J107,0)</f>
        <v>0</v>
      </c>
      <c r="BG107" s="203">
        <f>IF(N107="zákl. přenesená",J107,0)</f>
        <v>0</v>
      </c>
      <c r="BH107" s="203">
        <f>IF(N107="sníž. přenesená",J107,0)</f>
        <v>0</v>
      </c>
      <c r="BI107" s="203">
        <f>IF(N107="nulová",J107,0)</f>
        <v>0</v>
      </c>
      <c r="BJ107" s="24" t="s">
        <v>24</v>
      </c>
      <c r="BK107" s="203">
        <f>ROUND(I107*H107,2)</f>
        <v>0</v>
      </c>
      <c r="BL107" s="24" t="s">
        <v>137</v>
      </c>
      <c r="BM107" s="24" t="s">
        <v>166</v>
      </c>
    </row>
    <row r="108" spans="2:47" s="1" customFormat="1" ht="27">
      <c r="B108" s="41"/>
      <c r="C108" s="63"/>
      <c r="D108" s="204" t="s">
        <v>139</v>
      </c>
      <c r="E108" s="63"/>
      <c r="F108" s="205" t="s">
        <v>167</v>
      </c>
      <c r="G108" s="63"/>
      <c r="H108" s="63"/>
      <c r="I108" s="163"/>
      <c r="J108" s="63"/>
      <c r="K108" s="63"/>
      <c r="L108" s="61"/>
      <c r="M108" s="206"/>
      <c r="N108" s="42"/>
      <c r="O108" s="42"/>
      <c r="P108" s="42"/>
      <c r="Q108" s="42"/>
      <c r="R108" s="42"/>
      <c r="S108" s="42"/>
      <c r="T108" s="78"/>
      <c r="AT108" s="24" t="s">
        <v>139</v>
      </c>
      <c r="AU108" s="24" t="s">
        <v>84</v>
      </c>
    </row>
    <row r="109" spans="2:47" s="1" customFormat="1" ht="121.5">
      <c r="B109" s="41"/>
      <c r="C109" s="63"/>
      <c r="D109" s="204" t="s">
        <v>141</v>
      </c>
      <c r="E109" s="63"/>
      <c r="F109" s="207" t="s">
        <v>168</v>
      </c>
      <c r="G109" s="63"/>
      <c r="H109" s="63"/>
      <c r="I109" s="163"/>
      <c r="J109" s="63"/>
      <c r="K109" s="63"/>
      <c r="L109" s="61"/>
      <c r="M109" s="206"/>
      <c r="N109" s="42"/>
      <c r="O109" s="42"/>
      <c r="P109" s="42"/>
      <c r="Q109" s="42"/>
      <c r="R109" s="42"/>
      <c r="S109" s="42"/>
      <c r="T109" s="78"/>
      <c r="AT109" s="24" t="s">
        <v>141</v>
      </c>
      <c r="AU109" s="24" t="s">
        <v>84</v>
      </c>
    </row>
    <row r="110" spans="2:51" s="11" customFormat="1" ht="27">
      <c r="B110" s="208"/>
      <c r="C110" s="209"/>
      <c r="D110" s="204" t="s">
        <v>143</v>
      </c>
      <c r="E110" s="210" t="s">
        <v>22</v>
      </c>
      <c r="F110" s="211" t="s">
        <v>160</v>
      </c>
      <c r="G110" s="209"/>
      <c r="H110" s="212">
        <v>306.134</v>
      </c>
      <c r="I110" s="213"/>
      <c r="J110" s="209"/>
      <c r="K110" s="209"/>
      <c r="L110" s="214"/>
      <c r="M110" s="215"/>
      <c r="N110" s="216"/>
      <c r="O110" s="216"/>
      <c r="P110" s="216"/>
      <c r="Q110" s="216"/>
      <c r="R110" s="216"/>
      <c r="S110" s="216"/>
      <c r="T110" s="217"/>
      <c r="AT110" s="218" t="s">
        <v>143</v>
      </c>
      <c r="AU110" s="218" t="s">
        <v>84</v>
      </c>
      <c r="AV110" s="11" t="s">
        <v>84</v>
      </c>
      <c r="AW110" s="11" t="s">
        <v>39</v>
      </c>
      <c r="AX110" s="11" t="s">
        <v>75</v>
      </c>
      <c r="AY110" s="218" t="s">
        <v>130</v>
      </c>
    </row>
    <row r="111" spans="2:51" s="11" customFormat="1" ht="13.5">
      <c r="B111" s="208"/>
      <c r="C111" s="209"/>
      <c r="D111" s="204" t="s">
        <v>143</v>
      </c>
      <c r="E111" s="210" t="s">
        <v>22</v>
      </c>
      <c r="F111" s="211" t="s">
        <v>169</v>
      </c>
      <c r="G111" s="209"/>
      <c r="H111" s="212">
        <v>-2.4</v>
      </c>
      <c r="I111" s="213"/>
      <c r="J111" s="209"/>
      <c r="K111" s="209"/>
      <c r="L111" s="214"/>
      <c r="M111" s="215"/>
      <c r="N111" s="216"/>
      <c r="O111" s="216"/>
      <c r="P111" s="216"/>
      <c r="Q111" s="216"/>
      <c r="R111" s="216"/>
      <c r="S111" s="216"/>
      <c r="T111" s="217"/>
      <c r="AT111" s="218" t="s">
        <v>143</v>
      </c>
      <c r="AU111" s="218" t="s">
        <v>84</v>
      </c>
      <c r="AV111" s="11" t="s">
        <v>84</v>
      </c>
      <c r="AW111" s="11" t="s">
        <v>39</v>
      </c>
      <c r="AX111" s="11" t="s">
        <v>75</v>
      </c>
      <c r="AY111" s="218" t="s">
        <v>130</v>
      </c>
    </row>
    <row r="112" spans="2:51" s="13" customFormat="1" ht="13.5">
      <c r="B112" s="230"/>
      <c r="C112" s="231"/>
      <c r="D112" s="204" t="s">
        <v>143</v>
      </c>
      <c r="E112" s="232" t="s">
        <v>22</v>
      </c>
      <c r="F112" s="233" t="s">
        <v>162</v>
      </c>
      <c r="G112" s="231"/>
      <c r="H112" s="234">
        <v>303.734</v>
      </c>
      <c r="I112" s="235"/>
      <c r="J112" s="231"/>
      <c r="K112" s="231"/>
      <c r="L112" s="236"/>
      <c r="M112" s="237"/>
      <c r="N112" s="238"/>
      <c r="O112" s="238"/>
      <c r="P112" s="238"/>
      <c r="Q112" s="238"/>
      <c r="R112" s="238"/>
      <c r="S112" s="238"/>
      <c r="T112" s="239"/>
      <c r="AT112" s="240" t="s">
        <v>143</v>
      </c>
      <c r="AU112" s="240" t="s">
        <v>84</v>
      </c>
      <c r="AV112" s="13" t="s">
        <v>154</v>
      </c>
      <c r="AW112" s="13" t="s">
        <v>39</v>
      </c>
      <c r="AX112" s="13" t="s">
        <v>75</v>
      </c>
      <c r="AY112" s="240" t="s">
        <v>130</v>
      </c>
    </row>
    <row r="113" spans="2:51" s="11" customFormat="1" ht="13.5">
      <c r="B113" s="208"/>
      <c r="C113" s="209"/>
      <c r="D113" s="204" t="s">
        <v>143</v>
      </c>
      <c r="E113" s="210" t="s">
        <v>22</v>
      </c>
      <c r="F113" s="211" t="s">
        <v>163</v>
      </c>
      <c r="G113" s="209"/>
      <c r="H113" s="212">
        <v>3</v>
      </c>
      <c r="I113" s="213"/>
      <c r="J113" s="209"/>
      <c r="K113" s="209"/>
      <c r="L113" s="214"/>
      <c r="M113" s="215"/>
      <c r="N113" s="216"/>
      <c r="O113" s="216"/>
      <c r="P113" s="216"/>
      <c r="Q113" s="216"/>
      <c r="R113" s="216"/>
      <c r="S113" s="216"/>
      <c r="T113" s="217"/>
      <c r="AT113" s="218" t="s">
        <v>143</v>
      </c>
      <c r="AU113" s="218" t="s">
        <v>84</v>
      </c>
      <c r="AV113" s="11" t="s">
        <v>84</v>
      </c>
      <c r="AW113" s="11" t="s">
        <v>39</v>
      </c>
      <c r="AX113" s="11" t="s">
        <v>75</v>
      </c>
      <c r="AY113" s="218" t="s">
        <v>130</v>
      </c>
    </row>
    <row r="114" spans="2:51" s="12" customFormat="1" ht="13.5">
      <c r="B114" s="219"/>
      <c r="C114" s="220"/>
      <c r="D114" s="204" t="s">
        <v>143</v>
      </c>
      <c r="E114" s="221" t="s">
        <v>22</v>
      </c>
      <c r="F114" s="222" t="s">
        <v>153</v>
      </c>
      <c r="G114" s="220"/>
      <c r="H114" s="223">
        <v>306.734</v>
      </c>
      <c r="I114" s="224"/>
      <c r="J114" s="220"/>
      <c r="K114" s="220"/>
      <c r="L114" s="225"/>
      <c r="M114" s="226"/>
      <c r="N114" s="227"/>
      <c r="O114" s="227"/>
      <c r="P114" s="227"/>
      <c r="Q114" s="227"/>
      <c r="R114" s="227"/>
      <c r="S114" s="227"/>
      <c r="T114" s="228"/>
      <c r="AT114" s="229" t="s">
        <v>143</v>
      </c>
      <c r="AU114" s="229" t="s">
        <v>84</v>
      </c>
      <c r="AV114" s="12" t="s">
        <v>137</v>
      </c>
      <c r="AW114" s="12" t="s">
        <v>39</v>
      </c>
      <c r="AX114" s="12" t="s">
        <v>24</v>
      </c>
      <c r="AY114" s="229" t="s">
        <v>130</v>
      </c>
    </row>
    <row r="115" spans="2:65" s="1" customFormat="1" ht="14.45" customHeight="1">
      <c r="B115" s="41"/>
      <c r="C115" s="192" t="s">
        <v>170</v>
      </c>
      <c r="D115" s="192" t="s">
        <v>132</v>
      </c>
      <c r="E115" s="193" t="s">
        <v>171</v>
      </c>
      <c r="F115" s="194" t="s">
        <v>172</v>
      </c>
      <c r="G115" s="195" t="s">
        <v>173</v>
      </c>
      <c r="H115" s="196">
        <v>276</v>
      </c>
      <c r="I115" s="197"/>
      <c r="J115" s="198">
        <f>ROUND(I115*H115,2)</f>
        <v>0</v>
      </c>
      <c r="K115" s="194" t="s">
        <v>136</v>
      </c>
      <c r="L115" s="61"/>
      <c r="M115" s="199" t="s">
        <v>22</v>
      </c>
      <c r="N115" s="200" t="s">
        <v>46</v>
      </c>
      <c r="O115" s="42"/>
      <c r="P115" s="201">
        <f>O115*H115</f>
        <v>0</v>
      </c>
      <c r="Q115" s="201">
        <v>0.00952</v>
      </c>
      <c r="R115" s="201">
        <f>Q115*H115</f>
        <v>2.62752</v>
      </c>
      <c r="S115" s="201">
        <v>0</v>
      </c>
      <c r="T115" s="202">
        <f>S115*H115</f>
        <v>0</v>
      </c>
      <c r="AR115" s="24" t="s">
        <v>137</v>
      </c>
      <c r="AT115" s="24" t="s">
        <v>132</v>
      </c>
      <c r="AU115" s="24" t="s">
        <v>84</v>
      </c>
      <c r="AY115" s="24" t="s">
        <v>130</v>
      </c>
      <c r="BE115" s="203">
        <f>IF(N115="základní",J115,0)</f>
        <v>0</v>
      </c>
      <c r="BF115" s="203">
        <f>IF(N115="snížená",J115,0)</f>
        <v>0</v>
      </c>
      <c r="BG115" s="203">
        <f>IF(N115="zákl. přenesená",J115,0)</f>
        <v>0</v>
      </c>
      <c r="BH115" s="203">
        <f>IF(N115="sníž. přenesená",J115,0)</f>
        <v>0</v>
      </c>
      <c r="BI115" s="203">
        <f>IF(N115="nulová",J115,0)</f>
        <v>0</v>
      </c>
      <c r="BJ115" s="24" t="s">
        <v>24</v>
      </c>
      <c r="BK115" s="203">
        <f>ROUND(I115*H115,2)</f>
        <v>0</v>
      </c>
      <c r="BL115" s="24" t="s">
        <v>137</v>
      </c>
      <c r="BM115" s="24" t="s">
        <v>174</v>
      </c>
    </row>
    <row r="116" spans="2:47" s="1" customFormat="1" ht="13.5">
      <c r="B116" s="41"/>
      <c r="C116" s="63"/>
      <c r="D116" s="204" t="s">
        <v>139</v>
      </c>
      <c r="E116" s="63"/>
      <c r="F116" s="205" t="s">
        <v>175</v>
      </c>
      <c r="G116" s="63"/>
      <c r="H116" s="63"/>
      <c r="I116" s="163"/>
      <c r="J116" s="63"/>
      <c r="K116" s="63"/>
      <c r="L116" s="61"/>
      <c r="M116" s="206"/>
      <c r="N116" s="42"/>
      <c r="O116" s="42"/>
      <c r="P116" s="42"/>
      <c r="Q116" s="42"/>
      <c r="R116" s="42"/>
      <c r="S116" s="42"/>
      <c r="T116" s="78"/>
      <c r="AT116" s="24" t="s">
        <v>139</v>
      </c>
      <c r="AU116" s="24" t="s">
        <v>84</v>
      </c>
    </row>
    <row r="117" spans="2:47" s="1" customFormat="1" ht="148.5">
      <c r="B117" s="41"/>
      <c r="C117" s="63"/>
      <c r="D117" s="204" t="s">
        <v>141</v>
      </c>
      <c r="E117" s="63"/>
      <c r="F117" s="207" t="s">
        <v>176</v>
      </c>
      <c r="G117" s="63"/>
      <c r="H117" s="63"/>
      <c r="I117" s="163"/>
      <c r="J117" s="63"/>
      <c r="K117" s="63"/>
      <c r="L117" s="61"/>
      <c r="M117" s="206"/>
      <c r="N117" s="42"/>
      <c r="O117" s="42"/>
      <c r="P117" s="42"/>
      <c r="Q117" s="42"/>
      <c r="R117" s="42"/>
      <c r="S117" s="42"/>
      <c r="T117" s="78"/>
      <c r="AT117" s="24" t="s">
        <v>141</v>
      </c>
      <c r="AU117" s="24" t="s">
        <v>84</v>
      </c>
    </row>
    <row r="118" spans="2:51" s="11" customFormat="1" ht="13.5">
      <c r="B118" s="208"/>
      <c r="C118" s="209"/>
      <c r="D118" s="204" t="s">
        <v>143</v>
      </c>
      <c r="E118" s="210" t="s">
        <v>22</v>
      </c>
      <c r="F118" s="211" t="s">
        <v>177</v>
      </c>
      <c r="G118" s="209"/>
      <c r="H118" s="212">
        <v>276</v>
      </c>
      <c r="I118" s="213"/>
      <c r="J118" s="209"/>
      <c r="K118" s="209"/>
      <c r="L118" s="214"/>
      <c r="M118" s="215"/>
      <c r="N118" s="216"/>
      <c r="O118" s="216"/>
      <c r="P118" s="216"/>
      <c r="Q118" s="216"/>
      <c r="R118" s="216"/>
      <c r="S118" s="216"/>
      <c r="T118" s="217"/>
      <c r="AT118" s="218" t="s">
        <v>143</v>
      </c>
      <c r="AU118" s="218" t="s">
        <v>84</v>
      </c>
      <c r="AV118" s="11" t="s">
        <v>84</v>
      </c>
      <c r="AW118" s="11" t="s">
        <v>39</v>
      </c>
      <c r="AX118" s="11" t="s">
        <v>24</v>
      </c>
      <c r="AY118" s="218" t="s">
        <v>130</v>
      </c>
    </row>
    <row r="119" spans="2:65" s="1" customFormat="1" ht="14.45" customHeight="1">
      <c r="B119" s="41"/>
      <c r="C119" s="192" t="s">
        <v>178</v>
      </c>
      <c r="D119" s="192" t="s">
        <v>132</v>
      </c>
      <c r="E119" s="193" t="s">
        <v>179</v>
      </c>
      <c r="F119" s="194" t="s">
        <v>180</v>
      </c>
      <c r="G119" s="195" t="s">
        <v>181</v>
      </c>
      <c r="H119" s="196">
        <v>100</v>
      </c>
      <c r="I119" s="197"/>
      <c r="J119" s="198">
        <f>ROUND(I119*H119,2)</f>
        <v>0</v>
      </c>
      <c r="K119" s="194" t="s">
        <v>136</v>
      </c>
      <c r="L119" s="61"/>
      <c r="M119" s="199" t="s">
        <v>22</v>
      </c>
      <c r="N119" s="200" t="s">
        <v>46</v>
      </c>
      <c r="O119" s="42"/>
      <c r="P119" s="201">
        <f>O119*H119</f>
        <v>0</v>
      </c>
      <c r="Q119" s="201">
        <v>0</v>
      </c>
      <c r="R119" s="201">
        <f>Q119*H119</f>
        <v>0</v>
      </c>
      <c r="S119" s="201">
        <v>0</v>
      </c>
      <c r="T119" s="202">
        <f>S119*H119</f>
        <v>0</v>
      </c>
      <c r="AR119" s="24" t="s">
        <v>137</v>
      </c>
      <c r="AT119" s="24" t="s">
        <v>132</v>
      </c>
      <c r="AU119" s="24" t="s">
        <v>84</v>
      </c>
      <c r="AY119" s="24" t="s">
        <v>130</v>
      </c>
      <c r="BE119" s="203">
        <f>IF(N119="základní",J119,0)</f>
        <v>0</v>
      </c>
      <c r="BF119" s="203">
        <f>IF(N119="snížená",J119,0)</f>
        <v>0</v>
      </c>
      <c r="BG119" s="203">
        <f>IF(N119="zákl. přenesená",J119,0)</f>
        <v>0</v>
      </c>
      <c r="BH119" s="203">
        <f>IF(N119="sníž. přenesená",J119,0)</f>
        <v>0</v>
      </c>
      <c r="BI119" s="203">
        <f>IF(N119="nulová",J119,0)</f>
        <v>0</v>
      </c>
      <c r="BJ119" s="24" t="s">
        <v>24</v>
      </c>
      <c r="BK119" s="203">
        <f>ROUND(I119*H119,2)</f>
        <v>0</v>
      </c>
      <c r="BL119" s="24" t="s">
        <v>137</v>
      </c>
      <c r="BM119" s="24" t="s">
        <v>182</v>
      </c>
    </row>
    <row r="120" spans="2:47" s="1" customFormat="1" ht="13.5">
      <c r="B120" s="41"/>
      <c r="C120" s="63"/>
      <c r="D120" s="204" t="s">
        <v>139</v>
      </c>
      <c r="E120" s="63"/>
      <c r="F120" s="205" t="s">
        <v>183</v>
      </c>
      <c r="G120" s="63"/>
      <c r="H120" s="63"/>
      <c r="I120" s="163"/>
      <c r="J120" s="63"/>
      <c r="K120" s="63"/>
      <c r="L120" s="61"/>
      <c r="M120" s="206"/>
      <c r="N120" s="42"/>
      <c r="O120" s="42"/>
      <c r="P120" s="42"/>
      <c r="Q120" s="42"/>
      <c r="R120" s="42"/>
      <c r="S120" s="42"/>
      <c r="T120" s="78"/>
      <c r="AT120" s="24" t="s">
        <v>139</v>
      </c>
      <c r="AU120" s="24" t="s">
        <v>84</v>
      </c>
    </row>
    <row r="121" spans="2:47" s="1" customFormat="1" ht="256.5">
      <c r="B121" s="41"/>
      <c r="C121" s="63"/>
      <c r="D121" s="204" t="s">
        <v>141</v>
      </c>
      <c r="E121" s="63"/>
      <c r="F121" s="207" t="s">
        <v>184</v>
      </c>
      <c r="G121" s="63"/>
      <c r="H121" s="63"/>
      <c r="I121" s="163"/>
      <c r="J121" s="63"/>
      <c r="K121" s="63"/>
      <c r="L121" s="61"/>
      <c r="M121" s="206"/>
      <c r="N121" s="42"/>
      <c r="O121" s="42"/>
      <c r="P121" s="42"/>
      <c r="Q121" s="42"/>
      <c r="R121" s="42"/>
      <c r="S121" s="42"/>
      <c r="T121" s="78"/>
      <c r="AT121" s="24" t="s">
        <v>141</v>
      </c>
      <c r="AU121" s="24" t="s">
        <v>84</v>
      </c>
    </row>
    <row r="122" spans="2:65" s="1" customFormat="1" ht="20.45" customHeight="1">
      <c r="B122" s="41"/>
      <c r="C122" s="192" t="s">
        <v>185</v>
      </c>
      <c r="D122" s="192" t="s">
        <v>132</v>
      </c>
      <c r="E122" s="193" t="s">
        <v>186</v>
      </c>
      <c r="F122" s="194" t="s">
        <v>187</v>
      </c>
      <c r="G122" s="195" t="s">
        <v>188</v>
      </c>
      <c r="H122" s="196">
        <v>40</v>
      </c>
      <c r="I122" s="197"/>
      <c r="J122" s="198">
        <f>ROUND(I122*H122,2)</f>
        <v>0</v>
      </c>
      <c r="K122" s="194" t="s">
        <v>136</v>
      </c>
      <c r="L122" s="61"/>
      <c r="M122" s="199" t="s">
        <v>22</v>
      </c>
      <c r="N122" s="200" t="s">
        <v>46</v>
      </c>
      <c r="O122" s="42"/>
      <c r="P122" s="201">
        <f>O122*H122</f>
        <v>0</v>
      </c>
      <c r="Q122" s="201">
        <v>0</v>
      </c>
      <c r="R122" s="201">
        <f>Q122*H122</f>
        <v>0</v>
      </c>
      <c r="S122" s="201">
        <v>0</v>
      </c>
      <c r="T122" s="202">
        <f>S122*H122</f>
        <v>0</v>
      </c>
      <c r="AR122" s="24" t="s">
        <v>137</v>
      </c>
      <c r="AT122" s="24" t="s">
        <v>132</v>
      </c>
      <c r="AU122" s="24" t="s">
        <v>84</v>
      </c>
      <c r="AY122" s="24" t="s">
        <v>130</v>
      </c>
      <c r="BE122" s="203">
        <f>IF(N122="základní",J122,0)</f>
        <v>0</v>
      </c>
      <c r="BF122" s="203">
        <f>IF(N122="snížená",J122,0)</f>
        <v>0</v>
      </c>
      <c r="BG122" s="203">
        <f>IF(N122="zákl. přenesená",J122,0)</f>
        <v>0</v>
      </c>
      <c r="BH122" s="203">
        <f>IF(N122="sníž. přenesená",J122,0)</f>
        <v>0</v>
      </c>
      <c r="BI122" s="203">
        <f>IF(N122="nulová",J122,0)</f>
        <v>0</v>
      </c>
      <c r="BJ122" s="24" t="s">
        <v>24</v>
      </c>
      <c r="BK122" s="203">
        <f>ROUND(I122*H122,2)</f>
        <v>0</v>
      </c>
      <c r="BL122" s="24" t="s">
        <v>137</v>
      </c>
      <c r="BM122" s="24" t="s">
        <v>189</v>
      </c>
    </row>
    <row r="123" spans="2:47" s="1" customFormat="1" ht="27">
      <c r="B123" s="41"/>
      <c r="C123" s="63"/>
      <c r="D123" s="204" t="s">
        <v>139</v>
      </c>
      <c r="E123" s="63"/>
      <c r="F123" s="205" t="s">
        <v>190</v>
      </c>
      <c r="G123" s="63"/>
      <c r="H123" s="63"/>
      <c r="I123" s="163"/>
      <c r="J123" s="63"/>
      <c r="K123" s="63"/>
      <c r="L123" s="61"/>
      <c r="M123" s="206"/>
      <c r="N123" s="42"/>
      <c r="O123" s="42"/>
      <c r="P123" s="42"/>
      <c r="Q123" s="42"/>
      <c r="R123" s="42"/>
      <c r="S123" s="42"/>
      <c r="T123" s="78"/>
      <c r="AT123" s="24" t="s">
        <v>139</v>
      </c>
      <c r="AU123" s="24" t="s">
        <v>84</v>
      </c>
    </row>
    <row r="124" spans="2:47" s="1" customFormat="1" ht="162">
      <c r="B124" s="41"/>
      <c r="C124" s="63"/>
      <c r="D124" s="204" t="s">
        <v>141</v>
      </c>
      <c r="E124" s="63"/>
      <c r="F124" s="207" t="s">
        <v>191</v>
      </c>
      <c r="G124" s="63"/>
      <c r="H124" s="63"/>
      <c r="I124" s="163"/>
      <c r="J124" s="63"/>
      <c r="K124" s="63"/>
      <c r="L124" s="61"/>
      <c r="M124" s="206"/>
      <c r="N124" s="42"/>
      <c r="O124" s="42"/>
      <c r="P124" s="42"/>
      <c r="Q124" s="42"/>
      <c r="R124" s="42"/>
      <c r="S124" s="42"/>
      <c r="T124" s="78"/>
      <c r="AT124" s="24" t="s">
        <v>141</v>
      </c>
      <c r="AU124" s="24" t="s">
        <v>84</v>
      </c>
    </row>
    <row r="125" spans="2:65" s="1" customFormat="1" ht="14.45" customHeight="1">
      <c r="B125" s="41"/>
      <c r="C125" s="192" t="s">
        <v>192</v>
      </c>
      <c r="D125" s="192" t="s">
        <v>132</v>
      </c>
      <c r="E125" s="193" t="s">
        <v>193</v>
      </c>
      <c r="F125" s="194" t="s">
        <v>194</v>
      </c>
      <c r="G125" s="195" t="s">
        <v>147</v>
      </c>
      <c r="H125" s="196">
        <v>329.054</v>
      </c>
      <c r="I125" s="197"/>
      <c r="J125" s="198">
        <f>ROUND(I125*H125,2)</f>
        <v>0</v>
      </c>
      <c r="K125" s="194" t="s">
        <v>136</v>
      </c>
      <c r="L125" s="61"/>
      <c r="M125" s="199" t="s">
        <v>22</v>
      </c>
      <c r="N125" s="200" t="s">
        <v>46</v>
      </c>
      <c r="O125" s="42"/>
      <c r="P125" s="201">
        <f>O125*H125</f>
        <v>0</v>
      </c>
      <c r="Q125" s="201">
        <v>0</v>
      </c>
      <c r="R125" s="201">
        <f>Q125*H125</f>
        <v>0</v>
      </c>
      <c r="S125" s="201">
        <v>0</v>
      </c>
      <c r="T125" s="202">
        <f>S125*H125</f>
        <v>0</v>
      </c>
      <c r="AR125" s="24" t="s">
        <v>137</v>
      </c>
      <c r="AT125" s="24" t="s">
        <v>132</v>
      </c>
      <c r="AU125" s="24" t="s">
        <v>84</v>
      </c>
      <c r="AY125" s="24" t="s">
        <v>130</v>
      </c>
      <c r="BE125" s="203">
        <f>IF(N125="základní",J125,0)</f>
        <v>0</v>
      </c>
      <c r="BF125" s="203">
        <f>IF(N125="snížená",J125,0)</f>
        <v>0</v>
      </c>
      <c r="BG125" s="203">
        <f>IF(N125="zákl. přenesená",J125,0)</f>
        <v>0</v>
      </c>
      <c r="BH125" s="203">
        <f>IF(N125="sníž. přenesená",J125,0)</f>
        <v>0</v>
      </c>
      <c r="BI125" s="203">
        <f>IF(N125="nulová",J125,0)</f>
        <v>0</v>
      </c>
      <c r="BJ125" s="24" t="s">
        <v>24</v>
      </c>
      <c r="BK125" s="203">
        <f>ROUND(I125*H125,2)</f>
        <v>0</v>
      </c>
      <c r="BL125" s="24" t="s">
        <v>137</v>
      </c>
      <c r="BM125" s="24" t="s">
        <v>195</v>
      </c>
    </row>
    <row r="126" spans="2:47" s="1" customFormat="1" ht="27">
      <c r="B126" s="41"/>
      <c r="C126" s="63"/>
      <c r="D126" s="204" t="s">
        <v>139</v>
      </c>
      <c r="E126" s="63"/>
      <c r="F126" s="205" t="s">
        <v>196</v>
      </c>
      <c r="G126" s="63"/>
      <c r="H126" s="63"/>
      <c r="I126" s="163"/>
      <c r="J126" s="63"/>
      <c r="K126" s="63"/>
      <c r="L126" s="61"/>
      <c r="M126" s="206"/>
      <c r="N126" s="42"/>
      <c r="O126" s="42"/>
      <c r="P126" s="42"/>
      <c r="Q126" s="42"/>
      <c r="R126" s="42"/>
      <c r="S126" s="42"/>
      <c r="T126" s="78"/>
      <c r="AT126" s="24" t="s">
        <v>139</v>
      </c>
      <c r="AU126" s="24" t="s">
        <v>84</v>
      </c>
    </row>
    <row r="127" spans="2:47" s="1" customFormat="1" ht="324">
      <c r="B127" s="41"/>
      <c r="C127" s="63"/>
      <c r="D127" s="204" t="s">
        <v>141</v>
      </c>
      <c r="E127" s="63"/>
      <c r="F127" s="207" t="s">
        <v>197</v>
      </c>
      <c r="G127" s="63"/>
      <c r="H127" s="63"/>
      <c r="I127" s="163"/>
      <c r="J127" s="63"/>
      <c r="K127" s="63"/>
      <c r="L127" s="61"/>
      <c r="M127" s="206"/>
      <c r="N127" s="42"/>
      <c r="O127" s="42"/>
      <c r="P127" s="42"/>
      <c r="Q127" s="42"/>
      <c r="R127" s="42"/>
      <c r="S127" s="42"/>
      <c r="T127" s="78"/>
      <c r="AT127" s="24" t="s">
        <v>141</v>
      </c>
      <c r="AU127" s="24" t="s">
        <v>84</v>
      </c>
    </row>
    <row r="128" spans="2:51" s="11" customFormat="1" ht="13.5">
      <c r="B128" s="208"/>
      <c r="C128" s="209"/>
      <c r="D128" s="204" t="s">
        <v>143</v>
      </c>
      <c r="E128" s="210" t="s">
        <v>22</v>
      </c>
      <c r="F128" s="211" t="s">
        <v>198</v>
      </c>
      <c r="G128" s="209"/>
      <c r="H128" s="212">
        <v>306.134</v>
      </c>
      <c r="I128" s="213"/>
      <c r="J128" s="209"/>
      <c r="K128" s="209"/>
      <c r="L128" s="214"/>
      <c r="M128" s="215"/>
      <c r="N128" s="216"/>
      <c r="O128" s="216"/>
      <c r="P128" s="216"/>
      <c r="Q128" s="216"/>
      <c r="R128" s="216"/>
      <c r="S128" s="216"/>
      <c r="T128" s="217"/>
      <c r="AT128" s="218" t="s">
        <v>143</v>
      </c>
      <c r="AU128" s="218" t="s">
        <v>84</v>
      </c>
      <c r="AV128" s="11" t="s">
        <v>84</v>
      </c>
      <c r="AW128" s="11" t="s">
        <v>39</v>
      </c>
      <c r="AX128" s="11" t="s">
        <v>75</v>
      </c>
      <c r="AY128" s="218" t="s">
        <v>130</v>
      </c>
    </row>
    <row r="129" spans="2:51" s="11" customFormat="1" ht="13.5">
      <c r="B129" s="208"/>
      <c r="C129" s="209"/>
      <c r="D129" s="204" t="s">
        <v>143</v>
      </c>
      <c r="E129" s="210" t="s">
        <v>22</v>
      </c>
      <c r="F129" s="211" t="s">
        <v>199</v>
      </c>
      <c r="G129" s="209"/>
      <c r="H129" s="212">
        <v>-2.4</v>
      </c>
      <c r="I129" s="213"/>
      <c r="J129" s="209"/>
      <c r="K129" s="209"/>
      <c r="L129" s="214"/>
      <c r="M129" s="215"/>
      <c r="N129" s="216"/>
      <c r="O129" s="216"/>
      <c r="P129" s="216"/>
      <c r="Q129" s="216"/>
      <c r="R129" s="216"/>
      <c r="S129" s="216"/>
      <c r="T129" s="217"/>
      <c r="AT129" s="218" t="s">
        <v>143</v>
      </c>
      <c r="AU129" s="218" t="s">
        <v>84</v>
      </c>
      <c r="AV129" s="11" t="s">
        <v>84</v>
      </c>
      <c r="AW129" s="11" t="s">
        <v>39</v>
      </c>
      <c r="AX129" s="11" t="s">
        <v>75</v>
      </c>
      <c r="AY129" s="218" t="s">
        <v>130</v>
      </c>
    </row>
    <row r="130" spans="2:51" s="11" customFormat="1" ht="13.5">
      <c r="B130" s="208"/>
      <c r="C130" s="209"/>
      <c r="D130" s="204" t="s">
        <v>143</v>
      </c>
      <c r="E130" s="210" t="s">
        <v>22</v>
      </c>
      <c r="F130" s="211" t="s">
        <v>200</v>
      </c>
      <c r="G130" s="209"/>
      <c r="H130" s="212">
        <v>1.8</v>
      </c>
      <c r="I130" s="213"/>
      <c r="J130" s="209"/>
      <c r="K130" s="209"/>
      <c r="L130" s="214"/>
      <c r="M130" s="215"/>
      <c r="N130" s="216"/>
      <c r="O130" s="216"/>
      <c r="P130" s="216"/>
      <c r="Q130" s="216"/>
      <c r="R130" s="216"/>
      <c r="S130" s="216"/>
      <c r="T130" s="217"/>
      <c r="AT130" s="218" t="s">
        <v>143</v>
      </c>
      <c r="AU130" s="218" t="s">
        <v>84</v>
      </c>
      <c r="AV130" s="11" t="s">
        <v>84</v>
      </c>
      <c r="AW130" s="11" t="s">
        <v>39</v>
      </c>
      <c r="AX130" s="11" t="s">
        <v>75</v>
      </c>
      <c r="AY130" s="218" t="s">
        <v>130</v>
      </c>
    </row>
    <row r="131" spans="2:51" s="13" customFormat="1" ht="13.5">
      <c r="B131" s="230"/>
      <c r="C131" s="231"/>
      <c r="D131" s="204" t="s">
        <v>143</v>
      </c>
      <c r="E131" s="232" t="s">
        <v>22</v>
      </c>
      <c r="F131" s="233" t="s">
        <v>162</v>
      </c>
      <c r="G131" s="231"/>
      <c r="H131" s="234">
        <v>305.534</v>
      </c>
      <c r="I131" s="235"/>
      <c r="J131" s="231"/>
      <c r="K131" s="231"/>
      <c r="L131" s="236"/>
      <c r="M131" s="237"/>
      <c r="N131" s="238"/>
      <c r="O131" s="238"/>
      <c r="P131" s="238"/>
      <c r="Q131" s="238"/>
      <c r="R131" s="238"/>
      <c r="S131" s="238"/>
      <c r="T131" s="239"/>
      <c r="AT131" s="240" t="s">
        <v>143</v>
      </c>
      <c r="AU131" s="240" t="s">
        <v>84</v>
      </c>
      <c r="AV131" s="13" t="s">
        <v>154</v>
      </c>
      <c r="AW131" s="13" t="s">
        <v>39</v>
      </c>
      <c r="AX131" s="13" t="s">
        <v>75</v>
      </c>
      <c r="AY131" s="240" t="s">
        <v>130</v>
      </c>
    </row>
    <row r="132" spans="2:51" s="11" customFormat="1" ht="13.5">
      <c r="B132" s="208"/>
      <c r="C132" s="209"/>
      <c r="D132" s="204" t="s">
        <v>143</v>
      </c>
      <c r="E132" s="210" t="s">
        <v>22</v>
      </c>
      <c r="F132" s="211" t="s">
        <v>201</v>
      </c>
      <c r="G132" s="209"/>
      <c r="H132" s="212">
        <v>23.52</v>
      </c>
      <c r="I132" s="213"/>
      <c r="J132" s="209"/>
      <c r="K132" s="209"/>
      <c r="L132" s="214"/>
      <c r="M132" s="215"/>
      <c r="N132" s="216"/>
      <c r="O132" s="216"/>
      <c r="P132" s="216"/>
      <c r="Q132" s="216"/>
      <c r="R132" s="216"/>
      <c r="S132" s="216"/>
      <c r="T132" s="217"/>
      <c r="AT132" s="218" t="s">
        <v>143</v>
      </c>
      <c r="AU132" s="218" t="s">
        <v>84</v>
      </c>
      <c r="AV132" s="11" t="s">
        <v>84</v>
      </c>
      <c r="AW132" s="11" t="s">
        <v>39</v>
      </c>
      <c r="AX132" s="11" t="s">
        <v>75</v>
      </c>
      <c r="AY132" s="218" t="s">
        <v>130</v>
      </c>
    </row>
    <row r="133" spans="2:51" s="12" customFormat="1" ht="13.5">
      <c r="B133" s="219"/>
      <c r="C133" s="220"/>
      <c r="D133" s="204" t="s">
        <v>143</v>
      </c>
      <c r="E133" s="221" t="s">
        <v>22</v>
      </c>
      <c r="F133" s="222" t="s">
        <v>153</v>
      </c>
      <c r="G133" s="220"/>
      <c r="H133" s="223">
        <v>329.054</v>
      </c>
      <c r="I133" s="224"/>
      <c r="J133" s="220"/>
      <c r="K133" s="220"/>
      <c r="L133" s="225"/>
      <c r="M133" s="226"/>
      <c r="N133" s="227"/>
      <c r="O133" s="227"/>
      <c r="P133" s="227"/>
      <c r="Q133" s="227"/>
      <c r="R133" s="227"/>
      <c r="S133" s="227"/>
      <c r="T133" s="228"/>
      <c r="AT133" s="229" t="s">
        <v>143</v>
      </c>
      <c r="AU133" s="229" t="s">
        <v>84</v>
      </c>
      <c r="AV133" s="12" t="s">
        <v>137</v>
      </c>
      <c r="AW133" s="12" t="s">
        <v>39</v>
      </c>
      <c r="AX133" s="12" t="s">
        <v>24</v>
      </c>
      <c r="AY133" s="229" t="s">
        <v>130</v>
      </c>
    </row>
    <row r="134" spans="2:65" s="1" customFormat="1" ht="20.45" customHeight="1">
      <c r="B134" s="41"/>
      <c r="C134" s="192" t="s">
        <v>202</v>
      </c>
      <c r="D134" s="192" t="s">
        <v>132</v>
      </c>
      <c r="E134" s="193" t="s">
        <v>203</v>
      </c>
      <c r="F134" s="194" t="s">
        <v>204</v>
      </c>
      <c r="G134" s="195" t="s">
        <v>135</v>
      </c>
      <c r="H134" s="196">
        <v>76</v>
      </c>
      <c r="I134" s="197"/>
      <c r="J134" s="198">
        <f>ROUND(I134*H134,2)</f>
        <v>0</v>
      </c>
      <c r="K134" s="194" t="s">
        <v>136</v>
      </c>
      <c r="L134" s="61"/>
      <c r="M134" s="199" t="s">
        <v>22</v>
      </c>
      <c r="N134" s="200" t="s">
        <v>46</v>
      </c>
      <c r="O134" s="42"/>
      <c r="P134" s="201">
        <f>O134*H134</f>
        <v>0</v>
      </c>
      <c r="Q134" s="201">
        <v>0</v>
      </c>
      <c r="R134" s="201">
        <f>Q134*H134</f>
        <v>0</v>
      </c>
      <c r="S134" s="201">
        <v>0</v>
      </c>
      <c r="T134" s="202">
        <f>S134*H134</f>
        <v>0</v>
      </c>
      <c r="AR134" s="24" t="s">
        <v>137</v>
      </c>
      <c r="AT134" s="24" t="s">
        <v>132</v>
      </c>
      <c r="AU134" s="24" t="s">
        <v>84</v>
      </c>
      <c r="AY134" s="24" t="s">
        <v>130</v>
      </c>
      <c r="BE134" s="203">
        <f>IF(N134="základní",J134,0)</f>
        <v>0</v>
      </c>
      <c r="BF134" s="203">
        <f>IF(N134="snížená",J134,0)</f>
        <v>0</v>
      </c>
      <c r="BG134" s="203">
        <f>IF(N134="zákl. přenesená",J134,0)</f>
        <v>0</v>
      </c>
      <c r="BH134" s="203">
        <f>IF(N134="sníž. přenesená",J134,0)</f>
        <v>0</v>
      </c>
      <c r="BI134" s="203">
        <f>IF(N134="nulová",J134,0)</f>
        <v>0</v>
      </c>
      <c r="BJ134" s="24" t="s">
        <v>24</v>
      </c>
      <c r="BK134" s="203">
        <f>ROUND(I134*H134,2)</f>
        <v>0</v>
      </c>
      <c r="BL134" s="24" t="s">
        <v>137</v>
      </c>
      <c r="BM134" s="24" t="s">
        <v>205</v>
      </c>
    </row>
    <row r="135" spans="2:47" s="1" customFormat="1" ht="27">
      <c r="B135" s="41"/>
      <c r="C135" s="63"/>
      <c r="D135" s="204" t="s">
        <v>139</v>
      </c>
      <c r="E135" s="63"/>
      <c r="F135" s="205" t="s">
        <v>206</v>
      </c>
      <c r="G135" s="63"/>
      <c r="H135" s="63"/>
      <c r="I135" s="163"/>
      <c r="J135" s="63"/>
      <c r="K135" s="63"/>
      <c r="L135" s="61"/>
      <c r="M135" s="206"/>
      <c r="N135" s="42"/>
      <c r="O135" s="42"/>
      <c r="P135" s="42"/>
      <c r="Q135" s="42"/>
      <c r="R135" s="42"/>
      <c r="S135" s="42"/>
      <c r="T135" s="78"/>
      <c r="AT135" s="24" t="s">
        <v>139</v>
      </c>
      <c r="AU135" s="24" t="s">
        <v>84</v>
      </c>
    </row>
    <row r="136" spans="2:47" s="1" customFormat="1" ht="27">
      <c r="B136" s="41"/>
      <c r="C136" s="63"/>
      <c r="D136" s="204" t="s">
        <v>141</v>
      </c>
      <c r="E136" s="63"/>
      <c r="F136" s="207" t="s">
        <v>207</v>
      </c>
      <c r="G136" s="63"/>
      <c r="H136" s="63"/>
      <c r="I136" s="163"/>
      <c r="J136" s="63"/>
      <c r="K136" s="63"/>
      <c r="L136" s="61"/>
      <c r="M136" s="206"/>
      <c r="N136" s="42"/>
      <c r="O136" s="42"/>
      <c r="P136" s="42"/>
      <c r="Q136" s="42"/>
      <c r="R136" s="42"/>
      <c r="S136" s="42"/>
      <c r="T136" s="78"/>
      <c r="AT136" s="24" t="s">
        <v>141</v>
      </c>
      <c r="AU136" s="24" t="s">
        <v>84</v>
      </c>
    </row>
    <row r="137" spans="2:51" s="11" customFormat="1" ht="13.5">
      <c r="B137" s="208"/>
      <c r="C137" s="209"/>
      <c r="D137" s="204" t="s">
        <v>143</v>
      </c>
      <c r="E137" s="210" t="s">
        <v>22</v>
      </c>
      <c r="F137" s="211" t="s">
        <v>208</v>
      </c>
      <c r="G137" s="209"/>
      <c r="H137" s="212">
        <v>76</v>
      </c>
      <c r="I137" s="213"/>
      <c r="J137" s="209"/>
      <c r="K137" s="209"/>
      <c r="L137" s="214"/>
      <c r="M137" s="215"/>
      <c r="N137" s="216"/>
      <c r="O137" s="216"/>
      <c r="P137" s="216"/>
      <c r="Q137" s="216"/>
      <c r="R137" s="216"/>
      <c r="S137" s="216"/>
      <c r="T137" s="217"/>
      <c r="AT137" s="218" t="s">
        <v>143</v>
      </c>
      <c r="AU137" s="218" t="s">
        <v>84</v>
      </c>
      <c r="AV137" s="11" t="s">
        <v>84</v>
      </c>
      <c r="AW137" s="11" t="s">
        <v>39</v>
      </c>
      <c r="AX137" s="11" t="s">
        <v>24</v>
      </c>
      <c r="AY137" s="218" t="s">
        <v>130</v>
      </c>
    </row>
    <row r="138" spans="2:65" s="1" customFormat="1" ht="20.45" customHeight="1">
      <c r="B138" s="41"/>
      <c r="C138" s="192" t="s">
        <v>29</v>
      </c>
      <c r="D138" s="192" t="s">
        <v>132</v>
      </c>
      <c r="E138" s="193" t="s">
        <v>209</v>
      </c>
      <c r="F138" s="194" t="s">
        <v>210</v>
      </c>
      <c r="G138" s="195" t="s">
        <v>135</v>
      </c>
      <c r="H138" s="196">
        <v>228</v>
      </c>
      <c r="I138" s="197"/>
      <c r="J138" s="198">
        <f>ROUND(I138*H138,2)</f>
        <v>0</v>
      </c>
      <c r="K138" s="194" t="s">
        <v>136</v>
      </c>
      <c r="L138" s="61"/>
      <c r="M138" s="199" t="s">
        <v>22</v>
      </c>
      <c r="N138" s="200" t="s">
        <v>46</v>
      </c>
      <c r="O138" s="42"/>
      <c r="P138" s="201">
        <f>O138*H138</f>
        <v>0</v>
      </c>
      <c r="Q138" s="201">
        <v>0</v>
      </c>
      <c r="R138" s="201">
        <f>Q138*H138</f>
        <v>0</v>
      </c>
      <c r="S138" s="201">
        <v>0</v>
      </c>
      <c r="T138" s="202">
        <f>S138*H138</f>
        <v>0</v>
      </c>
      <c r="AR138" s="24" t="s">
        <v>137</v>
      </c>
      <c r="AT138" s="24" t="s">
        <v>132</v>
      </c>
      <c r="AU138" s="24" t="s">
        <v>84</v>
      </c>
      <c r="AY138" s="24" t="s">
        <v>130</v>
      </c>
      <c r="BE138" s="203">
        <f>IF(N138="základní",J138,0)</f>
        <v>0</v>
      </c>
      <c r="BF138" s="203">
        <f>IF(N138="snížená",J138,0)</f>
        <v>0</v>
      </c>
      <c r="BG138" s="203">
        <f>IF(N138="zákl. přenesená",J138,0)</f>
        <v>0</v>
      </c>
      <c r="BH138" s="203">
        <f>IF(N138="sníž. přenesená",J138,0)</f>
        <v>0</v>
      </c>
      <c r="BI138" s="203">
        <f>IF(N138="nulová",J138,0)</f>
        <v>0</v>
      </c>
      <c r="BJ138" s="24" t="s">
        <v>24</v>
      </c>
      <c r="BK138" s="203">
        <f>ROUND(I138*H138,2)</f>
        <v>0</v>
      </c>
      <c r="BL138" s="24" t="s">
        <v>137</v>
      </c>
      <c r="BM138" s="24" t="s">
        <v>211</v>
      </c>
    </row>
    <row r="139" spans="2:47" s="1" customFormat="1" ht="40.5">
      <c r="B139" s="41"/>
      <c r="C139" s="63"/>
      <c r="D139" s="204" t="s">
        <v>139</v>
      </c>
      <c r="E139" s="63"/>
      <c r="F139" s="205" t="s">
        <v>212</v>
      </c>
      <c r="G139" s="63"/>
      <c r="H139" s="63"/>
      <c r="I139" s="163"/>
      <c r="J139" s="63"/>
      <c r="K139" s="63"/>
      <c r="L139" s="61"/>
      <c r="M139" s="206"/>
      <c r="N139" s="42"/>
      <c r="O139" s="42"/>
      <c r="P139" s="42"/>
      <c r="Q139" s="42"/>
      <c r="R139" s="42"/>
      <c r="S139" s="42"/>
      <c r="T139" s="78"/>
      <c r="AT139" s="24" t="s">
        <v>139</v>
      </c>
      <c r="AU139" s="24" t="s">
        <v>84</v>
      </c>
    </row>
    <row r="140" spans="2:47" s="1" customFormat="1" ht="27">
      <c r="B140" s="41"/>
      <c r="C140" s="63"/>
      <c r="D140" s="204" t="s">
        <v>141</v>
      </c>
      <c r="E140" s="63"/>
      <c r="F140" s="207" t="s">
        <v>207</v>
      </c>
      <c r="G140" s="63"/>
      <c r="H140" s="63"/>
      <c r="I140" s="163"/>
      <c r="J140" s="63"/>
      <c r="K140" s="63"/>
      <c r="L140" s="61"/>
      <c r="M140" s="206"/>
      <c r="N140" s="42"/>
      <c r="O140" s="42"/>
      <c r="P140" s="42"/>
      <c r="Q140" s="42"/>
      <c r="R140" s="42"/>
      <c r="S140" s="42"/>
      <c r="T140" s="78"/>
      <c r="AT140" s="24" t="s">
        <v>141</v>
      </c>
      <c r="AU140" s="24" t="s">
        <v>84</v>
      </c>
    </row>
    <row r="141" spans="2:51" s="11" customFormat="1" ht="13.5">
      <c r="B141" s="208"/>
      <c r="C141" s="209"/>
      <c r="D141" s="204" t="s">
        <v>143</v>
      </c>
      <c r="E141" s="210" t="s">
        <v>22</v>
      </c>
      <c r="F141" s="211" t="s">
        <v>213</v>
      </c>
      <c r="G141" s="209"/>
      <c r="H141" s="212">
        <v>228</v>
      </c>
      <c r="I141" s="213"/>
      <c r="J141" s="209"/>
      <c r="K141" s="209"/>
      <c r="L141" s="214"/>
      <c r="M141" s="215"/>
      <c r="N141" s="216"/>
      <c r="O141" s="216"/>
      <c r="P141" s="216"/>
      <c r="Q141" s="216"/>
      <c r="R141" s="216"/>
      <c r="S141" s="216"/>
      <c r="T141" s="217"/>
      <c r="AT141" s="218" t="s">
        <v>143</v>
      </c>
      <c r="AU141" s="218" t="s">
        <v>84</v>
      </c>
      <c r="AV141" s="11" t="s">
        <v>84</v>
      </c>
      <c r="AW141" s="11" t="s">
        <v>39</v>
      </c>
      <c r="AX141" s="11" t="s">
        <v>24</v>
      </c>
      <c r="AY141" s="218" t="s">
        <v>130</v>
      </c>
    </row>
    <row r="142" spans="2:65" s="1" customFormat="1" ht="14.45" customHeight="1">
      <c r="B142" s="41"/>
      <c r="C142" s="192" t="s">
        <v>214</v>
      </c>
      <c r="D142" s="192" t="s">
        <v>132</v>
      </c>
      <c r="E142" s="193" t="s">
        <v>215</v>
      </c>
      <c r="F142" s="194" t="s">
        <v>216</v>
      </c>
      <c r="G142" s="195" t="s">
        <v>147</v>
      </c>
      <c r="H142" s="196">
        <v>73.824</v>
      </c>
      <c r="I142" s="197"/>
      <c r="J142" s="198">
        <f>ROUND(I142*H142,2)</f>
        <v>0</v>
      </c>
      <c r="K142" s="194" t="s">
        <v>136</v>
      </c>
      <c r="L142" s="61"/>
      <c r="M142" s="199" t="s">
        <v>22</v>
      </c>
      <c r="N142" s="200" t="s">
        <v>46</v>
      </c>
      <c r="O142" s="42"/>
      <c r="P142" s="201">
        <f>O142*H142</f>
        <v>0</v>
      </c>
      <c r="Q142" s="201">
        <v>0</v>
      </c>
      <c r="R142" s="201">
        <f>Q142*H142</f>
        <v>0</v>
      </c>
      <c r="S142" s="201">
        <v>0</v>
      </c>
      <c r="T142" s="202">
        <f>S142*H142</f>
        <v>0</v>
      </c>
      <c r="AR142" s="24" t="s">
        <v>137</v>
      </c>
      <c r="AT142" s="24" t="s">
        <v>132</v>
      </c>
      <c r="AU142" s="24" t="s">
        <v>84</v>
      </c>
      <c r="AY142" s="24" t="s">
        <v>130</v>
      </c>
      <c r="BE142" s="203">
        <f>IF(N142="základní",J142,0)</f>
        <v>0</v>
      </c>
      <c r="BF142" s="203">
        <f>IF(N142="snížená",J142,0)</f>
        <v>0</v>
      </c>
      <c r="BG142" s="203">
        <f>IF(N142="zákl. přenesená",J142,0)</f>
        <v>0</v>
      </c>
      <c r="BH142" s="203">
        <f>IF(N142="sníž. přenesená",J142,0)</f>
        <v>0</v>
      </c>
      <c r="BI142" s="203">
        <f>IF(N142="nulová",J142,0)</f>
        <v>0</v>
      </c>
      <c r="BJ142" s="24" t="s">
        <v>24</v>
      </c>
      <c r="BK142" s="203">
        <f>ROUND(I142*H142,2)</f>
        <v>0</v>
      </c>
      <c r="BL142" s="24" t="s">
        <v>137</v>
      </c>
      <c r="BM142" s="24" t="s">
        <v>217</v>
      </c>
    </row>
    <row r="143" spans="2:47" s="1" customFormat="1" ht="40.5">
      <c r="B143" s="41"/>
      <c r="C143" s="63"/>
      <c r="D143" s="204" t="s">
        <v>139</v>
      </c>
      <c r="E143" s="63"/>
      <c r="F143" s="205" t="s">
        <v>218</v>
      </c>
      <c r="G143" s="63"/>
      <c r="H143" s="63"/>
      <c r="I143" s="163"/>
      <c r="J143" s="63"/>
      <c r="K143" s="63"/>
      <c r="L143" s="61"/>
      <c r="M143" s="206"/>
      <c r="N143" s="42"/>
      <c r="O143" s="42"/>
      <c r="P143" s="42"/>
      <c r="Q143" s="42"/>
      <c r="R143" s="42"/>
      <c r="S143" s="42"/>
      <c r="T143" s="78"/>
      <c r="AT143" s="24" t="s">
        <v>139</v>
      </c>
      <c r="AU143" s="24" t="s">
        <v>84</v>
      </c>
    </row>
    <row r="144" spans="2:47" s="1" customFormat="1" ht="189">
      <c r="B144" s="41"/>
      <c r="C144" s="63"/>
      <c r="D144" s="204" t="s">
        <v>141</v>
      </c>
      <c r="E144" s="63"/>
      <c r="F144" s="207" t="s">
        <v>219</v>
      </c>
      <c r="G144" s="63"/>
      <c r="H144" s="63"/>
      <c r="I144" s="163"/>
      <c r="J144" s="63"/>
      <c r="K144" s="63"/>
      <c r="L144" s="61"/>
      <c r="M144" s="206"/>
      <c r="N144" s="42"/>
      <c r="O144" s="42"/>
      <c r="P144" s="42"/>
      <c r="Q144" s="42"/>
      <c r="R144" s="42"/>
      <c r="S144" s="42"/>
      <c r="T144" s="78"/>
      <c r="AT144" s="24" t="s">
        <v>141</v>
      </c>
      <c r="AU144" s="24" t="s">
        <v>84</v>
      </c>
    </row>
    <row r="145" spans="2:51" s="14" customFormat="1" ht="13.5">
      <c r="B145" s="241"/>
      <c r="C145" s="242"/>
      <c r="D145" s="204" t="s">
        <v>143</v>
      </c>
      <c r="E145" s="243" t="s">
        <v>22</v>
      </c>
      <c r="F145" s="244" t="s">
        <v>220</v>
      </c>
      <c r="G145" s="242"/>
      <c r="H145" s="243" t="s">
        <v>22</v>
      </c>
      <c r="I145" s="245"/>
      <c r="J145" s="242"/>
      <c r="K145" s="242"/>
      <c r="L145" s="246"/>
      <c r="M145" s="247"/>
      <c r="N145" s="248"/>
      <c r="O145" s="248"/>
      <c r="P145" s="248"/>
      <c r="Q145" s="248"/>
      <c r="R145" s="248"/>
      <c r="S145" s="248"/>
      <c r="T145" s="249"/>
      <c r="AT145" s="250" t="s">
        <v>143</v>
      </c>
      <c r="AU145" s="250" t="s">
        <v>84</v>
      </c>
      <c r="AV145" s="14" t="s">
        <v>24</v>
      </c>
      <c r="AW145" s="14" t="s">
        <v>39</v>
      </c>
      <c r="AX145" s="14" t="s">
        <v>75</v>
      </c>
      <c r="AY145" s="250" t="s">
        <v>130</v>
      </c>
    </row>
    <row r="146" spans="2:51" s="11" customFormat="1" ht="13.5">
      <c r="B146" s="208"/>
      <c r="C146" s="209"/>
      <c r="D146" s="204" t="s">
        <v>143</v>
      </c>
      <c r="E146" s="210" t="s">
        <v>22</v>
      </c>
      <c r="F146" s="211" t="s">
        <v>221</v>
      </c>
      <c r="G146" s="209"/>
      <c r="H146" s="212">
        <v>45.6</v>
      </c>
      <c r="I146" s="213"/>
      <c r="J146" s="209"/>
      <c r="K146" s="209"/>
      <c r="L146" s="214"/>
      <c r="M146" s="215"/>
      <c r="N146" s="216"/>
      <c r="O146" s="216"/>
      <c r="P146" s="216"/>
      <c r="Q146" s="216"/>
      <c r="R146" s="216"/>
      <c r="S146" s="216"/>
      <c r="T146" s="217"/>
      <c r="AT146" s="218" t="s">
        <v>143</v>
      </c>
      <c r="AU146" s="218" t="s">
        <v>84</v>
      </c>
      <c r="AV146" s="11" t="s">
        <v>84</v>
      </c>
      <c r="AW146" s="11" t="s">
        <v>39</v>
      </c>
      <c r="AX146" s="11" t="s">
        <v>75</v>
      </c>
      <c r="AY146" s="218" t="s">
        <v>130</v>
      </c>
    </row>
    <row r="147" spans="2:51" s="11" customFormat="1" ht="13.5">
      <c r="B147" s="208"/>
      <c r="C147" s="209"/>
      <c r="D147" s="204" t="s">
        <v>143</v>
      </c>
      <c r="E147" s="210" t="s">
        <v>22</v>
      </c>
      <c r="F147" s="211" t="s">
        <v>222</v>
      </c>
      <c r="G147" s="209"/>
      <c r="H147" s="212">
        <v>28.224</v>
      </c>
      <c r="I147" s="213"/>
      <c r="J147" s="209"/>
      <c r="K147" s="209"/>
      <c r="L147" s="214"/>
      <c r="M147" s="215"/>
      <c r="N147" s="216"/>
      <c r="O147" s="216"/>
      <c r="P147" s="216"/>
      <c r="Q147" s="216"/>
      <c r="R147" s="216"/>
      <c r="S147" s="216"/>
      <c r="T147" s="217"/>
      <c r="AT147" s="218" t="s">
        <v>143</v>
      </c>
      <c r="AU147" s="218" t="s">
        <v>84</v>
      </c>
      <c r="AV147" s="11" t="s">
        <v>84</v>
      </c>
      <c r="AW147" s="11" t="s">
        <v>39</v>
      </c>
      <c r="AX147" s="11" t="s">
        <v>75</v>
      </c>
      <c r="AY147" s="218" t="s">
        <v>130</v>
      </c>
    </row>
    <row r="148" spans="2:51" s="13" customFormat="1" ht="13.5">
      <c r="B148" s="230"/>
      <c r="C148" s="231"/>
      <c r="D148" s="204" t="s">
        <v>143</v>
      </c>
      <c r="E148" s="232" t="s">
        <v>22</v>
      </c>
      <c r="F148" s="233" t="s">
        <v>162</v>
      </c>
      <c r="G148" s="231"/>
      <c r="H148" s="234">
        <v>73.824</v>
      </c>
      <c r="I148" s="235"/>
      <c r="J148" s="231"/>
      <c r="K148" s="231"/>
      <c r="L148" s="236"/>
      <c r="M148" s="237"/>
      <c r="N148" s="238"/>
      <c r="O148" s="238"/>
      <c r="P148" s="238"/>
      <c r="Q148" s="238"/>
      <c r="R148" s="238"/>
      <c r="S148" s="238"/>
      <c r="T148" s="239"/>
      <c r="AT148" s="240" t="s">
        <v>143</v>
      </c>
      <c r="AU148" s="240" t="s">
        <v>84</v>
      </c>
      <c r="AV148" s="13" t="s">
        <v>154</v>
      </c>
      <c r="AW148" s="13" t="s">
        <v>39</v>
      </c>
      <c r="AX148" s="13" t="s">
        <v>24</v>
      </c>
      <c r="AY148" s="240" t="s">
        <v>130</v>
      </c>
    </row>
    <row r="149" spans="2:65" s="1" customFormat="1" ht="14.45" customHeight="1">
      <c r="B149" s="41"/>
      <c r="C149" s="192" t="s">
        <v>223</v>
      </c>
      <c r="D149" s="192" t="s">
        <v>132</v>
      </c>
      <c r="E149" s="193" t="s">
        <v>224</v>
      </c>
      <c r="F149" s="194" t="s">
        <v>225</v>
      </c>
      <c r="G149" s="195" t="s">
        <v>147</v>
      </c>
      <c r="H149" s="196">
        <v>36.912</v>
      </c>
      <c r="I149" s="197"/>
      <c r="J149" s="198">
        <f>ROUND(I149*H149,2)</f>
        <v>0</v>
      </c>
      <c r="K149" s="194" t="s">
        <v>136</v>
      </c>
      <c r="L149" s="61"/>
      <c r="M149" s="199" t="s">
        <v>22</v>
      </c>
      <c r="N149" s="200" t="s">
        <v>46</v>
      </c>
      <c r="O149" s="42"/>
      <c r="P149" s="201">
        <f>O149*H149</f>
        <v>0</v>
      </c>
      <c r="Q149" s="201">
        <v>0</v>
      </c>
      <c r="R149" s="201">
        <f>Q149*H149</f>
        <v>0</v>
      </c>
      <c r="S149" s="201">
        <v>0</v>
      </c>
      <c r="T149" s="202">
        <f>S149*H149</f>
        <v>0</v>
      </c>
      <c r="AR149" s="24" t="s">
        <v>137</v>
      </c>
      <c r="AT149" s="24" t="s">
        <v>132</v>
      </c>
      <c r="AU149" s="24" t="s">
        <v>84</v>
      </c>
      <c r="AY149" s="24" t="s">
        <v>130</v>
      </c>
      <c r="BE149" s="203">
        <f>IF(N149="základní",J149,0)</f>
        <v>0</v>
      </c>
      <c r="BF149" s="203">
        <f>IF(N149="snížená",J149,0)</f>
        <v>0</v>
      </c>
      <c r="BG149" s="203">
        <f>IF(N149="zákl. přenesená",J149,0)</f>
        <v>0</v>
      </c>
      <c r="BH149" s="203">
        <f>IF(N149="sníž. přenesená",J149,0)</f>
        <v>0</v>
      </c>
      <c r="BI149" s="203">
        <f>IF(N149="nulová",J149,0)</f>
        <v>0</v>
      </c>
      <c r="BJ149" s="24" t="s">
        <v>24</v>
      </c>
      <c r="BK149" s="203">
        <f>ROUND(I149*H149,2)</f>
        <v>0</v>
      </c>
      <c r="BL149" s="24" t="s">
        <v>137</v>
      </c>
      <c r="BM149" s="24" t="s">
        <v>226</v>
      </c>
    </row>
    <row r="150" spans="2:47" s="1" customFormat="1" ht="27">
      <c r="B150" s="41"/>
      <c r="C150" s="63"/>
      <c r="D150" s="204" t="s">
        <v>139</v>
      </c>
      <c r="E150" s="63"/>
      <c r="F150" s="205" t="s">
        <v>227</v>
      </c>
      <c r="G150" s="63"/>
      <c r="H150" s="63"/>
      <c r="I150" s="163"/>
      <c r="J150" s="63"/>
      <c r="K150" s="63"/>
      <c r="L150" s="61"/>
      <c r="M150" s="206"/>
      <c r="N150" s="42"/>
      <c r="O150" s="42"/>
      <c r="P150" s="42"/>
      <c r="Q150" s="42"/>
      <c r="R150" s="42"/>
      <c r="S150" s="42"/>
      <c r="T150" s="78"/>
      <c r="AT150" s="24" t="s">
        <v>139</v>
      </c>
      <c r="AU150" s="24" t="s">
        <v>84</v>
      </c>
    </row>
    <row r="151" spans="2:47" s="1" customFormat="1" ht="148.5">
      <c r="B151" s="41"/>
      <c r="C151" s="63"/>
      <c r="D151" s="204" t="s">
        <v>141</v>
      </c>
      <c r="E151" s="63"/>
      <c r="F151" s="207" t="s">
        <v>228</v>
      </c>
      <c r="G151" s="63"/>
      <c r="H151" s="63"/>
      <c r="I151" s="163"/>
      <c r="J151" s="63"/>
      <c r="K151" s="63"/>
      <c r="L151" s="61"/>
      <c r="M151" s="206"/>
      <c r="N151" s="42"/>
      <c r="O151" s="42"/>
      <c r="P151" s="42"/>
      <c r="Q151" s="42"/>
      <c r="R151" s="42"/>
      <c r="S151" s="42"/>
      <c r="T151" s="78"/>
      <c r="AT151" s="24" t="s">
        <v>141</v>
      </c>
      <c r="AU151" s="24" t="s">
        <v>84</v>
      </c>
    </row>
    <row r="152" spans="2:51" s="14" customFormat="1" ht="13.5">
      <c r="B152" s="241"/>
      <c r="C152" s="242"/>
      <c r="D152" s="204" t="s">
        <v>143</v>
      </c>
      <c r="E152" s="243" t="s">
        <v>22</v>
      </c>
      <c r="F152" s="244" t="s">
        <v>229</v>
      </c>
      <c r="G152" s="242"/>
      <c r="H152" s="243" t="s">
        <v>22</v>
      </c>
      <c r="I152" s="245"/>
      <c r="J152" s="242"/>
      <c r="K152" s="242"/>
      <c r="L152" s="246"/>
      <c r="M152" s="247"/>
      <c r="N152" s="248"/>
      <c r="O152" s="248"/>
      <c r="P152" s="248"/>
      <c r="Q152" s="248"/>
      <c r="R152" s="248"/>
      <c r="S152" s="248"/>
      <c r="T152" s="249"/>
      <c r="AT152" s="250" t="s">
        <v>143</v>
      </c>
      <c r="AU152" s="250" t="s">
        <v>84</v>
      </c>
      <c r="AV152" s="14" t="s">
        <v>24</v>
      </c>
      <c r="AW152" s="14" t="s">
        <v>39</v>
      </c>
      <c r="AX152" s="14" t="s">
        <v>75</v>
      </c>
      <c r="AY152" s="250" t="s">
        <v>130</v>
      </c>
    </row>
    <row r="153" spans="2:51" s="11" customFormat="1" ht="13.5">
      <c r="B153" s="208"/>
      <c r="C153" s="209"/>
      <c r="D153" s="204" t="s">
        <v>143</v>
      </c>
      <c r="E153" s="210" t="s">
        <v>22</v>
      </c>
      <c r="F153" s="211" t="s">
        <v>230</v>
      </c>
      <c r="G153" s="209"/>
      <c r="H153" s="212">
        <v>22.8</v>
      </c>
      <c r="I153" s="213"/>
      <c r="J153" s="209"/>
      <c r="K153" s="209"/>
      <c r="L153" s="214"/>
      <c r="M153" s="215"/>
      <c r="N153" s="216"/>
      <c r="O153" s="216"/>
      <c r="P153" s="216"/>
      <c r="Q153" s="216"/>
      <c r="R153" s="216"/>
      <c r="S153" s="216"/>
      <c r="T153" s="217"/>
      <c r="AT153" s="218" t="s">
        <v>143</v>
      </c>
      <c r="AU153" s="218" t="s">
        <v>84</v>
      </c>
      <c r="AV153" s="11" t="s">
        <v>84</v>
      </c>
      <c r="AW153" s="11" t="s">
        <v>39</v>
      </c>
      <c r="AX153" s="11" t="s">
        <v>75</v>
      </c>
      <c r="AY153" s="218" t="s">
        <v>130</v>
      </c>
    </row>
    <row r="154" spans="2:51" s="11" customFormat="1" ht="13.5">
      <c r="B154" s="208"/>
      <c r="C154" s="209"/>
      <c r="D154" s="204" t="s">
        <v>143</v>
      </c>
      <c r="E154" s="210" t="s">
        <v>22</v>
      </c>
      <c r="F154" s="211" t="s">
        <v>231</v>
      </c>
      <c r="G154" s="209"/>
      <c r="H154" s="212">
        <v>14.112</v>
      </c>
      <c r="I154" s="213"/>
      <c r="J154" s="209"/>
      <c r="K154" s="209"/>
      <c r="L154" s="214"/>
      <c r="M154" s="215"/>
      <c r="N154" s="216"/>
      <c r="O154" s="216"/>
      <c r="P154" s="216"/>
      <c r="Q154" s="216"/>
      <c r="R154" s="216"/>
      <c r="S154" s="216"/>
      <c r="T154" s="217"/>
      <c r="AT154" s="218" t="s">
        <v>143</v>
      </c>
      <c r="AU154" s="218" t="s">
        <v>84</v>
      </c>
      <c r="AV154" s="11" t="s">
        <v>84</v>
      </c>
      <c r="AW154" s="11" t="s">
        <v>39</v>
      </c>
      <c r="AX154" s="11" t="s">
        <v>75</v>
      </c>
      <c r="AY154" s="218" t="s">
        <v>130</v>
      </c>
    </row>
    <row r="155" spans="2:51" s="13" customFormat="1" ht="13.5">
      <c r="B155" s="230"/>
      <c r="C155" s="231"/>
      <c r="D155" s="204" t="s">
        <v>143</v>
      </c>
      <c r="E155" s="232" t="s">
        <v>22</v>
      </c>
      <c r="F155" s="233" t="s">
        <v>162</v>
      </c>
      <c r="G155" s="231"/>
      <c r="H155" s="234">
        <v>36.912</v>
      </c>
      <c r="I155" s="235"/>
      <c r="J155" s="231"/>
      <c r="K155" s="231"/>
      <c r="L155" s="236"/>
      <c r="M155" s="237"/>
      <c r="N155" s="238"/>
      <c r="O155" s="238"/>
      <c r="P155" s="238"/>
      <c r="Q155" s="238"/>
      <c r="R155" s="238"/>
      <c r="S155" s="238"/>
      <c r="T155" s="239"/>
      <c r="AT155" s="240" t="s">
        <v>143</v>
      </c>
      <c r="AU155" s="240" t="s">
        <v>84</v>
      </c>
      <c r="AV155" s="13" t="s">
        <v>154</v>
      </c>
      <c r="AW155" s="13" t="s">
        <v>39</v>
      </c>
      <c r="AX155" s="13" t="s">
        <v>24</v>
      </c>
      <c r="AY155" s="240" t="s">
        <v>130</v>
      </c>
    </row>
    <row r="156" spans="2:65" s="1" customFormat="1" ht="14.45" customHeight="1">
      <c r="B156" s="41"/>
      <c r="C156" s="192" t="s">
        <v>232</v>
      </c>
      <c r="D156" s="192" t="s">
        <v>132</v>
      </c>
      <c r="E156" s="193" t="s">
        <v>233</v>
      </c>
      <c r="F156" s="194" t="s">
        <v>234</v>
      </c>
      <c r="G156" s="195" t="s">
        <v>147</v>
      </c>
      <c r="H156" s="196">
        <v>14.112</v>
      </c>
      <c r="I156" s="197"/>
      <c r="J156" s="198">
        <f>ROUND(I156*H156,2)</f>
        <v>0</v>
      </c>
      <c r="K156" s="194" t="s">
        <v>136</v>
      </c>
      <c r="L156" s="61"/>
      <c r="M156" s="199" t="s">
        <v>22</v>
      </c>
      <c r="N156" s="200" t="s">
        <v>46</v>
      </c>
      <c r="O156" s="42"/>
      <c r="P156" s="201">
        <f>O156*H156</f>
        <v>0</v>
      </c>
      <c r="Q156" s="201">
        <v>0</v>
      </c>
      <c r="R156" s="201">
        <f>Q156*H156</f>
        <v>0</v>
      </c>
      <c r="S156" s="201">
        <v>0</v>
      </c>
      <c r="T156" s="202">
        <f>S156*H156</f>
        <v>0</v>
      </c>
      <c r="AR156" s="24" t="s">
        <v>137</v>
      </c>
      <c r="AT156" s="24" t="s">
        <v>132</v>
      </c>
      <c r="AU156" s="24" t="s">
        <v>84</v>
      </c>
      <c r="AY156" s="24" t="s">
        <v>130</v>
      </c>
      <c r="BE156" s="203">
        <f>IF(N156="základní",J156,0)</f>
        <v>0</v>
      </c>
      <c r="BF156" s="203">
        <f>IF(N156="snížená",J156,0)</f>
        <v>0</v>
      </c>
      <c r="BG156" s="203">
        <f>IF(N156="zákl. přenesená",J156,0)</f>
        <v>0</v>
      </c>
      <c r="BH156" s="203">
        <f>IF(N156="sníž. přenesená",J156,0)</f>
        <v>0</v>
      </c>
      <c r="BI156" s="203">
        <f>IF(N156="nulová",J156,0)</f>
        <v>0</v>
      </c>
      <c r="BJ156" s="24" t="s">
        <v>24</v>
      </c>
      <c r="BK156" s="203">
        <f>ROUND(I156*H156,2)</f>
        <v>0</v>
      </c>
      <c r="BL156" s="24" t="s">
        <v>137</v>
      </c>
      <c r="BM156" s="24" t="s">
        <v>235</v>
      </c>
    </row>
    <row r="157" spans="2:47" s="1" customFormat="1" ht="27">
      <c r="B157" s="41"/>
      <c r="C157" s="63"/>
      <c r="D157" s="204" t="s">
        <v>139</v>
      </c>
      <c r="E157" s="63"/>
      <c r="F157" s="205" t="s">
        <v>236</v>
      </c>
      <c r="G157" s="63"/>
      <c r="H157" s="63"/>
      <c r="I157" s="163"/>
      <c r="J157" s="63"/>
      <c r="K157" s="63"/>
      <c r="L157" s="61"/>
      <c r="M157" s="206"/>
      <c r="N157" s="42"/>
      <c r="O157" s="42"/>
      <c r="P157" s="42"/>
      <c r="Q157" s="42"/>
      <c r="R157" s="42"/>
      <c r="S157" s="42"/>
      <c r="T157" s="78"/>
      <c r="AT157" s="24" t="s">
        <v>139</v>
      </c>
      <c r="AU157" s="24" t="s">
        <v>84</v>
      </c>
    </row>
    <row r="158" spans="2:47" s="1" customFormat="1" ht="409.5">
      <c r="B158" s="41"/>
      <c r="C158" s="63"/>
      <c r="D158" s="204" t="s">
        <v>141</v>
      </c>
      <c r="E158" s="63"/>
      <c r="F158" s="207" t="s">
        <v>237</v>
      </c>
      <c r="G158" s="63"/>
      <c r="H158" s="63"/>
      <c r="I158" s="163"/>
      <c r="J158" s="63"/>
      <c r="K158" s="63"/>
      <c r="L158" s="61"/>
      <c r="M158" s="206"/>
      <c r="N158" s="42"/>
      <c r="O158" s="42"/>
      <c r="P158" s="42"/>
      <c r="Q158" s="42"/>
      <c r="R158" s="42"/>
      <c r="S158" s="42"/>
      <c r="T158" s="78"/>
      <c r="AT158" s="24" t="s">
        <v>141</v>
      </c>
      <c r="AU158" s="24" t="s">
        <v>84</v>
      </c>
    </row>
    <row r="159" spans="2:51" s="11" customFormat="1" ht="13.5">
      <c r="B159" s="208"/>
      <c r="C159" s="209"/>
      <c r="D159" s="204" t="s">
        <v>143</v>
      </c>
      <c r="E159" s="210" t="s">
        <v>22</v>
      </c>
      <c r="F159" s="211" t="s">
        <v>238</v>
      </c>
      <c r="G159" s="209"/>
      <c r="H159" s="212">
        <v>14.112</v>
      </c>
      <c r="I159" s="213"/>
      <c r="J159" s="209"/>
      <c r="K159" s="209"/>
      <c r="L159" s="214"/>
      <c r="M159" s="215"/>
      <c r="N159" s="216"/>
      <c r="O159" s="216"/>
      <c r="P159" s="216"/>
      <c r="Q159" s="216"/>
      <c r="R159" s="216"/>
      <c r="S159" s="216"/>
      <c r="T159" s="217"/>
      <c r="AT159" s="218" t="s">
        <v>143</v>
      </c>
      <c r="AU159" s="218" t="s">
        <v>84</v>
      </c>
      <c r="AV159" s="11" t="s">
        <v>84</v>
      </c>
      <c r="AW159" s="11" t="s">
        <v>39</v>
      </c>
      <c r="AX159" s="11" t="s">
        <v>24</v>
      </c>
      <c r="AY159" s="218" t="s">
        <v>130</v>
      </c>
    </row>
    <row r="160" spans="2:65" s="1" customFormat="1" ht="14.45" customHeight="1">
      <c r="B160" s="41"/>
      <c r="C160" s="192" t="s">
        <v>239</v>
      </c>
      <c r="D160" s="192" t="s">
        <v>132</v>
      </c>
      <c r="E160" s="193" t="s">
        <v>240</v>
      </c>
      <c r="F160" s="194" t="s">
        <v>241</v>
      </c>
      <c r="G160" s="195" t="s">
        <v>135</v>
      </c>
      <c r="H160" s="196">
        <v>76</v>
      </c>
      <c r="I160" s="197"/>
      <c r="J160" s="198">
        <f>ROUND(I160*H160,2)</f>
        <v>0</v>
      </c>
      <c r="K160" s="194" t="s">
        <v>22</v>
      </c>
      <c r="L160" s="61"/>
      <c r="M160" s="199" t="s">
        <v>22</v>
      </c>
      <c r="N160" s="200" t="s">
        <v>46</v>
      </c>
      <c r="O160" s="42"/>
      <c r="P160" s="201">
        <f>O160*H160</f>
        <v>0</v>
      </c>
      <c r="Q160" s="201">
        <v>0</v>
      </c>
      <c r="R160" s="201">
        <f>Q160*H160</f>
        <v>0</v>
      </c>
      <c r="S160" s="201">
        <v>0</v>
      </c>
      <c r="T160" s="202">
        <f>S160*H160</f>
        <v>0</v>
      </c>
      <c r="AR160" s="24" t="s">
        <v>137</v>
      </c>
      <c r="AT160" s="24" t="s">
        <v>132</v>
      </c>
      <c r="AU160" s="24" t="s">
        <v>84</v>
      </c>
      <c r="AY160" s="24" t="s">
        <v>130</v>
      </c>
      <c r="BE160" s="203">
        <f>IF(N160="základní",J160,0)</f>
        <v>0</v>
      </c>
      <c r="BF160" s="203">
        <f>IF(N160="snížená",J160,0)</f>
        <v>0</v>
      </c>
      <c r="BG160" s="203">
        <f>IF(N160="zákl. přenesená",J160,0)</f>
        <v>0</v>
      </c>
      <c r="BH160" s="203">
        <f>IF(N160="sníž. přenesená",J160,0)</f>
        <v>0</v>
      </c>
      <c r="BI160" s="203">
        <f>IF(N160="nulová",J160,0)</f>
        <v>0</v>
      </c>
      <c r="BJ160" s="24" t="s">
        <v>24</v>
      </c>
      <c r="BK160" s="203">
        <f>ROUND(I160*H160,2)</f>
        <v>0</v>
      </c>
      <c r="BL160" s="24" t="s">
        <v>137</v>
      </c>
      <c r="BM160" s="24" t="s">
        <v>242</v>
      </c>
    </row>
    <row r="161" spans="2:47" s="1" customFormat="1" ht="40.5">
      <c r="B161" s="41"/>
      <c r="C161" s="63"/>
      <c r="D161" s="204" t="s">
        <v>139</v>
      </c>
      <c r="E161" s="63"/>
      <c r="F161" s="205" t="s">
        <v>243</v>
      </c>
      <c r="G161" s="63"/>
      <c r="H161" s="63"/>
      <c r="I161" s="163"/>
      <c r="J161" s="63"/>
      <c r="K161" s="63"/>
      <c r="L161" s="61"/>
      <c r="M161" s="206"/>
      <c r="N161" s="42"/>
      <c r="O161" s="42"/>
      <c r="P161" s="42"/>
      <c r="Q161" s="42"/>
      <c r="R161" s="42"/>
      <c r="S161" s="42"/>
      <c r="T161" s="78"/>
      <c r="AT161" s="24" t="s">
        <v>139</v>
      </c>
      <c r="AU161" s="24" t="s">
        <v>84</v>
      </c>
    </row>
    <row r="162" spans="2:47" s="1" customFormat="1" ht="81">
      <c r="B162" s="41"/>
      <c r="C162" s="63"/>
      <c r="D162" s="204" t="s">
        <v>141</v>
      </c>
      <c r="E162" s="63"/>
      <c r="F162" s="207" t="s">
        <v>244</v>
      </c>
      <c r="G162" s="63"/>
      <c r="H162" s="63"/>
      <c r="I162" s="163"/>
      <c r="J162" s="63"/>
      <c r="K162" s="63"/>
      <c r="L162" s="61"/>
      <c r="M162" s="206"/>
      <c r="N162" s="42"/>
      <c r="O162" s="42"/>
      <c r="P162" s="42"/>
      <c r="Q162" s="42"/>
      <c r="R162" s="42"/>
      <c r="S162" s="42"/>
      <c r="T162" s="78"/>
      <c r="AT162" s="24" t="s">
        <v>141</v>
      </c>
      <c r="AU162" s="24" t="s">
        <v>84</v>
      </c>
    </row>
    <row r="163" spans="2:51" s="11" customFormat="1" ht="13.5">
      <c r="B163" s="208"/>
      <c r="C163" s="209"/>
      <c r="D163" s="204" t="s">
        <v>143</v>
      </c>
      <c r="E163" s="210" t="s">
        <v>22</v>
      </c>
      <c r="F163" s="211" t="s">
        <v>245</v>
      </c>
      <c r="G163" s="209"/>
      <c r="H163" s="212">
        <v>76</v>
      </c>
      <c r="I163" s="213"/>
      <c r="J163" s="209"/>
      <c r="K163" s="209"/>
      <c r="L163" s="214"/>
      <c r="M163" s="215"/>
      <c r="N163" s="216"/>
      <c r="O163" s="216"/>
      <c r="P163" s="216"/>
      <c r="Q163" s="216"/>
      <c r="R163" s="216"/>
      <c r="S163" s="216"/>
      <c r="T163" s="217"/>
      <c r="AT163" s="218" t="s">
        <v>143</v>
      </c>
      <c r="AU163" s="218" t="s">
        <v>84</v>
      </c>
      <c r="AV163" s="11" t="s">
        <v>84</v>
      </c>
      <c r="AW163" s="11" t="s">
        <v>39</v>
      </c>
      <c r="AX163" s="11" t="s">
        <v>24</v>
      </c>
      <c r="AY163" s="218" t="s">
        <v>130</v>
      </c>
    </row>
    <row r="164" spans="2:65" s="1" customFormat="1" ht="14.45" customHeight="1">
      <c r="B164" s="41"/>
      <c r="C164" s="192" t="s">
        <v>10</v>
      </c>
      <c r="D164" s="192" t="s">
        <v>132</v>
      </c>
      <c r="E164" s="193" t="s">
        <v>246</v>
      </c>
      <c r="F164" s="194" t="s">
        <v>247</v>
      </c>
      <c r="G164" s="195" t="s">
        <v>147</v>
      </c>
      <c r="H164" s="196">
        <v>292.142</v>
      </c>
      <c r="I164" s="197"/>
      <c r="J164" s="198">
        <f>ROUND(I164*H164,2)</f>
        <v>0</v>
      </c>
      <c r="K164" s="194" t="s">
        <v>22</v>
      </c>
      <c r="L164" s="61"/>
      <c r="M164" s="199" t="s">
        <v>22</v>
      </c>
      <c r="N164" s="200" t="s">
        <v>46</v>
      </c>
      <c r="O164" s="42"/>
      <c r="P164" s="201">
        <f>O164*H164</f>
        <v>0</v>
      </c>
      <c r="Q164" s="201">
        <v>0</v>
      </c>
      <c r="R164" s="201">
        <f>Q164*H164</f>
        <v>0</v>
      </c>
      <c r="S164" s="201">
        <v>0</v>
      </c>
      <c r="T164" s="202">
        <f>S164*H164</f>
        <v>0</v>
      </c>
      <c r="AR164" s="24" t="s">
        <v>137</v>
      </c>
      <c r="AT164" s="24" t="s">
        <v>132</v>
      </c>
      <c r="AU164" s="24" t="s">
        <v>84</v>
      </c>
      <c r="AY164" s="24" t="s">
        <v>130</v>
      </c>
      <c r="BE164" s="203">
        <f>IF(N164="základní",J164,0)</f>
        <v>0</v>
      </c>
      <c r="BF164" s="203">
        <f>IF(N164="snížená",J164,0)</f>
        <v>0</v>
      </c>
      <c r="BG164" s="203">
        <f>IF(N164="zákl. přenesená",J164,0)</f>
        <v>0</v>
      </c>
      <c r="BH164" s="203">
        <f>IF(N164="sníž. přenesená",J164,0)</f>
        <v>0</v>
      </c>
      <c r="BI164" s="203">
        <f>IF(N164="nulová",J164,0)</f>
        <v>0</v>
      </c>
      <c r="BJ164" s="24" t="s">
        <v>24</v>
      </c>
      <c r="BK164" s="203">
        <f>ROUND(I164*H164,2)</f>
        <v>0</v>
      </c>
      <c r="BL164" s="24" t="s">
        <v>137</v>
      </c>
      <c r="BM164" s="24" t="s">
        <v>248</v>
      </c>
    </row>
    <row r="165" spans="2:47" s="1" customFormat="1" ht="13.5">
      <c r="B165" s="41"/>
      <c r="C165" s="63"/>
      <c r="D165" s="204" t="s">
        <v>139</v>
      </c>
      <c r="E165" s="63"/>
      <c r="F165" s="205" t="s">
        <v>249</v>
      </c>
      <c r="G165" s="63"/>
      <c r="H165" s="63"/>
      <c r="I165" s="163"/>
      <c r="J165" s="63"/>
      <c r="K165" s="63"/>
      <c r="L165" s="61"/>
      <c r="M165" s="206"/>
      <c r="N165" s="42"/>
      <c r="O165" s="42"/>
      <c r="P165" s="42"/>
      <c r="Q165" s="42"/>
      <c r="R165" s="42"/>
      <c r="S165" s="42"/>
      <c r="T165" s="78"/>
      <c r="AT165" s="24" t="s">
        <v>139</v>
      </c>
      <c r="AU165" s="24" t="s">
        <v>84</v>
      </c>
    </row>
    <row r="166" spans="2:51" s="11" customFormat="1" ht="13.5">
      <c r="B166" s="208"/>
      <c r="C166" s="209"/>
      <c r="D166" s="204" t="s">
        <v>143</v>
      </c>
      <c r="E166" s="210" t="s">
        <v>22</v>
      </c>
      <c r="F166" s="211" t="s">
        <v>250</v>
      </c>
      <c r="G166" s="209"/>
      <c r="H166" s="212">
        <v>329.054</v>
      </c>
      <c r="I166" s="213"/>
      <c r="J166" s="209"/>
      <c r="K166" s="209"/>
      <c r="L166" s="214"/>
      <c r="M166" s="215"/>
      <c r="N166" s="216"/>
      <c r="O166" s="216"/>
      <c r="P166" s="216"/>
      <c r="Q166" s="216"/>
      <c r="R166" s="216"/>
      <c r="S166" s="216"/>
      <c r="T166" s="217"/>
      <c r="AT166" s="218" t="s">
        <v>143</v>
      </c>
      <c r="AU166" s="218" t="s">
        <v>84</v>
      </c>
      <c r="AV166" s="11" t="s">
        <v>84</v>
      </c>
      <c r="AW166" s="11" t="s">
        <v>39</v>
      </c>
      <c r="AX166" s="11" t="s">
        <v>75</v>
      </c>
      <c r="AY166" s="218" t="s">
        <v>130</v>
      </c>
    </row>
    <row r="167" spans="2:51" s="11" customFormat="1" ht="13.5">
      <c r="B167" s="208"/>
      <c r="C167" s="209"/>
      <c r="D167" s="204" t="s">
        <v>143</v>
      </c>
      <c r="E167" s="210" t="s">
        <v>22</v>
      </c>
      <c r="F167" s="211" t="s">
        <v>251</v>
      </c>
      <c r="G167" s="209"/>
      <c r="H167" s="212">
        <v>-36.912</v>
      </c>
      <c r="I167" s="213"/>
      <c r="J167" s="209"/>
      <c r="K167" s="209"/>
      <c r="L167" s="214"/>
      <c r="M167" s="215"/>
      <c r="N167" s="216"/>
      <c r="O167" s="216"/>
      <c r="P167" s="216"/>
      <c r="Q167" s="216"/>
      <c r="R167" s="216"/>
      <c r="S167" s="216"/>
      <c r="T167" s="217"/>
      <c r="AT167" s="218" t="s">
        <v>143</v>
      </c>
      <c r="AU167" s="218" t="s">
        <v>84</v>
      </c>
      <c r="AV167" s="11" t="s">
        <v>84</v>
      </c>
      <c r="AW167" s="11" t="s">
        <v>39</v>
      </c>
      <c r="AX167" s="11" t="s">
        <v>75</v>
      </c>
      <c r="AY167" s="218" t="s">
        <v>130</v>
      </c>
    </row>
    <row r="168" spans="2:51" s="12" customFormat="1" ht="13.5">
      <c r="B168" s="219"/>
      <c r="C168" s="220"/>
      <c r="D168" s="204" t="s">
        <v>143</v>
      </c>
      <c r="E168" s="221" t="s">
        <v>22</v>
      </c>
      <c r="F168" s="222" t="s">
        <v>153</v>
      </c>
      <c r="G168" s="220"/>
      <c r="H168" s="223">
        <v>292.142</v>
      </c>
      <c r="I168" s="224"/>
      <c r="J168" s="220"/>
      <c r="K168" s="220"/>
      <c r="L168" s="225"/>
      <c r="M168" s="226"/>
      <c r="N168" s="227"/>
      <c r="O168" s="227"/>
      <c r="P168" s="227"/>
      <c r="Q168" s="227"/>
      <c r="R168" s="227"/>
      <c r="S168" s="227"/>
      <c r="T168" s="228"/>
      <c r="AT168" s="229" t="s">
        <v>143</v>
      </c>
      <c r="AU168" s="229" t="s">
        <v>84</v>
      </c>
      <c r="AV168" s="12" t="s">
        <v>137</v>
      </c>
      <c r="AW168" s="12" t="s">
        <v>39</v>
      </c>
      <c r="AX168" s="12" t="s">
        <v>24</v>
      </c>
      <c r="AY168" s="229" t="s">
        <v>130</v>
      </c>
    </row>
    <row r="169" spans="2:65" s="1" customFormat="1" ht="14.45" customHeight="1">
      <c r="B169" s="41"/>
      <c r="C169" s="192" t="s">
        <v>252</v>
      </c>
      <c r="D169" s="192" t="s">
        <v>132</v>
      </c>
      <c r="E169" s="193" t="s">
        <v>253</v>
      </c>
      <c r="F169" s="194" t="s">
        <v>254</v>
      </c>
      <c r="G169" s="195" t="s">
        <v>147</v>
      </c>
      <c r="H169" s="196">
        <v>61.647</v>
      </c>
      <c r="I169" s="197"/>
      <c r="J169" s="198">
        <f>ROUND(I169*H169,2)</f>
        <v>0</v>
      </c>
      <c r="K169" s="194" t="s">
        <v>22</v>
      </c>
      <c r="L169" s="61"/>
      <c r="M169" s="199" t="s">
        <v>22</v>
      </c>
      <c r="N169" s="200" t="s">
        <v>46</v>
      </c>
      <c r="O169" s="42"/>
      <c r="P169" s="201">
        <f>O169*H169</f>
        <v>0</v>
      </c>
      <c r="Q169" s="201">
        <v>0</v>
      </c>
      <c r="R169" s="201">
        <f>Q169*H169</f>
        <v>0</v>
      </c>
      <c r="S169" s="201">
        <v>0</v>
      </c>
      <c r="T169" s="202">
        <f>S169*H169</f>
        <v>0</v>
      </c>
      <c r="AR169" s="24" t="s">
        <v>137</v>
      </c>
      <c r="AT169" s="24" t="s">
        <v>132</v>
      </c>
      <c r="AU169" s="24" t="s">
        <v>84</v>
      </c>
      <c r="AY169" s="24" t="s">
        <v>130</v>
      </c>
      <c r="BE169" s="203">
        <f>IF(N169="základní",J169,0)</f>
        <v>0</v>
      </c>
      <c r="BF169" s="203">
        <f>IF(N169="snížená",J169,0)</f>
        <v>0</v>
      </c>
      <c r="BG169" s="203">
        <f>IF(N169="zákl. přenesená",J169,0)</f>
        <v>0</v>
      </c>
      <c r="BH169" s="203">
        <f>IF(N169="sníž. přenesená",J169,0)</f>
        <v>0</v>
      </c>
      <c r="BI169" s="203">
        <f>IF(N169="nulová",J169,0)</f>
        <v>0</v>
      </c>
      <c r="BJ169" s="24" t="s">
        <v>24</v>
      </c>
      <c r="BK169" s="203">
        <f>ROUND(I169*H169,2)</f>
        <v>0</v>
      </c>
      <c r="BL169" s="24" t="s">
        <v>137</v>
      </c>
      <c r="BM169" s="24" t="s">
        <v>255</v>
      </c>
    </row>
    <row r="170" spans="2:47" s="1" customFormat="1" ht="13.5">
      <c r="B170" s="41"/>
      <c r="C170" s="63"/>
      <c r="D170" s="204" t="s">
        <v>139</v>
      </c>
      <c r="E170" s="63"/>
      <c r="F170" s="205" t="s">
        <v>256</v>
      </c>
      <c r="G170" s="63"/>
      <c r="H170" s="63"/>
      <c r="I170" s="163"/>
      <c r="J170" s="63"/>
      <c r="K170" s="63"/>
      <c r="L170" s="61"/>
      <c r="M170" s="206"/>
      <c r="N170" s="42"/>
      <c r="O170" s="42"/>
      <c r="P170" s="42"/>
      <c r="Q170" s="42"/>
      <c r="R170" s="42"/>
      <c r="S170" s="42"/>
      <c r="T170" s="78"/>
      <c r="AT170" s="24" t="s">
        <v>139</v>
      </c>
      <c r="AU170" s="24" t="s">
        <v>84</v>
      </c>
    </row>
    <row r="171" spans="2:51" s="11" customFormat="1" ht="27">
      <c r="B171" s="208"/>
      <c r="C171" s="209"/>
      <c r="D171" s="204" t="s">
        <v>143</v>
      </c>
      <c r="E171" s="210" t="s">
        <v>22</v>
      </c>
      <c r="F171" s="211" t="s">
        <v>257</v>
      </c>
      <c r="G171" s="209"/>
      <c r="H171" s="212">
        <v>60.747</v>
      </c>
      <c r="I171" s="213"/>
      <c r="J171" s="209"/>
      <c r="K171" s="209"/>
      <c r="L171" s="214"/>
      <c r="M171" s="215"/>
      <c r="N171" s="216"/>
      <c r="O171" s="216"/>
      <c r="P171" s="216"/>
      <c r="Q171" s="216"/>
      <c r="R171" s="216"/>
      <c r="S171" s="216"/>
      <c r="T171" s="217"/>
      <c r="AT171" s="218" t="s">
        <v>143</v>
      </c>
      <c r="AU171" s="218" t="s">
        <v>84</v>
      </c>
      <c r="AV171" s="11" t="s">
        <v>84</v>
      </c>
      <c r="AW171" s="11" t="s">
        <v>39</v>
      </c>
      <c r="AX171" s="11" t="s">
        <v>75</v>
      </c>
      <c r="AY171" s="218" t="s">
        <v>130</v>
      </c>
    </row>
    <row r="172" spans="2:51" s="11" customFormat="1" ht="13.5">
      <c r="B172" s="208"/>
      <c r="C172" s="209"/>
      <c r="D172" s="204" t="s">
        <v>143</v>
      </c>
      <c r="E172" s="210" t="s">
        <v>22</v>
      </c>
      <c r="F172" s="211" t="s">
        <v>258</v>
      </c>
      <c r="G172" s="209"/>
      <c r="H172" s="212">
        <v>0.9</v>
      </c>
      <c r="I172" s="213"/>
      <c r="J172" s="209"/>
      <c r="K172" s="209"/>
      <c r="L172" s="214"/>
      <c r="M172" s="215"/>
      <c r="N172" s="216"/>
      <c r="O172" s="216"/>
      <c r="P172" s="216"/>
      <c r="Q172" s="216"/>
      <c r="R172" s="216"/>
      <c r="S172" s="216"/>
      <c r="T172" s="217"/>
      <c r="AT172" s="218" t="s">
        <v>143</v>
      </c>
      <c r="AU172" s="218" t="s">
        <v>84</v>
      </c>
      <c r="AV172" s="11" t="s">
        <v>84</v>
      </c>
      <c r="AW172" s="11" t="s">
        <v>39</v>
      </c>
      <c r="AX172" s="11" t="s">
        <v>75</v>
      </c>
      <c r="AY172" s="218" t="s">
        <v>130</v>
      </c>
    </row>
    <row r="173" spans="2:51" s="12" customFormat="1" ht="13.5">
      <c r="B173" s="219"/>
      <c r="C173" s="220"/>
      <c r="D173" s="204" t="s">
        <v>143</v>
      </c>
      <c r="E173" s="221" t="s">
        <v>22</v>
      </c>
      <c r="F173" s="222" t="s">
        <v>153</v>
      </c>
      <c r="G173" s="220"/>
      <c r="H173" s="223">
        <v>61.647</v>
      </c>
      <c r="I173" s="224"/>
      <c r="J173" s="220"/>
      <c r="K173" s="220"/>
      <c r="L173" s="225"/>
      <c r="M173" s="226"/>
      <c r="N173" s="227"/>
      <c r="O173" s="227"/>
      <c r="P173" s="227"/>
      <c r="Q173" s="227"/>
      <c r="R173" s="227"/>
      <c r="S173" s="227"/>
      <c r="T173" s="228"/>
      <c r="AT173" s="229" t="s">
        <v>143</v>
      </c>
      <c r="AU173" s="229" t="s">
        <v>84</v>
      </c>
      <c r="AV173" s="12" t="s">
        <v>137</v>
      </c>
      <c r="AW173" s="12" t="s">
        <v>39</v>
      </c>
      <c r="AX173" s="12" t="s">
        <v>24</v>
      </c>
      <c r="AY173" s="229" t="s">
        <v>130</v>
      </c>
    </row>
    <row r="174" spans="2:65" s="1" customFormat="1" ht="14.45" customHeight="1">
      <c r="B174" s="41"/>
      <c r="C174" s="192" t="s">
        <v>259</v>
      </c>
      <c r="D174" s="192" t="s">
        <v>132</v>
      </c>
      <c r="E174" s="193" t="s">
        <v>260</v>
      </c>
      <c r="F174" s="194" t="s">
        <v>261</v>
      </c>
      <c r="G174" s="195" t="s">
        <v>135</v>
      </c>
      <c r="H174" s="196">
        <v>76</v>
      </c>
      <c r="I174" s="197"/>
      <c r="J174" s="198">
        <f>ROUND(I174*H174,2)</f>
        <v>0</v>
      </c>
      <c r="K174" s="194" t="s">
        <v>22</v>
      </c>
      <c r="L174" s="61"/>
      <c r="M174" s="199" t="s">
        <v>22</v>
      </c>
      <c r="N174" s="200" t="s">
        <v>46</v>
      </c>
      <c r="O174" s="42"/>
      <c r="P174" s="201">
        <f>O174*H174</f>
        <v>0</v>
      </c>
      <c r="Q174" s="201">
        <v>0</v>
      </c>
      <c r="R174" s="201">
        <f>Q174*H174</f>
        <v>0</v>
      </c>
      <c r="S174" s="201">
        <v>0</v>
      </c>
      <c r="T174" s="202">
        <f>S174*H174</f>
        <v>0</v>
      </c>
      <c r="AR174" s="24" t="s">
        <v>137</v>
      </c>
      <c r="AT174" s="24" t="s">
        <v>132</v>
      </c>
      <c r="AU174" s="24" t="s">
        <v>84</v>
      </c>
      <c r="AY174" s="24" t="s">
        <v>130</v>
      </c>
      <c r="BE174" s="203">
        <f>IF(N174="základní",J174,0)</f>
        <v>0</v>
      </c>
      <c r="BF174" s="203">
        <f>IF(N174="snížená",J174,0)</f>
        <v>0</v>
      </c>
      <c r="BG174" s="203">
        <f>IF(N174="zákl. přenesená",J174,0)</f>
        <v>0</v>
      </c>
      <c r="BH174" s="203">
        <f>IF(N174="sníž. přenesená",J174,0)</f>
        <v>0</v>
      </c>
      <c r="BI174" s="203">
        <f>IF(N174="nulová",J174,0)</f>
        <v>0</v>
      </c>
      <c r="BJ174" s="24" t="s">
        <v>24</v>
      </c>
      <c r="BK174" s="203">
        <f>ROUND(I174*H174,2)</f>
        <v>0</v>
      </c>
      <c r="BL174" s="24" t="s">
        <v>137</v>
      </c>
      <c r="BM174" s="24" t="s">
        <v>262</v>
      </c>
    </row>
    <row r="175" spans="2:47" s="1" customFormat="1" ht="13.5">
      <c r="B175" s="41"/>
      <c r="C175" s="63"/>
      <c r="D175" s="204" t="s">
        <v>139</v>
      </c>
      <c r="E175" s="63"/>
      <c r="F175" s="205" t="s">
        <v>263</v>
      </c>
      <c r="G175" s="63"/>
      <c r="H175" s="63"/>
      <c r="I175" s="163"/>
      <c r="J175" s="63"/>
      <c r="K175" s="63"/>
      <c r="L175" s="61"/>
      <c r="M175" s="206"/>
      <c r="N175" s="42"/>
      <c r="O175" s="42"/>
      <c r="P175" s="42"/>
      <c r="Q175" s="42"/>
      <c r="R175" s="42"/>
      <c r="S175" s="42"/>
      <c r="T175" s="78"/>
      <c r="AT175" s="24" t="s">
        <v>139</v>
      </c>
      <c r="AU175" s="24" t="s">
        <v>84</v>
      </c>
    </row>
    <row r="176" spans="2:51" s="11" customFormat="1" ht="13.5">
      <c r="B176" s="208"/>
      <c r="C176" s="209"/>
      <c r="D176" s="204" t="s">
        <v>143</v>
      </c>
      <c r="E176" s="210" t="s">
        <v>22</v>
      </c>
      <c r="F176" s="211" t="s">
        <v>208</v>
      </c>
      <c r="G176" s="209"/>
      <c r="H176" s="212">
        <v>76</v>
      </c>
      <c r="I176" s="213"/>
      <c r="J176" s="209"/>
      <c r="K176" s="209"/>
      <c r="L176" s="214"/>
      <c r="M176" s="215"/>
      <c r="N176" s="216"/>
      <c r="O176" s="216"/>
      <c r="P176" s="216"/>
      <c r="Q176" s="216"/>
      <c r="R176" s="216"/>
      <c r="S176" s="216"/>
      <c r="T176" s="217"/>
      <c r="AT176" s="218" t="s">
        <v>143</v>
      </c>
      <c r="AU176" s="218" t="s">
        <v>84</v>
      </c>
      <c r="AV176" s="11" t="s">
        <v>84</v>
      </c>
      <c r="AW176" s="11" t="s">
        <v>39</v>
      </c>
      <c r="AX176" s="11" t="s">
        <v>24</v>
      </c>
      <c r="AY176" s="218" t="s">
        <v>130</v>
      </c>
    </row>
    <row r="177" spans="2:63" s="10" customFormat="1" ht="29.85" customHeight="1">
      <c r="B177" s="176"/>
      <c r="C177" s="177"/>
      <c r="D177" s="178" t="s">
        <v>74</v>
      </c>
      <c r="E177" s="190" t="s">
        <v>84</v>
      </c>
      <c r="F177" s="190" t="s">
        <v>264</v>
      </c>
      <c r="G177" s="177"/>
      <c r="H177" s="177"/>
      <c r="I177" s="180"/>
      <c r="J177" s="191">
        <f>BK177</f>
        <v>0</v>
      </c>
      <c r="K177" s="177"/>
      <c r="L177" s="182"/>
      <c r="M177" s="183"/>
      <c r="N177" s="184"/>
      <c r="O177" s="184"/>
      <c r="P177" s="185">
        <f>SUM(P178:P181)</f>
        <v>0</v>
      </c>
      <c r="Q177" s="184"/>
      <c r="R177" s="185">
        <f>SUM(R178:R181)</f>
        <v>0</v>
      </c>
      <c r="S177" s="184"/>
      <c r="T177" s="186">
        <f>SUM(T178:T181)</f>
        <v>0</v>
      </c>
      <c r="AR177" s="187" t="s">
        <v>24</v>
      </c>
      <c r="AT177" s="188" t="s">
        <v>74</v>
      </c>
      <c r="AU177" s="188" t="s">
        <v>24</v>
      </c>
      <c r="AY177" s="187" t="s">
        <v>130</v>
      </c>
      <c r="BK177" s="189">
        <f>SUM(BK178:BK181)</f>
        <v>0</v>
      </c>
    </row>
    <row r="178" spans="2:65" s="1" customFormat="1" ht="14.45" customHeight="1">
      <c r="B178" s="41"/>
      <c r="C178" s="192" t="s">
        <v>265</v>
      </c>
      <c r="D178" s="192" t="s">
        <v>132</v>
      </c>
      <c r="E178" s="193" t="s">
        <v>266</v>
      </c>
      <c r="F178" s="194" t="s">
        <v>267</v>
      </c>
      <c r="G178" s="195" t="s">
        <v>147</v>
      </c>
      <c r="H178" s="196">
        <v>25.5</v>
      </c>
      <c r="I178" s="197"/>
      <c r="J178" s="198">
        <f>ROUND(I178*H178,2)</f>
        <v>0</v>
      </c>
      <c r="K178" s="194" t="s">
        <v>22</v>
      </c>
      <c r="L178" s="61"/>
      <c r="M178" s="199" t="s">
        <v>22</v>
      </c>
      <c r="N178" s="200" t="s">
        <v>46</v>
      </c>
      <c r="O178" s="42"/>
      <c r="P178" s="201">
        <f>O178*H178</f>
        <v>0</v>
      </c>
      <c r="Q178" s="201">
        <v>0</v>
      </c>
      <c r="R178" s="201">
        <f>Q178*H178</f>
        <v>0</v>
      </c>
      <c r="S178" s="201">
        <v>0</v>
      </c>
      <c r="T178" s="202">
        <f>S178*H178</f>
        <v>0</v>
      </c>
      <c r="AR178" s="24" t="s">
        <v>137</v>
      </c>
      <c r="AT178" s="24" t="s">
        <v>132</v>
      </c>
      <c r="AU178" s="24" t="s">
        <v>84</v>
      </c>
      <c r="AY178" s="24" t="s">
        <v>130</v>
      </c>
      <c r="BE178" s="203">
        <f>IF(N178="základní",J178,0)</f>
        <v>0</v>
      </c>
      <c r="BF178" s="203">
        <f>IF(N178="snížená",J178,0)</f>
        <v>0</v>
      </c>
      <c r="BG178" s="203">
        <f>IF(N178="zákl. přenesená",J178,0)</f>
        <v>0</v>
      </c>
      <c r="BH178" s="203">
        <f>IF(N178="sníž. přenesená",J178,0)</f>
        <v>0</v>
      </c>
      <c r="BI178" s="203">
        <f>IF(N178="nulová",J178,0)</f>
        <v>0</v>
      </c>
      <c r="BJ178" s="24" t="s">
        <v>24</v>
      </c>
      <c r="BK178" s="203">
        <f>ROUND(I178*H178,2)</f>
        <v>0</v>
      </c>
      <c r="BL178" s="24" t="s">
        <v>137</v>
      </c>
      <c r="BM178" s="24" t="s">
        <v>268</v>
      </c>
    </row>
    <row r="179" spans="2:47" s="1" customFormat="1" ht="13.5">
      <c r="B179" s="41"/>
      <c r="C179" s="63"/>
      <c r="D179" s="204" t="s">
        <v>139</v>
      </c>
      <c r="E179" s="63"/>
      <c r="F179" s="205" t="s">
        <v>267</v>
      </c>
      <c r="G179" s="63"/>
      <c r="H179" s="63"/>
      <c r="I179" s="163"/>
      <c r="J179" s="63"/>
      <c r="K179" s="63"/>
      <c r="L179" s="61"/>
      <c r="M179" s="206"/>
      <c r="N179" s="42"/>
      <c r="O179" s="42"/>
      <c r="P179" s="42"/>
      <c r="Q179" s="42"/>
      <c r="R179" s="42"/>
      <c r="S179" s="42"/>
      <c r="T179" s="78"/>
      <c r="AT179" s="24" t="s">
        <v>139</v>
      </c>
      <c r="AU179" s="24" t="s">
        <v>84</v>
      </c>
    </row>
    <row r="180" spans="2:51" s="14" customFormat="1" ht="27">
      <c r="B180" s="241"/>
      <c r="C180" s="242"/>
      <c r="D180" s="204" t="s">
        <v>143</v>
      </c>
      <c r="E180" s="243" t="s">
        <v>22</v>
      </c>
      <c r="F180" s="244" t="s">
        <v>269</v>
      </c>
      <c r="G180" s="242"/>
      <c r="H180" s="243" t="s">
        <v>22</v>
      </c>
      <c r="I180" s="245"/>
      <c r="J180" s="242"/>
      <c r="K180" s="242"/>
      <c r="L180" s="246"/>
      <c r="M180" s="247"/>
      <c r="N180" s="248"/>
      <c r="O180" s="248"/>
      <c r="P180" s="248"/>
      <c r="Q180" s="248"/>
      <c r="R180" s="248"/>
      <c r="S180" s="248"/>
      <c r="T180" s="249"/>
      <c r="AT180" s="250" t="s">
        <v>143</v>
      </c>
      <c r="AU180" s="250" t="s">
        <v>84</v>
      </c>
      <c r="AV180" s="14" t="s">
        <v>24</v>
      </c>
      <c r="AW180" s="14" t="s">
        <v>39</v>
      </c>
      <c r="AX180" s="14" t="s">
        <v>75</v>
      </c>
      <c r="AY180" s="250" t="s">
        <v>130</v>
      </c>
    </row>
    <row r="181" spans="2:51" s="11" customFormat="1" ht="13.5">
      <c r="B181" s="208"/>
      <c r="C181" s="209"/>
      <c r="D181" s="204" t="s">
        <v>143</v>
      </c>
      <c r="E181" s="210" t="s">
        <v>22</v>
      </c>
      <c r="F181" s="211" t="s">
        <v>270</v>
      </c>
      <c r="G181" s="209"/>
      <c r="H181" s="212">
        <v>25.5</v>
      </c>
      <c r="I181" s="213"/>
      <c r="J181" s="209"/>
      <c r="K181" s="209"/>
      <c r="L181" s="214"/>
      <c r="M181" s="215"/>
      <c r="N181" s="216"/>
      <c r="O181" s="216"/>
      <c r="P181" s="216"/>
      <c r="Q181" s="216"/>
      <c r="R181" s="216"/>
      <c r="S181" s="216"/>
      <c r="T181" s="217"/>
      <c r="AT181" s="218" t="s">
        <v>143</v>
      </c>
      <c r="AU181" s="218" t="s">
        <v>84</v>
      </c>
      <c r="AV181" s="11" t="s">
        <v>84</v>
      </c>
      <c r="AW181" s="11" t="s">
        <v>39</v>
      </c>
      <c r="AX181" s="11" t="s">
        <v>24</v>
      </c>
      <c r="AY181" s="218" t="s">
        <v>130</v>
      </c>
    </row>
    <row r="182" spans="2:63" s="10" customFormat="1" ht="29.85" customHeight="1">
      <c r="B182" s="176"/>
      <c r="C182" s="177"/>
      <c r="D182" s="178" t="s">
        <v>74</v>
      </c>
      <c r="E182" s="190" t="s">
        <v>154</v>
      </c>
      <c r="F182" s="190" t="s">
        <v>271</v>
      </c>
      <c r="G182" s="177"/>
      <c r="H182" s="177"/>
      <c r="I182" s="180"/>
      <c r="J182" s="191">
        <f>BK182</f>
        <v>0</v>
      </c>
      <c r="K182" s="177"/>
      <c r="L182" s="182"/>
      <c r="M182" s="183"/>
      <c r="N182" s="184"/>
      <c r="O182" s="184"/>
      <c r="P182" s="185">
        <f>SUM(P183:P190)</f>
        <v>0</v>
      </c>
      <c r="Q182" s="184"/>
      <c r="R182" s="185">
        <f>SUM(R183:R190)</f>
        <v>0.5574096</v>
      </c>
      <c r="S182" s="184"/>
      <c r="T182" s="186">
        <f>SUM(T183:T190)</f>
        <v>0</v>
      </c>
      <c r="AR182" s="187" t="s">
        <v>24</v>
      </c>
      <c r="AT182" s="188" t="s">
        <v>74</v>
      </c>
      <c r="AU182" s="188" t="s">
        <v>24</v>
      </c>
      <c r="AY182" s="187" t="s">
        <v>130</v>
      </c>
      <c r="BK182" s="189">
        <f>SUM(BK183:BK190)</f>
        <v>0</v>
      </c>
    </row>
    <row r="183" spans="2:65" s="1" customFormat="1" ht="20.45" customHeight="1">
      <c r="B183" s="41"/>
      <c r="C183" s="192" t="s">
        <v>272</v>
      </c>
      <c r="D183" s="192" t="s">
        <v>132</v>
      </c>
      <c r="E183" s="193" t="s">
        <v>273</v>
      </c>
      <c r="F183" s="194" t="s">
        <v>274</v>
      </c>
      <c r="G183" s="195" t="s">
        <v>173</v>
      </c>
      <c r="H183" s="196">
        <v>276</v>
      </c>
      <c r="I183" s="197"/>
      <c r="J183" s="198">
        <f>ROUND(I183*H183,2)</f>
        <v>0</v>
      </c>
      <c r="K183" s="194" t="s">
        <v>136</v>
      </c>
      <c r="L183" s="61"/>
      <c r="M183" s="199" t="s">
        <v>22</v>
      </c>
      <c r="N183" s="200" t="s">
        <v>46</v>
      </c>
      <c r="O183" s="42"/>
      <c r="P183" s="201">
        <f>O183*H183</f>
        <v>0</v>
      </c>
      <c r="Q183" s="201">
        <v>0</v>
      </c>
      <c r="R183" s="201">
        <f>Q183*H183</f>
        <v>0</v>
      </c>
      <c r="S183" s="201">
        <v>0</v>
      </c>
      <c r="T183" s="202">
        <f>S183*H183</f>
        <v>0</v>
      </c>
      <c r="AR183" s="24" t="s">
        <v>137</v>
      </c>
      <c r="AT183" s="24" t="s">
        <v>132</v>
      </c>
      <c r="AU183" s="24" t="s">
        <v>84</v>
      </c>
      <c r="AY183" s="24" t="s">
        <v>130</v>
      </c>
      <c r="BE183" s="203">
        <f>IF(N183="základní",J183,0)</f>
        <v>0</v>
      </c>
      <c r="BF183" s="203">
        <f>IF(N183="snížená",J183,0)</f>
        <v>0</v>
      </c>
      <c r="BG183" s="203">
        <f>IF(N183="zákl. přenesená",J183,0)</f>
        <v>0</v>
      </c>
      <c r="BH183" s="203">
        <f>IF(N183="sníž. přenesená",J183,0)</f>
        <v>0</v>
      </c>
      <c r="BI183" s="203">
        <f>IF(N183="nulová",J183,0)</f>
        <v>0</v>
      </c>
      <c r="BJ183" s="24" t="s">
        <v>24</v>
      </c>
      <c r="BK183" s="203">
        <f>ROUND(I183*H183,2)</f>
        <v>0</v>
      </c>
      <c r="BL183" s="24" t="s">
        <v>137</v>
      </c>
      <c r="BM183" s="24" t="s">
        <v>275</v>
      </c>
    </row>
    <row r="184" spans="2:47" s="1" customFormat="1" ht="13.5">
      <c r="B184" s="41"/>
      <c r="C184" s="63"/>
      <c r="D184" s="204" t="s">
        <v>139</v>
      </c>
      <c r="E184" s="63"/>
      <c r="F184" s="205" t="s">
        <v>276</v>
      </c>
      <c r="G184" s="63"/>
      <c r="H184" s="63"/>
      <c r="I184" s="163"/>
      <c r="J184" s="63"/>
      <c r="K184" s="63"/>
      <c r="L184" s="61"/>
      <c r="M184" s="206"/>
      <c r="N184" s="42"/>
      <c r="O184" s="42"/>
      <c r="P184" s="42"/>
      <c r="Q184" s="42"/>
      <c r="R184" s="42"/>
      <c r="S184" s="42"/>
      <c r="T184" s="78"/>
      <c r="AT184" s="24" t="s">
        <v>139</v>
      </c>
      <c r="AU184" s="24" t="s">
        <v>84</v>
      </c>
    </row>
    <row r="185" spans="2:47" s="1" customFormat="1" ht="27">
      <c r="B185" s="41"/>
      <c r="C185" s="63"/>
      <c r="D185" s="204" t="s">
        <v>141</v>
      </c>
      <c r="E185" s="63"/>
      <c r="F185" s="207" t="s">
        <v>277</v>
      </c>
      <c r="G185" s="63"/>
      <c r="H185" s="63"/>
      <c r="I185" s="163"/>
      <c r="J185" s="63"/>
      <c r="K185" s="63"/>
      <c r="L185" s="61"/>
      <c r="M185" s="206"/>
      <c r="N185" s="42"/>
      <c r="O185" s="42"/>
      <c r="P185" s="42"/>
      <c r="Q185" s="42"/>
      <c r="R185" s="42"/>
      <c r="S185" s="42"/>
      <c r="T185" s="78"/>
      <c r="AT185" s="24" t="s">
        <v>141</v>
      </c>
      <c r="AU185" s="24" t="s">
        <v>84</v>
      </c>
    </row>
    <row r="186" spans="2:51" s="11" customFormat="1" ht="13.5">
      <c r="B186" s="208"/>
      <c r="C186" s="209"/>
      <c r="D186" s="204" t="s">
        <v>143</v>
      </c>
      <c r="E186" s="210" t="s">
        <v>22</v>
      </c>
      <c r="F186" s="211" t="s">
        <v>278</v>
      </c>
      <c r="G186" s="209"/>
      <c r="H186" s="212">
        <v>276</v>
      </c>
      <c r="I186" s="213"/>
      <c r="J186" s="209"/>
      <c r="K186" s="209"/>
      <c r="L186" s="214"/>
      <c r="M186" s="215"/>
      <c r="N186" s="216"/>
      <c r="O186" s="216"/>
      <c r="P186" s="216"/>
      <c r="Q186" s="216"/>
      <c r="R186" s="216"/>
      <c r="S186" s="216"/>
      <c r="T186" s="217"/>
      <c r="AT186" s="218" t="s">
        <v>143</v>
      </c>
      <c r="AU186" s="218" t="s">
        <v>84</v>
      </c>
      <c r="AV186" s="11" t="s">
        <v>84</v>
      </c>
      <c r="AW186" s="11" t="s">
        <v>39</v>
      </c>
      <c r="AX186" s="11" t="s">
        <v>24</v>
      </c>
      <c r="AY186" s="218" t="s">
        <v>130</v>
      </c>
    </row>
    <row r="187" spans="2:65" s="1" customFormat="1" ht="20.45" customHeight="1">
      <c r="B187" s="41"/>
      <c r="C187" s="251" t="s">
        <v>279</v>
      </c>
      <c r="D187" s="251" t="s">
        <v>280</v>
      </c>
      <c r="E187" s="252" t="s">
        <v>281</v>
      </c>
      <c r="F187" s="253" t="s">
        <v>282</v>
      </c>
      <c r="G187" s="254" t="s">
        <v>173</v>
      </c>
      <c r="H187" s="255">
        <v>281.52</v>
      </c>
      <c r="I187" s="256"/>
      <c r="J187" s="257">
        <f>ROUND(I187*H187,2)</f>
        <v>0</v>
      </c>
      <c r="K187" s="253" t="s">
        <v>283</v>
      </c>
      <c r="L187" s="258"/>
      <c r="M187" s="259" t="s">
        <v>22</v>
      </c>
      <c r="N187" s="260" t="s">
        <v>46</v>
      </c>
      <c r="O187" s="42"/>
      <c r="P187" s="201">
        <f>O187*H187</f>
        <v>0</v>
      </c>
      <c r="Q187" s="201">
        <v>0.00198</v>
      </c>
      <c r="R187" s="201">
        <f>Q187*H187</f>
        <v>0.5574096</v>
      </c>
      <c r="S187" s="201">
        <v>0</v>
      </c>
      <c r="T187" s="202">
        <f>S187*H187</f>
        <v>0</v>
      </c>
      <c r="AR187" s="24" t="s">
        <v>192</v>
      </c>
      <c r="AT187" s="24" t="s">
        <v>280</v>
      </c>
      <c r="AU187" s="24" t="s">
        <v>84</v>
      </c>
      <c r="AY187" s="24" t="s">
        <v>130</v>
      </c>
      <c r="BE187" s="203">
        <f>IF(N187="základní",J187,0)</f>
        <v>0</v>
      </c>
      <c r="BF187" s="203">
        <f>IF(N187="snížená",J187,0)</f>
        <v>0</v>
      </c>
      <c r="BG187" s="203">
        <f>IF(N187="zákl. přenesená",J187,0)</f>
        <v>0</v>
      </c>
      <c r="BH187" s="203">
        <f>IF(N187="sníž. přenesená",J187,0)</f>
        <v>0</v>
      </c>
      <c r="BI187" s="203">
        <f>IF(N187="nulová",J187,0)</f>
        <v>0</v>
      </c>
      <c r="BJ187" s="24" t="s">
        <v>24</v>
      </c>
      <c r="BK187" s="203">
        <f>ROUND(I187*H187,2)</f>
        <v>0</v>
      </c>
      <c r="BL187" s="24" t="s">
        <v>137</v>
      </c>
      <c r="BM187" s="24" t="s">
        <v>284</v>
      </c>
    </row>
    <row r="188" spans="2:47" s="1" customFormat="1" ht="27">
      <c r="B188" s="41"/>
      <c r="C188" s="63"/>
      <c r="D188" s="204" t="s">
        <v>139</v>
      </c>
      <c r="E188" s="63"/>
      <c r="F188" s="205" t="s">
        <v>285</v>
      </c>
      <c r="G188" s="63"/>
      <c r="H188" s="63"/>
      <c r="I188" s="163"/>
      <c r="J188" s="63"/>
      <c r="K188" s="63"/>
      <c r="L188" s="61"/>
      <c r="M188" s="206"/>
      <c r="N188" s="42"/>
      <c r="O188" s="42"/>
      <c r="P188" s="42"/>
      <c r="Q188" s="42"/>
      <c r="R188" s="42"/>
      <c r="S188" s="42"/>
      <c r="T188" s="78"/>
      <c r="AT188" s="24" t="s">
        <v>139</v>
      </c>
      <c r="AU188" s="24" t="s">
        <v>84</v>
      </c>
    </row>
    <row r="189" spans="2:47" s="1" customFormat="1" ht="27">
      <c r="B189" s="41"/>
      <c r="C189" s="63"/>
      <c r="D189" s="204" t="s">
        <v>286</v>
      </c>
      <c r="E189" s="63"/>
      <c r="F189" s="207" t="s">
        <v>287</v>
      </c>
      <c r="G189" s="63"/>
      <c r="H189" s="63"/>
      <c r="I189" s="163"/>
      <c r="J189" s="63"/>
      <c r="K189" s="63"/>
      <c r="L189" s="61"/>
      <c r="M189" s="206"/>
      <c r="N189" s="42"/>
      <c r="O189" s="42"/>
      <c r="P189" s="42"/>
      <c r="Q189" s="42"/>
      <c r="R189" s="42"/>
      <c r="S189" s="42"/>
      <c r="T189" s="78"/>
      <c r="AT189" s="24" t="s">
        <v>286</v>
      </c>
      <c r="AU189" s="24" t="s">
        <v>84</v>
      </c>
    </row>
    <row r="190" spans="2:51" s="11" customFormat="1" ht="13.5">
      <c r="B190" s="208"/>
      <c r="C190" s="209"/>
      <c r="D190" s="204" t="s">
        <v>143</v>
      </c>
      <c r="E190" s="210" t="s">
        <v>22</v>
      </c>
      <c r="F190" s="211" t="s">
        <v>288</v>
      </c>
      <c r="G190" s="209"/>
      <c r="H190" s="212">
        <v>281.52</v>
      </c>
      <c r="I190" s="213"/>
      <c r="J190" s="209"/>
      <c r="K190" s="209"/>
      <c r="L190" s="214"/>
      <c r="M190" s="215"/>
      <c r="N190" s="216"/>
      <c r="O190" s="216"/>
      <c r="P190" s="216"/>
      <c r="Q190" s="216"/>
      <c r="R190" s="216"/>
      <c r="S190" s="216"/>
      <c r="T190" s="217"/>
      <c r="AT190" s="218" t="s">
        <v>143</v>
      </c>
      <c r="AU190" s="218" t="s">
        <v>84</v>
      </c>
      <c r="AV190" s="11" t="s">
        <v>84</v>
      </c>
      <c r="AW190" s="11" t="s">
        <v>39</v>
      </c>
      <c r="AX190" s="11" t="s">
        <v>24</v>
      </c>
      <c r="AY190" s="218" t="s">
        <v>130</v>
      </c>
    </row>
    <row r="191" spans="2:63" s="10" customFormat="1" ht="29.85" customHeight="1">
      <c r="B191" s="176"/>
      <c r="C191" s="177"/>
      <c r="D191" s="178" t="s">
        <v>74</v>
      </c>
      <c r="E191" s="190" t="s">
        <v>137</v>
      </c>
      <c r="F191" s="190" t="s">
        <v>289</v>
      </c>
      <c r="G191" s="177"/>
      <c r="H191" s="177"/>
      <c r="I191" s="180"/>
      <c r="J191" s="191">
        <f>BK191</f>
        <v>0</v>
      </c>
      <c r="K191" s="177"/>
      <c r="L191" s="182"/>
      <c r="M191" s="183"/>
      <c r="N191" s="184"/>
      <c r="O191" s="184"/>
      <c r="P191" s="185">
        <f>SUM(P192:P225)</f>
        <v>0</v>
      </c>
      <c r="Q191" s="184"/>
      <c r="R191" s="185">
        <f>SUM(R192:R225)</f>
        <v>1551.4975319</v>
      </c>
      <c r="S191" s="184"/>
      <c r="T191" s="186">
        <f>SUM(T192:T225)</f>
        <v>0</v>
      </c>
      <c r="AR191" s="187" t="s">
        <v>24</v>
      </c>
      <c r="AT191" s="188" t="s">
        <v>74</v>
      </c>
      <c r="AU191" s="188" t="s">
        <v>24</v>
      </c>
      <c r="AY191" s="187" t="s">
        <v>130</v>
      </c>
      <c r="BK191" s="189">
        <f>SUM(BK192:BK225)</f>
        <v>0</v>
      </c>
    </row>
    <row r="192" spans="2:65" s="1" customFormat="1" ht="20.45" customHeight="1">
      <c r="B192" s="41"/>
      <c r="C192" s="192" t="s">
        <v>9</v>
      </c>
      <c r="D192" s="192" t="s">
        <v>132</v>
      </c>
      <c r="E192" s="193" t="s">
        <v>290</v>
      </c>
      <c r="F192" s="194" t="s">
        <v>291</v>
      </c>
      <c r="G192" s="195" t="s">
        <v>292</v>
      </c>
      <c r="H192" s="196">
        <v>12</v>
      </c>
      <c r="I192" s="197"/>
      <c r="J192" s="198">
        <f>ROUND(I192*H192,2)</f>
        <v>0</v>
      </c>
      <c r="K192" s="194" t="s">
        <v>22</v>
      </c>
      <c r="L192" s="61"/>
      <c r="M192" s="199" t="s">
        <v>22</v>
      </c>
      <c r="N192" s="200" t="s">
        <v>46</v>
      </c>
      <c r="O192" s="42"/>
      <c r="P192" s="201">
        <f>O192*H192</f>
        <v>0</v>
      </c>
      <c r="Q192" s="201">
        <v>0</v>
      </c>
      <c r="R192" s="201">
        <f>Q192*H192</f>
        <v>0</v>
      </c>
      <c r="S192" s="201">
        <v>0</v>
      </c>
      <c r="T192" s="202">
        <f>S192*H192</f>
        <v>0</v>
      </c>
      <c r="AR192" s="24" t="s">
        <v>137</v>
      </c>
      <c r="AT192" s="24" t="s">
        <v>132</v>
      </c>
      <c r="AU192" s="24" t="s">
        <v>84</v>
      </c>
      <c r="AY192" s="24" t="s">
        <v>130</v>
      </c>
      <c r="BE192" s="203">
        <f>IF(N192="základní",J192,0)</f>
        <v>0</v>
      </c>
      <c r="BF192" s="203">
        <f>IF(N192="snížená",J192,0)</f>
        <v>0</v>
      </c>
      <c r="BG192" s="203">
        <f>IF(N192="zákl. přenesená",J192,0)</f>
        <v>0</v>
      </c>
      <c r="BH192" s="203">
        <f>IF(N192="sníž. přenesená",J192,0)</f>
        <v>0</v>
      </c>
      <c r="BI192" s="203">
        <f>IF(N192="nulová",J192,0)</f>
        <v>0</v>
      </c>
      <c r="BJ192" s="24" t="s">
        <v>24</v>
      </c>
      <c r="BK192" s="203">
        <f>ROUND(I192*H192,2)</f>
        <v>0</v>
      </c>
      <c r="BL192" s="24" t="s">
        <v>137</v>
      </c>
      <c r="BM192" s="24" t="s">
        <v>293</v>
      </c>
    </row>
    <row r="193" spans="2:47" s="1" customFormat="1" ht="13.5">
      <c r="B193" s="41"/>
      <c r="C193" s="63"/>
      <c r="D193" s="204" t="s">
        <v>139</v>
      </c>
      <c r="E193" s="63"/>
      <c r="F193" s="205" t="s">
        <v>294</v>
      </c>
      <c r="G193" s="63"/>
      <c r="H193" s="63"/>
      <c r="I193" s="163"/>
      <c r="J193" s="63"/>
      <c r="K193" s="63"/>
      <c r="L193" s="61"/>
      <c r="M193" s="206"/>
      <c r="N193" s="42"/>
      <c r="O193" s="42"/>
      <c r="P193" s="42"/>
      <c r="Q193" s="42"/>
      <c r="R193" s="42"/>
      <c r="S193" s="42"/>
      <c r="T193" s="78"/>
      <c r="AT193" s="24" t="s">
        <v>139</v>
      </c>
      <c r="AU193" s="24" t="s">
        <v>84</v>
      </c>
    </row>
    <row r="194" spans="2:51" s="11" customFormat="1" ht="13.5">
      <c r="B194" s="208"/>
      <c r="C194" s="209"/>
      <c r="D194" s="204" t="s">
        <v>143</v>
      </c>
      <c r="E194" s="210" t="s">
        <v>22</v>
      </c>
      <c r="F194" s="211" t="s">
        <v>295</v>
      </c>
      <c r="G194" s="209"/>
      <c r="H194" s="212">
        <v>12</v>
      </c>
      <c r="I194" s="213"/>
      <c r="J194" s="209"/>
      <c r="K194" s="209"/>
      <c r="L194" s="214"/>
      <c r="M194" s="215"/>
      <c r="N194" s="216"/>
      <c r="O194" s="216"/>
      <c r="P194" s="216"/>
      <c r="Q194" s="216"/>
      <c r="R194" s="216"/>
      <c r="S194" s="216"/>
      <c r="T194" s="217"/>
      <c r="AT194" s="218" t="s">
        <v>143</v>
      </c>
      <c r="AU194" s="218" t="s">
        <v>84</v>
      </c>
      <c r="AV194" s="11" t="s">
        <v>84</v>
      </c>
      <c r="AW194" s="11" t="s">
        <v>39</v>
      </c>
      <c r="AX194" s="11" t="s">
        <v>24</v>
      </c>
      <c r="AY194" s="218" t="s">
        <v>130</v>
      </c>
    </row>
    <row r="195" spans="2:65" s="1" customFormat="1" ht="14.45" customHeight="1">
      <c r="B195" s="41"/>
      <c r="C195" s="192" t="s">
        <v>296</v>
      </c>
      <c r="D195" s="192" t="s">
        <v>132</v>
      </c>
      <c r="E195" s="193" t="s">
        <v>297</v>
      </c>
      <c r="F195" s="194" t="s">
        <v>298</v>
      </c>
      <c r="G195" s="195" t="s">
        <v>292</v>
      </c>
      <c r="H195" s="196">
        <v>293.97</v>
      </c>
      <c r="I195" s="197"/>
      <c r="J195" s="198">
        <f>ROUND(I195*H195,2)</f>
        <v>0</v>
      </c>
      <c r="K195" s="194" t="s">
        <v>22</v>
      </c>
      <c r="L195" s="61"/>
      <c r="M195" s="199" t="s">
        <v>22</v>
      </c>
      <c r="N195" s="200" t="s">
        <v>46</v>
      </c>
      <c r="O195" s="42"/>
      <c r="P195" s="201">
        <f>O195*H195</f>
        <v>0</v>
      </c>
      <c r="Q195" s="201">
        <v>0.31879</v>
      </c>
      <c r="R195" s="201">
        <f>Q195*H195</f>
        <v>93.71469630000001</v>
      </c>
      <c r="S195" s="201">
        <v>0</v>
      </c>
      <c r="T195" s="202">
        <f>S195*H195</f>
        <v>0</v>
      </c>
      <c r="AR195" s="24" t="s">
        <v>137</v>
      </c>
      <c r="AT195" s="24" t="s">
        <v>132</v>
      </c>
      <c r="AU195" s="24" t="s">
        <v>84</v>
      </c>
      <c r="AY195" s="24" t="s">
        <v>130</v>
      </c>
      <c r="BE195" s="203">
        <f>IF(N195="základní",J195,0)</f>
        <v>0</v>
      </c>
      <c r="BF195" s="203">
        <f>IF(N195="snížená",J195,0)</f>
        <v>0</v>
      </c>
      <c r="BG195" s="203">
        <f>IF(N195="zákl. přenesená",J195,0)</f>
        <v>0</v>
      </c>
      <c r="BH195" s="203">
        <f>IF(N195="sníž. přenesená",J195,0)</f>
        <v>0</v>
      </c>
      <c r="BI195" s="203">
        <f>IF(N195="nulová",J195,0)</f>
        <v>0</v>
      </c>
      <c r="BJ195" s="24" t="s">
        <v>24</v>
      </c>
      <c r="BK195" s="203">
        <f>ROUND(I195*H195,2)</f>
        <v>0</v>
      </c>
      <c r="BL195" s="24" t="s">
        <v>137</v>
      </c>
      <c r="BM195" s="24" t="s">
        <v>299</v>
      </c>
    </row>
    <row r="196" spans="2:47" s="1" customFormat="1" ht="27">
      <c r="B196" s="41"/>
      <c r="C196" s="63"/>
      <c r="D196" s="204" t="s">
        <v>139</v>
      </c>
      <c r="E196" s="63"/>
      <c r="F196" s="205" t="s">
        <v>300</v>
      </c>
      <c r="G196" s="63"/>
      <c r="H196" s="63"/>
      <c r="I196" s="163"/>
      <c r="J196" s="63"/>
      <c r="K196" s="63"/>
      <c r="L196" s="61"/>
      <c r="M196" s="206"/>
      <c r="N196" s="42"/>
      <c r="O196" s="42"/>
      <c r="P196" s="42"/>
      <c r="Q196" s="42"/>
      <c r="R196" s="42"/>
      <c r="S196" s="42"/>
      <c r="T196" s="78"/>
      <c r="AT196" s="24" t="s">
        <v>139</v>
      </c>
      <c r="AU196" s="24" t="s">
        <v>84</v>
      </c>
    </row>
    <row r="197" spans="2:51" s="11" customFormat="1" ht="13.5">
      <c r="B197" s="208"/>
      <c r="C197" s="209"/>
      <c r="D197" s="204" t="s">
        <v>143</v>
      </c>
      <c r="E197" s="210" t="s">
        <v>22</v>
      </c>
      <c r="F197" s="211" t="s">
        <v>301</v>
      </c>
      <c r="G197" s="209"/>
      <c r="H197" s="212">
        <v>293.97</v>
      </c>
      <c r="I197" s="213"/>
      <c r="J197" s="209"/>
      <c r="K197" s="209"/>
      <c r="L197" s="214"/>
      <c r="M197" s="215"/>
      <c r="N197" s="216"/>
      <c r="O197" s="216"/>
      <c r="P197" s="216"/>
      <c r="Q197" s="216"/>
      <c r="R197" s="216"/>
      <c r="S197" s="216"/>
      <c r="T197" s="217"/>
      <c r="AT197" s="218" t="s">
        <v>143</v>
      </c>
      <c r="AU197" s="218" t="s">
        <v>84</v>
      </c>
      <c r="AV197" s="11" t="s">
        <v>84</v>
      </c>
      <c r="AW197" s="11" t="s">
        <v>39</v>
      </c>
      <c r="AX197" s="11" t="s">
        <v>24</v>
      </c>
      <c r="AY197" s="218" t="s">
        <v>130</v>
      </c>
    </row>
    <row r="198" spans="2:65" s="1" customFormat="1" ht="14.45" customHeight="1">
      <c r="B198" s="41"/>
      <c r="C198" s="192" t="s">
        <v>302</v>
      </c>
      <c r="D198" s="192" t="s">
        <v>132</v>
      </c>
      <c r="E198" s="193" t="s">
        <v>303</v>
      </c>
      <c r="F198" s="194" t="s">
        <v>304</v>
      </c>
      <c r="G198" s="195" t="s">
        <v>292</v>
      </c>
      <c r="H198" s="196">
        <v>1371.685</v>
      </c>
      <c r="I198" s="197"/>
      <c r="J198" s="198">
        <f>ROUND(I198*H198,2)</f>
        <v>0</v>
      </c>
      <c r="K198" s="194" t="s">
        <v>22</v>
      </c>
      <c r="L198" s="61"/>
      <c r="M198" s="199" t="s">
        <v>22</v>
      </c>
      <c r="N198" s="200" t="s">
        <v>46</v>
      </c>
      <c r="O198" s="42"/>
      <c r="P198" s="201">
        <f>O198*H198</f>
        <v>0</v>
      </c>
      <c r="Q198" s="201">
        <v>0.42535</v>
      </c>
      <c r="R198" s="201">
        <f>Q198*H198</f>
        <v>583.44621475</v>
      </c>
      <c r="S198" s="201">
        <v>0</v>
      </c>
      <c r="T198" s="202">
        <f>S198*H198</f>
        <v>0</v>
      </c>
      <c r="AR198" s="24" t="s">
        <v>137</v>
      </c>
      <c r="AT198" s="24" t="s">
        <v>132</v>
      </c>
      <c r="AU198" s="24" t="s">
        <v>84</v>
      </c>
      <c r="AY198" s="24" t="s">
        <v>130</v>
      </c>
      <c r="BE198" s="203">
        <f>IF(N198="základní",J198,0)</f>
        <v>0</v>
      </c>
      <c r="BF198" s="203">
        <f>IF(N198="snížená",J198,0)</f>
        <v>0</v>
      </c>
      <c r="BG198" s="203">
        <f>IF(N198="zákl. přenesená",J198,0)</f>
        <v>0</v>
      </c>
      <c r="BH198" s="203">
        <f>IF(N198="sníž. přenesená",J198,0)</f>
        <v>0</v>
      </c>
      <c r="BI198" s="203">
        <f>IF(N198="nulová",J198,0)</f>
        <v>0</v>
      </c>
      <c r="BJ198" s="24" t="s">
        <v>24</v>
      </c>
      <c r="BK198" s="203">
        <f>ROUND(I198*H198,2)</f>
        <v>0</v>
      </c>
      <c r="BL198" s="24" t="s">
        <v>137</v>
      </c>
      <c r="BM198" s="24" t="s">
        <v>305</v>
      </c>
    </row>
    <row r="199" spans="2:47" s="1" customFormat="1" ht="13.5">
      <c r="B199" s="41"/>
      <c r="C199" s="63"/>
      <c r="D199" s="204" t="s">
        <v>139</v>
      </c>
      <c r="E199" s="63"/>
      <c r="F199" s="205" t="s">
        <v>306</v>
      </c>
      <c r="G199" s="63"/>
      <c r="H199" s="63"/>
      <c r="I199" s="163"/>
      <c r="J199" s="63"/>
      <c r="K199" s="63"/>
      <c r="L199" s="61"/>
      <c r="M199" s="206"/>
      <c r="N199" s="42"/>
      <c r="O199" s="42"/>
      <c r="P199" s="42"/>
      <c r="Q199" s="42"/>
      <c r="R199" s="42"/>
      <c r="S199" s="42"/>
      <c r="T199" s="78"/>
      <c r="AT199" s="24" t="s">
        <v>139</v>
      </c>
      <c r="AU199" s="24" t="s">
        <v>84</v>
      </c>
    </row>
    <row r="200" spans="2:51" s="11" customFormat="1" ht="13.5">
      <c r="B200" s="208"/>
      <c r="C200" s="209"/>
      <c r="D200" s="204" t="s">
        <v>143</v>
      </c>
      <c r="E200" s="210" t="s">
        <v>22</v>
      </c>
      <c r="F200" s="211" t="s">
        <v>307</v>
      </c>
      <c r="G200" s="209"/>
      <c r="H200" s="212">
        <v>1383.685</v>
      </c>
      <c r="I200" s="213"/>
      <c r="J200" s="209"/>
      <c r="K200" s="209"/>
      <c r="L200" s="214"/>
      <c r="M200" s="215"/>
      <c r="N200" s="216"/>
      <c r="O200" s="216"/>
      <c r="P200" s="216"/>
      <c r="Q200" s="216"/>
      <c r="R200" s="216"/>
      <c r="S200" s="216"/>
      <c r="T200" s="217"/>
      <c r="AT200" s="218" t="s">
        <v>143</v>
      </c>
      <c r="AU200" s="218" t="s">
        <v>84</v>
      </c>
      <c r="AV200" s="11" t="s">
        <v>84</v>
      </c>
      <c r="AW200" s="11" t="s">
        <v>39</v>
      </c>
      <c r="AX200" s="11" t="s">
        <v>75</v>
      </c>
      <c r="AY200" s="218" t="s">
        <v>130</v>
      </c>
    </row>
    <row r="201" spans="2:51" s="11" customFormat="1" ht="13.5">
      <c r="B201" s="208"/>
      <c r="C201" s="209"/>
      <c r="D201" s="204" t="s">
        <v>143</v>
      </c>
      <c r="E201" s="210" t="s">
        <v>22</v>
      </c>
      <c r="F201" s="211" t="s">
        <v>308</v>
      </c>
      <c r="G201" s="209"/>
      <c r="H201" s="212">
        <v>-12</v>
      </c>
      <c r="I201" s="213"/>
      <c r="J201" s="209"/>
      <c r="K201" s="209"/>
      <c r="L201" s="214"/>
      <c r="M201" s="215"/>
      <c r="N201" s="216"/>
      <c r="O201" s="216"/>
      <c r="P201" s="216"/>
      <c r="Q201" s="216"/>
      <c r="R201" s="216"/>
      <c r="S201" s="216"/>
      <c r="T201" s="217"/>
      <c r="AT201" s="218" t="s">
        <v>143</v>
      </c>
      <c r="AU201" s="218" t="s">
        <v>84</v>
      </c>
      <c r="AV201" s="11" t="s">
        <v>84</v>
      </c>
      <c r="AW201" s="11" t="s">
        <v>39</v>
      </c>
      <c r="AX201" s="11" t="s">
        <v>75</v>
      </c>
      <c r="AY201" s="218" t="s">
        <v>130</v>
      </c>
    </row>
    <row r="202" spans="2:51" s="12" customFormat="1" ht="13.5">
      <c r="B202" s="219"/>
      <c r="C202" s="220"/>
      <c r="D202" s="204" t="s">
        <v>143</v>
      </c>
      <c r="E202" s="221" t="s">
        <v>22</v>
      </c>
      <c r="F202" s="222" t="s">
        <v>153</v>
      </c>
      <c r="G202" s="220"/>
      <c r="H202" s="223">
        <v>1371.685</v>
      </c>
      <c r="I202" s="224"/>
      <c r="J202" s="220"/>
      <c r="K202" s="220"/>
      <c r="L202" s="225"/>
      <c r="M202" s="226"/>
      <c r="N202" s="227"/>
      <c r="O202" s="227"/>
      <c r="P202" s="227"/>
      <c r="Q202" s="227"/>
      <c r="R202" s="227"/>
      <c r="S202" s="227"/>
      <c r="T202" s="228"/>
      <c r="AT202" s="229" t="s">
        <v>143</v>
      </c>
      <c r="AU202" s="229" t="s">
        <v>84</v>
      </c>
      <c r="AV202" s="12" t="s">
        <v>137</v>
      </c>
      <c r="AW202" s="12" t="s">
        <v>39</v>
      </c>
      <c r="AX202" s="12" t="s">
        <v>24</v>
      </c>
      <c r="AY202" s="229" t="s">
        <v>130</v>
      </c>
    </row>
    <row r="203" spans="2:65" s="1" customFormat="1" ht="20.45" customHeight="1">
      <c r="B203" s="41"/>
      <c r="C203" s="192" t="s">
        <v>309</v>
      </c>
      <c r="D203" s="192" t="s">
        <v>132</v>
      </c>
      <c r="E203" s="193" t="s">
        <v>310</v>
      </c>
      <c r="F203" s="194" t="s">
        <v>311</v>
      </c>
      <c r="G203" s="195" t="s">
        <v>292</v>
      </c>
      <c r="H203" s="196">
        <v>8.4</v>
      </c>
      <c r="I203" s="197"/>
      <c r="J203" s="198">
        <f>ROUND(I203*H203,2)</f>
        <v>0</v>
      </c>
      <c r="K203" s="194" t="s">
        <v>22</v>
      </c>
      <c r="L203" s="61"/>
      <c r="M203" s="199" t="s">
        <v>22</v>
      </c>
      <c r="N203" s="200" t="s">
        <v>46</v>
      </c>
      <c r="O203" s="42"/>
      <c r="P203" s="201">
        <f>O203*H203</f>
        <v>0</v>
      </c>
      <c r="Q203" s="201">
        <v>0.81209</v>
      </c>
      <c r="R203" s="201">
        <f>Q203*H203</f>
        <v>6.821556</v>
      </c>
      <c r="S203" s="201">
        <v>0</v>
      </c>
      <c r="T203" s="202">
        <f>S203*H203</f>
        <v>0</v>
      </c>
      <c r="AR203" s="24" t="s">
        <v>137</v>
      </c>
      <c r="AT203" s="24" t="s">
        <v>132</v>
      </c>
      <c r="AU203" s="24" t="s">
        <v>84</v>
      </c>
      <c r="AY203" s="24" t="s">
        <v>130</v>
      </c>
      <c r="BE203" s="203">
        <f>IF(N203="základní",J203,0)</f>
        <v>0</v>
      </c>
      <c r="BF203" s="203">
        <f>IF(N203="snížená",J203,0)</f>
        <v>0</v>
      </c>
      <c r="BG203" s="203">
        <f>IF(N203="zákl. přenesená",J203,0)</f>
        <v>0</v>
      </c>
      <c r="BH203" s="203">
        <f>IF(N203="sníž. přenesená",J203,0)</f>
        <v>0</v>
      </c>
      <c r="BI203" s="203">
        <f>IF(N203="nulová",J203,0)</f>
        <v>0</v>
      </c>
      <c r="BJ203" s="24" t="s">
        <v>24</v>
      </c>
      <c r="BK203" s="203">
        <f>ROUND(I203*H203,2)</f>
        <v>0</v>
      </c>
      <c r="BL203" s="24" t="s">
        <v>137</v>
      </c>
      <c r="BM203" s="24" t="s">
        <v>312</v>
      </c>
    </row>
    <row r="204" spans="2:47" s="1" customFormat="1" ht="27">
      <c r="B204" s="41"/>
      <c r="C204" s="63"/>
      <c r="D204" s="204" t="s">
        <v>139</v>
      </c>
      <c r="E204" s="63"/>
      <c r="F204" s="205" t="s">
        <v>313</v>
      </c>
      <c r="G204" s="63"/>
      <c r="H204" s="63"/>
      <c r="I204" s="163"/>
      <c r="J204" s="63"/>
      <c r="K204" s="63"/>
      <c r="L204" s="61"/>
      <c r="M204" s="206"/>
      <c r="N204" s="42"/>
      <c r="O204" s="42"/>
      <c r="P204" s="42"/>
      <c r="Q204" s="42"/>
      <c r="R204" s="42"/>
      <c r="S204" s="42"/>
      <c r="T204" s="78"/>
      <c r="AT204" s="24" t="s">
        <v>139</v>
      </c>
      <c r="AU204" s="24" t="s">
        <v>84</v>
      </c>
    </row>
    <row r="205" spans="2:51" s="11" customFormat="1" ht="27">
      <c r="B205" s="208"/>
      <c r="C205" s="209"/>
      <c r="D205" s="204" t="s">
        <v>143</v>
      </c>
      <c r="E205" s="210" t="s">
        <v>22</v>
      </c>
      <c r="F205" s="211" t="s">
        <v>314</v>
      </c>
      <c r="G205" s="209"/>
      <c r="H205" s="212">
        <v>8.4</v>
      </c>
      <c r="I205" s="213"/>
      <c r="J205" s="209"/>
      <c r="K205" s="209"/>
      <c r="L205" s="214"/>
      <c r="M205" s="215"/>
      <c r="N205" s="216"/>
      <c r="O205" s="216"/>
      <c r="P205" s="216"/>
      <c r="Q205" s="216"/>
      <c r="R205" s="216"/>
      <c r="S205" s="216"/>
      <c r="T205" s="217"/>
      <c r="AT205" s="218" t="s">
        <v>143</v>
      </c>
      <c r="AU205" s="218" t="s">
        <v>84</v>
      </c>
      <c r="AV205" s="11" t="s">
        <v>84</v>
      </c>
      <c r="AW205" s="11" t="s">
        <v>39</v>
      </c>
      <c r="AX205" s="11" t="s">
        <v>24</v>
      </c>
      <c r="AY205" s="218" t="s">
        <v>130</v>
      </c>
    </row>
    <row r="206" spans="2:65" s="1" customFormat="1" ht="20.45" customHeight="1">
      <c r="B206" s="41"/>
      <c r="C206" s="192" t="s">
        <v>315</v>
      </c>
      <c r="D206" s="192" t="s">
        <v>132</v>
      </c>
      <c r="E206" s="193" t="s">
        <v>316</v>
      </c>
      <c r="F206" s="194" t="s">
        <v>317</v>
      </c>
      <c r="G206" s="195" t="s">
        <v>292</v>
      </c>
      <c r="H206" s="196">
        <v>3.6</v>
      </c>
      <c r="I206" s="197"/>
      <c r="J206" s="198">
        <f>ROUND(I206*H206,2)</f>
        <v>0</v>
      </c>
      <c r="K206" s="194" t="s">
        <v>22</v>
      </c>
      <c r="L206" s="61"/>
      <c r="M206" s="199" t="s">
        <v>22</v>
      </c>
      <c r="N206" s="200" t="s">
        <v>46</v>
      </c>
      <c r="O206" s="42"/>
      <c r="P206" s="201">
        <f>O206*H206</f>
        <v>0</v>
      </c>
      <c r="Q206" s="201">
        <v>0.81209</v>
      </c>
      <c r="R206" s="201">
        <f>Q206*H206</f>
        <v>2.923524</v>
      </c>
      <c r="S206" s="201">
        <v>0</v>
      </c>
      <c r="T206" s="202">
        <f>S206*H206</f>
        <v>0</v>
      </c>
      <c r="AR206" s="24" t="s">
        <v>137</v>
      </c>
      <c r="AT206" s="24" t="s">
        <v>132</v>
      </c>
      <c r="AU206" s="24" t="s">
        <v>84</v>
      </c>
      <c r="AY206" s="24" t="s">
        <v>130</v>
      </c>
      <c r="BE206" s="203">
        <f>IF(N206="základní",J206,0)</f>
        <v>0</v>
      </c>
      <c r="BF206" s="203">
        <f>IF(N206="snížená",J206,0)</f>
        <v>0</v>
      </c>
      <c r="BG206" s="203">
        <f>IF(N206="zákl. přenesená",J206,0)</f>
        <v>0</v>
      </c>
      <c r="BH206" s="203">
        <f>IF(N206="sníž. přenesená",J206,0)</f>
        <v>0</v>
      </c>
      <c r="BI206" s="203">
        <f>IF(N206="nulová",J206,0)</f>
        <v>0</v>
      </c>
      <c r="BJ206" s="24" t="s">
        <v>24</v>
      </c>
      <c r="BK206" s="203">
        <f>ROUND(I206*H206,2)</f>
        <v>0</v>
      </c>
      <c r="BL206" s="24" t="s">
        <v>137</v>
      </c>
      <c r="BM206" s="24" t="s">
        <v>318</v>
      </c>
    </row>
    <row r="207" spans="2:47" s="1" customFormat="1" ht="27">
      <c r="B207" s="41"/>
      <c r="C207" s="63"/>
      <c r="D207" s="204" t="s">
        <v>139</v>
      </c>
      <c r="E207" s="63"/>
      <c r="F207" s="205" t="s">
        <v>313</v>
      </c>
      <c r="G207" s="63"/>
      <c r="H207" s="63"/>
      <c r="I207" s="163"/>
      <c r="J207" s="63"/>
      <c r="K207" s="63"/>
      <c r="L207" s="61"/>
      <c r="M207" s="206"/>
      <c r="N207" s="42"/>
      <c r="O207" s="42"/>
      <c r="P207" s="42"/>
      <c r="Q207" s="42"/>
      <c r="R207" s="42"/>
      <c r="S207" s="42"/>
      <c r="T207" s="78"/>
      <c r="AT207" s="24" t="s">
        <v>139</v>
      </c>
      <c r="AU207" s="24" t="s">
        <v>84</v>
      </c>
    </row>
    <row r="208" spans="2:51" s="11" customFormat="1" ht="27">
      <c r="B208" s="208"/>
      <c r="C208" s="209"/>
      <c r="D208" s="204" t="s">
        <v>143</v>
      </c>
      <c r="E208" s="210" t="s">
        <v>22</v>
      </c>
      <c r="F208" s="211" t="s">
        <v>319</v>
      </c>
      <c r="G208" s="209"/>
      <c r="H208" s="212">
        <v>3.6</v>
      </c>
      <c r="I208" s="213"/>
      <c r="J208" s="209"/>
      <c r="K208" s="209"/>
      <c r="L208" s="214"/>
      <c r="M208" s="215"/>
      <c r="N208" s="216"/>
      <c r="O208" s="216"/>
      <c r="P208" s="216"/>
      <c r="Q208" s="216"/>
      <c r="R208" s="216"/>
      <c r="S208" s="216"/>
      <c r="T208" s="217"/>
      <c r="AT208" s="218" t="s">
        <v>143</v>
      </c>
      <c r="AU208" s="218" t="s">
        <v>84</v>
      </c>
      <c r="AV208" s="11" t="s">
        <v>84</v>
      </c>
      <c r="AW208" s="11" t="s">
        <v>39</v>
      </c>
      <c r="AX208" s="11" t="s">
        <v>24</v>
      </c>
      <c r="AY208" s="218" t="s">
        <v>130</v>
      </c>
    </row>
    <row r="209" spans="2:65" s="1" customFormat="1" ht="20.45" customHeight="1">
      <c r="B209" s="41"/>
      <c r="C209" s="192" t="s">
        <v>320</v>
      </c>
      <c r="D209" s="192" t="s">
        <v>132</v>
      </c>
      <c r="E209" s="193" t="s">
        <v>321</v>
      </c>
      <c r="F209" s="194" t="s">
        <v>322</v>
      </c>
      <c r="G209" s="195" t="s">
        <v>292</v>
      </c>
      <c r="H209" s="196">
        <v>1332.524</v>
      </c>
      <c r="I209" s="197"/>
      <c r="J209" s="198">
        <f>ROUND(I209*H209,2)</f>
        <v>0</v>
      </c>
      <c r="K209" s="194" t="s">
        <v>22</v>
      </c>
      <c r="L209" s="61"/>
      <c r="M209" s="199" t="s">
        <v>22</v>
      </c>
      <c r="N209" s="200" t="s">
        <v>46</v>
      </c>
      <c r="O209" s="42"/>
      <c r="P209" s="201">
        <f>O209*H209</f>
        <v>0</v>
      </c>
      <c r="Q209" s="201">
        <v>0.51907</v>
      </c>
      <c r="R209" s="201">
        <f>Q209*H209</f>
        <v>691.67323268</v>
      </c>
      <c r="S209" s="201">
        <v>0</v>
      </c>
      <c r="T209" s="202">
        <f>S209*H209</f>
        <v>0</v>
      </c>
      <c r="AR209" s="24" t="s">
        <v>137</v>
      </c>
      <c r="AT209" s="24" t="s">
        <v>132</v>
      </c>
      <c r="AU209" s="24" t="s">
        <v>84</v>
      </c>
      <c r="AY209" s="24" t="s">
        <v>130</v>
      </c>
      <c r="BE209" s="203">
        <f>IF(N209="základní",J209,0)</f>
        <v>0</v>
      </c>
      <c r="BF209" s="203">
        <f>IF(N209="snížená",J209,0)</f>
        <v>0</v>
      </c>
      <c r="BG209" s="203">
        <f>IF(N209="zákl. přenesená",J209,0)</f>
        <v>0</v>
      </c>
      <c r="BH209" s="203">
        <f>IF(N209="sníž. přenesená",J209,0)</f>
        <v>0</v>
      </c>
      <c r="BI209" s="203">
        <f>IF(N209="nulová",J209,0)</f>
        <v>0</v>
      </c>
      <c r="BJ209" s="24" t="s">
        <v>24</v>
      </c>
      <c r="BK209" s="203">
        <f>ROUND(I209*H209,2)</f>
        <v>0</v>
      </c>
      <c r="BL209" s="24" t="s">
        <v>137</v>
      </c>
      <c r="BM209" s="24" t="s">
        <v>323</v>
      </c>
    </row>
    <row r="210" spans="2:47" s="1" customFormat="1" ht="27">
      <c r="B210" s="41"/>
      <c r="C210" s="63"/>
      <c r="D210" s="204" t="s">
        <v>139</v>
      </c>
      <c r="E210" s="63"/>
      <c r="F210" s="205" t="s">
        <v>322</v>
      </c>
      <c r="G210" s="63"/>
      <c r="H210" s="63"/>
      <c r="I210" s="163"/>
      <c r="J210" s="63"/>
      <c r="K210" s="63"/>
      <c r="L210" s="61"/>
      <c r="M210" s="206"/>
      <c r="N210" s="42"/>
      <c r="O210" s="42"/>
      <c r="P210" s="42"/>
      <c r="Q210" s="42"/>
      <c r="R210" s="42"/>
      <c r="S210" s="42"/>
      <c r="T210" s="78"/>
      <c r="AT210" s="24" t="s">
        <v>139</v>
      </c>
      <c r="AU210" s="24" t="s">
        <v>84</v>
      </c>
    </row>
    <row r="211" spans="2:51" s="11" customFormat="1" ht="13.5">
      <c r="B211" s="208"/>
      <c r="C211" s="209"/>
      <c r="D211" s="204" t="s">
        <v>143</v>
      </c>
      <c r="E211" s="210" t="s">
        <v>22</v>
      </c>
      <c r="F211" s="211" t="s">
        <v>324</v>
      </c>
      <c r="G211" s="209"/>
      <c r="H211" s="212">
        <v>235.176</v>
      </c>
      <c r="I211" s="213"/>
      <c r="J211" s="209"/>
      <c r="K211" s="209"/>
      <c r="L211" s="214"/>
      <c r="M211" s="215"/>
      <c r="N211" s="216"/>
      <c r="O211" s="216"/>
      <c r="P211" s="216"/>
      <c r="Q211" s="216"/>
      <c r="R211" s="216"/>
      <c r="S211" s="216"/>
      <c r="T211" s="217"/>
      <c r="AT211" s="218" t="s">
        <v>143</v>
      </c>
      <c r="AU211" s="218" t="s">
        <v>84</v>
      </c>
      <c r="AV211" s="11" t="s">
        <v>84</v>
      </c>
      <c r="AW211" s="11" t="s">
        <v>39</v>
      </c>
      <c r="AX211" s="11" t="s">
        <v>75</v>
      </c>
      <c r="AY211" s="218" t="s">
        <v>130</v>
      </c>
    </row>
    <row r="212" spans="2:51" s="11" customFormat="1" ht="13.5">
      <c r="B212" s="208"/>
      <c r="C212" s="209"/>
      <c r="D212" s="204" t="s">
        <v>143</v>
      </c>
      <c r="E212" s="210" t="s">
        <v>22</v>
      </c>
      <c r="F212" s="211" t="s">
        <v>325</v>
      </c>
      <c r="G212" s="209"/>
      <c r="H212" s="212">
        <v>1106.948</v>
      </c>
      <c r="I212" s="213"/>
      <c r="J212" s="209"/>
      <c r="K212" s="209"/>
      <c r="L212" s="214"/>
      <c r="M212" s="215"/>
      <c r="N212" s="216"/>
      <c r="O212" s="216"/>
      <c r="P212" s="216"/>
      <c r="Q212" s="216"/>
      <c r="R212" s="216"/>
      <c r="S212" s="216"/>
      <c r="T212" s="217"/>
      <c r="AT212" s="218" t="s">
        <v>143</v>
      </c>
      <c r="AU212" s="218" t="s">
        <v>84</v>
      </c>
      <c r="AV212" s="11" t="s">
        <v>84</v>
      </c>
      <c r="AW212" s="11" t="s">
        <v>39</v>
      </c>
      <c r="AX212" s="11" t="s">
        <v>75</v>
      </c>
      <c r="AY212" s="218" t="s">
        <v>130</v>
      </c>
    </row>
    <row r="213" spans="2:51" s="11" customFormat="1" ht="13.5">
      <c r="B213" s="208"/>
      <c r="C213" s="209"/>
      <c r="D213" s="204" t="s">
        <v>143</v>
      </c>
      <c r="E213" s="210" t="s">
        <v>22</v>
      </c>
      <c r="F213" s="211" t="s">
        <v>326</v>
      </c>
      <c r="G213" s="209"/>
      <c r="H213" s="212">
        <v>-9.6</v>
      </c>
      <c r="I213" s="213"/>
      <c r="J213" s="209"/>
      <c r="K213" s="209"/>
      <c r="L213" s="214"/>
      <c r="M213" s="215"/>
      <c r="N213" s="216"/>
      <c r="O213" s="216"/>
      <c r="P213" s="216"/>
      <c r="Q213" s="216"/>
      <c r="R213" s="216"/>
      <c r="S213" s="216"/>
      <c r="T213" s="217"/>
      <c r="AT213" s="218" t="s">
        <v>143</v>
      </c>
      <c r="AU213" s="218" t="s">
        <v>84</v>
      </c>
      <c r="AV213" s="11" t="s">
        <v>84</v>
      </c>
      <c r="AW213" s="11" t="s">
        <v>39</v>
      </c>
      <c r="AX213" s="11" t="s">
        <v>75</v>
      </c>
      <c r="AY213" s="218" t="s">
        <v>130</v>
      </c>
    </row>
    <row r="214" spans="2:51" s="12" customFormat="1" ht="13.5">
      <c r="B214" s="219"/>
      <c r="C214" s="220"/>
      <c r="D214" s="204" t="s">
        <v>143</v>
      </c>
      <c r="E214" s="221" t="s">
        <v>22</v>
      </c>
      <c r="F214" s="222" t="s">
        <v>153</v>
      </c>
      <c r="G214" s="220"/>
      <c r="H214" s="223">
        <v>1332.524</v>
      </c>
      <c r="I214" s="224"/>
      <c r="J214" s="220"/>
      <c r="K214" s="220"/>
      <c r="L214" s="225"/>
      <c r="M214" s="226"/>
      <c r="N214" s="227"/>
      <c r="O214" s="227"/>
      <c r="P214" s="227"/>
      <c r="Q214" s="227"/>
      <c r="R214" s="227"/>
      <c r="S214" s="227"/>
      <c r="T214" s="228"/>
      <c r="AT214" s="229" t="s">
        <v>143</v>
      </c>
      <c r="AU214" s="229" t="s">
        <v>84</v>
      </c>
      <c r="AV214" s="12" t="s">
        <v>137</v>
      </c>
      <c r="AW214" s="12" t="s">
        <v>39</v>
      </c>
      <c r="AX214" s="12" t="s">
        <v>24</v>
      </c>
      <c r="AY214" s="229" t="s">
        <v>130</v>
      </c>
    </row>
    <row r="215" spans="2:65" s="1" customFormat="1" ht="20.45" customHeight="1">
      <c r="B215" s="41"/>
      <c r="C215" s="192" t="s">
        <v>327</v>
      </c>
      <c r="D215" s="192" t="s">
        <v>132</v>
      </c>
      <c r="E215" s="193" t="s">
        <v>328</v>
      </c>
      <c r="F215" s="194" t="s">
        <v>329</v>
      </c>
      <c r="G215" s="195" t="s">
        <v>292</v>
      </c>
      <c r="H215" s="196">
        <v>333.131</v>
      </c>
      <c r="I215" s="197"/>
      <c r="J215" s="198">
        <f>ROUND(I215*H215,2)</f>
        <v>0</v>
      </c>
      <c r="K215" s="194" t="s">
        <v>22</v>
      </c>
      <c r="L215" s="61"/>
      <c r="M215" s="199" t="s">
        <v>22</v>
      </c>
      <c r="N215" s="200" t="s">
        <v>46</v>
      </c>
      <c r="O215" s="42"/>
      <c r="P215" s="201">
        <f>O215*H215</f>
        <v>0</v>
      </c>
      <c r="Q215" s="201">
        <v>0.51907</v>
      </c>
      <c r="R215" s="201">
        <f>Q215*H215</f>
        <v>172.91830817</v>
      </c>
      <c r="S215" s="201">
        <v>0</v>
      </c>
      <c r="T215" s="202">
        <f>S215*H215</f>
        <v>0</v>
      </c>
      <c r="AR215" s="24" t="s">
        <v>137</v>
      </c>
      <c r="AT215" s="24" t="s">
        <v>132</v>
      </c>
      <c r="AU215" s="24" t="s">
        <v>84</v>
      </c>
      <c r="AY215" s="24" t="s">
        <v>130</v>
      </c>
      <c r="BE215" s="203">
        <f>IF(N215="základní",J215,0)</f>
        <v>0</v>
      </c>
      <c r="BF215" s="203">
        <f>IF(N215="snížená",J215,0)</f>
        <v>0</v>
      </c>
      <c r="BG215" s="203">
        <f>IF(N215="zákl. přenesená",J215,0)</f>
        <v>0</v>
      </c>
      <c r="BH215" s="203">
        <f>IF(N215="sníž. přenesená",J215,0)</f>
        <v>0</v>
      </c>
      <c r="BI215" s="203">
        <f>IF(N215="nulová",J215,0)</f>
        <v>0</v>
      </c>
      <c r="BJ215" s="24" t="s">
        <v>24</v>
      </c>
      <c r="BK215" s="203">
        <f>ROUND(I215*H215,2)</f>
        <v>0</v>
      </c>
      <c r="BL215" s="24" t="s">
        <v>137</v>
      </c>
      <c r="BM215" s="24" t="s">
        <v>330</v>
      </c>
    </row>
    <row r="216" spans="2:47" s="1" customFormat="1" ht="13.5">
      <c r="B216" s="41"/>
      <c r="C216" s="63"/>
      <c r="D216" s="204" t="s">
        <v>139</v>
      </c>
      <c r="E216" s="63"/>
      <c r="F216" s="205" t="s">
        <v>331</v>
      </c>
      <c r="G216" s="63"/>
      <c r="H216" s="63"/>
      <c r="I216" s="163"/>
      <c r="J216" s="63"/>
      <c r="K216" s="63"/>
      <c r="L216" s="61"/>
      <c r="M216" s="206"/>
      <c r="N216" s="42"/>
      <c r="O216" s="42"/>
      <c r="P216" s="42"/>
      <c r="Q216" s="42"/>
      <c r="R216" s="42"/>
      <c r="S216" s="42"/>
      <c r="T216" s="78"/>
      <c r="AT216" s="24" t="s">
        <v>139</v>
      </c>
      <c r="AU216" s="24" t="s">
        <v>84</v>
      </c>
    </row>
    <row r="217" spans="2:51" s="14" customFormat="1" ht="13.5">
      <c r="B217" s="241"/>
      <c r="C217" s="242"/>
      <c r="D217" s="204" t="s">
        <v>143</v>
      </c>
      <c r="E217" s="243" t="s">
        <v>22</v>
      </c>
      <c r="F217" s="244" t="s">
        <v>332</v>
      </c>
      <c r="G217" s="242"/>
      <c r="H217" s="243" t="s">
        <v>22</v>
      </c>
      <c r="I217" s="245"/>
      <c r="J217" s="242"/>
      <c r="K217" s="242"/>
      <c r="L217" s="246"/>
      <c r="M217" s="247"/>
      <c r="N217" s="248"/>
      <c r="O217" s="248"/>
      <c r="P217" s="248"/>
      <c r="Q217" s="248"/>
      <c r="R217" s="248"/>
      <c r="S217" s="248"/>
      <c r="T217" s="249"/>
      <c r="AT217" s="250" t="s">
        <v>143</v>
      </c>
      <c r="AU217" s="250" t="s">
        <v>84</v>
      </c>
      <c r="AV217" s="14" t="s">
        <v>24</v>
      </c>
      <c r="AW217" s="14" t="s">
        <v>39</v>
      </c>
      <c r="AX217" s="14" t="s">
        <v>75</v>
      </c>
      <c r="AY217" s="250" t="s">
        <v>130</v>
      </c>
    </row>
    <row r="218" spans="2:51" s="11" customFormat="1" ht="13.5">
      <c r="B218" s="208"/>
      <c r="C218" s="209"/>
      <c r="D218" s="204" t="s">
        <v>143</v>
      </c>
      <c r="E218" s="210" t="s">
        <v>22</v>
      </c>
      <c r="F218" s="211" t="s">
        <v>333</v>
      </c>
      <c r="G218" s="209"/>
      <c r="H218" s="212">
        <v>58.794</v>
      </c>
      <c r="I218" s="213"/>
      <c r="J218" s="209"/>
      <c r="K218" s="209"/>
      <c r="L218" s="214"/>
      <c r="M218" s="215"/>
      <c r="N218" s="216"/>
      <c r="O218" s="216"/>
      <c r="P218" s="216"/>
      <c r="Q218" s="216"/>
      <c r="R218" s="216"/>
      <c r="S218" s="216"/>
      <c r="T218" s="217"/>
      <c r="AT218" s="218" t="s">
        <v>143</v>
      </c>
      <c r="AU218" s="218" t="s">
        <v>84</v>
      </c>
      <c r="AV218" s="11" t="s">
        <v>84</v>
      </c>
      <c r="AW218" s="11" t="s">
        <v>39</v>
      </c>
      <c r="AX218" s="11" t="s">
        <v>75</v>
      </c>
      <c r="AY218" s="218" t="s">
        <v>130</v>
      </c>
    </row>
    <row r="219" spans="2:51" s="14" customFormat="1" ht="13.5">
      <c r="B219" s="241"/>
      <c r="C219" s="242"/>
      <c r="D219" s="204" t="s">
        <v>143</v>
      </c>
      <c r="E219" s="243" t="s">
        <v>22</v>
      </c>
      <c r="F219" s="244" t="s">
        <v>334</v>
      </c>
      <c r="G219" s="242"/>
      <c r="H219" s="243" t="s">
        <v>22</v>
      </c>
      <c r="I219" s="245"/>
      <c r="J219" s="242"/>
      <c r="K219" s="242"/>
      <c r="L219" s="246"/>
      <c r="M219" s="247"/>
      <c r="N219" s="248"/>
      <c r="O219" s="248"/>
      <c r="P219" s="248"/>
      <c r="Q219" s="248"/>
      <c r="R219" s="248"/>
      <c r="S219" s="248"/>
      <c r="T219" s="249"/>
      <c r="AT219" s="250" t="s">
        <v>143</v>
      </c>
      <c r="AU219" s="250" t="s">
        <v>84</v>
      </c>
      <c r="AV219" s="14" t="s">
        <v>24</v>
      </c>
      <c r="AW219" s="14" t="s">
        <v>39</v>
      </c>
      <c r="AX219" s="14" t="s">
        <v>75</v>
      </c>
      <c r="AY219" s="250" t="s">
        <v>130</v>
      </c>
    </row>
    <row r="220" spans="2:51" s="11" customFormat="1" ht="13.5">
      <c r="B220" s="208"/>
      <c r="C220" s="209"/>
      <c r="D220" s="204" t="s">
        <v>143</v>
      </c>
      <c r="E220" s="210" t="s">
        <v>22</v>
      </c>
      <c r="F220" s="211" t="s">
        <v>335</v>
      </c>
      <c r="G220" s="209"/>
      <c r="H220" s="212">
        <v>276.737</v>
      </c>
      <c r="I220" s="213"/>
      <c r="J220" s="209"/>
      <c r="K220" s="209"/>
      <c r="L220" s="214"/>
      <c r="M220" s="215"/>
      <c r="N220" s="216"/>
      <c r="O220" s="216"/>
      <c r="P220" s="216"/>
      <c r="Q220" s="216"/>
      <c r="R220" s="216"/>
      <c r="S220" s="216"/>
      <c r="T220" s="217"/>
      <c r="AT220" s="218" t="s">
        <v>143</v>
      </c>
      <c r="AU220" s="218" t="s">
        <v>84</v>
      </c>
      <c r="AV220" s="11" t="s">
        <v>84</v>
      </c>
      <c r="AW220" s="11" t="s">
        <v>39</v>
      </c>
      <c r="AX220" s="11" t="s">
        <v>75</v>
      </c>
      <c r="AY220" s="218" t="s">
        <v>130</v>
      </c>
    </row>
    <row r="221" spans="2:51" s="11" customFormat="1" ht="13.5">
      <c r="B221" s="208"/>
      <c r="C221" s="209"/>
      <c r="D221" s="204" t="s">
        <v>143</v>
      </c>
      <c r="E221" s="210" t="s">
        <v>22</v>
      </c>
      <c r="F221" s="211" t="s">
        <v>336</v>
      </c>
      <c r="G221" s="209"/>
      <c r="H221" s="212">
        <v>-2.4</v>
      </c>
      <c r="I221" s="213"/>
      <c r="J221" s="209"/>
      <c r="K221" s="209"/>
      <c r="L221" s="214"/>
      <c r="M221" s="215"/>
      <c r="N221" s="216"/>
      <c r="O221" s="216"/>
      <c r="P221" s="216"/>
      <c r="Q221" s="216"/>
      <c r="R221" s="216"/>
      <c r="S221" s="216"/>
      <c r="T221" s="217"/>
      <c r="AT221" s="218" t="s">
        <v>143</v>
      </c>
      <c r="AU221" s="218" t="s">
        <v>84</v>
      </c>
      <c r="AV221" s="11" t="s">
        <v>84</v>
      </c>
      <c r="AW221" s="11" t="s">
        <v>39</v>
      </c>
      <c r="AX221" s="11" t="s">
        <v>75</v>
      </c>
      <c r="AY221" s="218" t="s">
        <v>130</v>
      </c>
    </row>
    <row r="222" spans="2:51" s="12" customFormat="1" ht="13.5">
      <c r="B222" s="219"/>
      <c r="C222" s="220"/>
      <c r="D222" s="204" t="s">
        <v>143</v>
      </c>
      <c r="E222" s="221" t="s">
        <v>22</v>
      </c>
      <c r="F222" s="222" t="s">
        <v>153</v>
      </c>
      <c r="G222" s="220"/>
      <c r="H222" s="223">
        <v>333.131</v>
      </c>
      <c r="I222" s="224"/>
      <c r="J222" s="220"/>
      <c r="K222" s="220"/>
      <c r="L222" s="225"/>
      <c r="M222" s="226"/>
      <c r="N222" s="227"/>
      <c r="O222" s="227"/>
      <c r="P222" s="227"/>
      <c r="Q222" s="227"/>
      <c r="R222" s="227"/>
      <c r="S222" s="227"/>
      <c r="T222" s="228"/>
      <c r="AT222" s="229" t="s">
        <v>143</v>
      </c>
      <c r="AU222" s="229" t="s">
        <v>84</v>
      </c>
      <c r="AV222" s="12" t="s">
        <v>137</v>
      </c>
      <c r="AW222" s="12" t="s">
        <v>6</v>
      </c>
      <c r="AX222" s="12" t="s">
        <v>24</v>
      </c>
      <c r="AY222" s="229" t="s">
        <v>130</v>
      </c>
    </row>
    <row r="223" spans="2:65" s="1" customFormat="1" ht="30.6" customHeight="1">
      <c r="B223" s="41"/>
      <c r="C223" s="192" t="s">
        <v>337</v>
      </c>
      <c r="D223" s="192" t="s">
        <v>132</v>
      </c>
      <c r="E223" s="193" t="s">
        <v>338</v>
      </c>
      <c r="F223" s="194" t="s">
        <v>339</v>
      </c>
      <c r="G223" s="195" t="s">
        <v>292</v>
      </c>
      <c r="H223" s="196">
        <v>22</v>
      </c>
      <c r="I223" s="197"/>
      <c r="J223" s="198">
        <f>ROUND(I223*H223,2)</f>
        <v>0</v>
      </c>
      <c r="K223" s="194" t="s">
        <v>22</v>
      </c>
      <c r="L223" s="61"/>
      <c r="M223" s="199" t="s">
        <v>22</v>
      </c>
      <c r="N223" s="200" t="s">
        <v>46</v>
      </c>
      <c r="O223" s="42"/>
      <c r="P223" s="201">
        <f>O223*H223</f>
        <v>0</v>
      </c>
      <c r="Q223" s="201">
        <v>0</v>
      </c>
      <c r="R223" s="201">
        <f>Q223*H223</f>
        <v>0</v>
      </c>
      <c r="S223" s="201">
        <v>0</v>
      </c>
      <c r="T223" s="202">
        <f>S223*H223</f>
        <v>0</v>
      </c>
      <c r="AR223" s="24" t="s">
        <v>137</v>
      </c>
      <c r="AT223" s="24" t="s">
        <v>132</v>
      </c>
      <c r="AU223" s="24" t="s">
        <v>84</v>
      </c>
      <c r="AY223" s="24" t="s">
        <v>130</v>
      </c>
      <c r="BE223" s="203">
        <f>IF(N223="základní",J223,0)</f>
        <v>0</v>
      </c>
      <c r="BF223" s="203">
        <f>IF(N223="snížená",J223,0)</f>
        <v>0</v>
      </c>
      <c r="BG223" s="203">
        <f>IF(N223="zákl. přenesená",J223,0)</f>
        <v>0</v>
      </c>
      <c r="BH223" s="203">
        <f>IF(N223="sníž. přenesená",J223,0)</f>
        <v>0</v>
      </c>
      <c r="BI223" s="203">
        <f>IF(N223="nulová",J223,0)</f>
        <v>0</v>
      </c>
      <c r="BJ223" s="24" t="s">
        <v>24</v>
      </c>
      <c r="BK223" s="203">
        <f>ROUND(I223*H223,2)</f>
        <v>0</v>
      </c>
      <c r="BL223" s="24" t="s">
        <v>137</v>
      </c>
      <c r="BM223" s="24" t="s">
        <v>340</v>
      </c>
    </row>
    <row r="224" spans="2:47" s="1" customFormat="1" ht="27">
      <c r="B224" s="41"/>
      <c r="C224" s="63"/>
      <c r="D224" s="204" t="s">
        <v>139</v>
      </c>
      <c r="E224" s="63"/>
      <c r="F224" s="205" t="s">
        <v>341</v>
      </c>
      <c r="G224" s="63"/>
      <c r="H224" s="63"/>
      <c r="I224" s="163"/>
      <c r="J224" s="63"/>
      <c r="K224" s="63"/>
      <c r="L224" s="61"/>
      <c r="M224" s="206"/>
      <c r="N224" s="42"/>
      <c r="O224" s="42"/>
      <c r="P224" s="42"/>
      <c r="Q224" s="42"/>
      <c r="R224" s="42"/>
      <c r="S224" s="42"/>
      <c r="T224" s="78"/>
      <c r="AT224" s="24" t="s">
        <v>139</v>
      </c>
      <c r="AU224" s="24" t="s">
        <v>84</v>
      </c>
    </row>
    <row r="225" spans="2:51" s="11" customFormat="1" ht="13.5">
      <c r="B225" s="208"/>
      <c r="C225" s="209"/>
      <c r="D225" s="204" t="s">
        <v>143</v>
      </c>
      <c r="E225" s="210" t="s">
        <v>22</v>
      </c>
      <c r="F225" s="211" t="s">
        <v>342</v>
      </c>
      <c r="G225" s="209"/>
      <c r="H225" s="212">
        <v>22</v>
      </c>
      <c r="I225" s="213"/>
      <c r="J225" s="209"/>
      <c r="K225" s="209"/>
      <c r="L225" s="214"/>
      <c r="M225" s="215"/>
      <c r="N225" s="216"/>
      <c r="O225" s="216"/>
      <c r="P225" s="216"/>
      <c r="Q225" s="216"/>
      <c r="R225" s="216"/>
      <c r="S225" s="216"/>
      <c r="T225" s="217"/>
      <c r="AT225" s="218" t="s">
        <v>143</v>
      </c>
      <c r="AU225" s="218" t="s">
        <v>84</v>
      </c>
      <c r="AV225" s="11" t="s">
        <v>84</v>
      </c>
      <c r="AW225" s="11" t="s">
        <v>39</v>
      </c>
      <c r="AX225" s="11" t="s">
        <v>24</v>
      </c>
      <c r="AY225" s="218" t="s">
        <v>130</v>
      </c>
    </row>
    <row r="226" spans="2:63" s="10" customFormat="1" ht="29.85" customHeight="1">
      <c r="B226" s="176"/>
      <c r="C226" s="177"/>
      <c r="D226" s="178" t="s">
        <v>74</v>
      </c>
      <c r="E226" s="190" t="s">
        <v>178</v>
      </c>
      <c r="F226" s="190" t="s">
        <v>343</v>
      </c>
      <c r="G226" s="177"/>
      <c r="H226" s="177"/>
      <c r="I226" s="180"/>
      <c r="J226" s="191">
        <f>BK226</f>
        <v>0</v>
      </c>
      <c r="K226" s="177"/>
      <c r="L226" s="182"/>
      <c r="M226" s="183"/>
      <c r="N226" s="184"/>
      <c r="O226" s="184"/>
      <c r="P226" s="185">
        <f>SUM(P227:P232)</f>
        <v>0</v>
      </c>
      <c r="Q226" s="184"/>
      <c r="R226" s="185">
        <f>SUM(R227:R232)</f>
        <v>39.97572</v>
      </c>
      <c r="S226" s="184"/>
      <c r="T226" s="186">
        <f>SUM(T227:T232)</f>
        <v>0</v>
      </c>
      <c r="AR226" s="187" t="s">
        <v>24</v>
      </c>
      <c r="AT226" s="188" t="s">
        <v>74</v>
      </c>
      <c r="AU226" s="188" t="s">
        <v>24</v>
      </c>
      <c r="AY226" s="187" t="s">
        <v>130</v>
      </c>
      <c r="BK226" s="189">
        <f>SUM(BK227:BK232)</f>
        <v>0</v>
      </c>
    </row>
    <row r="227" spans="2:65" s="1" customFormat="1" ht="23.45" customHeight="1">
      <c r="B227" s="41"/>
      <c r="C227" s="192" t="s">
        <v>344</v>
      </c>
      <c r="D227" s="192" t="s">
        <v>132</v>
      </c>
      <c r="E227" s="193" t="s">
        <v>345</v>
      </c>
      <c r="F227" s="194" t="s">
        <v>346</v>
      </c>
      <c r="G227" s="195" t="s">
        <v>292</v>
      </c>
      <c r="H227" s="196">
        <v>1665.655</v>
      </c>
      <c r="I227" s="197"/>
      <c r="J227" s="198">
        <f>ROUND(I227*H227,2)</f>
        <v>0</v>
      </c>
      <c r="K227" s="194" t="s">
        <v>136</v>
      </c>
      <c r="L227" s="61"/>
      <c r="M227" s="199" t="s">
        <v>22</v>
      </c>
      <c r="N227" s="200" t="s">
        <v>46</v>
      </c>
      <c r="O227" s="42"/>
      <c r="P227" s="201">
        <f>O227*H227</f>
        <v>0</v>
      </c>
      <c r="Q227" s="201">
        <v>0.024</v>
      </c>
      <c r="R227" s="201">
        <f>Q227*H227</f>
        <v>39.97572</v>
      </c>
      <c r="S227" s="201">
        <v>0</v>
      </c>
      <c r="T227" s="202">
        <f>S227*H227</f>
        <v>0</v>
      </c>
      <c r="AR227" s="24" t="s">
        <v>137</v>
      </c>
      <c r="AT227" s="24" t="s">
        <v>132</v>
      </c>
      <c r="AU227" s="24" t="s">
        <v>84</v>
      </c>
      <c r="AY227" s="24" t="s">
        <v>130</v>
      </c>
      <c r="BE227" s="203">
        <f>IF(N227="základní",J227,0)</f>
        <v>0</v>
      </c>
      <c r="BF227" s="203">
        <f>IF(N227="snížená",J227,0)</f>
        <v>0</v>
      </c>
      <c r="BG227" s="203">
        <f>IF(N227="zákl. přenesená",J227,0)</f>
        <v>0</v>
      </c>
      <c r="BH227" s="203">
        <f>IF(N227="sníž. přenesená",J227,0)</f>
        <v>0</v>
      </c>
      <c r="BI227" s="203">
        <f>IF(N227="nulová",J227,0)</f>
        <v>0</v>
      </c>
      <c r="BJ227" s="24" t="s">
        <v>24</v>
      </c>
      <c r="BK227" s="203">
        <f>ROUND(I227*H227,2)</f>
        <v>0</v>
      </c>
      <c r="BL227" s="24" t="s">
        <v>137</v>
      </c>
      <c r="BM227" s="24" t="s">
        <v>347</v>
      </c>
    </row>
    <row r="228" spans="2:47" s="1" customFormat="1" ht="27">
      <c r="B228" s="41"/>
      <c r="C228" s="63"/>
      <c r="D228" s="204" t="s">
        <v>139</v>
      </c>
      <c r="E228" s="63"/>
      <c r="F228" s="205" t="s">
        <v>348</v>
      </c>
      <c r="G228" s="63"/>
      <c r="H228" s="63"/>
      <c r="I228" s="163"/>
      <c r="J228" s="63"/>
      <c r="K228" s="63"/>
      <c r="L228" s="61"/>
      <c r="M228" s="206"/>
      <c r="N228" s="42"/>
      <c r="O228" s="42"/>
      <c r="P228" s="42"/>
      <c r="Q228" s="42"/>
      <c r="R228" s="42"/>
      <c r="S228" s="42"/>
      <c r="T228" s="78"/>
      <c r="AT228" s="24" t="s">
        <v>139</v>
      </c>
      <c r="AU228" s="24" t="s">
        <v>84</v>
      </c>
    </row>
    <row r="229" spans="2:47" s="1" customFormat="1" ht="54">
      <c r="B229" s="41"/>
      <c r="C229" s="63"/>
      <c r="D229" s="204" t="s">
        <v>141</v>
      </c>
      <c r="E229" s="63"/>
      <c r="F229" s="207" t="s">
        <v>349</v>
      </c>
      <c r="G229" s="63"/>
      <c r="H229" s="63"/>
      <c r="I229" s="163"/>
      <c r="J229" s="63"/>
      <c r="K229" s="63"/>
      <c r="L229" s="61"/>
      <c r="M229" s="206"/>
      <c r="N229" s="42"/>
      <c r="O229" s="42"/>
      <c r="P229" s="42"/>
      <c r="Q229" s="42"/>
      <c r="R229" s="42"/>
      <c r="S229" s="42"/>
      <c r="T229" s="78"/>
      <c r="AT229" s="24" t="s">
        <v>141</v>
      </c>
      <c r="AU229" s="24" t="s">
        <v>84</v>
      </c>
    </row>
    <row r="230" spans="2:51" s="11" customFormat="1" ht="13.5">
      <c r="B230" s="208"/>
      <c r="C230" s="209"/>
      <c r="D230" s="204" t="s">
        <v>143</v>
      </c>
      <c r="E230" s="210" t="s">
        <v>22</v>
      </c>
      <c r="F230" s="211" t="s">
        <v>350</v>
      </c>
      <c r="G230" s="209"/>
      <c r="H230" s="212">
        <v>1677.655</v>
      </c>
      <c r="I230" s="213"/>
      <c r="J230" s="209"/>
      <c r="K230" s="209"/>
      <c r="L230" s="214"/>
      <c r="M230" s="215"/>
      <c r="N230" s="216"/>
      <c r="O230" s="216"/>
      <c r="P230" s="216"/>
      <c r="Q230" s="216"/>
      <c r="R230" s="216"/>
      <c r="S230" s="216"/>
      <c r="T230" s="217"/>
      <c r="AT230" s="218" t="s">
        <v>143</v>
      </c>
      <c r="AU230" s="218" t="s">
        <v>84</v>
      </c>
      <c r="AV230" s="11" t="s">
        <v>84</v>
      </c>
      <c r="AW230" s="11" t="s">
        <v>39</v>
      </c>
      <c r="AX230" s="11" t="s">
        <v>75</v>
      </c>
      <c r="AY230" s="218" t="s">
        <v>130</v>
      </c>
    </row>
    <row r="231" spans="2:51" s="11" customFormat="1" ht="13.5">
      <c r="B231" s="208"/>
      <c r="C231" s="209"/>
      <c r="D231" s="204" t="s">
        <v>143</v>
      </c>
      <c r="E231" s="210" t="s">
        <v>22</v>
      </c>
      <c r="F231" s="211" t="s">
        <v>351</v>
      </c>
      <c r="G231" s="209"/>
      <c r="H231" s="212">
        <v>-12</v>
      </c>
      <c r="I231" s="213"/>
      <c r="J231" s="209"/>
      <c r="K231" s="209"/>
      <c r="L231" s="214"/>
      <c r="M231" s="215"/>
      <c r="N231" s="216"/>
      <c r="O231" s="216"/>
      <c r="P231" s="216"/>
      <c r="Q231" s="216"/>
      <c r="R231" s="216"/>
      <c r="S231" s="216"/>
      <c r="T231" s="217"/>
      <c r="AT231" s="218" t="s">
        <v>143</v>
      </c>
      <c r="AU231" s="218" t="s">
        <v>84</v>
      </c>
      <c r="AV231" s="11" t="s">
        <v>84</v>
      </c>
      <c r="AW231" s="11" t="s">
        <v>39</v>
      </c>
      <c r="AX231" s="11" t="s">
        <v>75</v>
      </c>
      <c r="AY231" s="218" t="s">
        <v>130</v>
      </c>
    </row>
    <row r="232" spans="2:51" s="12" customFormat="1" ht="13.5">
      <c r="B232" s="219"/>
      <c r="C232" s="220"/>
      <c r="D232" s="204" t="s">
        <v>143</v>
      </c>
      <c r="E232" s="221" t="s">
        <v>22</v>
      </c>
      <c r="F232" s="222" t="s">
        <v>153</v>
      </c>
      <c r="G232" s="220"/>
      <c r="H232" s="223">
        <v>1665.655</v>
      </c>
      <c r="I232" s="224"/>
      <c r="J232" s="220"/>
      <c r="K232" s="220"/>
      <c r="L232" s="225"/>
      <c r="M232" s="226"/>
      <c r="N232" s="227"/>
      <c r="O232" s="227"/>
      <c r="P232" s="227"/>
      <c r="Q232" s="227"/>
      <c r="R232" s="227"/>
      <c r="S232" s="227"/>
      <c r="T232" s="228"/>
      <c r="AT232" s="229" t="s">
        <v>143</v>
      </c>
      <c r="AU232" s="229" t="s">
        <v>84</v>
      </c>
      <c r="AV232" s="12" t="s">
        <v>137</v>
      </c>
      <c r="AW232" s="12" t="s">
        <v>39</v>
      </c>
      <c r="AX232" s="12" t="s">
        <v>24</v>
      </c>
      <c r="AY232" s="229" t="s">
        <v>130</v>
      </c>
    </row>
    <row r="233" spans="2:63" s="10" customFormat="1" ht="29.85" customHeight="1">
      <c r="B233" s="176"/>
      <c r="C233" s="177"/>
      <c r="D233" s="178" t="s">
        <v>74</v>
      </c>
      <c r="E233" s="190" t="s">
        <v>192</v>
      </c>
      <c r="F233" s="190" t="s">
        <v>352</v>
      </c>
      <c r="G233" s="177"/>
      <c r="H233" s="177"/>
      <c r="I233" s="180"/>
      <c r="J233" s="191">
        <f>BK233</f>
        <v>0</v>
      </c>
      <c r="K233" s="177"/>
      <c r="L233" s="182"/>
      <c r="M233" s="183"/>
      <c r="N233" s="184"/>
      <c r="O233" s="184"/>
      <c r="P233" s="185">
        <f>SUM(P234:P280)</f>
        <v>0</v>
      </c>
      <c r="Q233" s="184"/>
      <c r="R233" s="185">
        <f>SUM(R234:R280)</f>
        <v>2.0808400000000002</v>
      </c>
      <c r="S233" s="184"/>
      <c r="T233" s="186">
        <f>SUM(T234:T280)</f>
        <v>0</v>
      </c>
      <c r="AR233" s="187" t="s">
        <v>24</v>
      </c>
      <c r="AT233" s="188" t="s">
        <v>74</v>
      </c>
      <c r="AU233" s="188" t="s">
        <v>24</v>
      </c>
      <c r="AY233" s="187" t="s">
        <v>130</v>
      </c>
      <c r="BK233" s="189">
        <f>SUM(BK234:BK280)</f>
        <v>0</v>
      </c>
    </row>
    <row r="234" spans="2:65" s="1" customFormat="1" ht="14.45" customHeight="1">
      <c r="B234" s="41"/>
      <c r="C234" s="192" t="s">
        <v>353</v>
      </c>
      <c r="D234" s="192" t="s">
        <v>132</v>
      </c>
      <c r="E234" s="193" t="s">
        <v>354</v>
      </c>
      <c r="F234" s="194" t="s">
        <v>355</v>
      </c>
      <c r="G234" s="195" t="s">
        <v>135</v>
      </c>
      <c r="H234" s="196">
        <v>3</v>
      </c>
      <c r="I234" s="197"/>
      <c r="J234" s="198">
        <f>ROUND(I234*H234,2)</f>
        <v>0</v>
      </c>
      <c r="K234" s="194" t="s">
        <v>22</v>
      </c>
      <c r="L234" s="61"/>
      <c r="M234" s="199" t="s">
        <v>22</v>
      </c>
      <c r="N234" s="200" t="s">
        <v>46</v>
      </c>
      <c r="O234" s="42"/>
      <c r="P234" s="201">
        <f>O234*H234</f>
        <v>0</v>
      </c>
      <c r="Q234" s="201">
        <v>0.03726</v>
      </c>
      <c r="R234" s="201">
        <f>Q234*H234</f>
        <v>0.11178</v>
      </c>
      <c r="S234" s="201">
        <v>0</v>
      </c>
      <c r="T234" s="202">
        <f>S234*H234</f>
        <v>0</v>
      </c>
      <c r="AR234" s="24" t="s">
        <v>137</v>
      </c>
      <c r="AT234" s="24" t="s">
        <v>132</v>
      </c>
      <c r="AU234" s="24" t="s">
        <v>84</v>
      </c>
      <c r="AY234" s="24" t="s">
        <v>130</v>
      </c>
      <c r="BE234" s="203">
        <f>IF(N234="základní",J234,0)</f>
        <v>0</v>
      </c>
      <c r="BF234" s="203">
        <f>IF(N234="snížená",J234,0)</f>
        <v>0</v>
      </c>
      <c r="BG234" s="203">
        <f>IF(N234="zákl. přenesená",J234,0)</f>
        <v>0</v>
      </c>
      <c r="BH234" s="203">
        <f>IF(N234="sníž. přenesená",J234,0)</f>
        <v>0</v>
      </c>
      <c r="BI234" s="203">
        <f>IF(N234="nulová",J234,0)</f>
        <v>0</v>
      </c>
      <c r="BJ234" s="24" t="s">
        <v>24</v>
      </c>
      <c r="BK234" s="203">
        <f>ROUND(I234*H234,2)</f>
        <v>0</v>
      </c>
      <c r="BL234" s="24" t="s">
        <v>137</v>
      </c>
      <c r="BM234" s="24" t="s">
        <v>356</v>
      </c>
    </row>
    <row r="235" spans="2:47" s="1" customFormat="1" ht="27">
      <c r="B235" s="41"/>
      <c r="C235" s="63"/>
      <c r="D235" s="204" t="s">
        <v>139</v>
      </c>
      <c r="E235" s="63"/>
      <c r="F235" s="205" t="s">
        <v>357</v>
      </c>
      <c r="G235" s="63"/>
      <c r="H235" s="63"/>
      <c r="I235" s="163"/>
      <c r="J235" s="63"/>
      <c r="K235" s="63"/>
      <c r="L235" s="61"/>
      <c r="M235" s="206"/>
      <c r="N235" s="42"/>
      <c r="O235" s="42"/>
      <c r="P235" s="42"/>
      <c r="Q235" s="42"/>
      <c r="R235" s="42"/>
      <c r="S235" s="42"/>
      <c r="T235" s="78"/>
      <c r="AT235" s="24" t="s">
        <v>139</v>
      </c>
      <c r="AU235" s="24" t="s">
        <v>84</v>
      </c>
    </row>
    <row r="236" spans="2:51" s="11" customFormat="1" ht="13.5">
      <c r="B236" s="208"/>
      <c r="C236" s="209"/>
      <c r="D236" s="204" t="s">
        <v>143</v>
      </c>
      <c r="E236" s="210" t="s">
        <v>22</v>
      </c>
      <c r="F236" s="211" t="s">
        <v>358</v>
      </c>
      <c r="G236" s="209"/>
      <c r="H236" s="212">
        <v>3</v>
      </c>
      <c r="I236" s="213"/>
      <c r="J236" s="209"/>
      <c r="K236" s="209"/>
      <c r="L236" s="214"/>
      <c r="M236" s="215"/>
      <c r="N236" s="216"/>
      <c r="O236" s="216"/>
      <c r="P236" s="216"/>
      <c r="Q236" s="216"/>
      <c r="R236" s="216"/>
      <c r="S236" s="216"/>
      <c r="T236" s="217"/>
      <c r="AT236" s="218" t="s">
        <v>143</v>
      </c>
      <c r="AU236" s="218" t="s">
        <v>84</v>
      </c>
      <c r="AV236" s="11" t="s">
        <v>84</v>
      </c>
      <c r="AW236" s="11" t="s">
        <v>39</v>
      </c>
      <c r="AX236" s="11" t="s">
        <v>24</v>
      </c>
      <c r="AY236" s="218" t="s">
        <v>130</v>
      </c>
    </row>
    <row r="237" spans="2:65" s="1" customFormat="1" ht="14.45" customHeight="1">
      <c r="B237" s="41"/>
      <c r="C237" s="192" t="s">
        <v>359</v>
      </c>
      <c r="D237" s="192" t="s">
        <v>132</v>
      </c>
      <c r="E237" s="193" t="s">
        <v>360</v>
      </c>
      <c r="F237" s="194" t="s">
        <v>361</v>
      </c>
      <c r="G237" s="195" t="s">
        <v>135</v>
      </c>
      <c r="H237" s="196">
        <v>2</v>
      </c>
      <c r="I237" s="197"/>
      <c r="J237" s="198">
        <f>ROUND(I237*H237,2)</f>
        <v>0</v>
      </c>
      <c r="K237" s="194" t="s">
        <v>22</v>
      </c>
      <c r="L237" s="61"/>
      <c r="M237" s="199" t="s">
        <v>22</v>
      </c>
      <c r="N237" s="200" t="s">
        <v>46</v>
      </c>
      <c r="O237" s="42"/>
      <c r="P237" s="201">
        <f>O237*H237</f>
        <v>0</v>
      </c>
      <c r="Q237" s="201">
        <v>0.04726</v>
      </c>
      <c r="R237" s="201">
        <f>Q237*H237</f>
        <v>0.09452</v>
      </c>
      <c r="S237" s="201">
        <v>0</v>
      </c>
      <c r="T237" s="202">
        <f>S237*H237</f>
        <v>0</v>
      </c>
      <c r="AR237" s="24" t="s">
        <v>137</v>
      </c>
      <c r="AT237" s="24" t="s">
        <v>132</v>
      </c>
      <c r="AU237" s="24" t="s">
        <v>84</v>
      </c>
      <c r="AY237" s="24" t="s">
        <v>130</v>
      </c>
      <c r="BE237" s="203">
        <f>IF(N237="základní",J237,0)</f>
        <v>0</v>
      </c>
      <c r="BF237" s="203">
        <f>IF(N237="snížená",J237,0)</f>
        <v>0</v>
      </c>
      <c r="BG237" s="203">
        <f>IF(N237="zákl. přenesená",J237,0)</f>
        <v>0</v>
      </c>
      <c r="BH237" s="203">
        <f>IF(N237="sníž. přenesená",J237,0)</f>
        <v>0</v>
      </c>
      <c r="BI237" s="203">
        <f>IF(N237="nulová",J237,0)</f>
        <v>0</v>
      </c>
      <c r="BJ237" s="24" t="s">
        <v>24</v>
      </c>
      <c r="BK237" s="203">
        <f>ROUND(I237*H237,2)</f>
        <v>0</v>
      </c>
      <c r="BL237" s="24" t="s">
        <v>137</v>
      </c>
      <c r="BM237" s="24" t="s">
        <v>362</v>
      </c>
    </row>
    <row r="238" spans="2:47" s="1" customFormat="1" ht="27">
      <c r="B238" s="41"/>
      <c r="C238" s="63"/>
      <c r="D238" s="204" t="s">
        <v>139</v>
      </c>
      <c r="E238" s="63"/>
      <c r="F238" s="205" t="s">
        <v>363</v>
      </c>
      <c r="G238" s="63"/>
      <c r="H238" s="63"/>
      <c r="I238" s="163"/>
      <c r="J238" s="63"/>
      <c r="K238" s="63"/>
      <c r="L238" s="61"/>
      <c r="M238" s="206"/>
      <c r="N238" s="42"/>
      <c r="O238" s="42"/>
      <c r="P238" s="42"/>
      <c r="Q238" s="42"/>
      <c r="R238" s="42"/>
      <c r="S238" s="42"/>
      <c r="T238" s="78"/>
      <c r="AT238" s="24" t="s">
        <v>139</v>
      </c>
      <c r="AU238" s="24" t="s">
        <v>84</v>
      </c>
    </row>
    <row r="239" spans="2:51" s="11" customFormat="1" ht="13.5">
      <c r="B239" s="208"/>
      <c r="C239" s="209"/>
      <c r="D239" s="204" t="s">
        <v>143</v>
      </c>
      <c r="E239" s="210" t="s">
        <v>22</v>
      </c>
      <c r="F239" s="211" t="s">
        <v>364</v>
      </c>
      <c r="G239" s="209"/>
      <c r="H239" s="212">
        <v>2</v>
      </c>
      <c r="I239" s="213"/>
      <c r="J239" s="209"/>
      <c r="K239" s="209"/>
      <c r="L239" s="214"/>
      <c r="M239" s="215"/>
      <c r="N239" s="216"/>
      <c r="O239" s="216"/>
      <c r="P239" s="216"/>
      <c r="Q239" s="216"/>
      <c r="R239" s="216"/>
      <c r="S239" s="216"/>
      <c r="T239" s="217"/>
      <c r="AT239" s="218" t="s">
        <v>143</v>
      </c>
      <c r="AU239" s="218" t="s">
        <v>84</v>
      </c>
      <c r="AV239" s="11" t="s">
        <v>84</v>
      </c>
      <c r="AW239" s="11" t="s">
        <v>39</v>
      </c>
      <c r="AX239" s="11" t="s">
        <v>24</v>
      </c>
      <c r="AY239" s="218" t="s">
        <v>130</v>
      </c>
    </row>
    <row r="240" spans="2:65" s="1" customFormat="1" ht="14.45" customHeight="1">
      <c r="B240" s="41"/>
      <c r="C240" s="192" t="s">
        <v>365</v>
      </c>
      <c r="D240" s="192" t="s">
        <v>132</v>
      </c>
      <c r="E240" s="193" t="s">
        <v>366</v>
      </c>
      <c r="F240" s="194" t="s">
        <v>367</v>
      </c>
      <c r="G240" s="195" t="s">
        <v>135</v>
      </c>
      <c r="H240" s="196">
        <v>2</v>
      </c>
      <c r="I240" s="197"/>
      <c r="J240" s="198">
        <f>ROUND(I240*H240,2)</f>
        <v>0</v>
      </c>
      <c r="K240" s="194" t="s">
        <v>22</v>
      </c>
      <c r="L240" s="61"/>
      <c r="M240" s="199" t="s">
        <v>22</v>
      </c>
      <c r="N240" s="200" t="s">
        <v>46</v>
      </c>
      <c r="O240" s="42"/>
      <c r="P240" s="201">
        <f>O240*H240</f>
        <v>0</v>
      </c>
      <c r="Q240" s="201">
        <v>0.04726</v>
      </c>
      <c r="R240" s="201">
        <f>Q240*H240</f>
        <v>0.09452</v>
      </c>
      <c r="S240" s="201">
        <v>0</v>
      </c>
      <c r="T240" s="202">
        <f>S240*H240</f>
        <v>0</v>
      </c>
      <c r="AR240" s="24" t="s">
        <v>137</v>
      </c>
      <c r="AT240" s="24" t="s">
        <v>132</v>
      </c>
      <c r="AU240" s="24" t="s">
        <v>84</v>
      </c>
      <c r="AY240" s="24" t="s">
        <v>130</v>
      </c>
      <c r="BE240" s="203">
        <f>IF(N240="základní",J240,0)</f>
        <v>0</v>
      </c>
      <c r="BF240" s="203">
        <f>IF(N240="snížená",J240,0)</f>
        <v>0</v>
      </c>
      <c r="BG240" s="203">
        <f>IF(N240="zákl. přenesená",J240,0)</f>
        <v>0</v>
      </c>
      <c r="BH240" s="203">
        <f>IF(N240="sníž. přenesená",J240,0)</f>
        <v>0</v>
      </c>
      <c r="BI240" s="203">
        <f>IF(N240="nulová",J240,0)</f>
        <v>0</v>
      </c>
      <c r="BJ240" s="24" t="s">
        <v>24</v>
      </c>
      <c r="BK240" s="203">
        <f>ROUND(I240*H240,2)</f>
        <v>0</v>
      </c>
      <c r="BL240" s="24" t="s">
        <v>137</v>
      </c>
      <c r="BM240" s="24" t="s">
        <v>368</v>
      </c>
    </row>
    <row r="241" spans="2:47" s="1" customFormat="1" ht="27">
      <c r="B241" s="41"/>
      <c r="C241" s="63"/>
      <c r="D241" s="204" t="s">
        <v>139</v>
      </c>
      <c r="E241" s="63"/>
      <c r="F241" s="205" t="s">
        <v>369</v>
      </c>
      <c r="G241" s="63"/>
      <c r="H241" s="63"/>
      <c r="I241" s="163"/>
      <c r="J241" s="63"/>
      <c r="K241" s="63"/>
      <c r="L241" s="61"/>
      <c r="M241" s="206"/>
      <c r="N241" s="42"/>
      <c r="O241" s="42"/>
      <c r="P241" s="42"/>
      <c r="Q241" s="42"/>
      <c r="R241" s="42"/>
      <c r="S241" s="42"/>
      <c r="T241" s="78"/>
      <c r="AT241" s="24" t="s">
        <v>139</v>
      </c>
      <c r="AU241" s="24" t="s">
        <v>84</v>
      </c>
    </row>
    <row r="242" spans="2:51" s="11" customFormat="1" ht="13.5">
      <c r="B242" s="208"/>
      <c r="C242" s="209"/>
      <c r="D242" s="204" t="s">
        <v>143</v>
      </c>
      <c r="E242" s="210" t="s">
        <v>22</v>
      </c>
      <c r="F242" s="211" t="s">
        <v>370</v>
      </c>
      <c r="G242" s="209"/>
      <c r="H242" s="212">
        <v>2</v>
      </c>
      <c r="I242" s="213"/>
      <c r="J242" s="209"/>
      <c r="K242" s="209"/>
      <c r="L242" s="214"/>
      <c r="M242" s="215"/>
      <c r="N242" s="216"/>
      <c r="O242" s="216"/>
      <c r="P242" s="216"/>
      <c r="Q242" s="216"/>
      <c r="R242" s="216"/>
      <c r="S242" s="216"/>
      <c r="T242" s="217"/>
      <c r="AT242" s="218" t="s">
        <v>143</v>
      </c>
      <c r="AU242" s="218" t="s">
        <v>84</v>
      </c>
      <c r="AV242" s="11" t="s">
        <v>84</v>
      </c>
      <c r="AW242" s="11" t="s">
        <v>39</v>
      </c>
      <c r="AX242" s="11" t="s">
        <v>24</v>
      </c>
      <c r="AY242" s="218" t="s">
        <v>130</v>
      </c>
    </row>
    <row r="243" spans="2:65" s="1" customFormat="1" ht="14.45" customHeight="1">
      <c r="B243" s="41"/>
      <c r="C243" s="192" t="s">
        <v>371</v>
      </c>
      <c r="D243" s="192" t="s">
        <v>132</v>
      </c>
      <c r="E243" s="193" t="s">
        <v>372</v>
      </c>
      <c r="F243" s="194" t="s">
        <v>373</v>
      </c>
      <c r="G243" s="195" t="s">
        <v>135</v>
      </c>
      <c r="H243" s="196">
        <v>1</v>
      </c>
      <c r="I243" s="197"/>
      <c r="J243" s="198">
        <f>ROUND(I243*H243,2)</f>
        <v>0</v>
      </c>
      <c r="K243" s="194" t="s">
        <v>22</v>
      </c>
      <c r="L243" s="61"/>
      <c r="M243" s="199" t="s">
        <v>22</v>
      </c>
      <c r="N243" s="200" t="s">
        <v>46</v>
      </c>
      <c r="O243" s="42"/>
      <c r="P243" s="201">
        <f>O243*H243</f>
        <v>0</v>
      </c>
      <c r="Q243" s="201">
        <v>0.04726</v>
      </c>
      <c r="R243" s="201">
        <f>Q243*H243</f>
        <v>0.04726</v>
      </c>
      <c r="S243" s="201">
        <v>0</v>
      </c>
      <c r="T243" s="202">
        <f>S243*H243</f>
        <v>0</v>
      </c>
      <c r="AR243" s="24" t="s">
        <v>137</v>
      </c>
      <c r="AT243" s="24" t="s">
        <v>132</v>
      </c>
      <c r="AU243" s="24" t="s">
        <v>84</v>
      </c>
      <c r="AY243" s="24" t="s">
        <v>130</v>
      </c>
      <c r="BE243" s="203">
        <f>IF(N243="základní",J243,0)</f>
        <v>0</v>
      </c>
      <c r="BF243" s="203">
        <f>IF(N243="snížená",J243,0)</f>
        <v>0</v>
      </c>
      <c r="BG243" s="203">
        <f>IF(N243="zákl. přenesená",J243,0)</f>
        <v>0</v>
      </c>
      <c r="BH243" s="203">
        <f>IF(N243="sníž. přenesená",J243,0)</f>
        <v>0</v>
      </c>
      <c r="BI243" s="203">
        <f>IF(N243="nulová",J243,0)</f>
        <v>0</v>
      </c>
      <c r="BJ243" s="24" t="s">
        <v>24</v>
      </c>
      <c r="BK243" s="203">
        <f>ROUND(I243*H243,2)</f>
        <v>0</v>
      </c>
      <c r="BL243" s="24" t="s">
        <v>137</v>
      </c>
      <c r="BM243" s="24" t="s">
        <v>374</v>
      </c>
    </row>
    <row r="244" spans="2:47" s="1" customFormat="1" ht="27">
      <c r="B244" s="41"/>
      <c r="C244" s="63"/>
      <c r="D244" s="204" t="s">
        <v>139</v>
      </c>
      <c r="E244" s="63"/>
      <c r="F244" s="205" t="s">
        <v>375</v>
      </c>
      <c r="G244" s="63"/>
      <c r="H244" s="63"/>
      <c r="I244" s="163"/>
      <c r="J244" s="63"/>
      <c r="K244" s="63"/>
      <c r="L244" s="61"/>
      <c r="M244" s="206"/>
      <c r="N244" s="42"/>
      <c r="O244" s="42"/>
      <c r="P244" s="42"/>
      <c r="Q244" s="42"/>
      <c r="R244" s="42"/>
      <c r="S244" s="42"/>
      <c r="T244" s="78"/>
      <c r="AT244" s="24" t="s">
        <v>139</v>
      </c>
      <c r="AU244" s="24" t="s">
        <v>84</v>
      </c>
    </row>
    <row r="245" spans="2:51" s="11" customFormat="1" ht="13.5">
      <c r="B245" s="208"/>
      <c r="C245" s="209"/>
      <c r="D245" s="204" t="s">
        <v>143</v>
      </c>
      <c r="E245" s="210" t="s">
        <v>22</v>
      </c>
      <c r="F245" s="211" t="s">
        <v>376</v>
      </c>
      <c r="G245" s="209"/>
      <c r="H245" s="212">
        <v>1</v>
      </c>
      <c r="I245" s="213"/>
      <c r="J245" s="209"/>
      <c r="K245" s="209"/>
      <c r="L245" s="214"/>
      <c r="M245" s="215"/>
      <c r="N245" s="216"/>
      <c r="O245" s="216"/>
      <c r="P245" s="216"/>
      <c r="Q245" s="216"/>
      <c r="R245" s="216"/>
      <c r="S245" s="216"/>
      <c r="T245" s="217"/>
      <c r="AT245" s="218" t="s">
        <v>143</v>
      </c>
      <c r="AU245" s="218" t="s">
        <v>84</v>
      </c>
      <c r="AV245" s="11" t="s">
        <v>84</v>
      </c>
      <c r="AW245" s="11" t="s">
        <v>39</v>
      </c>
      <c r="AX245" s="11" t="s">
        <v>24</v>
      </c>
      <c r="AY245" s="218" t="s">
        <v>130</v>
      </c>
    </row>
    <row r="246" spans="2:65" s="1" customFormat="1" ht="14.45" customHeight="1">
      <c r="B246" s="41"/>
      <c r="C246" s="192" t="s">
        <v>377</v>
      </c>
      <c r="D246" s="192" t="s">
        <v>132</v>
      </c>
      <c r="E246" s="193" t="s">
        <v>378</v>
      </c>
      <c r="F246" s="194" t="s">
        <v>379</v>
      </c>
      <c r="G246" s="195" t="s">
        <v>135</v>
      </c>
      <c r="H246" s="196">
        <v>2</v>
      </c>
      <c r="I246" s="197"/>
      <c r="J246" s="198">
        <f>ROUND(I246*H246,2)</f>
        <v>0</v>
      </c>
      <c r="K246" s="194" t="s">
        <v>22</v>
      </c>
      <c r="L246" s="61"/>
      <c r="M246" s="199" t="s">
        <v>22</v>
      </c>
      <c r="N246" s="200" t="s">
        <v>46</v>
      </c>
      <c r="O246" s="42"/>
      <c r="P246" s="201">
        <f>O246*H246</f>
        <v>0</v>
      </c>
      <c r="Q246" s="201">
        <v>0.03826</v>
      </c>
      <c r="R246" s="201">
        <f>Q246*H246</f>
        <v>0.07652</v>
      </c>
      <c r="S246" s="201">
        <v>0</v>
      </c>
      <c r="T246" s="202">
        <f>S246*H246</f>
        <v>0</v>
      </c>
      <c r="AR246" s="24" t="s">
        <v>137</v>
      </c>
      <c r="AT246" s="24" t="s">
        <v>132</v>
      </c>
      <c r="AU246" s="24" t="s">
        <v>84</v>
      </c>
      <c r="AY246" s="24" t="s">
        <v>130</v>
      </c>
      <c r="BE246" s="203">
        <f>IF(N246="základní",J246,0)</f>
        <v>0</v>
      </c>
      <c r="BF246" s="203">
        <f>IF(N246="snížená",J246,0)</f>
        <v>0</v>
      </c>
      <c r="BG246" s="203">
        <f>IF(N246="zákl. přenesená",J246,0)</f>
        <v>0</v>
      </c>
      <c r="BH246" s="203">
        <f>IF(N246="sníž. přenesená",J246,0)</f>
        <v>0</v>
      </c>
      <c r="BI246" s="203">
        <f>IF(N246="nulová",J246,0)</f>
        <v>0</v>
      </c>
      <c r="BJ246" s="24" t="s">
        <v>24</v>
      </c>
      <c r="BK246" s="203">
        <f>ROUND(I246*H246,2)</f>
        <v>0</v>
      </c>
      <c r="BL246" s="24" t="s">
        <v>137</v>
      </c>
      <c r="BM246" s="24" t="s">
        <v>380</v>
      </c>
    </row>
    <row r="247" spans="2:47" s="1" customFormat="1" ht="27">
      <c r="B247" s="41"/>
      <c r="C247" s="63"/>
      <c r="D247" s="204" t="s">
        <v>139</v>
      </c>
      <c r="E247" s="63"/>
      <c r="F247" s="205" t="s">
        <v>381</v>
      </c>
      <c r="G247" s="63"/>
      <c r="H247" s="63"/>
      <c r="I247" s="163"/>
      <c r="J247" s="63"/>
      <c r="K247" s="63"/>
      <c r="L247" s="61"/>
      <c r="M247" s="206"/>
      <c r="N247" s="42"/>
      <c r="O247" s="42"/>
      <c r="P247" s="42"/>
      <c r="Q247" s="42"/>
      <c r="R247" s="42"/>
      <c r="S247" s="42"/>
      <c r="T247" s="78"/>
      <c r="AT247" s="24" t="s">
        <v>139</v>
      </c>
      <c r="AU247" s="24" t="s">
        <v>84</v>
      </c>
    </row>
    <row r="248" spans="2:51" s="11" customFormat="1" ht="13.5">
      <c r="B248" s="208"/>
      <c r="C248" s="209"/>
      <c r="D248" s="204" t="s">
        <v>143</v>
      </c>
      <c r="E248" s="210" t="s">
        <v>22</v>
      </c>
      <c r="F248" s="211" t="s">
        <v>382</v>
      </c>
      <c r="G248" s="209"/>
      <c r="H248" s="212">
        <v>2</v>
      </c>
      <c r="I248" s="213"/>
      <c r="J248" s="209"/>
      <c r="K248" s="209"/>
      <c r="L248" s="214"/>
      <c r="M248" s="215"/>
      <c r="N248" s="216"/>
      <c r="O248" s="216"/>
      <c r="P248" s="216"/>
      <c r="Q248" s="216"/>
      <c r="R248" s="216"/>
      <c r="S248" s="216"/>
      <c r="T248" s="217"/>
      <c r="AT248" s="218" t="s">
        <v>143</v>
      </c>
      <c r="AU248" s="218" t="s">
        <v>84</v>
      </c>
      <c r="AV248" s="11" t="s">
        <v>84</v>
      </c>
      <c r="AW248" s="11" t="s">
        <v>39</v>
      </c>
      <c r="AX248" s="11" t="s">
        <v>24</v>
      </c>
      <c r="AY248" s="218" t="s">
        <v>130</v>
      </c>
    </row>
    <row r="249" spans="2:65" s="1" customFormat="1" ht="14.45" customHeight="1">
      <c r="B249" s="41"/>
      <c r="C249" s="192" t="s">
        <v>383</v>
      </c>
      <c r="D249" s="192" t="s">
        <v>132</v>
      </c>
      <c r="E249" s="193" t="s">
        <v>384</v>
      </c>
      <c r="F249" s="194" t="s">
        <v>385</v>
      </c>
      <c r="G249" s="195" t="s">
        <v>135</v>
      </c>
      <c r="H249" s="196">
        <v>2</v>
      </c>
      <c r="I249" s="197"/>
      <c r="J249" s="198">
        <f>ROUND(I249*H249,2)</f>
        <v>0</v>
      </c>
      <c r="K249" s="194" t="s">
        <v>22</v>
      </c>
      <c r="L249" s="61"/>
      <c r="M249" s="199" t="s">
        <v>22</v>
      </c>
      <c r="N249" s="200" t="s">
        <v>46</v>
      </c>
      <c r="O249" s="42"/>
      <c r="P249" s="201">
        <f>O249*H249</f>
        <v>0</v>
      </c>
      <c r="Q249" s="201">
        <v>0.04726</v>
      </c>
      <c r="R249" s="201">
        <f>Q249*H249</f>
        <v>0.09452</v>
      </c>
      <c r="S249" s="201">
        <v>0</v>
      </c>
      <c r="T249" s="202">
        <f>S249*H249</f>
        <v>0</v>
      </c>
      <c r="AR249" s="24" t="s">
        <v>137</v>
      </c>
      <c r="AT249" s="24" t="s">
        <v>132</v>
      </c>
      <c r="AU249" s="24" t="s">
        <v>84</v>
      </c>
      <c r="AY249" s="24" t="s">
        <v>130</v>
      </c>
      <c r="BE249" s="203">
        <f>IF(N249="základní",J249,0)</f>
        <v>0</v>
      </c>
      <c r="BF249" s="203">
        <f>IF(N249="snížená",J249,0)</f>
        <v>0</v>
      </c>
      <c r="BG249" s="203">
        <f>IF(N249="zákl. přenesená",J249,0)</f>
        <v>0</v>
      </c>
      <c r="BH249" s="203">
        <f>IF(N249="sníž. přenesená",J249,0)</f>
        <v>0</v>
      </c>
      <c r="BI249" s="203">
        <f>IF(N249="nulová",J249,0)</f>
        <v>0</v>
      </c>
      <c r="BJ249" s="24" t="s">
        <v>24</v>
      </c>
      <c r="BK249" s="203">
        <f>ROUND(I249*H249,2)</f>
        <v>0</v>
      </c>
      <c r="BL249" s="24" t="s">
        <v>137</v>
      </c>
      <c r="BM249" s="24" t="s">
        <v>386</v>
      </c>
    </row>
    <row r="250" spans="2:47" s="1" customFormat="1" ht="27">
      <c r="B250" s="41"/>
      <c r="C250" s="63"/>
      <c r="D250" s="204" t="s">
        <v>139</v>
      </c>
      <c r="E250" s="63"/>
      <c r="F250" s="205" t="s">
        <v>387</v>
      </c>
      <c r="G250" s="63"/>
      <c r="H250" s="63"/>
      <c r="I250" s="163"/>
      <c r="J250" s="63"/>
      <c r="K250" s="63"/>
      <c r="L250" s="61"/>
      <c r="M250" s="206"/>
      <c r="N250" s="42"/>
      <c r="O250" s="42"/>
      <c r="P250" s="42"/>
      <c r="Q250" s="42"/>
      <c r="R250" s="42"/>
      <c r="S250" s="42"/>
      <c r="T250" s="78"/>
      <c r="AT250" s="24" t="s">
        <v>139</v>
      </c>
      <c r="AU250" s="24" t="s">
        <v>84</v>
      </c>
    </row>
    <row r="251" spans="2:51" s="11" customFormat="1" ht="13.5">
      <c r="B251" s="208"/>
      <c r="C251" s="209"/>
      <c r="D251" s="204" t="s">
        <v>143</v>
      </c>
      <c r="E251" s="210" t="s">
        <v>22</v>
      </c>
      <c r="F251" s="211" t="s">
        <v>388</v>
      </c>
      <c r="G251" s="209"/>
      <c r="H251" s="212">
        <v>2</v>
      </c>
      <c r="I251" s="213"/>
      <c r="J251" s="209"/>
      <c r="K251" s="209"/>
      <c r="L251" s="214"/>
      <c r="M251" s="215"/>
      <c r="N251" s="216"/>
      <c r="O251" s="216"/>
      <c r="P251" s="216"/>
      <c r="Q251" s="216"/>
      <c r="R251" s="216"/>
      <c r="S251" s="216"/>
      <c r="T251" s="217"/>
      <c r="AT251" s="218" t="s">
        <v>143</v>
      </c>
      <c r="AU251" s="218" t="s">
        <v>84</v>
      </c>
      <c r="AV251" s="11" t="s">
        <v>84</v>
      </c>
      <c r="AW251" s="11" t="s">
        <v>39</v>
      </c>
      <c r="AX251" s="11" t="s">
        <v>24</v>
      </c>
      <c r="AY251" s="218" t="s">
        <v>130</v>
      </c>
    </row>
    <row r="252" spans="2:65" s="1" customFormat="1" ht="14.45" customHeight="1">
      <c r="B252" s="41"/>
      <c r="C252" s="192" t="s">
        <v>389</v>
      </c>
      <c r="D252" s="192" t="s">
        <v>132</v>
      </c>
      <c r="E252" s="193" t="s">
        <v>390</v>
      </c>
      <c r="F252" s="194" t="s">
        <v>391</v>
      </c>
      <c r="G252" s="195" t="s">
        <v>135</v>
      </c>
      <c r="H252" s="196">
        <v>3</v>
      </c>
      <c r="I252" s="197"/>
      <c r="J252" s="198">
        <f>ROUND(I252*H252,2)</f>
        <v>0</v>
      </c>
      <c r="K252" s="194" t="s">
        <v>136</v>
      </c>
      <c r="L252" s="61"/>
      <c r="M252" s="199" t="s">
        <v>22</v>
      </c>
      <c r="N252" s="200" t="s">
        <v>46</v>
      </c>
      <c r="O252" s="42"/>
      <c r="P252" s="201">
        <f>O252*H252</f>
        <v>0</v>
      </c>
      <c r="Q252" s="201">
        <v>0.05581</v>
      </c>
      <c r="R252" s="201">
        <f>Q252*H252</f>
        <v>0.16743</v>
      </c>
      <c r="S252" s="201">
        <v>0</v>
      </c>
      <c r="T252" s="202">
        <f>S252*H252</f>
        <v>0</v>
      </c>
      <c r="AR252" s="24" t="s">
        <v>137</v>
      </c>
      <c r="AT252" s="24" t="s">
        <v>132</v>
      </c>
      <c r="AU252" s="24" t="s">
        <v>84</v>
      </c>
      <c r="AY252" s="24" t="s">
        <v>130</v>
      </c>
      <c r="BE252" s="203">
        <f>IF(N252="základní",J252,0)</f>
        <v>0</v>
      </c>
      <c r="BF252" s="203">
        <f>IF(N252="snížená",J252,0)</f>
        <v>0</v>
      </c>
      <c r="BG252" s="203">
        <f>IF(N252="zákl. přenesená",J252,0)</f>
        <v>0</v>
      </c>
      <c r="BH252" s="203">
        <f>IF(N252="sníž. přenesená",J252,0)</f>
        <v>0</v>
      </c>
      <c r="BI252" s="203">
        <f>IF(N252="nulová",J252,0)</f>
        <v>0</v>
      </c>
      <c r="BJ252" s="24" t="s">
        <v>24</v>
      </c>
      <c r="BK252" s="203">
        <f>ROUND(I252*H252,2)</f>
        <v>0</v>
      </c>
      <c r="BL252" s="24" t="s">
        <v>137</v>
      </c>
      <c r="BM252" s="24" t="s">
        <v>392</v>
      </c>
    </row>
    <row r="253" spans="2:47" s="1" customFormat="1" ht="27">
      <c r="B253" s="41"/>
      <c r="C253" s="63"/>
      <c r="D253" s="204" t="s">
        <v>139</v>
      </c>
      <c r="E253" s="63"/>
      <c r="F253" s="205" t="s">
        <v>393</v>
      </c>
      <c r="G253" s="63"/>
      <c r="H253" s="63"/>
      <c r="I253" s="163"/>
      <c r="J253" s="63"/>
      <c r="K253" s="63"/>
      <c r="L253" s="61"/>
      <c r="M253" s="206"/>
      <c r="N253" s="42"/>
      <c r="O253" s="42"/>
      <c r="P253" s="42"/>
      <c r="Q253" s="42"/>
      <c r="R253" s="42"/>
      <c r="S253" s="42"/>
      <c r="T253" s="78"/>
      <c r="AT253" s="24" t="s">
        <v>139</v>
      </c>
      <c r="AU253" s="24" t="s">
        <v>84</v>
      </c>
    </row>
    <row r="254" spans="2:47" s="1" customFormat="1" ht="27">
      <c r="B254" s="41"/>
      <c r="C254" s="63"/>
      <c r="D254" s="204" t="s">
        <v>141</v>
      </c>
      <c r="E254" s="63"/>
      <c r="F254" s="207" t="s">
        <v>394</v>
      </c>
      <c r="G254" s="63"/>
      <c r="H254" s="63"/>
      <c r="I254" s="163"/>
      <c r="J254" s="63"/>
      <c r="K254" s="63"/>
      <c r="L254" s="61"/>
      <c r="M254" s="206"/>
      <c r="N254" s="42"/>
      <c r="O254" s="42"/>
      <c r="P254" s="42"/>
      <c r="Q254" s="42"/>
      <c r="R254" s="42"/>
      <c r="S254" s="42"/>
      <c r="T254" s="78"/>
      <c r="AT254" s="24" t="s">
        <v>141</v>
      </c>
      <c r="AU254" s="24" t="s">
        <v>84</v>
      </c>
    </row>
    <row r="255" spans="2:51" s="11" customFormat="1" ht="13.5">
      <c r="B255" s="208"/>
      <c r="C255" s="209"/>
      <c r="D255" s="204" t="s">
        <v>143</v>
      </c>
      <c r="E255" s="210" t="s">
        <v>22</v>
      </c>
      <c r="F255" s="211" t="s">
        <v>395</v>
      </c>
      <c r="G255" s="209"/>
      <c r="H255" s="212">
        <v>3</v>
      </c>
      <c r="I255" s="213"/>
      <c r="J255" s="209"/>
      <c r="K255" s="209"/>
      <c r="L255" s="214"/>
      <c r="M255" s="215"/>
      <c r="N255" s="216"/>
      <c r="O255" s="216"/>
      <c r="P255" s="216"/>
      <c r="Q255" s="216"/>
      <c r="R255" s="216"/>
      <c r="S255" s="216"/>
      <c r="T255" s="217"/>
      <c r="AT255" s="218" t="s">
        <v>143</v>
      </c>
      <c r="AU255" s="218" t="s">
        <v>84</v>
      </c>
      <c r="AV255" s="11" t="s">
        <v>84</v>
      </c>
      <c r="AW255" s="11" t="s">
        <v>39</v>
      </c>
      <c r="AX255" s="11" t="s">
        <v>24</v>
      </c>
      <c r="AY255" s="218" t="s">
        <v>130</v>
      </c>
    </row>
    <row r="256" spans="2:65" s="1" customFormat="1" ht="14.45" customHeight="1">
      <c r="B256" s="41"/>
      <c r="C256" s="192" t="s">
        <v>396</v>
      </c>
      <c r="D256" s="192" t="s">
        <v>132</v>
      </c>
      <c r="E256" s="193" t="s">
        <v>397</v>
      </c>
      <c r="F256" s="194" t="s">
        <v>398</v>
      </c>
      <c r="G256" s="195" t="s">
        <v>135</v>
      </c>
      <c r="H256" s="196">
        <v>1</v>
      </c>
      <c r="I256" s="197"/>
      <c r="J256" s="198">
        <f>ROUND(I256*H256,2)</f>
        <v>0</v>
      </c>
      <c r="K256" s="194" t="s">
        <v>22</v>
      </c>
      <c r="L256" s="61"/>
      <c r="M256" s="199" t="s">
        <v>22</v>
      </c>
      <c r="N256" s="200" t="s">
        <v>46</v>
      </c>
      <c r="O256" s="42"/>
      <c r="P256" s="201">
        <f>O256*H256</f>
        <v>0</v>
      </c>
      <c r="Q256" s="201">
        <v>0.07558</v>
      </c>
      <c r="R256" s="201">
        <f>Q256*H256</f>
        <v>0.07558</v>
      </c>
      <c r="S256" s="201">
        <v>0</v>
      </c>
      <c r="T256" s="202">
        <f>S256*H256</f>
        <v>0</v>
      </c>
      <c r="AR256" s="24" t="s">
        <v>137</v>
      </c>
      <c r="AT256" s="24" t="s">
        <v>132</v>
      </c>
      <c r="AU256" s="24" t="s">
        <v>84</v>
      </c>
      <c r="AY256" s="24" t="s">
        <v>130</v>
      </c>
      <c r="BE256" s="203">
        <f>IF(N256="základní",J256,0)</f>
        <v>0</v>
      </c>
      <c r="BF256" s="203">
        <f>IF(N256="snížená",J256,0)</f>
        <v>0</v>
      </c>
      <c r="BG256" s="203">
        <f>IF(N256="zákl. přenesená",J256,0)</f>
        <v>0</v>
      </c>
      <c r="BH256" s="203">
        <f>IF(N256="sníž. přenesená",J256,0)</f>
        <v>0</v>
      </c>
      <c r="BI256" s="203">
        <f>IF(N256="nulová",J256,0)</f>
        <v>0</v>
      </c>
      <c r="BJ256" s="24" t="s">
        <v>24</v>
      </c>
      <c r="BK256" s="203">
        <f>ROUND(I256*H256,2)</f>
        <v>0</v>
      </c>
      <c r="BL256" s="24" t="s">
        <v>137</v>
      </c>
      <c r="BM256" s="24" t="s">
        <v>399</v>
      </c>
    </row>
    <row r="257" spans="2:47" s="1" customFormat="1" ht="27">
      <c r="B257" s="41"/>
      <c r="C257" s="63"/>
      <c r="D257" s="204" t="s">
        <v>139</v>
      </c>
      <c r="E257" s="63"/>
      <c r="F257" s="205" t="s">
        <v>400</v>
      </c>
      <c r="G257" s="63"/>
      <c r="H257" s="63"/>
      <c r="I257" s="163"/>
      <c r="J257" s="63"/>
      <c r="K257" s="63"/>
      <c r="L257" s="61"/>
      <c r="M257" s="206"/>
      <c r="N257" s="42"/>
      <c r="O257" s="42"/>
      <c r="P257" s="42"/>
      <c r="Q257" s="42"/>
      <c r="R257" s="42"/>
      <c r="S257" s="42"/>
      <c r="T257" s="78"/>
      <c r="AT257" s="24" t="s">
        <v>139</v>
      </c>
      <c r="AU257" s="24" t="s">
        <v>84</v>
      </c>
    </row>
    <row r="258" spans="2:51" s="11" customFormat="1" ht="13.5">
      <c r="B258" s="208"/>
      <c r="C258" s="209"/>
      <c r="D258" s="204" t="s">
        <v>143</v>
      </c>
      <c r="E258" s="210" t="s">
        <v>22</v>
      </c>
      <c r="F258" s="211" t="s">
        <v>401</v>
      </c>
      <c r="G258" s="209"/>
      <c r="H258" s="212">
        <v>1</v>
      </c>
      <c r="I258" s="213"/>
      <c r="J258" s="209"/>
      <c r="K258" s="209"/>
      <c r="L258" s="214"/>
      <c r="M258" s="215"/>
      <c r="N258" s="216"/>
      <c r="O258" s="216"/>
      <c r="P258" s="216"/>
      <c r="Q258" s="216"/>
      <c r="R258" s="216"/>
      <c r="S258" s="216"/>
      <c r="T258" s="217"/>
      <c r="AT258" s="218" t="s">
        <v>143</v>
      </c>
      <c r="AU258" s="218" t="s">
        <v>84</v>
      </c>
      <c r="AV258" s="11" t="s">
        <v>84</v>
      </c>
      <c r="AW258" s="11" t="s">
        <v>39</v>
      </c>
      <c r="AX258" s="11" t="s">
        <v>24</v>
      </c>
      <c r="AY258" s="218" t="s">
        <v>130</v>
      </c>
    </row>
    <row r="259" spans="2:65" s="1" customFormat="1" ht="14.45" customHeight="1">
      <c r="B259" s="41"/>
      <c r="C259" s="192" t="s">
        <v>402</v>
      </c>
      <c r="D259" s="192" t="s">
        <v>132</v>
      </c>
      <c r="E259" s="193" t="s">
        <v>403</v>
      </c>
      <c r="F259" s="194" t="s">
        <v>404</v>
      </c>
      <c r="G259" s="195" t="s">
        <v>135</v>
      </c>
      <c r="H259" s="196">
        <v>1</v>
      </c>
      <c r="I259" s="197"/>
      <c r="J259" s="198">
        <f>ROUND(I259*H259,2)</f>
        <v>0</v>
      </c>
      <c r="K259" s="194" t="s">
        <v>22</v>
      </c>
      <c r="L259" s="61"/>
      <c r="M259" s="199" t="s">
        <v>22</v>
      </c>
      <c r="N259" s="200" t="s">
        <v>46</v>
      </c>
      <c r="O259" s="42"/>
      <c r="P259" s="201">
        <f>O259*H259</f>
        <v>0</v>
      </c>
      <c r="Q259" s="201">
        <v>0.05581</v>
      </c>
      <c r="R259" s="201">
        <f>Q259*H259</f>
        <v>0.05581</v>
      </c>
      <c r="S259" s="201">
        <v>0</v>
      </c>
      <c r="T259" s="202">
        <f>S259*H259</f>
        <v>0</v>
      </c>
      <c r="AR259" s="24" t="s">
        <v>137</v>
      </c>
      <c r="AT259" s="24" t="s">
        <v>132</v>
      </c>
      <c r="AU259" s="24" t="s">
        <v>84</v>
      </c>
      <c r="AY259" s="24" t="s">
        <v>130</v>
      </c>
      <c r="BE259" s="203">
        <f>IF(N259="základní",J259,0)</f>
        <v>0</v>
      </c>
      <c r="BF259" s="203">
        <f>IF(N259="snížená",J259,0)</f>
        <v>0</v>
      </c>
      <c r="BG259" s="203">
        <f>IF(N259="zákl. přenesená",J259,0)</f>
        <v>0</v>
      </c>
      <c r="BH259" s="203">
        <f>IF(N259="sníž. přenesená",J259,0)</f>
        <v>0</v>
      </c>
      <c r="BI259" s="203">
        <f>IF(N259="nulová",J259,0)</f>
        <v>0</v>
      </c>
      <c r="BJ259" s="24" t="s">
        <v>24</v>
      </c>
      <c r="BK259" s="203">
        <f>ROUND(I259*H259,2)</f>
        <v>0</v>
      </c>
      <c r="BL259" s="24" t="s">
        <v>137</v>
      </c>
      <c r="BM259" s="24" t="s">
        <v>405</v>
      </c>
    </row>
    <row r="260" spans="2:47" s="1" customFormat="1" ht="27">
      <c r="B260" s="41"/>
      <c r="C260" s="63"/>
      <c r="D260" s="204" t="s">
        <v>139</v>
      </c>
      <c r="E260" s="63"/>
      <c r="F260" s="205" t="s">
        <v>406</v>
      </c>
      <c r="G260" s="63"/>
      <c r="H260" s="63"/>
      <c r="I260" s="163"/>
      <c r="J260" s="63"/>
      <c r="K260" s="63"/>
      <c r="L260" s="61"/>
      <c r="M260" s="206"/>
      <c r="N260" s="42"/>
      <c r="O260" s="42"/>
      <c r="P260" s="42"/>
      <c r="Q260" s="42"/>
      <c r="R260" s="42"/>
      <c r="S260" s="42"/>
      <c r="T260" s="78"/>
      <c r="AT260" s="24" t="s">
        <v>139</v>
      </c>
      <c r="AU260" s="24" t="s">
        <v>84</v>
      </c>
    </row>
    <row r="261" spans="2:51" s="11" customFormat="1" ht="13.5">
      <c r="B261" s="208"/>
      <c r="C261" s="209"/>
      <c r="D261" s="204" t="s">
        <v>143</v>
      </c>
      <c r="E261" s="210" t="s">
        <v>22</v>
      </c>
      <c r="F261" s="211" t="s">
        <v>407</v>
      </c>
      <c r="G261" s="209"/>
      <c r="H261" s="212">
        <v>1</v>
      </c>
      <c r="I261" s="213"/>
      <c r="J261" s="209"/>
      <c r="K261" s="209"/>
      <c r="L261" s="214"/>
      <c r="M261" s="215"/>
      <c r="N261" s="216"/>
      <c r="O261" s="216"/>
      <c r="P261" s="216"/>
      <c r="Q261" s="216"/>
      <c r="R261" s="216"/>
      <c r="S261" s="216"/>
      <c r="T261" s="217"/>
      <c r="AT261" s="218" t="s">
        <v>143</v>
      </c>
      <c r="AU261" s="218" t="s">
        <v>84</v>
      </c>
      <c r="AV261" s="11" t="s">
        <v>84</v>
      </c>
      <c r="AW261" s="11" t="s">
        <v>39</v>
      </c>
      <c r="AX261" s="11" t="s">
        <v>24</v>
      </c>
      <c r="AY261" s="218" t="s">
        <v>130</v>
      </c>
    </row>
    <row r="262" spans="2:65" s="1" customFormat="1" ht="14.45" customHeight="1">
      <c r="B262" s="41"/>
      <c r="C262" s="192" t="s">
        <v>408</v>
      </c>
      <c r="D262" s="192" t="s">
        <v>132</v>
      </c>
      <c r="E262" s="193" t="s">
        <v>409</v>
      </c>
      <c r="F262" s="194" t="s">
        <v>410</v>
      </c>
      <c r="G262" s="195" t="s">
        <v>135</v>
      </c>
      <c r="H262" s="196">
        <v>1</v>
      </c>
      <c r="I262" s="197"/>
      <c r="J262" s="198">
        <f>ROUND(I262*H262,2)</f>
        <v>0</v>
      </c>
      <c r="K262" s="194" t="s">
        <v>136</v>
      </c>
      <c r="L262" s="61"/>
      <c r="M262" s="199" t="s">
        <v>22</v>
      </c>
      <c r="N262" s="200" t="s">
        <v>46</v>
      </c>
      <c r="O262" s="42"/>
      <c r="P262" s="201">
        <f>O262*H262</f>
        <v>0</v>
      </c>
      <c r="Q262" s="201">
        <v>0.10702</v>
      </c>
      <c r="R262" s="201">
        <f>Q262*H262</f>
        <v>0.10702</v>
      </c>
      <c r="S262" s="201">
        <v>0</v>
      </c>
      <c r="T262" s="202">
        <f>S262*H262</f>
        <v>0</v>
      </c>
      <c r="AR262" s="24" t="s">
        <v>137</v>
      </c>
      <c r="AT262" s="24" t="s">
        <v>132</v>
      </c>
      <c r="AU262" s="24" t="s">
        <v>84</v>
      </c>
      <c r="AY262" s="24" t="s">
        <v>130</v>
      </c>
      <c r="BE262" s="203">
        <f>IF(N262="základní",J262,0)</f>
        <v>0</v>
      </c>
      <c r="BF262" s="203">
        <f>IF(N262="snížená",J262,0)</f>
        <v>0</v>
      </c>
      <c r="BG262" s="203">
        <f>IF(N262="zákl. přenesená",J262,0)</f>
        <v>0</v>
      </c>
      <c r="BH262" s="203">
        <f>IF(N262="sníž. přenesená",J262,0)</f>
        <v>0</v>
      </c>
      <c r="BI262" s="203">
        <f>IF(N262="nulová",J262,0)</f>
        <v>0</v>
      </c>
      <c r="BJ262" s="24" t="s">
        <v>24</v>
      </c>
      <c r="BK262" s="203">
        <f>ROUND(I262*H262,2)</f>
        <v>0</v>
      </c>
      <c r="BL262" s="24" t="s">
        <v>137</v>
      </c>
      <c r="BM262" s="24" t="s">
        <v>411</v>
      </c>
    </row>
    <row r="263" spans="2:47" s="1" customFormat="1" ht="27">
      <c r="B263" s="41"/>
      <c r="C263" s="63"/>
      <c r="D263" s="204" t="s">
        <v>139</v>
      </c>
      <c r="E263" s="63"/>
      <c r="F263" s="205" t="s">
        <v>412</v>
      </c>
      <c r="G263" s="63"/>
      <c r="H263" s="63"/>
      <c r="I263" s="163"/>
      <c r="J263" s="63"/>
      <c r="K263" s="63"/>
      <c r="L263" s="61"/>
      <c r="M263" s="206"/>
      <c r="N263" s="42"/>
      <c r="O263" s="42"/>
      <c r="P263" s="42"/>
      <c r="Q263" s="42"/>
      <c r="R263" s="42"/>
      <c r="S263" s="42"/>
      <c r="T263" s="78"/>
      <c r="AT263" s="24" t="s">
        <v>139</v>
      </c>
      <c r="AU263" s="24" t="s">
        <v>84</v>
      </c>
    </row>
    <row r="264" spans="2:47" s="1" customFormat="1" ht="27">
      <c r="B264" s="41"/>
      <c r="C264" s="63"/>
      <c r="D264" s="204" t="s">
        <v>141</v>
      </c>
      <c r="E264" s="63"/>
      <c r="F264" s="207" t="s">
        <v>394</v>
      </c>
      <c r="G264" s="63"/>
      <c r="H264" s="63"/>
      <c r="I264" s="163"/>
      <c r="J264" s="63"/>
      <c r="K264" s="63"/>
      <c r="L264" s="61"/>
      <c r="M264" s="206"/>
      <c r="N264" s="42"/>
      <c r="O264" s="42"/>
      <c r="P264" s="42"/>
      <c r="Q264" s="42"/>
      <c r="R264" s="42"/>
      <c r="S264" s="42"/>
      <c r="T264" s="78"/>
      <c r="AT264" s="24" t="s">
        <v>141</v>
      </c>
      <c r="AU264" s="24" t="s">
        <v>84</v>
      </c>
    </row>
    <row r="265" spans="2:51" s="11" customFormat="1" ht="13.5">
      <c r="B265" s="208"/>
      <c r="C265" s="209"/>
      <c r="D265" s="204" t="s">
        <v>143</v>
      </c>
      <c r="E265" s="210" t="s">
        <v>22</v>
      </c>
      <c r="F265" s="211" t="s">
        <v>413</v>
      </c>
      <c r="G265" s="209"/>
      <c r="H265" s="212">
        <v>1</v>
      </c>
      <c r="I265" s="213"/>
      <c r="J265" s="209"/>
      <c r="K265" s="209"/>
      <c r="L265" s="214"/>
      <c r="M265" s="215"/>
      <c r="N265" s="216"/>
      <c r="O265" s="216"/>
      <c r="P265" s="216"/>
      <c r="Q265" s="216"/>
      <c r="R265" s="216"/>
      <c r="S265" s="216"/>
      <c r="T265" s="217"/>
      <c r="AT265" s="218" t="s">
        <v>143</v>
      </c>
      <c r="AU265" s="218" t="s">
        <v>84</v>
      </c>
      <c r="AV265" s="11" t="s">
        <v>84</v>
      </c>
      <c r="AW265" s="11" t="s">
        <v>39</v>
      </c>
      <c r="AX265" s="11" t="s">
        <v>24</v>
      </c>
      <c r="AY265" s="218" t="s">
        <v>130</v>
      </c>
    </row>
    <row r="266" spans="2:65" s="1" customFormat="1" ht="14.45" customHeight="1">
      <c r="B266" s="41"/>
      <c r="C266" s="192" t="s">
        <v>414</v>
      </c>
      <c r="D266" s="192" t="s">
        <v>132</v>
      </c>
      <c r="E266" s="193" t="s">
        <v>415</v>
      </c>
      <c r="F266" s="194" t="s">
        <v>416</v>
      </c>
      <c r="G266" s="195" t="s">
        <v>135</v>
      </c>
      <c r="H266" s="196">
        <v>1</v>
      </c>
      <c r="I266" s="197"/>
      <c r="J266" s="198">
        <f>ROUND(I266*H266,2)</f>
        <v>0</v>
      </c>
      <c r="K266" s="194" t="s">
        <v>22</v>
      </c>
      <c r="L266" s="61"/>
      <c r="M266" s="199" t="s">
        <v>22</v>
      </c>
      <c r="N266" s="200" t="s">
        <v>46</v>
      </c>
      <c r="O266" s="42"/>
      <c r="P266" s="201">
        <f>O266*H266</f>
        <v>0</v>
      </c>
      <c r="Q266" s="201">
        <v>0.14702</v>
      </c>
      <c r="R266" s="201">
        <f>Q266*H266</f>
        <v>0.14702</v>
      </c>
      <c r="S266" s="201">
        <v>0</v>
      </c>
      <c r="T266" s="202">
        <f>S266*H266</f>
        <v>0</v>
      </c>
      <c r="AR266" s="24" t="s">
        <v>137</v>
      </c>
      <c r="AT266" s="24" t="s">
        <v>132</v>
      </c>
      <c r="AU266" s="24" t="s">
        <v>84</v>
      </c>
      <c r="AY266" s="24" t="s">
        <v>130</v>
      </c>
      <c r="BE266" s="203">
        <f>IF(N266="základní",J266,0)</f>
        <v>0</v>
      </c>
      <c r="BF266" s="203">
        <f>IF(N266="snížená",J266,0)</f>
        <v>0</v>
      </c>
      <c r="BG266" s="203">
        <f>IF(N266="zákl. přenesená",J266,0)</f>
        <v>0</v>
      </c>
      <c r="BH266" s="203">
        <f>IF(N266="sníž. přenesená",J266,0)</f>
        <v>0</v>
      </c>
      <c r="BI266" s="203">
        <f>IF(N266="nulová",J266,0)</f>
        <v>0</v>
      </c>
      <c r="BJ266" s="24" t="s">
        <v>24</v>
      </c>
      <c r="BK266" s="203">
        <f>ROUND(I266*H266,2)</f>
        <v>0</v>
      </c>
      <c r="BL266" s="24" t="s">
        <v>137</v>
      </c>
      <c r="BM266" s="24" t="s">
        <v>417</v>
      </c>
    </row>
    <row r="267" spans="2:47" s="1" customFormat="1" ht="27">
      <c r="B267" s="41"/>
      <c r="C267" s="63"/>
      <c r="D267" s="204" t="s">
        <v>139</v>
      </c>
      <c r="E267" s="63"/>
      <c r="F267" s="205" t="s">
        <v>418</v>
      </c>
      <c r="G267" s="63"/>
      <c r="H267" s="63"/>
      <c r="I267" s="163"/>
      <c r="J267" s="63"/>
      <c r="K267" s="63"/>
      <c r="L267" s="61"/>
      <c r="M267" s="206"/>
      <c r="N267" s="42"/>
      <c r="O267" s="42"/>
      <c r="P267" s="42"/>
      <c r="Q267" s="42"/>
      <c r="R267" s="42"/>
      <c r="S267" s="42"/>
      <c r="T267" s="78"/>
      <c r="AT267" s="24" t="s">
        <v>139</v>
      </c>
      <c r="AU267" s="24" t="s">
        <v>84</v>
      </c>
    </row>
    <row r="268" spans="2:51" s="11" customFormat="1" ht="13.5">
      <c r="B268" s="208"/>
      <c r="C268" s="209"/>
      <c r="D268" s="204" t="s">
        <v>143</v>
      </c>
      <c r="E268" s="210" t="s">
        <v>22</v>
      </c>
      <c r="F268" s="211" t="s">
        <v>419</v>
      </c>
      <c r="G268" s="209"/>
      <c r="H268" s="212">
        <v>1</v>
      </c>
      <c r="I268" s="213"/>
      <c r="J268" s="209"/>
      <c r="K268" s="209"/>
      <c r="L268" s="214"/>
      <c r="M268" s="215"/>
      <c r="N268" s="216"/>
      <c r="O268" s="216"/>
      <c r="P268" s="216"/>
      <c r="Q268" s="216"/>
      <c r="R268" s="216"/>
      <c r="S268" s="216"/>
      <c r="T268" s="217"/>
      <c r="AT268" s="218" t="s">
        <v>143</v>
      </c>
      <c r="AU268" s="218" t="s">
        <v>84</v>
      </c>
      <c r="AV268" s="11" t="s">
        <v>84</v>
      </c>
      <c r="AW268" s="11" t="s">
        <v>39</v>
      </c>
      <c r="AX268" s="11" t="s">
        <v>24</v>
      </c>
      <c r="AY268" s="218" t="s">
        <v>130</v>
      </c>
    </row>
    <row r="269" spans="2:65" s="1" customFormat="1" ht="14.45" customHeight="1">
      <c r="B269" s="41"/>
      <c r="C269" s="192" t="s">
        <v>420</v>
      </c>
      <c r="D269" s="192" t="s">
        <v>132</v>
      </c>
      <c r="E269" s="193" t="s">
        <v>421</v>
      </c>
      <c r="F269" s="194" t="s">
        <v>422</v>
      </c>
      <c r="G269" s="195" t="s">
        <v>135</v>
      </c>
      <c r="H269" s="196">
        <v>1</v>
      </c>
      <c r="I269" s="197"/>
      <c r="J269" s="198">
        <f>ROUND(I269*H269,2)</f>
        <v>0</v>
      </c>
      <c r="K269" s="194" t="s">
        <v>22</v>
      </c>
      <c r="L269" s="61"/>
      <c r="M269" s="199" t="s">
        <v>22</v>
      </c>
      <c r="N269" s="200" t="s">
        <v>46</v>
      </c>
      <c r="O269" s="42"/>
      <c r="P269" s="201">
        <f>O269*H269</f>
        <v>0</v>
      </c>
      <c r="Q269" s="201">
        <v>0.50443</v>
      </c>
      <c r="R269" s="201">
        <f>Q269*H269</f>
        <v>0.50443</v>
      </c>
      <c r="S269" s="201">
        <v>0</v>
      </c>
      <c r="T269" s="202">
        <f>S269*H269</f>
        <v>0</v>
      </c>
      <c r="AR269" s="24" t="s">
        <v>137</v>
      </c>
      <c r="AT269" s="24" t="s">
        <v>132</v>
      </c>
      <c r="AU269" s="24" t="s">
        <v>84</v>
      </c>
      <c r="AY269" s="24" t="s">
        <v>130</v>
      </c>
      <c r="BE269" s="203">
        <f>IF(N269="základní",J269,0)</f>
        <v>0</v>
      </c>
      <c r="BF269" s="203">
        <f>IF(N269="snížená",J269,0)</f>
        <v>0</v>
      </c>
      <c r="BG269" s="203">
        <f>IF(N269="zákl. přenesená",J269,0)</f>
        <v>0</v>
      </c>
      <c r="BH269" s="203">
        <f>IF(N269="sníž. přenesená",J269,0)</f>
        <v>0</v>
      </c>
      <c r="BI269" s="203">
        <f>IF(N269="nulová",J269,0)</f>
        <v>0</v>
      </c>
      <c r="BJ269" s="24" t="s">
        <v>24</v>
      </c>
      <c r="BK269" s="203">
        <f>ROUND(I269*H269,2)</f>
        <v>0</v>
      </c>
      <c r="BL269" s="24" t="s">
        <v>137</v>
      </c>
      <c r="BM269" s="24" t="s">
        <v>423</v>
      </c>
    </row>
    <row r="270" spans="2:47" s="1" customFormat="1" ht="27">
      <c r="B270" s="41"/>
      <c r="C270" s="63"/>
      <c r="D270" s="204" t="s">
        <v>139</v>
      </c>
      <c r="E270" s="63"/>
      <c r="F270" s="205" t="s">
        <v>424</v>
      </c>
      <c r="G270" s="63"/>
      <c r="H270" s="63"/>
      <c r="I270" s="163"/>
      <c r="J270" s="63"/>
      <c r="K270" s="63"/>
      <c r="L270" s="61"/>
      <c r="M270" s="206"/>
      <c r="N270" s="42"/>
      <c r="O270" s="42"/>
      <c r="P270" s="42"/>
      <c r="Q270" s="42"/>
      <c r="R270" s="42"/>
      <c r="S270" s="42"/>
      <c r="T270" s="78"/>
      <c r="AT270" s="24" t="s">
        <v>139</v>
      </c>
      <c r="AU270" s="24" t="s">
        <v>84</v>
      </c>
    </row>
    <row r="271" spans="2:65" s="1" customFormat="1" ht="14.45" customHeight="1">
      <c r="B271" s="41"/>
      <c r="C271" s="192" t="s">
        <v>425</v>
      </c>
      <c r="D271" s="192" t="s">
        <v>132</v>
      </c>
      <c r="E271" s="193" t="s">
        <v>426</v>
      </c>
      <c r="F271" s="194" t="s">
        <v>427</v>
      </c>
      <c r="G271" s="195" t="s">
        <v>135</v>
      </c>
      <c r="H271" s="196">
        <v>1</v>
      </c>
      <c r="I271" s="197"/>
      <c r="J271" s="198">
        <f>ROUND(I271*H271,2)</f>
        <v>0</v>
      </c>
      <c r="K271" s="194" t="s">
        <v>22</v>
      </c>
      <c r="L271" s="61"/>
      <c r="M271" s="199" t="s">
        <v>22</v>
      </c>
      <c r="N271" s="200" t="s">
        <v>46</v>
      </c>
      <c r="O271" s="42"/>
      <c r="P271" s="201">
        <f>O271*H271</f>
        <v>0</v>
      </c>
      <c r="Q271" s="201">
        <v>0.50443</v>
      </c>
      <c r="R271" s="201">
        <f>Q271*H271</f>
        <v>0.50443</v>
      </c>
      <c r="S271" s="201">
        <v>0</v>
      </c>
      <c r="T271" s="202">
        <f>S271*H271</f>
        <v>0</v>
      </c>
      <c r="AR271" s="24" t="s">
        <v>137</v>
      </c>
      <c r="AT271" s="24" t="s">
        <v>132</v>
      </c>
      <c r="AU271" s="24" t="s">
        <v>84</v>
      </c>
      <c r="AY271" s="24" t="s">
        <v>130</v>
      </c>
      <c r="BE271" s="203">
        <f>IF(N271="základní",J271,0)</f>
        <v>0</v>
      </c>
      <c r="BF271" s="203">
        <f>IF(N271="snížená",J271,0)</f>
        <v>0</v>
      </c>
      <c r="BG271" s="203">
        <f>IF(N271="zákl. přenesená",J271,0)</f>
        <v>0</v>
      </c>
      <c r="BH271" s="203">
        <f>IF(N271="sníž. přenesená",J271,0)</f>
        <v>0</v>
      </c>
      <c r="BI271" s="203">
        <f>IF(N271="nulová",J271,0)</f>
        <v>0</v>
      </c>
      <c r="BJ271" s="24" t="s">
        <v>24</v>
      </c>
      <c r="BK271" s="203">
        <f>ROUND(I271*H271,2)</f>
        <v>0</v>
      </c>
      <c r="BL271" s="24" t="s">
        <v>137</v>
      </c>
      <c r="BM271" s="24" t="s">
        <v>428</v>
      </c>
    </row>
    <row r="272" spans="2:47" s="1" customFormat="1" ht="27">
      <c r="B272" s="41"/>
      <c r="C272" s="63"/>
      <c r="D272" s="204" t="s">
        <v>139</v>
      </c>
      <c r="E272" s="63"/>
      <c r="F272" s="205" t="s">
        <v>429</v>
      </c>
      <c r="G272" s="63"/>
      <c r="H272" s="63"/>
      <c r="I272" s="163"/>
      <c r="J272" s="63"/>
      <c r="K272" s="63"/>
      <c r="L272" s="61"/>
      <c r="M272" s="206"/>
      <c r="N272" s="42"/>
      <c r="O272" s="42"/>
      <c r="P272" s="42"/>
      <c r="Q272" s="42"/>
      <c r="R272" s="42"/>
      <c r="S272" s="42"/>
      <c r="T272" s="78"/>
      <c r="AT272" s="24" t="s">
        <v>139</v>
      </c>
      <c r="AU272" s="24" t="s">
        <v>84</v>
      </c>
    </row>
    <row r="273" spans="2:65" s="1" customFormat="1" ht="20.45" customHeight="1">
      <c r="B273" s="41"/>
      <c r="C273" s="192" t="s">
        <v>430</v>
      </c>
      <c r="D273" s="192" t="s">
        <v>132</v>
      </c>
      <c r="E273" s="193" t="s">
        <v>431</v>
      </c>
      <c r="F273" s="194" t="s">
        <v>432</v>
      </c>
      <c r="G273" s="195" t="s">
        <v>147</v>
      </c>
      <c r="H273" s="196">
        <v>6.446</v>
      </c>
      <c r="I273" s="197"/>
      <c r="J273" s="198">
        <f>ROUND(I273*H273,2)</f>
        <v>0</v>
      </c>
      <c r="K273" s="194" t="s">
        <v>136</v>
      </c>
      <c r="L273" s="61"/>
      <c r="M273" s="199" t="s">
        <v>22</v>
      </c>
      <c r="N273" s="200" t="s">
        <v>46</v>
      </c>
      <c r="O273" s="42"/>
      <c r="P273" s="201">
        <f>O273*H273</f>
        <v>0</v>
      </c>
      <c r="Q273" s="201">
        <v>0</v>
      </c>
      <c r="R273" s="201">
        <f>Q273*H273</f>
        <v>0</v>
      </c>
      <c r="S273" s="201">
        <v>0</v>
      </c>
      <c r="T273" s="202">
        <f>S273*H273</f>
        <v>0</v>
      </c>
      <c r="AR273" s="24" t="s">
        <v>137</v>
      </c>
      <c r="AT273" s="24" t="s">
        <v>132</v>
      </c>
      <c r="AU273" s="24" t="s">
        <v>84</v>
      </c>
      <c r="AY273" s="24" t="s">
        <v>130</v>
      </c>
      <c r="BE273" s="203">
        <f>IF(N273="základní",J273,0)</f>
        <v>0</v>
      </c>
      <c r="BF273" s="203">
        <f>IF(N273="snížená",J273,0)</f>
        <v>0</v>
      </c>
      <c r="BG273" s="203">
        <f>IF(N273="zákl. přenesená",J273,0)</f>
        <v>0</v>
      </c>
      <c r="BH273" s="203">
        <f>IF(N273="sníž. přenesená",J273,0)</f>
        <v>0</v>
      </c>
      <c r="BI273" s="203">
        <f>IF(N273="nulová",J273,0)</f>
        <v>0</v>
      </c>
      <c r="BJ273" s="24" t="s">
        <v>24</v>
      </c>
      <c r="BK273" s="203">
        <f>ROUND(I273*H273,2)</f>
        <v>0</v>
      </c>
      <c r="BL273" s="24" t="s">
        <v>137</v>
      </c>
      <c r="BM273" s="24" t="s">
        <v>433</v>
      </c>
    </row>
    <row r="274" spans="2:47" s="1" customFormat="1" ht="13.5">
      <c r="B274" s="41"/>
      <c r="C274" s="63"/>
      <c r="D274" s="204" t="s">
        <v>139</v>
      </c>
      <c r="E274" s="63"/>
      <c r="F274" s="205" t="s">
        <v>434</v>
      </c>
      <c r="G274" s="63"/>
      <c r="H274" s="63"/>
      <c r="I274" s="163"/>
      <c r="J274" s="63"/>
      <c r="K274" s="63"/>
      <c r="L274" s="61"/>
      <c r="M274" s="206"/>
      <c r="N274" s="42"/>
      <c r="O274" s="42"/>
      <c r="P274" s="42"/>
      <c r="Q274" s="42"/>
      <c r="R274" s="42"/>
      <c r="S274" s="42"/>
      <c r="T274" s="78"/>
      <c r="AT274" s="24" t="s">
        <v>139</v>
      </c>
      <c r="AU274" s="24" t="s">
        <v>84</v>
      </c>
    </row>
    <row r="275" spans="2:47" s="1" customFormat="1" ht="40.5">
      <c r="B275" s="41"/>
      <c r="C275" s="63"/>
      <c r="D275" s="204" t="s">
        <v>141</v>
      </c>
      <c r="E275" s="63"/>
      <c r="F275" s="207" t="s">
        <v>435</v>
      </c>
      <c r="G275" s="63"/>
      <c r="H275" s="63"/>
      <c r="I275" s="163"/>
      <c r="J275" s="63"/>
      <c r="K275" s="63"/>
      <c r="L275" s="61"/>
      <c r="M275" s="206"/>
      <c r="N275" s="42"/>
      <c r="O275" s="42"/>
      <c r="P275" s="42"/>
      <c r="Q275" s="42"/>
      <c r="R275" s="42"/>
      <c r="S275" s="42"/>
      <c r="T275" s="78"/>
      <c r="AT275" s="24" t="s">
        <v>141</v>
      </c>
      <c r="AU275" s="24" t="s">
        <v>84</v>
      </c>
    </row>
    <row r="276" spans="2:51" s="14" customFormat="1" ht="13.5">
      <c r="B276" s="241"/>
      <c r="C276" s="242"/>
      <c r="D276" s="204" t="s">
        <v>143</v>
      </c>
      <c r="E276" s="243" t="s">
        <v>22</v>
      </c>
      <c r="F276" s="244" t="s">
        <v>436</v>
      </c>
      <c r="G276" s="242"/>
      <c r="H276" s="243" t="s">
        <v>22</v>
      </c>
      <c r="I276" s="245"/>
      <c r="J276" s="242"/>
      <c r="K276" s="242"/>
      <c r="L276" s="246"/>
      <c r="M276" s="247"/>
      <c r="N276" s="248"/>
      <c r="O276" s="248"/>
      <c r="P276" s="248"/>
      <c r="Q276" s="248"/>
      <c r="R276" s="248"/>
      <c r="S276" s="248"/>
      <c r="T276" s="249"/>
      <c r="AT276" s="250" t="s">
        <v>143</v>
      </c>
      <c r="AU276" s="250" t="s">
        <v>84</v>
      </c>
      <c r="AV276" s="14" t="s">
        <v>24</v>
      </c>
      <c r="AW276" s="14" t="s">
        <v>39</v>
      </c>
      <c r="AX276" s="14" t="s">
        <v>75</v>
      </c>
      <c r="AY276" s="250" t="s">
        <v>130</v>
      </c>
    </row>
    <row r="277" spans="2:51" s="11" customFormat="1" ht="13.5">
      <c r="B277" s="208"/>
      <c r="C277" s="209"/>
      <c r="D277" s="204" t="s">
        <v>143</v>
      </c>
      <c r="E277" s="210" t="s">
        <v>22</v>
      </c>
      <c r="F277" s="211" t="s">
        <v>437</v>
      </c>
      <c r="G277" s="209"/>
      <c r="H277" s="212">
        <v>1.36</v>
      </c>
      <c r="I277" s="213"/>
      <c r="J277" s="209"/>
      <c r="K277" s="209"/>
      <c r="L277" s="214"/>
      <c r="M277" s="215"/>
      <c r="N277" s="216"/>
      <c r="O277" s="216"/>
      <c r="P277" s="216"/>
      <c r="Q277" s="216"/>
      <c r="R277" s="216"/>
      <c r="S277" s="216"/>
      <c r="T277" s="217"/>
      <c r="AT277" s="218" t="s">
        <v>143</v>
      </c>
      <c r="AU277" s="218" t="s">
        <v>84</v>
      </c>
      <c r="AV277" s="11" t="s">
        <v>84</v>
      </c>
      <c r="AW277" s="11" t="s">
        <v>39</v>
      </c>
      <c r="AX277" s="11" t="s">
        <v>75</v>
      </c>
      <c r="AY277" s="218" t="s">
        <v>130</v>
      </c>
    </row>
    <row r="278" spans="2:51" s="11" customFormat="1" ht="13.5">
      <c r="B278" s="208"/>
      <c r="C278" s="209"/>
      <c r="D278" s="204" t="s">
        <v>143</v>
      </c>
      <c r="E278" s="210" t="s">
        <v>22</v>
      </c>
      <c r="F278" s="211" t="s">
        <v>438</v>
      </c>
      <c r="G278" s="209"/>
      <c r="H278" s="212">
        <v>2.89</v>
      </c>
      <c r="I278" s="213"/>
      <c r="J278" s="209"/>
      <c r="K278" s="209"/>
      <c r="L278" s="214"/>
      <c r="M278" s="215"/>
      <c r="N278" s="216"/>
      <c r="O278" s="216"/>
      <c r="P278" s="216"/>
      <c r="Q278" s="216"/>
      <c r="R278" s="216"/>
      <c r="S278" s="216"/>
      <c r="T278" s="217"/>
      <c r="AT278" s="218" t="s">
        <v>143</v>
      </c>
      <c r="AU278" s="218" t="s">
        <v>84</v>
      </c>
      <c r="AV278" s="11" t="s">
        <v>84</v>
      </c>
      <c r="AW278" s="11" t="s">
        <v>39</v>
      </c>
      <c r="AX278" s="11" t="s">
        <v>75</v>
      </c>
      <c r="AY278" s="218" t="s">
        <v>130</v>
      </c>
    </row>
    <row r="279" spans="2:51" s="11" customFormat="1" ht="13.5">
      <c r="B279" s="208"/>
      <c r="C279" s="209"/>
      <c r="D279" s="204" t="s">
        <v>143</v>
      </c>
      <c r="E279" s="210" t="s">
        <v>22</v>
      </c>
      <c r="F279" s="211" t="s">
        <v>439</v>
      </c>
      <c r="G279" s="209"/>
      <c r="H279" s="212">
        <v>2.196</v>
      </c>
      <c r="I279" s="213"/>
      <c r="J279" s="209"/>
      <c r="K279" s="209"/>
      <c r="L279" s="214"/>
      <c r="M279" s="215"/>
      <c r="N279" s="216"/>
      <c r="O279" s="216"/>
      <c r="P279" s="216"/>
      <c r="Q279" s="216"/>
      <c r="R279" s="216"/>
      <c r="S279" s="216"/>
      <c r="T279" s="217"/>
      <c r="AT279" s="218" t="s">
        <v>143</v>
      </c>
      <c r="AU279" s="218" t="s">
        <v>84</v>
      </c>
      <c r="AV279" s="11" t="s">
        <v>84</v>
      </c>
      <c r="AW279" s="11" t="s">
        <v>39</v>
      </c>
      <c r="AX279" s="11" t="s">
        <v>75</v>
      </c>
      <c r="AY279" s="218" t="s">
        <v>130</v>
      </c>
    </row>
    <row r="280" spans="2:51" s="12" customFormat="1" ht="13.5">
      <c r="B280" s="219"/>
      <c r="C280" s="220"/>
      <c r="D280" s="204" t="s">
        <v>143</v>
      </c>
      <c r="E280" s="221" t="s">
        <v>22</v>
      </c>
      <c r="F280" s="222" t="s">
        <v>153</v>
      </c>
      <c r="G280" s="220"/>
      <c r="H280" s="223">
        <v>6.446</v>
      </c>
      <c r="I280" s="224"/>
      <c r="J280" s="220"/>
      <c r="K280" s="220"/>
      <c r="L280" s="225"/>
      <c r="M280" s="226"/>
      <c r="N280" s="227"/>
      <c r="O280" s="227"/>
      <c r="P280" s="227"/>
      <c r="Q280" s="227"/>
      <c r="R280" s="227"/>
      <c r="S280" s="227"/>
      <c r="T280" s="228"/>
      <c r="AT280" s="229" t="s">
        <v>143</v>
      </c>
      <c r="AU280" s="229" t="s">
        <v>84</v>
      </c>
      <c r="AV280" s="12" t="s">
        <v>137</v>
      </c>
      <c r="AW280" s="12" t="s">
        <v>39</v>
      </c>
      <c r="AX280" s="12" t="s">
        <v>24</v>
      </c>
      <c r="AY280" s="229" t="s">
        <v>130</v>
      </c>
    </row>
    <row r="281" spans="2:63" s="10" customFormat="1" ht="29.85" customHeight="1">
      <c r="B281" s="176"/>
      <c r="C281" s="177"/>
      <c r="D281" s="178" t="s">
        <v>74</v>
      </c>
      <c r="E281" s="190" t="s">
        <v>202</v>
      </c>
      <c r="F281" s="190" t="s">
        <v>440</v>
      </c>
      <c r="G281" s="177"/>
      <c r="H281" s="177"/>
      <c r="I281" s="180"/>
      <c r="J281" s="191">
        <f>BK281</f>
        <v>0</v>
      </c>
      <c r="K281" s="177"/>
      <c r="L281" s="182"/>
      <c r="M281" s="183"/>
      <c r="N281" s="184"/>
      <c r="O281" s="184"/>
      <c r="P281" s="185">
        <f>SUM(P282:P296)</f>
        <v>0</v>
      </c>
      <c r="Q281" s="184"/>
      <c r="R281" s="185">
        <f>SUM(R282:R296)</f>
        <v>0</v>
      </c>
      <c r="S281" s="184"/>
      <c r="T281" s="186">
        <f>SUM(T282:T296)</f>
        <v>20.712880000000002</v>
      </c>
      <c r="AR281" s="187" t="s">
        <v>24</v>
      </c>
      <c r="AT281" s="188" t="s">
        <v>74</v>
      </c>
      <c r="AU281" s="188" t="s">
        <v>24</v>
      </c>
      <c r="AY281" s="187" t="s">
        <v>130</v>
      </c>
      <c r="BK281" s="189">
        <f>SUM(BK282:BK296)</f>
        <v>0</v>
      </c>
    </row>
    <row r="282" spans="2:65" s="1" customFormat="1" ht="20.45" customHeight="1">
      <c r="B282" s="41"/>
      <c r="C282" s="192" t="s">
        <v>441</v>
      </c>
      <c r="D282" s="192" t="s">
        <v>132</v>
      </c>
      <c r="E282" s="193" t="s">
        <v>442</v>
      </c>
      <c r="F282" s="194" t="s">
        <v>443</v>
      </c>
      <c r="G282" s="195" t="s">
        <v>292</v>
      </c>
      <c r="H282" s="196">
        <v>5000</v>
      </c>
      <c r="I282" s="197"/>
      <c r="J282" s="198">
        <f>ROUND(I282*H282,2)</f>
        <v>0</v>
      </c>
      <c r="K282" s="194" t="s">
        <v>283</v>
      </c>
      <c r="L282" s="61"/>
      <c r="M282" s="199" t="s">
        <v>22</v>
      </c>
      <c r="N282" s="200" t="s">
        <v>46</v>
      </c>
      <c r="O282" s="42"/>
      <c r="P282" s="201">
        <f>O282*H282</f>
        <v>0</v>
      </c>
      <c r="Q282" s="201">
        <v>0</v>
      </c>
      <c r="R282" s="201">
        <f>Q282*H282</f>
        <v>0</v>
      </c>
      <c r="S282" s="201">
        <v>0.002</v>
      </c>
      <c r="T282" s="202">
        <f>S282*H282</f>
        <v>10</v>
      </c>
      <c r="AR282" s="24" t="s">
        <v>137</v>
      </c>
      <c r="AT282" s="24" t="s">
        <v>132</v>
      </c>
      <c r="AU282" s="24" t="s">
        <v>84</v>
      </c>
      <c r="AY282" s="24" t="s">
        <v>130</v>
      </c>
      <c r="BE282" s="203">
        <f>IF(N282="základní",J282,0)</f>
        <v>0</v>
      </c>
      <c r="BF282" s="203">
        <f>IF(N282="snížená",J282,0)</f>
        <v>0</v>
      </c>
      <c r="BG282" s="203">
        <f>IF(N282="zákl. přenesená",J282,0)</f>
        <v>0</v>
      </c>
      <c r="BH282" s="203">
        <f>IF(N282="sníž. přenesená",J282,0)</f>
        <v>0</v>
      </c>
      <c r="BI282" s="203">
        <f>IF(N282="nulová",J282,0)</f>
        <v>0</v>
      </c>
      <c r="BJ282" s="24" t="s">
        <v>24</v>
      </c>
      <c r="BK282" s="203">
        <f>ROUND(I282*H282,2)</f>
        <v>0</v>
      </c>
      <c r="BL282" s="24" t="s">
        <v>137</v>
      </c>
      <c r="BM282" s="24" t="s">
        <v>444</v>
      </c>
    </row>
    <row r="283" spans="2:47" s="1" customFormat="1" ht="40.5">
      <c r="B283" s="41"/>
      <c r="C283" s="63"/>
      <c r="D283" s="204" t="s">
        <v>139</v>
      </c>
      <c r="E283" s="63"/>
      <c r="F283" s="205" t="s">
        <v>445</v>
      </c>
      <c r="G283" s="63"/>
      <c r="H283" s="63"/>
      <c r="I283" s="163"/>
      <c r="J283" s="63"/>
      <c r="K283" s="63"/>
      <c r="L283" s="61"/>
      <c r="M283" s="206"/>
      <c r="N283" s="42"/>
      <c r="O283" s="42"/>
      <c r="P283" s="42"/>
      <c r="Q283" s="42"/>
      <c r="R283" s="42"/>
      <c r="S283" s="42"/>
      <c r="T283" s="78"/>
      <c r="AT283" s="24" t="s">
        <v>139</v>
      </c>
      <c r="AU283" s="24" t="s">
        <v>84</v>
      </c>
    </row>
    <row r="284" spans="2:51" s="11" customFormat="1" ht="13.5">
      <c r="B284" s="208"/>
      <c r="C284" s="209"/>
      <c r="D284" s="204" t="s">
        <v>143</v>
      </c>
      <c r="E284" s="210" t="s">
        <v>22</v>
      </c>
      <c r="F284" s="211" t="s">
        <v>446</v>
      </c>
      <c r="G284" s="209"/>
      <c r="H284" s="212">
        <v>5000</v>
      </c>
      <c r="I284" s="213"/>
      <c r="J284" s="209"/>
      <c r="K284" s="209"/>
      <c r="L284" s="214"/>
      <c r="M284" s="215"/>
      <c r="N284" s="216"/>
      <c r="O284" s="216"/>
      <c r="P284" s="216"/>
      <c r="Q284" s="216"/>
      <c r="R284" s="216"/>
      <c r="S284" s="216"/>
      <c r="T284" s="217"/>
      <c r="AT284" s="218" t="s">
        <v>143</v>
      </c>
      <c r="AU284" s="218" t="s">
        <v>84</v>
      </c>
      <c r="AV284" s="11" t="s">
        <v>84</v>
      </c>
      <c r="AW284" s="11" t="s">
        <v>39</v>
      </c>
      <c r="AX284" s="11" t="s">
        <v>24</v>
      </c>
      <c r="AY284" s="218" t="s">
        <v>130</v>
      </c>
    </row>
    <row r="285" spans="2:65" s="1" customFormat="1" ht="14.45" customHeight="1">
      <c r="B285" s="41"/>
      <c r="C285" s="192" t="s">
        <v>447</v>
      </c>
      <c r="D285" s="192" t="s">
        <v>132</v>
      </c>
      <c r="E285" s="193" t="s">
        <v>448</v>
      </c>
      <c r="F285" s="194" t="s">
        <v>449</v>
      </c>
      <c r="G285" s="195" t="s">
        <v>173</v>
      </c>
      <c r="H285" s="196">
        <v>44</v>
      </c>
      <c r="I285" s="197"/>
      <c r="J285" s="198">
        <f>ROUND(I285*H285,2)</f>
        <v>0</v>
      </c>
      <c r="K285" s="194" t="s">
        <v>136</v>
      </c>
      <c r="L285" s="61"/>
      <c r="M285" s="199" t="s">
        <v>22</v>
      </c>
      <c r="N285" s="200" t="s">
        <v>46</v>
      </c>
      <c r="O285" s="42"/>
      <c r="P285" s="201">
        <f>O285*H285</f>
        <v>0</v>
      </c>
      <c r="Q285" s="201">
        <v>0</v>
      </c>
      <c r="R285" s="201">
        <f>Q285*H285</f>
        <v>0</v>
      </c>
      <c r="S285" s="201">
        <v>0.112</v>
      </c>
      <c r="T285" s="202">
        <f>S285*H285</f>
        <v>4.928</v>
      </c>
      <c r="AR285" s="24" t="s">
        <v>137</v>
      </c>
      <c r="AT285" s="24" t="s">
        <v>132</v>
      </c>
      <c r="AU285" s="24" t="s">
        <v>84</v>
      </c>
      <c r="AY285" s="24" t="s">
        <v>130</v>
      </c>
      <c r="BE285" s="203">
        <f>IF(N285="základní",J285,0)</f>
        <v>0</v>
      </c>
      <c r="BF285" s="203">
        <f>IF(N285="snížená",J285,0)</f>
        <v>0</v>
      </c>
      <c r="BG285" s="203">
        <f>IF(N285="zákl. přenesená",J285,0)</f>
        <v>0</v>
      </c>
      <c r="BH285" s="203">
        <f>IF(N285="sníž. přenesená",J285,0)</f>
        <v>0</v>
      </c>
      <c r="BI285" s="203">
        <f>IF(N285="nulová",J285,0)</f>
        <v>0</v>
      </c>
      <c r="BJ285" s="24" t="s">
        <v>24</v>
      </c>
      <c r="BK285" s="203">
        <f>ROUND(I285*H285,2)</f>
        <v>0</v>
      </c>
      <c r="BL285" s="24" t="s">
        <v>137</v>
      </c>
      <c r="BM285" s="24" t="s">
        <v>450</v>
      </c>
    </row>
    <row r="286" spans="2:47" s="1" customFormat="1" ht="13.5">
      <c r="B286" s="41"/>
      <c r="C286" s="63"/>
      <c r="D286" s="204" t="s">
        <v>139</v>
      </c>
      <c r="E286" s="63"/>
      <c r="F286" s="205" t="s">
        <v>451</v>
      </c>
      <c r="G286" s="63"/>
      <c r="H286" s="63"/>
      <c r="I286" s="163"/>
      <c r="J286" s="63"/>
      <c r="K286" s="63"/>
      <c r="L286" s="61"/>
      <c r="M286" s="206"/>
      <c r="N286" s="42"/>
      <c r="O286" s="42"/>
      <c r="P286" s="42"/>
      <c r="Q286" s="42"/>
      <c r="R286" s="42"/>
      <c r="S286" s="42"/>
      <c r="T286" s="78"/>
      <c r="AT286" s="24" t="s">
        <v>139</v>
      </c>
      <c r="AU286" s="24" t="s">
        <v>84</v>
      </c>
    </row>
    <row r="287" spans="2:51" s="14" customFormat="1" ht="13.5">
      <c r="B287" s="241"/>
      <c r="C287" s="242"/>
      <c r="D287" s="204" t="s">
        <v>143</v>
      </c>
      <c r="E287" s="243" t="s">
        <v>22</v>
      </c>
      <c r="F287" s="244" t="s">
        <v>452</v>
      </c>
      <c r="G287" s="242"/>
      <c r="H287" s="243" t="s">
        <v>22</v>
      </c>
      <c r="I287" s="245"/>
      <c r="J287" s="242"/>
      <c r="K287" s="242"/>
      <c r="L287" s="246"/>
      <c r="M287" s="247"/>
      <c r="N287" s="248"/>
      <c r="O287" s="248"/>
      <c r="P287" s="248"/>
      <c r="Q287" s="248"/>
      <c r="R287" s="248"/>
      <c r="S287" s="248"/>
      <c r="T287" s="249"/>
      <c r="AT287" s="250" t="s">
        <v>143</v>
      </c>
      <c r="AU287" s="250" t="s">
        <v>84</v>
      </c>
      <c r="AV287" s="14" t="s">
        <v>24</v>
      </c>
      <c r="AW287" s="14" t="s">
        <v>39</v>
      </c>
      <c r="AX287" s="14" t="s">
        <v>75</v>
      </c>
      <c r="AY287" s="250" t="s">
        <v>130</v>
      </c>
    </row>
    <row r="288" spans="2:51" s="11" customFormat="1" ht="13.5">
      <c r="B288" s="208"/>
      <c r="C288" s="209"/>
      <c r="D288" s="204" t="s">
        <v>143</v>
      </c>
      <c r="E288" s="210" t="s">
        <v>22</v>
      </c>
      <c r="F288" s="211" t="s">
        <v>453</v>
      </c>
      <c r="G288" s="209"/>
      <c r="H288" s="212">
        <v>44</v>
      </c>
      <c r="I288" s="213"/>
      <c r="J288" s="209"/>
      <c r="K288" s="209"/>
      <c r="L288" s="214"/>
      <c r="M288" s="215"/>
      <c r="N288" s="216"/>
      <c r="O288" s="216"/>
      <c r="P288" s="216"/>
      <c r="Q288" s="216"/>
      <c r="R288" s="216"/>
      <c r="S288" s="216"/>
      <c r="T288" s="217"/>
      <c r="AT288" s="218" t="s">
        <v>143</v>
      </c>
      <c r="AU288" s="218" t="s">
        <v>84</v>
      </c>
      <c r="AV288" s="11" t="s">
        <v>84</v>
      </c>
      <c r="AW288" s="11" t="s">
        <v>39</v>
      </c>
      <c r="AX288" s="11" t="s">
        <v>24</v>
      </c>
      <c r="AY288" s="218" t="s">
        <v>130</v>
      </c>
    </row>
    <row r="289" spans="2:65" s="1" customFormat="1" ht="14.45" customHeight="1">
      <c r="B289" s="41"/>
      <c r="C289" s="192" t="s">
        <v>454</v>
      </c>
      <c r="D289" s="192" t="s">
        <v>132</v>
      </c>
      <c r="E289" s="193" t="s">
        <v>455</v>
      </c>
      <c r="F289" s="194" t="s">
        <v>456</v>
      </c>
      <c r="G289" s="195" t="s">
        <v>173</v>
      </c>
      <c r="H289" s="196">
        <v>20</v>
      </c>
      <c r="I289" s="197"/>
      <c r="J289" s="198">
        <f>ROUND(I289*H289,2)</f>
        <v>0</v>
      </c>
      <c r="K289" s="194" t="s">
        <v>22</v>
      </c>
      <c r="L289" s="61"/>
      <c r="M289" s="199" t="s">
        <v>22</v>
      </c>
      <c r="N289" s="200" t="s">
        <v>46</v>
      </c>
      <c r="O289" s="42"/>
      <c r="P289" s="201">
        <f>O289*H289</f>
        <v>0</v>
      </c>
      <c r="Q289" s="201">
        <v>0</v>
      </c>
      <c r="R289" s="201">
        <f>Q289*H289</f>
        <v>0</v>
      </c>
      <c r="S289" s="201">
        <v>0.2368</v>
      </c>
      <c r="T289" s="202">
        <f>S289*H289</f>
        <v>4.736000000000001</v>
      </c>
      <c r="AR289" s="24" t="s">
        <v>137</v>
      </c>
      <c r="AT289" s="24" t="s">
        <v>132</v>
      </c>
      <c r="AU289" s="24" t="s">
        <v>84</v>
      </c>
      <c r="AY289" s="24" t="s">
        <v>130</v>
      </c>
      <c r="BE289" s="203">
        <f>IF(N289="základní",J289,0)</f>
        <v>0</v>
      </c>
      <c r="BF289" s="203">
        <f>IF(N289="snížená",J289,0)</f>
        <v>0</v>
      </c>
      <c r="BG289" s="203">
        <f>IF(N289="zákl. přenesená",J289,0)</f>
        <v>0</v>
      </c>
      <c r="BH289" s="203">
        <f>IF(N289="sníž. přenesená",J289,0)</f>
        <v>0</v>
      </c>
      <c r="BI289" s="203">
        <f>IF(N289="nulová",J289,0)</f>
        <v>0</v>
      </c>
      <c r="BJ289" s="24" t="s">
        <v>24</v>
      </c>
      <c r="BK289" s="203">
        <f>ROUND(I289*H289,2)</f>
        <v>0</v>
      </c>
      <c r="BL289" s="24" t="s">
        <v>137</v>
      </c>
      <c r="BM289" s="24" t="s">
        <v>457</v>
      </c>
    </row>
    <row r="290" spans="2:47" s="1" customFormat="1" ht="13.5">
      <c r="B290" s="41"/>
      <c r="C290" s="63"/>
      <c r="D290" s="204" t="s">
        <v>139</v>
      </c>
      <c r="E290" s="63"/>
      <c r="F290" s="205" t="s">
        <v>458</v>
      </c>
      <c r="G290" s="63"/>
      <c r="H290" s="63"/>
      <c r="I290" s="163"/>
      <c r="J290" s="63"/>
      <c r="K290" s="63"/>
      <c r="L290" s="61"/>
      <c r="M290" s="206"/>
      <c r="N290" s="42"/>
      <c r="O290" s="42"/>
      <c r="P290" s="42"/>
      <c r="Q290" s="42"/>
      <c r="R290" s="42"/>
      <c r="S290" s="42"/>
      <c r="T290" s="78"/>
      <c r="AT290" s="24" t="s">
        <v>139</v>
      </c>
      <c r="AU290" s="24" t="s">
        <v>84</v>
      </c>
    </row>
    <row r="291" spans="2:65" s="1" customFormat="1" ht="14.45" customHeight="1">
      <c r="B291" s="41"/>
      <c r="C291" s="192" t="s">
        <v>459</v>
      </c>
      <c r="D291" s="192" t="s">
        <v>132</v>
      </c>
      <c r="E291" s="193" t="s">
        <v>460</v>
      </c>
      <c r="F291" s="194" t="s">
        <v>461</v>
      </c>
      <c r="G291" s="195" t="s">
        <v>173</v>
      </c>
      <c r="H291" s="196">
        <v>1</v>
      </c>
      <c r="I291" s="197"/>
      <c r="J291" s="198">
        <f>ROUND(I291*H291,2)</f>
        <v>0</v>
      </c>
      <c r="K291" s="194" t="s">
        <v>22</v>
      </c>
      <c r="L291" s="61"/>
      <c r="M291" s="199" t="s">
        <v>22</v>
      </c>
      <c r="N291" s="200" t="s">
        <v>46</v>
      </c>
      <c r="O291" s="42"/>
      <c r="P291" s="201">
        <f>O291*H291</f>
        <v>0</v>
      </c>
      <c r="Q291" s="201">
        <v>0</v>
      </c>
      <c r="R291" s="201">
        <f>Q291*H291</f>
        <v>0</v>
      </c>
      <c r="S291" s="201">
        <v>0.5024</v>
      </c>
      <c r="T291" s="202">
        <f>S291*H291</f>
        <v>0.5024</v>
      </c>
      <c r="AR291" s="24" t="s">
        <v>137</v>
      </c>
      <c r="AT291" s="24" t="s">
        <v>132</v>
      </c>
      <c r="AU291" s="24" t="s">
        <v>84</v>
      </c>
      <c r="AY291" s="24" t="s">
        <v>130</v>
      </c>
      <c r="BE291" s="203">
        <f>IF(N291="základní",J291,0)</f>
        <v>0</v>
      </c>
      <c r="BF291" s="203">
        <f>IF(N291="snížená",J291,0)</f>
        <v>0</v>
      </c>
      <c r="BG291" s="203">
        <f>IF(N291="zákl. přenesená",J291,0)</f>
        <v>0</v>
      </c>
      <c r="BH291" s="203">
        <f>IF(N291="sníž. přenesená",J291,0)</f>
        <v>0</v>
      </c>
      <c r="BI291" s="203">
        <f>IF(N291="nulová",J291,0)</f>
        <v>0</v>
      </c>
      <c r="BJ291" s="24" t="s">
        <v>24</v>
      </c>
      <c r="BK291" s="203">
        <f>ROUND(I291*H291,2)</f>
        <v>0</v>
      </c>
      <c r="BL291" s="24" t="s">
        <v>137</v>
      </c>
      <c r="BM291" s="24" t="s">
        <v>462</v>
      </c>
    </row>
    <row r="292" spans="2:47" s="1" customFormat="1" ht="13.5">
      <c r="B292" s="41"/>
      <c r="C292" s="63"/>
      <c r="D292" s="204" t="s">
        <v>139</v>
      </c>
      <c r="E292" s="63"/>
      <c r="F292" s="205" t="s">
        <v>463</v>
      </c>
      <c r="G292" s="63"/>
      <c r="H292" s="63"/>
      <c r="I292" s="163"/>
      <c r="J292" s="63"/>
      <c r="K292" s="63"/>
      <c r="L292" s="61"/>
      <c r="M292" s="206"/>
      <c r="N292" s="42"/>
      <c r="O292" s="42"/>
      <c r="P292" s="42"/>
      <c r="Q292" s="42"/>
      <c r="R292" s="42"/>
      <c r="S292" s="42"/>
      <c r="T292" s="78"/>
      <c r="AT292" s="24" t="s">
        <v>139</v>
      </c>
      <c r="AU292" s="24" t="s">
        <v>84</v>
      </c>
    </row>
    <row r="293" spans="2:51" s="11" customFormat="1" ht="13.5">
      <c r="B293" s="208"/>
      <c r="C293" s="209"/>
      <c r="D293" s="204" t="s">
        <v>143</v>
      </c>
      <c r="E293" s="210" t="s">
        <v>22</v>
      </c>
      <c r="F293" s="211" t="s">
        <v>24</v>
      </c>
      <c r="G293" s="209"/>
      <c r="H293" s="212">
        <v>1</v>
      </c>
      <c r="I293" s="213"/>
      <c r="J293" s="209"/>
      <c r="K293" s="209"/>
      <c r="L293" s="214"/>
      <c r="M293" s="215"/>
      <c r="N293" s="216"/>
      <c r="O293" s="216"/>
      <c r="P293" s="216"/>
      <c r="Q293" s="216"/>
      <c r="R293" s="216"/>
      <c r="S293" s="216"/>
      <c r="T293" s="217"/>
      <c r="AT293" s="218" t="s">
        <v>143</v>
      </c>
      <c r="AU293" s="218" t="s">
        <v>84</v>
      </c>
      <c r="AV293" s="11" t="s">
        <v>84</v>
      </c>
      <c r="AW293" s="11" t="s">
        <v>39</v>
      </c>
      <c r="AX293" s="11" t="s">
        <v>24</v>
      </c>
      <c r="AY293" s="218" t="s">
        <v>130</v>
      </c>
    </row>
    <row r="294" spans="2:65" s="1" customFormat="1" ht="14.45" customHeight="1">
      <c r="B294" s="41"/>
      <c r="C294" s="192" t="s">
        <v>464</v>
      </c>
      <c r="D294" s="192" t="s">
        <v>132</v>
      </c>
      <c r="E294" s="193" t="s">
        <v>465</v>
      </c>
      <c r="F294" s="194" t="s">
        <v>466</v>
      </c>
      <c r="G294" s="195" t="s">
        <v>173</v>
      </c>
      <c r="H294" s="196">
        <v>276</v>
      </c>
      <c r="I294" s="197"/>
      <c r="J294" s="198">
        <f>ROUND(I294*H294,2)</f>
        <v>0</v>
      </c>
      <c r="K294" s="194" t="s">
        <v>283</v>
      </c>
      <c r="L294" s="61"/>
      <c r="M294" s="199" t="s">
        <v>22</v>
      </c>
      <c r="N294" s="200" t="s">
        <v>46</v>
      </c>
      <c r="O294" s="42"/>
      <c r="P294" s="201">
        <f>O294*H294</f>
        <v>0</v>
      </c>
      <c r="Q294" s="201">
        <v>0</v>
      </c>
      <c r="R294" s="201">
        <f>Q294*H294</f>
        <v>0</v>
      </c>
      <c r="S294" s="201">
        <v>0.00198</v>
      </c>
      <c r="T294" s="202">
        <f>S294*H294</f>
        <v>0.54648</v>
      </c>
      <c r="AR294" s="24" t="s">
        <v>137</v>
      </c>
      <c r="AT294" s="24" t="s">
        <v>132</v>
      </c>
      <c r="AU294" s="24" t="s">
        <v>84</v>
      </c>
      <c r="AY294" s="24" t="s">
        <v>130</v>
      </c>
      <c r="BE294" s="203">
        <f>IF(N294="základní",J294,0)</f>
        <v>0</v>
      </c>
      <c r="BF294" s="203">
        <f>IF(N294="snížená",J294,0)</f>
        <v>0</v>
      </c>
      <c r="BG294" s="203">
        <f>IF(N294="zákl. přenesená",J294,0)</f>
        <v>0</v>
      </c>
      <c r="BH294" s="203">
        <f>IF(N294="sníž. přenesená",J294,0)</f>
        <v>0</v>
      </c>
      <c r="BI294" s="203">
        <f>IF(N294="nulová",J294,0)</f>
        <v>0</v>
      </c>
      <c r="BJ294" s="24" t="s">
        <v>24</v>
      </c>
      <c r="BK294" s="203">
        <f>ROUND(I294*H294,2)</f>
        <v>0</v>
      </c>
      <c r="BL294" s="24" t="s">
        <v>137</v>
      </c>
      <c r="BM294" s="24" t="s">
        <v>467</v>
      </c>
    </row>
    <row r="295" spans="2:47" s="1" customFormat="1" ht="13.5">
      <c r="B295" s="41"/>
      <c r="C295" s="63"/>
      <c r="D295" s="204" t="s">
        <v>139</v>
      </c>
      <c r="E295" s="63"/>
      <c r="F295" s="205" t="s">
        <v>468</v>
      </c>
      <c r="G295" s="63"/>
      <c r="H295" s="63"/>
      <c r="I295" s="163"/>
      <c r="J295" s="63"/>
      <c r="K295" s="63"/>
      <c r="L295" s="61"/>
      <c r="M295" s="206"/>
      <c r="N295" s="42"/>
      <c r="O295" s="42"/>
      <c r="P295" s="42"/>
      <c r="Q295" s="42"/>
      <c r="R295" s="42"/>
      <c r="S295" s="42"/>
      <c r="T295" s="78"/>
      <c r="AT295" s="24" t="s">
        <v>139</v>
      </c>
      <c r="AU295" s="24" t="s">
        <v>84</v>
      </c>
    </row>
    <row r="296" spans="2:51" s="11" customFormat="1" ht="27">
      <c r="B296" s="208"/>
      <c r="C296" s="209"/>
      <c r="D296" s="204" t="s">
        <v>143</v>
      </c>
      <c r="E296" s="210" t="s">
        <v>22</v>
      </c>
      <c r="F296" s="211" t="s">
        <v>469</v>
      </c>
      <c r="G296" s="209"/>
      <c r="H296" s="212">
        <v>276</v>
      </c>
      <c r="I296" s="213"/>
      <c r="J296" s="209"/>
      <c r="K296" s="209"/>
      <c r="L296" s="214"/>
      <c r="M296" s="215"/>
      <c r="N296" s="216"/>
      <c r="O296" s="216"/>
      <c r="P296" s="216"/>
      <c r="Q296" s="216"/>
      <c r="R296" s="216"/>
      <c r="S296" s="216"/>
      <c r="T296" s="217"/>
      <c r="AT296" s="218" t="s">
        <v>143</v>
      </c>
      <c r="AU296" s="218" t="s">
        <v>84</v>
      </c>
      <c r="AV296" s="11" t="s">
        <v>84</v>
      </c>
      <c r="AW296" s="11" t="s">
        <v>39</v>
      </c>
      <c r="AX296" s="11" t="s">
        <v>24</v>
      </c>
      <c r="AY296" s="218" t="s">
        <v>130</v>
      </c>
    </row>
    <row r="297" spans="2:63" s="10" customFormat="1" ht="29.85" customHeight="1">
      <c r="B297" s="176"/>
      <c r="C297" s="177"/>
      <c r="D297" s="178" t="s">
        <v>74</v>
      </c>
      <c r="E297" s="190" t="s">
        <v>470</v>
      </c>
      <c r="F297" s="190" t="s">
        <v>471</v>
      </c>
      <c r="G297" s="177"/>
      <c r="H297" s="177"/>
      <c r="I297" s="180"/>
      <c r="J297" s="191">
        <f>BK297</f>
        <v>0</v>
      </c>
      <c r="K297" s="177"/>
      <c r="L297" s="182"/>
      <c r="M297" s="183"/>
      <c r="N297" s="184"/>
      <c r="O297" s="184"/>
      <c r="P297" s="185">
        <f>SUM(P298:P299)</f>
        <v>0</v>
      </c>
      <c r="Q297" s="184"/>
      <c r="R297" s="185">
        <f>SUM(R298:R299)</f>
        <v>0</v>
      </c>
      <c r="S297" s="184"/>
      <c r="T297" s="186">
        <f>SUM(T298:T299)</f>
        <v>0</v>
      </c>
      <c r="AR297" s="187" t="s">
        <v>24</v>
      </c>
      <c r="AT297" s="188" t="s">
        <v>74</v>
      </c>
      <c r="AU297" s="188" t="s">
        <v>24</v>
      </c>
      <c r="AY297" s="187" t="s">
        <v>130</v>
      </c>
      <c r="BK297" s="189">
        <f>SUM(BK298:BK299)</f>
        <v>0</v>
      </c>
    </row>
    <row r="298" spans="2:65" s="1" customFormat="1" ht="14.45" customHeight="1">
      <c r="B298" s="41"/>
      <c r="C298" s="192" t="s">
        <v>472</v>
      </c>
      <c r="D298" s="192" t="s">
        <v>132</v>
      </c>
      <c r="E298" s="193" t="s">
        <v>473</v>
      </c>
      <c r="F298" s="194" t="s">
        <v>474</v>
      </c>
      <c r="G298" s="195" t="s">
        <v>475</v>
      </c>
      <c r="H298" s="196">
        <v>33.664</v>
      </c>
      <c r="I298" s="197"/>
      <c r="J298" s="198">
        <f>ROUND(I298*H298,2)</f>
        <v>0</v>
      </c>
      <c r="K298" s="194" t="s">
        <v>22</v>
      </c>
      <c r="L298" s="61"/>
      <c r="M298" s="199" t="s">
        <v>22</v>
      </c>
      <c r="N298" s="200" t="s">
        <v>46</v>
      </c>
      <c r="O298" s="42"/>
      <c r="P298" s="201">
        <f>O298*H298</f>
        <v>0</v>
      </c>
      <c r="Q298" s="201">
        <v>0</v>
      </c>
      <c r="R298" s="201">
        <f>Q298*H298</f>
        <v>0</v>
      </c>
      <c r="S298" s="201">
        <v>0</v>
      </c>
      <c r="T298" s="202">
        <f>S298*H298</f>
        <v>0</v>
      </c>
      <c r="AR298" s="24" t="s">
        <v>137</v>
      </c>
      <c r="AT298" s="24" t="s">
        <v>132</v>
      </c>
      <c r="AU298" s="24" t="s">
        <v>84</v>
      </c>
      <c r="AY298" s="24" t="s">
        <v>130</v>
      </c>
      <c r="BE298" s="203">
        <f>IF(N298="základní",J298,0)</f>
        <v>0</v>
      </c>
      <c r="BF298" s="203">
        <f>IF(N298="snížená",J298,0)</f>
        <v>0</v>
      </c>
      <c r="BG298" s="203">
        <f>IF(N298="zákl. přenesená",J298,0)</f>
        <v>0</v>
      </c>
      <c r="BH298" s="203">
        <f>IF(N298="sníž. přenesená",J298,0)</f>
        <v>0</v>
      </c>
      <c r="BI298" s="203">
        <f>IF(N298="nulová",J298,0)</f>
        <v>0</v>
      </c>
      <c r="BJ298" s="24" t="s">
        <v>24</v>
      </c>
      <c r="BK298" s="203">
        <f>ROUND(I298*H298,2)</f>
        <v>0</v>
      </c>
      <c r="BL298" s="24" t="s">
        <v>137</v>
      </c>
      <c r="BM298" s="24" t="s">
        <v>476</v>
      </c>
    </row>
    <row r="299" spans="2:47" s="1" customFormat="1" ht="27">
      <c r="B299" s="41"/>
      <c r="C299" s="63"/>
      <c r="D299" s="204" t="s">
        <v>139</v>
      </c>
      <c r="E299" s="63"/>
      <c r="F299" s="205" t="s">
        <v>477</v>
      </c>
      <c r="G299" s="63"/>
      <c r="H299" s="63"/>
      <c r="I299" s="163"/>
      <c r="J299" s="63"/>
      <c r="K299" s="63"/>
      <c r="L299" s="61"/>
      <c r="M299" s="206"/>
      <c r="N299" s="42"/>
      <c r="O299" s="42"/>
      <c r="P299" s="42"/>
      <c r="Q299" s="42"/>
      <c r="R299" s="42"/>
      <c r="S299" s="42"/>
      <c r="T299" s="78"/>
      <c r="AT299" s="24" t="s">
        <v>139</v>
      </c>
      <c r="AU299" s="24" t="s">
        <v>84</v>
      </c>
    </row>
    <row r="300" spans="2:63" s="10" customFormat="1" ht="29.85" customHeight="1">
      <c r="B300" s="176"/>
      <c r="C300" s="177"/>
      <c r="D300" s="178" t="s">
        <v>74</v>
      </c>
      <c r="E300" s="190" t="s">
        <v>478</v>
      </c>
      <c r="F300" s="190" t="s">
        <v>479</v>
      </c>
      <c r="G300" s="177"/>
      <c r="H300" s="177"/>
      <c r="I300" s="180"/>
      <c r="J300" s="191">
        <f>BK300</f>
        <v>0</v>
      </c>
      <c r="K300" s="177"/>
      <c r="L300" s="182"/>
      <c r="M300" s="183"/>
      <c r="N300" s="184"/>
      <c r="O300" s="184"/>
      <c r="P300" s="185">
        <f>SUM(P301:P303)</f>
        <v>0</v>
      </c>
      <c r="Q300" s="184"/>
      <c r="R300" s="185">
        <f>SUM(R301:R303)</f>
        <v>0</v>
      </c>
      <c r="S300" s="184"/>
      <c r="T300" s="186">
        <f>SUM(T301:T303)</f>
        <v>0</v>
      </c>
      <c r="AR300" s="187" t="s">
        <v>24</v>
      </c>
      <c r="AT300" s="188" t="s">
        <v>74</v>
      </c>
      <c r="AU300" s="188" t="s">
        <v>24</v>
      </c>
      <c r="AY300" s="187" t="s">
        <v>130</v>
      </c>
      <c r="BK300" s="189">
        <f>SUM(BK301:BK303)</f>
        <v>0</v>
      </c>
    </row>
    <row r="301" spans="2:65" s="1" customFormat="1" ht="20.45" customHeight="1">
      <c r="B301" s="41"/>
      <c r="C301" s="192" t="s">
        <v>480</v>
      </c>
      <c r="D301" s="192" t="s">
        <v>132</v>
      </c>
      <c r="E301" s="193" t="s">
        <v>481</v>
      </c>
      <c r="F301" s="194" t="s">
        <v>482</v>
      </c>
      <c r="G301" s="195" t="s">
        <v>475</v>
      </c>
      <c r="H301" s="196">
        <v>1596.743</v>
      </c>
      <c r="I301" s="197"/>
      <c r="J301" s="198">
        <f>ROUND(I301*H301,2)</f>
        <v>0</v>
      </c>
      <c r="K301" s="194" t="s">
        <v>136</v>
      </c>
      <c r="L301" s="61"/>
      <c r="M301" s="199" t="s">
        <v>22</v>
      </c>
      <c r="N301" s="200" t="s">
        <v>46</v>
      </c>
      <c r="O301" s="42"/>
      <c r="P301" s="201">
        <f>O301*H301</f>
        <v>0</v>
      </c>
      <c r="Q301" s="201">
        <v>0</v>
      </c>
      <c r="R301" s="201">
        <f>Q301*H301</f>
        <v>0</v>
      </c>
      <c r="S301" s="201">
        <v>0</v>
      </c>
      <c r="T301" s="202">
        <f>S301*H301</f>
        <v>0</v>
      </c>
      <c r="AR301" s="24" t="s">
        <v>137</v>
      </c>
      <c r="AT301" s="24" t="s">
        <v>132</v>
      </c>
      <c r="AU301" s="24" t="s">
        <v>84</v>
      </c>
      <c r="AY301" s="24" t="s">
        <v>130</v>
      </c>
      <c r="BE301" s="203">
        <f>IF(N301="základní",J301,0)</f>
        <v>0</v>
      </c>
      <c r="BF301" s="203">
        <f>IF(N301="snížená",J301,0)</f>
        <v>0</v>
      </c>
      <c r="BG301" s="203">
        <f>IF(N301="zákl. přenesená",J301,0)</f>
        <v>0</v>
      </c>
      <c r="BH301" s="203">
        <f>IF(N301="sníž. přenesená",J301,0)</f>
        <v>0</v>
      </c>
      <c r="BI301" s="203">
        <f>IF(N301="nulová",J301,0)</f>
        <v>0</v>
      </c>
      <c r="BJ301" s="24" t="s">
        <v>24</v>
      </c>
      <c r="BK301" s="203">
        <f>ROUND(I301*H301,2)</f>
        <v>0</v>
      </c>
      <c r="BL301" s="24" t="s">
        <v>137</v>
      </c>
      <c r="BM301" s="24" t="s">
        <v>483</v>
      </c>
    </row>
    <row r="302" spans="2:47" s="1" customFormat="1" ht="13.5">
      <c r="B302" s="41"/>
      <c r="C302" s="63"/>
      <c r="D302" s="204" t="s">
        <v>139</v>
      </c>
      <c r="E302" s="63"/>
      <c r="F302" s="205" t="s">
        <v>484</v>
      </c>
      <c r="G302" s="63"/>
      <c r="H302" s="63"/>
      <c r="I302" s="163"/>
      <c r="J302" s="63"/>
      <c r="K302" s="63"/>
      <c r="L302" s="61"/>
      <c r="M302" s="206"/>
      <c r="N302" s="42"/>
      <c r="O302" s="42"/>
      <c r="P302" s="42"/>
      <c r="Q302" s="42"/>
      <c r="R302" s="42"/>
      <c r="S302" s="42"/>
      <c r="T302" s="78"/>
      <c r="AT302" s="24" t="s">
        <v>139</v>
      </c>
      <c r="AU302" s="24" t="s">
        <v>84</v>
      </c>
    </row>
    <row r="303" spans="2:47" s="1" customFormat="1" ht="27">
      <c r="B303" s="41"/>
      <c r="C303" s="63"/>
      <c r="D303" s="204" t="s">
        <v>141</v>
      </c>
      <c r="E303" s="63"/>
      <c r="F303" s="207" t="s">
        <v>485</v>
      </c>
      <c r="G303" s="63"/>
      <c r="H303" s="63"/>
      <c r="I303" s="163"/>
      <c r="J303" s="63"/>
      <c r="K303" s="63"/>
      <c r="L303" s="61"/>
      <c r="M303" s="261"/>
      <c r="N303" s="262"/>
      <c r="O303" s="262"/>
      <c r="P303" s="262"/>
      <c r="Q303" s="262"/>
      <c r="R303" s="262"/>
      <c r="S303" s="262"/>
      <c r="T303" s="263"/>
      <c r="AT303" s="24" t="s">
        <v>141</v>
      </c>
      <c r="AU303" s="24" t="s">
        <v>84</v>
      </c>
    </row>
    <row r="304" spans="2:12" s="1" customFormat="1" ht="6.95" customHeight="1">
      <c r="B304" s="56"/>
      <c r="C304" s="57"/>
      <c r="D304" s="57"/>
      <c r="E304" s="57"/>
      <c r="F304" s="57"/>
      <c r="G304" s="57"/>
      <c r="H304" s="57"/>
      <c r="I304" s="139"/>
      <c r="J304" s="57"/>
      <c r="K304" s="57"/>
      <c r="L304" s="61"/>
    </row>
  </sheetData>
  <sheetProtection password="CC35" sheet="1" objects="1" scenarios="1" formatColumns="0" formatRows="0" autoFilter="0"/>
  <autoFilter ref="C85:K303"/>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3"/>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91</v>
      </c>
      <c r="G1" s="385" t="s">
        <v>92</v>
      </c>
      <c r="H1" s="385"/>
      <c r="I1" s="115"/>
      <c r="J1" s="114" t="s">
        <v>93</v>
      </c>
      <c r="K1" s="113" t="s">
        <v>94</v>
      </c>
      <c r="L1" s="114" t="s">
        <v>95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73"/>
      <c r="M2" s="373"/>
      <c r="N2" s="373"/>
      <c r="O2" s="373"/>
      <c r="P2" s="373"/>
      <c r="Q2" s="373"/>
      <c r="R2" s="373"/>
      <c r="S2" s="373"/>
      <c r="T2" s="373"/>
      <c r="U2" s="373"/>
      <c r="V2" s="373"/>
      <c r="AT2" s="24" t="s">
        <v>87</v>
      </c>
    </row>
    <row r="3" spans="2:46" ht="6.95" customHeight="1">
      <c r="B3" s="25"/>
      <c r="C3" s="26"/>
      <c r="D3" s="26"/>
      <c r="E3" s="26"/>
      <c r="F3" s="26"/>
      <c r="G3" s="26"/>
      <c r="H3" s="26"/>
      <c r="I3" s="116"/>
      <c r="J3" s="26"/>
      <c r="K3" s="27"/>
      <c r="AT3" s="24" t="s">
        <v>84</v>
      </c>
    </row>
    <row r="4" spans="2:46" ht="36.95" customHeight="1">
      <c r="B4" s="28"/>
      <c r="C4" s="29"/>
      <c r="D4" s="30" t="s">
        <v>96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4.45" customHeight="1">
      <c r="B7" s="28"/>
      <c r="C7" s="29"/>
      <c r="D7" s="29"/>
      <c r="E7" s="386" t="str">
        <f>'Rekapitulace stavby'!K6</f>
        <v>Jasenná, Jásenná ,oprava dlažeb, ř.km 6,600-7,580- AKTUALIZACE</v>
      </c>
      <c r="F7" s="387"/>
      <c r="G7" s="387"/>
      <c r="H7" s="387"/>
      <c r="I7" s="117"/>
      <c r="J7" s="29"/>
      <c r="K7" s="31"/>
    </row>
    <row r="8" spans="2:11" s="1" customFormat="1" ht="15">
      <c r="B8" s="41"/>
      <c r="C8" s="42"/>
      <c r="D8" s="37" t="s">
        <v>97</v>
      </c>
      <c r="E8" s="42"/>
      <c r="F8" s="42"/>
      <c r="G8" s="42"/>
      <c r="H8" s="42"/>
      <c r="I8" s="118"/>
      <c r="J8" s="42"/>
      <c r="K8" s="45"/>
    </row>
    <row r="9" spans="2:11" s="1" customFormat="1" ht="36.95" customHeight="1">
      <c r="B9" s="41"/>
      <c r="C9" s="42"/>
      <c r="D9" s="42"/>
      <c r="E9" s="388" t="s">
        <v>486</v>
      </c>
      <c r="F9" s="389"/>
      <c r="G9" s="389"/>
      <c r="H9" s="389"/>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21</v>
      </c>
      <c r="E11" s="42"/>
      <c r="F11" s="35" t="s">
        <v>22</v>
      </c>
      <c r="G11" s="42"/>
      <c r="H11" s="42"/>
      <c r="I11" s="119" t="s">
        <v>23</v>
      </c>
      <c r="J11" s="35" t="s">
        <v>22</v>
      </c>
      <c r="K11" s="45"/>
    </row>
    <row r="12" spans="2:11" s="1" customFormat="1" ht="14.45" customHeight="1">
      <c r="B12" s="41"/>
      <c r="C12" s="42"/>
      <c r="D12" s="37" t="s">
        <v>25</v>
      </c>
      <c r="E12" s="42"/>
      <c r="F12" s="35" t="s">
        <v>26</v>
      </c>
      <c r="G12" s="42"/>
      <c r="H12" s="42"/>
      <c r="I12" s="119" t="s">
        <v>27</v>
      </c>
      <c r="J12" s="120" t="str">
        <f>'Rekapitulace stavby'!AN8</f>
        <v>3. 3. 2018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31</v>
      </c>
      <c r="E14" s="42"/>
      <c r="F14" s="42"/>
      <c r="G14" s="42"/>
      <c r="H14" s="42"/>
      <c r="I14" s="119" t="s">
        <v>32</v>
      </c>
      <c r="J14" s="35" t="s">
        <v>22</v>
      </c>
      <c r="K14" s="45"/>
    </row>
    <row r="15" spans="2:11" s="1" customFormat="1" ht="18" customHeight="1">
      <c r="B15" s="41"/>
      <c r="C15" s="42"/>
      <c r="D15" s="42"/>
      <c r="E15" s="35" t="s">
        <v>33</v>
      </c>
      <c r="F15" s="42"/>
      <c r="G15" s="42"/>
      <c r="H15" s="42"/>
      <c r="I15" s="119" t="s">
        <v>34</v>
      </c>
      <c r="J15" s="35" t="s">
        <v>22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35</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34</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37</v>
      </c>
      <c r="E20" s="42"/>
      <c r="F20" s="42"/>
      <c r="G20" s="42"/>
      <c r="H20" s="42"/>
      <c r="I20" s="119" t="s">
        <v>32</v>
      </c>
      <c r="J20" s="35" t="s">
        <v>22</v>
      </c>
      <c r="K20" s="45"/>
    </row>
    <row r="21" spans="2:11" s="1" customFormat="1" ht="18" customHeight="1">
      <c r="B21" s="41"/>
      <c r="C21" s="42"/>
      <c r="D21" s="42"/>
      <c r="E21" s="35" t="s">
        <v>38</v>
      </c>
      <c r="F21" s="42"/>
      <c r="G21" s="42"/>
      <c r="H21" s="42"/>
      <c r="I21" s="119" t="s">
        <v>34</v>
      </c>
      <c r="J21" s="35" t="s">
        <v>22</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4.45" customHeight="1">
      <c r="B24" s="121"/>
      <c r="C24" s="122"/>
      <c r="D24" s="122"/>
      <c r="E24" s="350" t="s">
        <v>22</v>
      </c>
      <c r="F24" s="350"/>
      <c r="G24" s="350"/>
      <c r="H24" s="350"/>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41</v>
      </c>
      <c r="E27" s="42"/>
      <c r="F27" s="42"/>
      <c r="G27" s="42"/>
      <c r="H27" s="42"/>
      <c r="I27" s="118"/>
      <c r="J27" s="128">
        <f>ROUND(J87,2)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43</v>
      </c>
      <c r="G29" s="42"/>
      <c r="H29" s="42"/>
      <c r="I29" s="129" t="s">
        <v>42</v>
      </c>
      <c r="J29" s="46" t="s">
        <v>44</v>
      </c>
      <c r="K29" s="45"/>
    </row>
    <row r="30" spans="2:11" s="1" customFormat="1" ht="14.45" customHeight="1">
      <c r="B30" s="41"/>
      <c r="C30" s="42"/>
      <c r="D30" s="49" t="s">
        <v>45</v>
      </c>
      <c r="E30" s="49" t="s">
        <v>46</v>
      </c>
      <c r="F30" s="130">
        <f>ROUND(SUM(BE87:BE212),2)</f>
        <v>0</v>
      </c>
      <c r="G30" s="42"/>
      <c r="H30" s="42"/>
      <c r="I30" s="131">
        <v>0.21</v>
      </c>
      <c r="J30" s="130">
        <f>ROUND(ROUND((SUM(BE87:BE212)),2)*I30,2)</f>
        <v>0</v>
      </c>
      <c r="K30" s="45"/>
    </row>
    <row r="31" spans="2:11" s="1" customFormat="1" ht="14.45" customHeight="1">
      <c r="B31" s="41"/>
      <c r="C31" s="42"/>
      <c r="D31" s="42"/>
      <c r="E31" s="49" t="s">
        <v>47</v>
      </c>
      <c r="F31" s="130">
        <f>ROUND(SUM(BF87:BF212),2)</f>
        <v>0</v>
      </c>
      <c r="G31" s="42"/>
      <c r="H31" s="42"/>
      <c r="I31" s="131">
        <v>0.15</v>
      </c>
      <c r="J31" s="130">
        <f>ROUND(ROUND((SUM(BF87:BF212)),2)*I31,2)</f>
        <v>0</v>
      </c>
      <c r="K31" s="45"/>
    </row>
    <row r="32" spans="2:11" s="1" customFormat="1" ht="14.45" customHeight="1" hidden="1">
      <c r="B32" s="41"/>
      <c r="C32" s="42"/>
      <c r="D32" s="42"/>
      <c r="E32" s="49" t="s">
        <v>48</v>
      </c>
      <c r="F32" s="130">
        <f>ROUND(SUM(BG87:BG212),2)</f>
        <v>0</v>
      </c>
      <c r="G32" s="42"/>
      <c r="H32" s="42"/>
      <c r="I32" s="131">
        <v>0.21</v>
      </c>
      <c r="J32" s="130">
        <v>0</v>
      </c>
      <c r="K32" s="45"/>
    </row>
    <row r="33" spans="2:11" s="1" customFormat="1" ht="14.45" customHeight="1" hidden="1">
      <c r="B33" s="41"/>
      <c r="C33" s="42"/>
      <c r="D33" s="42"/>
      <c r="E33" s="49" t="s">
        <v>49</v>
      </c>
      <c r="F33" s="130">
        <f>ROUND(SUM(BH87:BH212),2)</f>
        <v>0</v>
      </c>
      <c r="G33" s="42"/>
      <c r="H33" s="42"/>
      <c r="I33" s="131">
        <v>0.15</v>
      </c>
      <c r="J33" s="130">
        <v>0</v>
      </c>
      <c r="K33" s="45"/>
    </row>
    <row r="34" spans="2:11" s="1" customFormat="1" ht="14.45" customHeight="1" hidden="1">
      <c r="B34" s="41"/>
      <c r="C34" s="42"/>
      <c r="D34" s="42"/>
      <c r="E34" s="49" t="s">
        <v>50</v>
      </c>
      <c r="F34" s="130">
        <f>ROUND(SUM(BI87:BI212),2)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51</v>
      </c>
      <c r="E36" s="79"/>
      <c r="F36" s="79"/>
      <c r="G36" s="134" t="s">
        <v>52</v>
      </c>
      <c r="H36" s="135" t="s">
        <v>53</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99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4.45" customHeight="1">
      <c r="B45" s="41"/>
      <c r="C45" s="42"/>
      <c r="D45" s="42"/>
      <c r="E45" s="386" t="str">
        <f>E7</f>
        <v>Jasenná, Jásenná ,oprava dlažeb, ř.km 6,600-7,580- AKTUALIZACE</v>
      </c>
      <c r="F45" s="387"/>
      <c r="G45" s="387"/>
      <c r="H45" s="387"/>
      <c r="I45" s="118"/>
      <c r="J45" s="42"/>
      <c r="K45" s="45"/>
    </row>
    <row r="46" spans="2:11" s="1" customFormat="1" ht="14.45" customHeight="1">
      <c r="B46" s="41"/>
      <c r="C46" s="37" t="s">
        <v>97</v>
      </c>
      <c r="D46" s="42"/>
      <c r="E46" s="42"/>
      <c r="F46" s="42"/>
      <c r="G46" s="42"/>
      <c r="H46" s="42"/>
      <c r="I46" s="118"/>
      <c r="J46" s="42"/>
      <c r="K46" s="45"/>
    </row>
    <row r="47" spans="2:11" s="1" customFormat="1" ht="14.45" customHeight="1">
      <c r="B47" s="41"/>
      <c r="C47" s="42"/>
      <c r="D47" s="42"/>
      <c r="E47" s="388" t="str">
        <f>E9</f>
        <v>02 - Doplňkové práce</v>
      </c>
      <c r="F47" s="389"/>
      <c r="G47" s="389"/>
      <c r="H47" s="38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25</v>
      </c>
      <c r="D49" s="42"/>
      <c r="E49" s="42"/>
      <c r="F49" s="35" t="str">
        <f>F12</f>
        <v xml:space="preserve"> </v>
      </c>
      <c r="G49" s="42"/>
      <c r="H49" s="42"/>
      <c r="I49" s="119" t="s">
        <v>27</v>
      </c>
      <c r="J49" s="120" t="str">
        <f>IF(J12="","",J12)</f>
        <v>3. 3. 2018</v>
      </c>
      <c r="K49" s="45"/>
    </row>
    <row r="50" spans="2:11" s="1" customFormat="1" ht="6.95" customHeight="1">
      <c r="B50" s="41"/>
      <c r="C50" s="42"/>
      <c r="D50" s="42"/>
      <c r="E50" s="42"/>
      <c r="F50" s="42"/>
      <c r="G50" s="42"/>
      <c r="H50" s="42"/>
      <c r="I50" s="118"/>
      <c r="J50" s="42"/>
      <c r="K50" s="45"/>
    </row>
    <row r="51" spans="2:11" s="1" customFormat="1" ht="15">
      <c r="B51" s="41"/>
      <c r="C51" s="37" t="s">
        <v>31</v>
      </c>
      <c r="D51" s="42"/>
      <c r="E51" s="42"/>
      <c r="F51" s="35" t="str">
        <f>E15</f>
        <v>Povodí Labe s.p. Hradec Králové</v>
      </c>
      <c r="G51" s="42"/>
      <c r="H51" s="42"/>
      <c r="I51" s="119" t="s">
        <v>37</v>
      </c>
      <c r="J51" s="350" t="str">
        <f>E21</f>
        <v>Ing. Světlana Vitvarová, Běluň 53, Heřmanice</v>
      </c>
      <c r="K51" s="45"/>
    </row>
    <row r="52" spans="2:11" s="1" customFormat="1" ht="14.45" customHeight="1">
      <c r="B52" s="41"/>
      <c r="C52" s="37" t="s">
        <v>35</v>
      </c>
      <c r="D52" s="42"/>
      <c r="E52" s="42"/>
      <c r="F52" s="35" t="str">
        <f>IF(E18="","",E18)</f>
        <v/>
      </c>
      <c r="G52" s="42"/>
      <c r="H52" s="42"/>
      <c r="I52" s="118"/>
      <c r="J52" s="381"/>
      <c r="K52" s="45"/>
    </row>
    <row r="53" spans="2:11" s="1" customFormat="1" ht="10.35" customHeight="1">
      <c r="B53" s="41"/>
      <c r="C53" s="42"/>
      <c r="D53" s="42"/>
      <c r="E53" s="42"/>
      <c r="F53" s="42"/>
      <c r="G53" s="42"/>
      <c r="H53" s="42"/>
      <c r="I53" s="118"/>
      <c r="J53" s="42"/>
      <c r="K53" s="45"/>
    </row>
    <row r="54" spans="2:11" s="1" customFormat="1" ht="29.25" customHeight="1">
      <c r="B54" s="41"/>
      <c r="C54" s="144" t="s">
        <v>100</v>
      </c>
      <c r="D54" s="132"/>
      <c r="E54" s="132"/>
      <c r="F54" s="132"/>
      <c r="G54" s="132"/>
      <c r="H54" s="132"/>
      <c r="I54" s="145"/>
      <c r="J54" s="146" t="s">
        <v>101</v>
      </c>
      <c r="K54" s="147"/>
    </row>
    <row r="55" spans="2:11" s="1" customFormat="1" ht="10.35" customHeight="1">
      <c r="B55" s="41"/>
      <c r="C55" s="42"/>
      <c r="D55" s="42"/>
      <c r="E55" s="42"/>
      <c r="F55" s="42"/>
      <c r="G55" s="42"/>
      <c r="H55" s="42"/>
      <c r="I55" s="118"/>
      <c r="J55" s="42"/>
      <c r="K55" s="45"/>
    </row>
    <row r="56" spans="2:47" s="1" customFormat="1" ht="29.25" customHeight="1">
      <c r="B56" s="41"/>
      <c r="C56" s="148" t="s">
        <v>102</v>
      </c>
      <c r="D56" s="42"/>
      <c r="E56" s="42"/>
      <c r="F56" s="42"/>
      <c r="G56" s="42"/>
      <c r="H56" s="42"/>
      <c r="I56" s="118"/>
      <c r="J56" s="128">
        <f>J87</f>
        <v>0</v>
      </c>
      <c r="K56" s="45"/>
      <c r="AU56" s="24" t="s">
        <v>103</v>
      </c>
    </row>
    <row r="57" spans="2:11" s="7" customFormat="1" ht="24.95" customHeight="1">
      <c r="B57" s="149"/>
      <c r="C57" s="150"/>
      <c r="D57" s="151" t="s">
        <v>104</v>
      </c>
      <c r="E57" s="152"/>
      <c r="F57" s="152"/>
      <c r="G57" s="152"/>
      <c r="H57" s="152"/>
      <c r="I57" s="153"/>
      <c r="J57" s="154">
        <f>J88</f>
        <v>0</v>
      </c>
      <c r="K57" s="155"/>
    </row>
    <row r="58" spans="2:11" s="8" customFormat="1" ht="19.9" customHeight="1">
      <c r="B58" s="156"/>
      <c r="C58" s="157"/>
      <c r="D58" s="158" t="s">
        <v>105</v>
      </c>
      <c r="E58" s="159"/>
      <c r="F58" s="159"/>
      <c r="G58" s="159"/>
      <c r="H58" s="159"/>
      <c r="I58" s="160"/>
      <c r="J58" s="161">
        <f>J89</f>
        <v>0</v>
      </c>
      <c r="K58" s="162"/>
    </row>
    <row r="59" spans="2:11" s="8" customFormat="1" ht="19.9" customHeight="1">
      <c r="B59" s="156"/>
      <c r="C59" s="157"/>
      <c r="D59" s="158" t="s">
        <v>106</v>
      </c>
      <c r="E59" s="159"/>
      <c r="F59" s="159"/>
      <c r="G59" s="159"/>
      <c r="H59" s="159"/>
      <c r="I59" s="160"/>
      <c r="J59" s="161">
        <f>J114</f>
        <v>0</v>
      </c>
      <c r="K59" s="162"/>
    </row>
    <row r="60" spans="2:11" s="8" customFormat="1" ht="19.9" customHeight="1">
      <c r="B60" s="156"/>
      <c r="C60" s="157"/>
      <c r="D60" s="158" t="s">
        <v>107</v>
      </c>
      <c r="E60" s="159"/>
      <c r="F60" s="159"/>
      <c r="G60" s="159"/>
      <c r="H60" s="159"/>
      <c r="I60" s="160"/>
      <c r="J60" s="161">
        <f>J122</f>
        <v>0</v>
      </c>
      <c r="K60" s="162"/>
    </row>
    <row r="61" spans="2:11" s="8" customFormat="1" ht="19.9" customHeight="1">
      <c r="B61" s="156"/>
      <c r="C61" s="157"/>
      <c r="D61" s="158" t="s">
        <v>108</v>
      </c>
      <c r="E61" s="159"/>
      <c r="F61" s="159"/>
      <c r="G61" s="159"/>
      <c r="H61" s="159"/>
      <c r="I61" s="160"/>
      <c r="J61" s="161">
        <f>J169</f>
        <v>0</v>
      </c>
      <c r="K61" s="162"/>
    </row>
    <row r="62" spans="2:11" s="8" customFormat="1" ht="19.9" customHeight="1">
      <c r="B62" s="156"/>
      <c r="C62" s="157"/>
      <c r="D62" s="158" t="s">
        <v>109</v>
      </c>
      <c r="E62" s="159"/>
      <c r="F62" s="159"/>
      <c r="G62" s="159"/>
      <c r="H62" s="159"/>
      <c r="I62" s="160"/>
      <c r="J62" s="161">
        <f>J176</f>
        <v>0</v>
      </c>
      <c r="K62" s="162"/>
    </row>
    <row r="63" spans="2:11" s="8" customFormat="1" ht="19.9" customHeight="1">
      <c r="B63" s="156"/>
      <c r="C63" s="157"/>
      <c r="D63" s="158" t="s">
        <v>111</v>
      </c>
      <c r="E63" s="159"/>
      <c r="F63" s="159"/>
      <c r="G63" s="159"/>
      <c r="H63" s="159"/>
      <c r="I63" s="160"/>
      <c r="J63" s="161">
        <f>J181</f>
        <v>0</v>
      </c>
      <c r="K63" s="162"/>
    </row>
    <row r="64" spans="2:11" s="8" customFormat="1" ht="19.9" customHeight="1">
      <c r="B64" s="156"/>
      <c r="C64" s="157"/>
      <c r="D64" s="158" t="s">
        <v>112</v>
      </c>
      <c r="E64" s="159"/>
      <c r="F64" s="159"/>
      <c r="G64" s="159"/>
      <c r="H64" s="159"/>
      <c r="I64" s="160"/>
      <c r="J64" s="161">
        <f>J188</f>
        <v>0</v>
      </c>
      <c r="K64" s="162"/>
    </row>
    <row r="65" spans="2:11" s="8" customFormat="1" ht="19.9" customHeight="1">
      <c r="B65" s="156"/>
      <c r="C65" s="157"/>
      <c r="D65" s="158" t="s">
        <v>113</v>
      </c>
      <c r="E65" s="159"/>
      <c r="F65" s="159"/>
      <c r="G65" s="159"/>
      <c r="H65" s="159"/>
      <c r="I65" s="160"/>
      <c r="J65" s="161">
        <f>J191</f>
        <v>0</v>
      </c>
      <c r="K65" s="162"/>
    </row>
    <row r="66" spans="2:11" s="7" customFormat="1" ht="24.95" customHeight="1">
      <c r="B66" s="149"/>
      <c r="C66" s="150"/>
      <c r="D66" s="151" t="s">
        <v>487</v>
      </c>
      <c r="E66" s="152"/>
      <c r="F66" s="152"/>
      <c r="G66" s="152"/>
      <c r="H66" s="152"/>
      <c r="I66" s="153"/>
      <c r="J66" s="154">
        <f>J195</f>
        <v>0</v>
      </c>
      <c r="K66" s="155"/>
    </row>
    <row r="67" spans="2:11" s="8" customFormat="1" ht="19.9" customHeight="1">
      <c r="B67" s="156"/>
      <c r="C67" s="157"/>
      <c r="D67" s="158" t="s">
        <v>488</v>
      </c>
      <c r="E67" s="159"/>
      <c r="F67" s="159"/>
      <c r="G67" s="159"/>
      <c r="H67" s="159"/>
      <c r="I67" s="160"/>
      <c r="J67" s="161">
        <f>J196</f>
        <v>0</v>
      </c>
      <c r="K67" s="162"/>
    </row>
    <row r="68" spans="2:11" s="1" customFormat="1" ht="21.75" customHeight="1">
      <c r="B68" s="41"/>
      <c r="C68" s="42"/>
      <c r="D68" s="42"/>
      <c r="E68" s="42"/>
      <c r="F68" s="42"/>
      <c r="G68" s="42"/>
      <c r="H68" s="42"/>
      <c r="I68" s="118"/>
      <c r="J68" s="42"/>
      <c r="K68" s="45"/>
    </row>
    <row r="69" spans="2:11" s="1" customFormat="1" ht="6.95" customHeight="1">
      <c r="B69" s="56"/>
      <c r="C69" s="57"/>
      <c r="D69" s="57"/>
      <c r="E69" s="57"/>
      <c r="F69" s="57"/>
      <c r="G69" s="57"/>
      <c r="H69" s="57"/>
      <c r="I69" s="139"/>
      <c r="J69" s="57"/>
      <c r="K69" s="58"/>
    </row>
    <row r="73" spans="2:12" s="1" customFormat="1" ht="6.95" customHeight="1">
      <c r="B73" s="59"/>
      <c r="C73" s="60"/>
      <c r="D73" s="60"/>
      <c r="E73" s="60"/>
      <c r="F73" s="60"/>
      <c r="G73" s="60"/>
      <c r="H73" s="60"/>
      <c r="I73" s="142"/>
      <c r="J73" s="60"/>
      <c r="K73" s="60"/>
      <c r="L73" s="61"/>
    </row>
    <row r="74" spans="2:12" s="1" customFormat="1" ht="36.95" customHeight="1">
      <c r="B74" s="41"/>
      <c r="C74" s="62" t="s">
        <v>114</v>
      </c>
      <c r="D74" s="63"/>
      <c r="E74" s="63"/>
      <c r="F74" s="63"/>
      <c r="G74" s="63"/>
      <c r="H74" s="63"/>
      <c r="I74" s="163"/>
      <c r="J74" s="63"/>
      <c r="K74" s="63"/>
      <c r="L74" s="61"/>
    </row>
    <row r="75" spans="2:12" s="1" customFormat="1" ht="6.95" customHeight="1">
      <c r="B75" s="41"/>
      <c r="C75" s="63"/>
      <c r="D75" s="63"/>
      <c r="E75" s="63"/>
      <c r="F75" s="63"/>
      <c r="G75" s="63"/>
      <c r="H75" s="63"/>
      <c r="I75" s="163"/>
      <c r="J75" s="63"/>
      <c r="K75" s="63"/>
      <c r="L75" s="61"/>
    </row>
    <row r="76" spans="2:12" s="1" customFormat="1" ht="14.45" customHeight="1">
      <c r="B76" s="41"/>
      <c r="C76" s="65" t="s">
        <v>18</v>
      </c>
      <c r="D76" s="63"/>
      <c r="E76" s="63"/>
      <c r="F76" s="63"/>
      <c r="G76" s="63"/>
      <c r="H76" s="63"/>
      <c r="I76" s="163"/>
      <c r="J76" s="63"/>
      <c r="K76" s="63"/>
      <c r="L76" s="61"/>
    </row>
    <row r="77" spans="2:12" s="1" customFormat="1" ht="14.45" customHeight="1">
      <c r="B77" s="41"/>
      <c r="C77" s="63"/>
      <c r="D77" s="63"/>
      <c r="E77" s="382" t="str">
        <f>E7</f>
        <v>Jasenná, Jásenná ,oprava dlažeb, ř.km 6,600-7,580- AKTUALIZACE</v>
      </c>
      <c r="F77" s="383"/>
      <c r="G77" s="383"/>
      <c r="H77" s="383"/>
      <c r="I77" s="163"/>
      <c r="J77" s="63"/>
      <c r="K77" s="63"/>
      <c r="L77" s="61"/>
    </row>
    <row r="78" spans="2:12" s="1" customFormat="1" ht="14.45" customHeight="1">
      <c r="B78" s="41"/>
      <c r="C78" s="65" t="s">
        <v>97</v>
      </c>
      <c r="D78" s="63"/>
      <c r="E78" s="63"/>
      <c r="F78" s="63"/>
      <c r="G78" s="63"/>
      <c r="H78" s="63"/>
      <c r="I78" s="163"/>
      <c r="J78" s="63"/>
      <c r="K78" s="63"/>
      <c r="L78" s="61"/>
    </row>
    <row r="79" spans="2:12" s="1" customFormat="1" ht="14.45" customHeight="1">
      <c r="B79" s="41"/>
      <c r="C79" s="63"/>
      <c r="D79" s="63"/>
      <c r="E79" s="379" t="str">
        <f>E9</f>
        <v>02 - Doplňkové práce</v>
      </c>
      <c r="F79" s="384"/>
      <c r="G79" s="384"/>
      <c r="H79" s="384"/>
      <c r="I79" s="163"/>
      <c r="J79" s="63"/>
      <c r="K79" s="63"/>
      <c r="L79" s="61"/>
    </row>
    <row r="80" spans="2:12" s="1" customFormat="1" ht="6.95" customHeight="1">
      <c r="B80" s="41"/>
      <c r="C80" s="63"/>
      <c r="D80" s="63"/>
      <c r="E80" s="63"/>
      <c r="F80" s="63"/>
      <c r="G80" s="63"/>
      <c r="H80" s="63"/>
      <c r="I80" s="163"/>
      <c r="J80" s="63"/>
      <c r="K80" s="63"/>
      <c r="L80" s="61"/>
    </row>
    <row r="81" spans="2:12" s="1" customFormat="1" ht="18" customHeight="1">
      <c r="B81" s="41"/>
      <c r="C81" s="65" t="s">
        <v>25</v>
      </c>
      <c r="D81" s="63"/>
      <c r="E81" s="63"/>
      <c r="F81" s="164" t="str">
        <f>F12</f>
        <v xml:space="preserve"> </v>
      </c>
      <c r="G81" s="63"/>
      <c r="H81" s="63"/>
      <c r="I81" s="165" t="s">
        <v>27</v>
      </c>
      <c r="J81" s="73" t="str">
        <f>IF(J12="","",J12)</f>
        <v>3. 3. 2018</v>
      </c>
      <c r="K81" s="63"/>
      <c r="L81" s="61"/>
    </row>
    <row r="82" spans="2:12" s="1" customFormat="1" ht="6.95" customHeight="1">
      <c r="B82" s="41"/>
      <c r="C82" s="63"/>
      <c r="D82" s="63"/>
      <c r="E82" s="63"/>
      <c r="F82" s="63"/>
      <c r="G82" s="63"/>
      <c r="H82" s="63"/>
      <c r="I82" s="163"/>
      <c r="J82" s="63"/>
      <c r="K82" s="63"/>
      <c r="L82" s="61"/>
    </row>
    <row r="83" spans="2:12" s="1" customFormat="1" ht="15">
      <c r="B83" s="41"/>
      <c r="C83" s="65" t="s">
        <v>31</v>
      </c>
      <c r="D83" s="63"/>
      <c r="E83" s="63"/>
      <c r="F83" s="164" t="str">
        <f>E15</f>
        <v>Povodí Labe s.p. Hradec Králové</v>
      </c>
      <c r="G83" s="63"/>
      <c r="H83" s="63"/>
      <c r="I83" s="165" t="s">
        <v>37</v>
      </c>
      <c r="J83" s="164" t="str">
        <f>E21</f>
        <v>Ing. Světlana Vitvarová, Běluň 53, Heřmanice</v>
      </c>
      <c r="K83" s="63"/>
      <c r="L83" s="61"/>
    </row>
    <row r="84" spans="2:12" s="1" customFormat="1" ht="14.45" customHeight="1">
      <c r="B84" s="41"/>
      <c r="C84" s="65" t="s">
        <v>35</v>
      </c>
      <c r="D84" s="63"/>
      <c r="E84" s="63"/>
      <c r="F84" s="164" t="str">
        <f>IF(E18="","",E18)</f>
        <v/>
      </c>
      <c r="G84" s="63"/>
      <c r="H84" s="63"/>
      <c r="I84" s="163"/>
      <c r="J84" s="63"/>
      <c r="K84" s="63"/>
      <c r="L84" s="61"/>
    </row>
    <row r="85" spans="2:12" s="1" customFormat="1" ht="10.35" customHeight="1">
      <c r="B85" s="41"/>
      <c r="C85" s="63"/>
      <c r="D85" s="63"/>
      <c r="E85" s="63"/>
      <c r="F85" s="63"/>
      <c r="G85" s="63"/>
      <c r="H85" s="63"/>
      <c r="I85" s="163"/>
      <c r="J85" s="63"/>
      <c r="K85" s="63"/>
      <c r="L85" s="61"/>
    </row>
    <row r="86" spans="2:20" s="9" customFormat="1" ht="29.25" customHeight="1">
      <c r="B86" s="166"/>
      <c r="C86" s="167" t="s">
        <v>115</v>
      </c>
      <c r="D86" s="168" t="s">
        <v>60</v>
      </c>
      <c r="E86" s="168" t="s">
        <v>56</v>
      </c>
      <c r="F86" s="168" t="s">
        <v>116</v>
      </c>
      <c r="G86" s="168" t="s">
        <v>117</v>
      </c>
      <c r="H86" s="168" t="s">
        <v>118</v>
      </c>
      <c r="I86" s="169" t="s">
        <v>119</v>
      </c>
      <c r="J86" s="168" t="s">
        <v>101</v>
      </c>
      <c r="K86" s="170" t="s">
        <v>120</v>
      </c>
      <c r="L86" s="171"/>
      <c r="M86" s="81" t="s">
        <v>121</v>
      </c>
      <c r="N86" s="82" t="s">
        <v>45</v>
      </c>
      <c r="O86" s="82" t="s">
        <v>122</v>
      </c>
      <c r="P86" s="82" t="s">
        <v>123</v>
      </c>
      <c r="Q86" s="82" t="s">
        <v>124</v>
      </c>
      <c r="R86" s="82" t="s">
        <v>125</v>
      </c>
      <c r="S86" s="82" t="s">
        <v>126</v>
      </c>
      <c r="T86" s="83" t="s">
        <v>127</v>
      </c>
    </row>
    <row r="87" spans="2:63" s="1" customFormat="1" ht="29.25" customHeight="1">
      <c r="B87" s="41"/>
      <c r="C87" s="87" t="s">
        <v>102</v>
      </c>
      <c r="D87" s="63"/>
      <c r="E87" s="63"/>
      <c r="F87" s="63"/>
      <c r="G87" s="63"/>
      <c r="H87" s="63"/>
      <c r="I87" s="163"/>
      <c r="J87" s="172">
        <f>BK87</f>
        <v>0</v>
      </c>
      <c r="K87" s="63"/>
      <c r="L87" s="61"/>
      <c r="M87" s="84"/>
      <c r="N87" s="85"/>
      <c r="O87" s="85"/>
      <c r="P87" s="173">
        <f>P88+P195</f>
        <v>0</v>
      </c>
      <c r="Q87" s="85"/>
      <c r="R87" s="173">
        <f>R88+R195</f>
        <v>166.98465427000002</v>
      </c>
      <c r="S87" s="85"/>
      <c r="T87" s="174">
        <f>T88+T195</f>
        <v>5.2736</v>
      </c>
      <c r="AT87" s="24" t="s">
        <v>74</v>
      </c>
      <c r="AU87" s="24" t="s">
        <v>103</v>
      </c>
      <c r="BK87" s="175">
        <f>BK88+BK195</f>
        <v>0</v>
      </c>
    </row>
    <row r="88" spans="2:63" s="10" customFormat="1" ht="37.35" customHeight="1">
      <c r="B88" s="176"/>
      <c r="C88" s="177"/>
      <c r="D88" s="178" t="s">
        <v>74</v>
      </c>
      <c r="E88" s="179" t="s">
        <v>128</v>
      </c>
      <c r="F88" s="179" t="s">
        <v>129</v>
      </c>
      <c r="G88" s="177"/>
      <c r="H88" s="177"/>
      <c r="I88" s="180"/>
      <c r="J88" s="181">
        <f>BK88</f>
        <v>0</v>
      </c>
      <c r="K88" s="177"/>
      <c r="L88" s="182"/>
      <c r="M88" s="183"/>
      <c r="N88" s="184"/>
      <c r="O88" s="184"/>
      <c r="P88" s="185">
        <f>P89+P114+P122+P169+P176+P181+P188+P191</f>
        <v>0</v>
      </c>
      <c r="Q88" s="184"/>
      <c r="R88" s="185">
        <f>R89+R114+R122+R169+R176+R181+R188+R191</f>
        <v>166.75040917</v>
      </c>
      <c r="S88" s="184"/>
      <c r="T88" s="186">
        <f>T89+T114+T122+T169+T176+T181+T188+T191</f>
        <v>5.2736</v>
      </c>
      <c r="AR88" s="187" t="s">
        <v>24</v>
      </c>
      <c r="AT88" s="188" t="s">
        <v>74</v>
      </c>
      <c r="AU88" s="188" t="s">
        <v>75</v>
      </c>
      <c r="AY88" s="187" t="s">
        <v>130</v>
      </c>
      <c r="BK88" s="189">
        <f>BK89+BK114+BK122+BK169+BK176+BK181+BK188+BK191</f>
        <v>0</v>
      </c>
    </row>
    <row r="89" spans="2:63" s="10" customFormat="1" ht="19.9" customHeight="1">
      <c r="B89" s="176"/>
      <c r="C89" s="177"/>
      <c r="D89" s="178" t="s">
        <v>74</v>
      </c>
      <c r="E89" s="190" t="s">
        <v>24</v>
      </c>
      <c r="F89" s="190" t="s">
        <v>131</v>
      </c>
      <c r="G89" s="177"/>
      <c r="H89" s="177"/>
      <c r="I89" s="180"/>
      <c r="J89" s="191">
        <f>BK89</f>
        <v>0</v>
      </c>
      <c r="K89" s="177"/>
      <c r="L89" s="182"/>
      <c r="M89" s="183"/>
      <c r="N89" s="184"/>
      <c r="O89" s="184"/>
      <c r="P89" s="185">
        <f>SUM(P90:P113)</f>
        <v>0</v>
      </c>
      <c r="Q89" s="184"/>
      <c r="R89" s="185">
        <f>SUM(R90:R113)</f>
        <v>1.07576</v>
      </c>
      <c r="S89" s="184"/>
      <c r="T89" s="186">
        <f>SUM(T90:T113)</f>
        <v>0</v>
      </c>
      <c r="AR89" s="187" t="s">
        <v>24</v>
      </c>
      <c r="AT89" s="188" t="s">
        <v>74</v>
      </c>
      <c r="AU89" s="188" t="s">
        <v>24</v>
      </c>
      <c r="AY89" s="187" t="s">
        <v>130</v>
      </c>
      <c r="BK89" s="189">
        <f>SUM(BK90:BK113)</f>
        <v>0</v>
      </c>
    </row>
    <row r="90" spans="2:65" s="1" customFormat="1" ht="14.45" customHeight="1">
      <c r="B90" s="41"/>
      <c r="C90" s="192" t="s">
        <v>24</v>
      </c>
      <c r="D90" s="192" t="s">
        <v>132</v>
      </c>
      <c r="E90" s="193" t="s">
        <v>171</v>
      </c>
      <c r="F90" s="194" t="s">
        <v>172</v>
      </c>
      <c r="G90" s="195" t="s">
        <v>173</v>
      </c>
      <c r="H90" s="196">
        <v>113</v>
      </c>
      <c r="I90" s="197"/>
      <c r="J90" s="198">
        <f>ROUND(I90*H90,2)</f>
        <v>0</v>
      </c>
      <c r="K90" s="194" t="s">
        <v>136</v>
      </c>
      <c r="L90" s="61"/>
      <c r="M90" s="199" t="s">
        <v>22</v>
      </c>
      <c r="N90" s="200" t="s">
        <v>46</v>
      </c>
      <c r="O90" s="42"/>
      <c r="P90" s="201">
        <f>O90*H90</f>
        <v>0</v>
      </c>
      <c r="Q90" s="201">
        <v>0.00952</v>
      </c>
      <c r="R90" s="201">
        <f>Q90*H90</f>
        <v>1.07576</v>
      </c>
      <c r="S90" s="201">
        <v>0</v>
      </c>
      <c r="T90" s="202">
        <f>S90*H90</f>
        <v>0</v>
      </c>
      <c r="AR90" s="24" t="s">
        <v>137</v>
      </c>
      <c r="AT90" s="24" t="s">
        <v>132</v>
      </c>
      <c r="AU90" s="24" t="s">
        <v>84</v>
      </c>
      <c r="AY90" s="24" t="s">
        <v>130</v>
      </c>
      <c r="BE90" s="203">
        <f>IF(N90="základní",J90,0)</f>
        <v>0</v>
      </c>
      <c r="BF90" s="203">
        <f>IF(N90="snížená",J90,0)</f>
        <v>0</v>
      </c>
      <c r="BG90" s="203">
        <f>IF(N90="zákl. přenesená",J90,0)</f>
        <v>0</v>
      </c>
      <c r="BH90" s="203">
        <f>IF(N90="sníž. přenesená",J90,0)</f>
        <v>0</v>
      </c>
      <c r="BI90" s="203">
        <f>IF(N90="nulová",J90,0)</f>
        <v>0</v>
      </c>
      <c r="BJ90" s="24" t="s">
        <v>24</v>
      </c>
      <c r="BK90" s="203">
        <f>ROUND(I90*H90,2)</f>
        <v>0</v>
      </c>
      <c r="BL90" s="24" t="s">
        <v>137</v>
      </c>
      <c r="BM90" s="24" t="s">
        <v>489</v>
      </c>
    </row>
    <row r="91" spans="2:47" s="1" customFormat="1" ht="13.5">
      <c r="B91" s="41"/>
      <c r="C91" s="63"/>
      <c r="D91" s="204" t="s">
        <v>139</v>
      </c>
      <c r="E91" s="63"/>
      <c r="F91" s="205" t="s">
        <v>175</v>
      </c>
      <c r="G91" s="63"/>
      <c r="H91" s="63"/>
      <c r="I91" s="163"/>
      <c r="J91" s="63"/>
      <c r="K91" s="63"/>
      <c r="L91" s="61"/>
      <c r="M91" s="206"/>
      <c r="N91" s="42"/>
      <c r="O91" s="42"/>
      <c r="P91" s="42"/>
      <c r="Q91" s="42"/>
      <c r="R91" s="42"/>
      <c r="S91" s="42"/>
      <c r="T91" s="78"/>
      <c r="AT91" s="24" t="s">
        <v>139</v>
      </c>
      <c r="AU91" s="24" t="s">
        <v>84</v>
      </c>
    </row>
    <row r="92" spans="2:47" s="1" customFormat="1" ht="148.5">
      <c r="B92" s="41"/>
      <c r="C92" s="63"/>
      <c r="D92" s="204" t="s">
        <v>141</v>
      </c>
      <c r="E92" s="63"/>
      <c r="F92" s="207" t="s">
        <v>176</v>
      </c>
      <c r="G92" s="63"/>
      <c r="H92" s="63"/>
      <c r="I92" s="163"/>
      <c r="J92" s="63"/>
      <c r="K92" s="63"/>
      <c r="L92" s="61"/>
      <c r="M92" s="206"/>
      <c r="N92" s="42"/>
      <c r="O92" s="42"/>
      <c r="P92" s="42"/>
      <c r="Q92" s="42"/>
      <c r="R92" s="42"/>
      <c r="S92" s="42"/>
      <c r="T92" s="78"/>
      <c r="AT92" s="24" t="s">
        <v>141</v>
      </c>
      <c r="AU92" s="24" t="s">
        <v>84</v>
      </c>
    </row>
    <row r="93" spans="2:51" s="11" customFormat="1" ht="13.5">
      <c r="B93" s="208"/>
      <c r="C93" s="209"/>
      <c r="D93" s="204" t="s">
        <v>143</v>
      </c>
      <c r="E93" s="210" t="s">
        <v>22</v>
      </c>
      <c r="F93" s="211" t="s">
        <v>490</v>
      </c>
      <c r="G93" s="209"/>
      <c r="H93" s="212">
        <v>113</v>
      </c>
      <c r="I93" s="213"/>
      <c r="J93" s="209"/>
      <c r="K93" s="209"/>
      <c r="L93" s="214"/>
      <c r="M93" s="215"/>
      <c r="N93" s="216"/>
      <c r="O93" s="216"/>
      <c r="P93" s="216"/>
      <c r="Q93" s="216"/>
      <c r="R93" s="216"/>
      <c r="S93" s="216"/>
      <c r="T93" s="217"/>
      <c r="AT93" s="218" t="s">
        <v>143</v>
      </c>
      <c r="AU93" s="218" t="s">
        <v>84</v>
      </c>
      <c r="AV93" s="11" t="s">
        <v>84</v>
      </c>
      <c r="AW93" s="11" t="s">
        <v>39</v>
      </c>
      <c r="AX93" s="11" t="s">
        <v>24</v>
      </c>
      <c r="AY93" s="218" t="s">
        <v>130</v>
      </c>
    </row>
    <row r="94" spans="2:65" s="1" customFormat="1" ht="14.45" customHeight="1">
      <c r="B94" s="41"/>
      <c r="C94" s="192" t="s">
        <v>84</v>
      </c>
      <c r="D94" s="192" t="s">
        <v>132</v>
      </c>
      <c r="E94" s="193" t="s">
        <v>179</v>
      </c>
      <c r="F94" s="194" t="s">
        <v>180</v>
      </c>
      <c r="G94" s="195" t="s">
        <v>181</v>
      </c>
      <c r="H94" s="196">
        <v>20</v>
      </c>
      <c r="I94" s="197"/>
      <c r="J94" s="198">
        <f>ROUND(I94*H94,2)</f>
        <v>0</v>
      </c>
      <c r="K94" s="194" t="s">
        <v>136</v>
      </c>
      <c r="L94" s="61"/>
      <c r="M94" s="199" t="s">
        <v>22</v>
      </c>
      <c r="N94" s="200" t="s">
        <v>46</v>
      </c>
      <c r="O94" s="42"/>
      <c r="P94" s="201">
        <f>O94*H94</f>
        <v>0</v>
      </c>
      <c r="Q94" s="201">
        <v>0</v>
      </c>
      <c r="R94" s="201">
        <f>Q94*H94</f>
        <v>0</v>
      </c>
      <c r="S94" s="201">
        <v>0</v>
      </c>
      <c r="T94" s="202">
        <f>S94*H94</f>
        <v>0</v>
      </c>
      <c r="AR94" s="24" t="s">
        <v>137</v>
      </c>
      <c r="AT94" s="24" t="s">
        <v>132</v>
      </c>
      <c r="AU94" s="24" t="s">
        <v>84</v>
      </c>
      <c r="AY94" s="24" t="s">
        <v>130</v>
      </c>
      <c r="BE94" s="203">
        <f>IF(N94="základní",J94,0)</f>
        <v>0</v>
      </c>
      <c r="BF94" s="203">
        <f>IF(N94="snížená",J94,0)</f>
        <v>0</v>
      </c>
      <c r="BG94" s="203">
        <f>IF(N94="zákl. přenesená",J94,0)</f>
        <v>0</v>
      </c>
      <c r="BH94" s="203">
        <f>IF(N94="sníž. přenesená",J94,0)</f>
        <v>0</v>
      </c>
      <c r="BI94" s="203">
        <f>IF(N94="nulová",J94,0)</f>
        <v>0</v>
      </c>
      <c r="BJ94" s="24" t="s">
        <v>24</v>
      </c>
      <c r="BK94" s="203">
        <f>ROUND(I94*H94,2)</f>
        <v>0</v>
      </c>
      <c r="BL94" s="24" t="s">
        <v>137</v>
      </c>
      <c r="BM94" s="24" t="s">
        <v>491</v>
      </c>
    </row>
    <row r="95" spans="2:47" s="1" customFormat="1" ht="13.5">
      <c r="B95" s="41"/>
      <c r="C95" s="63"/>
      <c r="D95" s="204" t="s">
        <v>139</v>
      </c>
      <c r="E95" s="63"/>
      <c r="F95" s="205" t="s">
        <v>183</v>
      </c>
      <c r="G95" s="63"/>
      <c r="H95" s="63"/>
      <c r="I95" s="163"/>
      <c r="J95" s="63"/>
      <c r="K95" s="63"/>
      <c r="L95" s="61"/>
      <c r="M95" s="206"/>
      <c r="N95" s="42"/>
      <c r="O95" s="42"/>
      <c r="P95" s="42"/>
      <c r="Q95" s="42"/>
      <c r="R95" s="42"/>
      <c r="S95" s="42"/>
      <c r="T95" s="78"/>
      <c r="AT95" s="24" t="s">
        <v>139</v>
      </c>
      <c r="AU95" s="24" t="s">
        <v>84</v>
      </c>
    </row>
    <row r="96" spans="2:47" s="1" customFormat="1" ht="256.5">
      <c r="B96" s="41"/>
      <c r="C96" s="63"/>
      <c r="D96" s="204" t="s">
        <v>141</v>
      </c>
      <c r="E96" s="63"/>
      <c r="F96" s="207" t="s">
        <v>184</v>
      </c>
      <c r="G96" s="63"/>
      <c r="H96" s="63"/>
      <c r="I96" s="163"/>
      <c r="J96" s="63"/>
      <c r="K96" s="63"/>
      <c r="L96" s="61"/>
      <c r="M96" s="206"/>
      <c r="N96" s="42"/>
      <c r="O96" s="42"/>
      <c r="P96" s="42"/>
      <c r="Q96" s="42"/>
      <c r="R96" s="42"/>
      <c r="S96" s="42"/>
      <c r="T96" s="78"/>
      <c r="AT96" s="24" t="s">
        <v>141</v>
      </c>
      <c r="AU96" s="24" t="s">
        <v>84</v>
      </c>
    </row>
    <row r="97" spans="2:65" s="1" customFormat="1" ht="20.45" customHeight="1">
      <c r="B97" s="41"/>
      <c r="C97" s="192" t="s">
        <v>154</v>
      </c>
      <c r="D97" s="192" t="s">
        <v>132</v>
      </c>
      <c r="E97" s="193" t="s">
        <v>186</v>
      </c>
      <c r="F97" s="194" t="s">
        <v>187</v>
      </c>
      <c r="G97" s="195" t="s">
        <v>188</v>
      </c>
      <c r="H97" s="196">
        <v>5</v>
      </c>
      <c r="I97" s="197"/>
      <c r="J97" s="198">
        <f>ROUND(I97*H97,2)</f>
        <v>0</v>
      </c>
      <c r="K97" s="194" t="s">
        <v>136</v>
      </c>
      <c r="L97" s="61"/>
      <c r="M97" s="199" t="s">
        <v>22</v>
      </c>
      <c r="N97" s="200" t="s">
        <v>46</v>
      </c>
      <c r="O97" s="42"/>
      <c r="P97" s="201">
        <f>O97*H97</f>
        <v>0</v>
      </c>
      <c r="Q97" s="201">
        <v>0</v>
      </c>
      <c r="R97" s="201">
        <f>Q97*H97</f>
        <v>0</v>
      </c>
      <c r="S97" s="201">
        <v>0</v>
      </c>
      <c r="T97" s="202">
        <f>S97*H97</f>
        <v>0</v>
      </c>
      <c r="AR97" s="24" t="s">
        <v>137</v>
      </c>
      <c r="AT97" s="24" t="s">
        <v>132</v>
      </c>
      <c r="AU97" s="24" t="s">
        <v>84</v>
      </c>
      <c r="AY97" s="24" t="s">
        <v>130</v>
      </c>
      <c r="BE97" s="203">
        <f>IF(N97="základní",J97,0)</f>
        <v>0</v>
      </c>
      <c r="BF97" s="203">
        <f>IF(N97="snížená",J97,0)</f>
        <v>0</v>
      </c>
      <c r="BG97" s="203">
        <f>IF(N97="zákl. přenesená",J97,0)</f>
        <v>0</v>
      </c>
      <c r="BH97" s="203">
        <f>IF(N97="sníž. přenesená",J97,0)</f>
        <v>0</v>
      </c>
      <c r="BI97" s="203">
        <f>IF(N97="nulová",J97,0)</f>
        <v>0</v>
      </c>
      <c r="BJ97" s="24" t="s">
        <v>24</v>
      </c>
      <c r="BK97" s="203">
        <f>ROUND(I97*H97,2)</f>
        <v>0</v>
      </c>
      <c r="BL97" s="24" t="s">
        <v>137</v>
      </c>
      <c r="BM97" s="24" t="s">
        <v>492</v>
      </c>
    </row>
    <row r="98" spans="2:47" s="1" customFormat="1" ht="27">
      <c r="B98" s="41"/>
      <c r="C98" s="63"/>
      <c r="D98" s="204" t="s">
        <v>139</v>
      </c>
      <c r="E98" s="63"/>
      <c r="F98" s="205" t="s">
        <v>190</v>
      </c>
      <c r="G98" s="63"/>
      <c r="H98" s="63"/>
      <c r="I98" s="163"/>
      <c r="J98" s="63"/>
      <c r="K98" s="63"/>
      <c r="L98" s="61"/>
      <c r="M98" s="206"/>
      <c r="N98" s="42"/>
      <c r="O98" s="42"/>
      <c r="P98" s="42"/>
      <c r="Q98" s="42"/>
      <c r="R98" s="42"/>
      <c r="S98" s="42"/>
      <c r="T98" s="78"/>
      <c r="AT98" s="24" t="s">
        <v>139</v>
      </c>
      <c r="AU98" s="24" t="s">
        <v>84</v>
      </c>
    </row>
    <row r="99" spans="2:47" s="1" customFormat="1" ht="162">
      <c r="B99" s="41"/>
      <c r="C99" s="63"/>
      <c r="D99" s="204" t="s">
        <v>141</v>
      </c>
      <c r="E99" s="63"/>
      <c r="F99" s="207" t="s">
        <v>191</v>
      </c>
      <c r="G99" s="63"/>
      <c r="H99" s="63"/>
      <c r="I99" s="163"/>
      <c r="J99" s="63"/>
      <c r="K99" s="63"/>
      <c r="L99" s="61"/>
      <c r="M99" s="206"/>
      <c r="N99" s="42"/>
      <c r="O99" s="42"/>
      <c r="P99" s="42"/>
      <c r="Q99" s="42"/>
      <c r="R99" s="42"/>
      <c r="S99" s="42"/>
      <c r="T99" s="78"/>
      <c r="AT99" s="24" t="s">
        <v>141</v>
      </c>
      <c r="AU99" s="24" t="s">
        <v>84</v>
      </c>
    </row>
    <row r="100" spans="2:65" s="1" customFormat="1" ht="14.45" customHeight="1">
      <c r="B100" s="41"/>
      <c r="C100" s="192" t="s">
        <v>137</v>
      </c>
      <c r="D100" s="192" t="s">
        <v>132</v>
      </c>
      <c r="E100" s="193" t="s">
        <v>193</v>
      </c>
      <c r="F100" s="194" t="s">
        <v>194</v>
      </c>
      <c r="G100" s="195" t="s">
        <v>147</v>
      </c>
      <c r="H100" s="196">
        <v>7.035</v>
      </c>
      <c r="I100" s="197"/>
      <c r="J100" s="198">
        <f>ROUND(I100*H100,2)</f>
        <v>0</v>
      </c>
      <c r="K100" s="194" t="s">
        <v>136</v>
      </c>
      <c r="L100" s="61"/>
      <c r="M100" s="199" t="s">
        <v>22</v>
      </c>
      <c r="N100" s="200" t="s">
        <v>46</v>
      </c>
      <c r="O100" s="42"/>
      <c r="P100" s="201">
        <f>O100*H100</f>
        <v>0</v>
      </c>
      <c r="Q100" s="201">
        <v>0</v>
      </c>
      <c r="R100" s="201">
        <f>Q100*H100</f>
        <v>0</v>
      </c>
      <c r="S100" s="201">
        <v>0</v>
      </c>
      <c r="T100" s="202">
        <f>S100*H100</f>
        <v>0</v>
      </c>
      <c r="AR100" s="24" t="s">
        <v>137</v>
      </c>
      <c r="AT100" s="24" t="s">
        <v>132</v>
      </c>
      <c r="AU100" s="24" t="s">
        <v>84</v>
      </c>
      <c r="AY100" s="24" t="s">
        <v>130</v>
      </c>
      <c r="BE100" s="203">
        <f>IF(N100="základní",J100,0)</f>
        <v>0</v>
      </c>
      <c r="BF100" s="203">
        <f>IF(N100="snížená",J100,0)</f>
        <v>0</v>
      </c>
      <c r="BG100" s="203">
        <f>IF(N100="zákl. přenesená",J100,0)</f>
        <v>0</v>
      </c>
      <c r="BH100" s="203">
        <f>IF(N100="sníž. přenesená",J100,0)</f>
        <v>0</v>
      </c>
      <c r="BI100" s="203">
        <f>IF(N100="nulová",J100,0)</f>
        <v>0</v>
      </c>
      <c r="BJ100" s="24" t="s">
        <v>24</v>
      </c>
      <c r="BK100" s="203">
        <f>ROUND(I100*H100,2)</f>
        <v>0</v>
      </c>
      <c r="BL100" s="24" t="s">
        <v>137</v>
      </c>
      <c r="BM100" s="24" t="s">
        <v>493</v>
      </c>
    </row>
    <row r="101" spans="2:47" s="1" customFormat="1" ht="27">
      <c r="B101" s="41"/>
      <c r="C101" s="63"/>
      <c r="D101" s="204" t="s">
        <v>139</v>
      </c>
      <c r="E101" s="63"/>
      <c r="F101" s="205" t="s">
        <v>196</v>
      </c>
      <c r="G101" s="63"/>
      <c r="H101" s="63"/>
      <c r="I101" s="163"/>
      <c r="J101" s="63"/>
      <c r="K101" s="63"/>
      <c r="L101" s="61"/>
      <c r="M101" s="206"/>
      <c r="N101" s="42"/>
      <c r="O101" s="42"/>
      <c r="P101" s="42"/>
      <c r="Q101" s="42"/>
      <c r="R101" s="42"/>
      <c r="S101" s="42"/>
      <c r="T101" s="78"/>
      <c r="AT101" s="24" t="s">
        <v>139</v>
      </c>
      <c r="AU101" s="24" t="s">
        <v>84</v>
      </c>
    </row>
    <row r="102" spans="2:47" s="1" customFormat="1" ht="324">
      <c r="B102" s="41"/>
      <c r="C102" s="63"/>
      <c r="D102" s="204" t="s">
        <v>141</v>
      </c>
      <c r="E102" s="63"/>
      <c r="F102" s="207" t="s">
        <v>197</v>
      </c>
      <c r="G102" s="63"/>
      <c r="H102" s="63"/>
      <c r="I102" s="163"/>
      <c r="J102" s="63"/>
      <c r="K102" s="63"/>
      <c r="L102" s="61"/>
      <c r="M102" s="206"/>
      <c r="N102" s="42"/>
      <c r="O102" s="42"/>
      <c r="P102" s="42"/>
      <c r="Q102" s="42"/>
      <c r="R102" s="42"/>
      <c r="S102" s="42"/>
      <c r="T102" s="78"/>
      <c r="AT102" s="24" t="s">
        <v>141</v>
      </c>
      <c r="AU102" s="24" t="s">
        <v>84</v>
      </c>
    </row>
    <row r="103" spans="2:51" s="11" customFormat="1" ht="13.5">
      <c r="B103" s="208"/>
      <c r="C103" s="209"/>
      <c r="D103" s="204" t="s">
        <v>143</v>
      </c>
      <c r="E103" s="210" t="s">
        <v>22</v>
      </c>
      <c r="F103" s="211" t="s">
        <v>494</v>
      </c>
      <c r="G103" s="209"/>
      <c r="H103" s="212">
        <v>7.035</v>
      </c>
      <c r="I103" s="213"/>
      <c r="J103" s="209"/>
      <c r="K103" s="209"/>
      <c r="L103" s="214"/>
      <c r="M103" s="215"/>
      <c r="N103" s="216"/>
      <c r="O103" s="216"/>
      <c r="P103" s="216"/>
      <c r="Q103" s="216"/>
      <c r="R103" s="216"/>
      <c r="S103" s="216"/>
      <c r="T103" s="217"/>
      <c r="AT103" s="218" t="s">
        <v>143</v>
      </c>
      <c r="AU103" s="218" t="s">
        <v>84</v>
      </c>
      <c r="AV103" s="11" t="s">
        <v>84</v>
      </c>
      <c r="AW103" s="11" t="s">
        <v>39</v>
      </c>
      <c r="AX103" s="11" t="s">
        <v>24</v>
      </c>
      <c r="AY103" s="218" t="s">
        <v>130</v>
      </c>
    </row>
    <row r="104" spans="2:65" s="1" customFormat="1" ht="20.45" customHeight="1">
      <c r="B104" s="41"/>
      <c r="C104" s="192" t="s">
        <v>170</v>
      </c>
      <c r="D104" s="192" t="s">
        <v>132</v>
      </c>
      <c r="E104" s="193" t="s">
        <v>495</v>
      </c>
      <c r="F104" s="194" t="s">
        <v>496</v>
      </c>
      <c r="G104" s="195" t="s">
        <v>173</v>
      </c>
      <c r="H104" s="196">
        <v>19</v>
      </c>
      <c r="I104" s="197"/>
      <c r="J104" s="198">
        <f>ROUND(I104*H104,2)</f>
        <v>0</v>
      </c>
      <c r="K104" s="194" t="s">
        <v>136</v>
      </c>
      <c r="L104" s="61"/>
      <c r="M104" s="199" t="s">
        <v>22</v>
      </c>
      <c r="N104" s="200" t="s">
        <v>46</v>
      </c>
      <c r="O104" s="42"/>
      <c r="P104" s="201">
        <f>O104*H104</f>
        <v>0</v>
      </c>
      <c r="Q104" s="201">
        <v>0</v>
      </c>
      <c r="R104" s="201">
        <f>Q104*H104</f>
        <v>0</v>
      </c>
      <c r="S104" s="201">
        <v>0</v>
      </c>
      <c r="T104" s="202">
        <f>S104*H104</f>
        <v>0</v>
      </c>
      <c r="AR104" s="24" t="s">
        <v>137</v>
      </c>
      <c r="AT104" s="24" t="s">
        <v>132</v>
      </c>
      <c r="AU104" s="24" t="s">
        <v>84</v>
      </c>
      <c r="AY104" s="24" t="s">
        <v>130</v>
      </c>
      <c r="BE104" s="203">
        <f>IF(N104="základní",J104,0)</f>
        <v>0</v>
      </c>
      <c r="BF104" s="203">
        <f>IF(N104="snížená",J104,0)</f>
        <v>0</v>
      </c>
      <c r="BG104" s="203">
        <f>IF(N104="zákl. přenesená",J104,0)</f>
        <v>0</v>
      </c>
      <c r="BH104" s="203">
        <f>IF(N104="sníž. přenesená",J104,0)</f>
        <v>0</v>
      </c>
      <c r="BI104" s="203">
        <f>IF(N104="nulová",J104,0)</f>
        <v>0</v>
      </c>
      <c r="BJ104" s="24" t="s">
        <v>24</v>
      </c>
      <c r="BK104" s="203">
        <f>ROUND(I104*H104,2)</f>
        <v>0</v>
      </c>
      <c r="BL104" s="24" t="s">
        <v>137</v>
      </c>
      <c r="BM104" s="24" t="s">
        <v>497</v>
      </c>
    </row>
    <row r="105" spans="2:47" s="1" customFormat="1" ht="13.5">
      <c r="B105" s="41"/>
      <c r="C105" s="63"/>
      <c r="D105" s="204" t="s">
        <v>139</v>
      </c>
      <c r="E105" s="63"/>
      <c r="F105" s="205" t="s">
        <v>498</v>
      </c>
      <c r="G105" s="63"/>
      <c r="H105" s="63"/>
      <c r="I105" s="163"/>
      <c r="J105" s="63"/>
      <c r="K105" s="63"/>
      <c r="L105" s="61"/>
      <c r="M105" s="206"/>
      <c r="N105" s="42"/>
      <c r="O105" s="42"/>
      <c r="P105" s="42"/>
      <c r="Q105" s="42"/>
      <c r="R105" s="42"/>
      <c r="S105" s="42"/>
      <c r="T105" s="78"/>
      <c r="AT105" s="24" t="s">
        <v>139</v>
      </c>
      <c r="AU105" s="24" t="s">
        <v>84</v>
      </c>
    </row>
    <row r="106" spans="2:47" s="1" customFormat="1" ht="40.5">
      <c r="B106" s="41"/>
      <c r="C106" s="63"/>
      <c r="D106" s="204" t="s">
        <v>141</v>
      </c>
      <c r="E106" s="63"/>
      <c r="F106" s="207" t="s">
        <v>499</v>
      </c>
      <c r="G106" s="63"/>
      <c r="H106" s="63"/>
      <c r="I106" s="163"/>
      <c r="J106" s="63"/>
      <c r="K106" s="63"/>
      <c r="L106" s="61"/>
      <c r="M106" s="206"/>
      <c r="N106" s="42"/>
      <c r="O106" s="42"/>
      <c r="P106" s="42"/>
      <c r="Q106" s="42"/>
      <c r="R106" s="42"/>
      <c r="S106" s="42"/>
      <c r="T106" s="78"/>
      <c r="AT106" s="24" t="s">
        <v>141</v>
      </c>
      <c r="AU106" s="24" t="s">
        <v>84</v>
      </c>
    </row>
    <row r="107" spans="2:51" s="11" customFormat="1" ht="13.5">
      <c r="B107" s="208"/>
      <c r="C107" s="209"/>
      <c r="D107" s="204" t="s">
        <v>143</v>
      </c>
      <c r="E107" s="210" t="s">
        <v>22</v>
      </c>
      <c r="F107" s="211" t="s">
        <v>500</v>
      </c>
      <c r="G107" s="209"/>
      <c r="H107" s="212">
        <v>19</v>
      </c>
      <c r="I107" s="213"/>
      <c r="J107" s="209"/>
      <c r="K107" s="209"/>
      <c r="L107" s="214"/>
      <c r="M107" s="215"/>
      <c r="N107" s="216"/>
      <c r="O107" s="216"/>
      <c r="P107" s="216"/>
      <c r="Q107" s="216"/>
      <c r="R107" s="216"/>
      <c r="S107" s="216"/>
      <c r="T107" s="217"/>
      <c r="AT107" s="218" t="s">
        <v>143</v>
      </c>
      <c r="AU107" s="218" t="s">
        <v>84</v>
      </c>
      <c r="AV107" s="11" t="s">
        <v>84</v>
      </c>
      <c r="AW107" s="11" t="s">
        <v>39</v>
      </c>
      <c r="AX107" s="11" t="s">
        <v>24</v>
      </c>
      <c r="AY107" s="218" t="s">
        <v>130</v>
      </c>
    </row>
    <row r="108" spans="2:65" s="1" customFormat="1" ht="20.45" customHeight="1">
      <c r="B108" s="41"/>
      <c r="C108" s="192" t="s">
        <v>178</v>
      </c>
      <c r="D108" s="192" t="s">
        <v>132</v>
      </c>
      <c r="E108" s="193" t="s">
        <v>501</v>
      </c>
      <c r="F108" s="194" t="s">
        <v>502</v>
      </c>
      <c r="G108" s="195" t="s">
        <v>147</v>
      </c>
      <c r="H108" s="196">
        <v>4.897</v>
      </c>
      <c r="I108" s="197"/>
      <c r="J108" s="198">
        <f>ROUND(I108*H108,2)</f>
        <v>0</v>
      </c>
      <c r="K108" s="194" t="s">
        <v>136</v>
      </c>
      <c r="L108" s="61"/>
      <c r="M108" s="199" t="s">
        <v>22</v>
      </c>
      <c r="N108" s="200" t="s">
        <v>46</v>
      </c>
      <c r="O108" s="42"/>
      <c r="P108" s="201">
        <f>O108*H108</f>
        <v>0</v>
      </c>
      <c r="Q108" s="201">
        <v>0</v>
      </c>
      <c r="R108" s="201">
        <f>Q108*H108</f>
        <v>0</v>
      </c>
      <c r="S108" s="201">
        <v>0</v>
      </c>
      <c r="T108" s="202">
        <f>S108*H108</f>
        <v>0</v>
      </c>
      <c r="AR108" s="24" t="s">
        <v>137</v>
      </c>
      <c r="AT108" s="24" t="s">
        <v>132</v>
      </c>
      <c r="AU108" s="24" t="s">
        <v>84</v>
      </c>
      <c r="AY108" s="24" t="s">
        <v>130</v>
      </c>
      <c r="BE108" s="203">
        <f>IF(N108="základní",J108,0)</f>
        <v>0</v>
      </c>
      <c r="BF108" s="203">
        <f>IF(N108="snížená",J108,0)</f>
        <v>0</v>
      </c>
      <c r="BG108" s="203">
        <f>IF(N108="zákl. přenesená",J108,0)</f>
        <v>0</v>
      </c>
      <c r="BH108" s="203">
        <f>IF(N108="sníž. přenesená",J108,0)</f>
        <v>0</v>
      </c>
      <c r="BI108" s="203">
        <f>IF(N108="nulová",J108,0)</f>
        <v>0</v>
      </c>
      <c r="BJ108" s="24" t="s">
        <v>24</v>
      </c>
      <c r="BK108" s="203">
        <f>ROUND(I108*H108,2)</f>
        <v>0</v>
      </c>
      <c r="BL108" s="24" t="s">
        <v>137</v>
      </c>
      <c r="BM108" s="24" t="s">
        <v>503</v>
      </c>
    </row>
    <row r="109" spans="2:47" s="1" customFormat="1" ht="27">
      <c r="B109" s="41"/>
      <c r="C109" s="63"/>
      <c r="D109" s="204" t="s">
        <v>139</v>
      </c>
      <c r="E109" s="63"/>
      <c r="F109" s="205" t="s">
        <v>504</v>
      </c>
      <c r="G109" s="63"/>
      <c r="H109" s="63"/>
      <c r="I109" s="163"/>
      <c r="J109" s="63"/>
      <c r="K109" s="63"/>
      <c r="L109" s="61"/>
      <c r="M109" s="206"/>
      <c r="N109" s="42"/>
      <c r="O109" s="42"/>
      <c r="P109" s="42"/>
      <c r="Q109" s="42"/>
      <c r="R109" s="42"/>
      <c r="S109" s="42"/>
      <c r="T109" s="78"/>
      <c r="AT109" s="24" t="s">
        <v>139</v>
      </c>
      <c r="AU109" s="24" t="s">
        <v>84</v>
      </c>
    </row>
    <row r="110" spans="2:47" s="1" customFormat="1" ht="54">
      <c r="B110" s="41"/>
      <c r="C110" s="63"/>
      <c r="D110" s="204" t="s">
        <v>141</v>
      </c>
      <c r="E110" s="63"/>
      <c r="F110" s="207" t="s">
        <v>505</v>
      </c>
      <c r="G110" s="63"/>
      <c r="H110" s="63"/>
      <c r="I110" s="163"/>
      <c r="J110" s="63"/>
      <c r="K110" s="63"/>
      <c r="L110" s="61"/>
      <c r="M110" s="206"/>
      <c r="N110" s="42"/>
      <c r="O110" s="42"/>
      <c r="P110" s="42"/>
      <c r="Q110" s="42"/>
      <c r="R110" s="42"/>
      <c r="S110" s="42"/>
      <c r="T110" s="78"/>
      <c r="AT110" s="24" t="s">
        <v>141</v>
      </c>
      <c r="AU110" s="24" t="s">
        <v>84</v>
      </c>
    </row>
    <row r="111" spans="2:51" s="11" customFormat="1" ht="27">
      <c r="B111" s="208"/>
      <c r="C111" s="209"/>
      <c r="D111" s="204" t="s">
        <v>143</v>
      </c>
      <c r="E111" s="210" t="s">
        <v>22</v>
      </c>
      <c r="F111" s="211" t="s">
        <v>506</v>
      </c>
      <c r="G111" s="209"/>
      <c r="H111" s="212">
        <v>4.897</v>
      </c>
      <c r="I111" s="213"/>
      <c r="J111" s="209"/>
      <c r="K111" s="209"/>
      <c r="L111" s="214"/>
      <c r="M111" s="215"/>
      <c r="N111" s="216"/>
      <c r="O111" s="216"/>
      <c r="P111" s="216"/>
      <c r="Q111" s="216"/>
      <c r="R111" s="216"/>
      <c r="S111" s="216"/>
      <c r="T111" s="217"/>
      <c r="AT111" s="218" t="s">
        <v>143</v>
      </c>
      <c r="AU111" s="218" t="s">
        <v>84</v>
      </c>
      <c r="AV111" s="11" t="s">
        <v>84</v>
      </c>
      <c r="AW111" s="11" t="s">
        <v>39</v>
      </c>
      <c r="AX111" s="11" t="s">
        <v>24</v>
      </c>
      <c r="AY111" s="218" t="s">
        <v>130</v>
      </c>
    </row>
    <row r="112" spans="2:65" s="1" customFormat="1" ht="14.45" customHeight="1">
      <c r="B112" s="41"/>
      <c r="C112" s="192" t="s">
        <v>185</v>
      </c>
      <c r="D112" s="192" t="s">
        <v>132</v>
      </c>
      <c r="E112" s="193" t="s">
        <v>246</v>
      </c>
      <c r="F112" s="194" t="s">
        <v>247</v>
      </c>
      <c r="G112" s="195" t="s">
        <v>147</v>
      </c>
      <c r="H112" s="196">
        <v>12.022</v>
      </c>
      <c r="I112" s="197"/>
      <c r="J112" s="198">
        <f>ROUND(I112*H112,2)</f>
        <v>0</v>
      </c>
      <c r="K112" s="194" t="s">
        <v>22</v>
      </c>
      <c r="L112" s="61"/>
      <c r="M112" s="199" t="s">
        <v>22</v>
      </c>
      <c r="N112" s="200" t="s">
        <v>46</v>
      </c>
      <c r="O112" s="42"/>
      <c r="P112" s="201">
        <f>O112*H112</f>
        <v>0</v>
      </c>
      <c r="Q112" s="201">
        <v>0</v>
      </c>
      <c r="R112" s="201">
        <f>Q112*H112</f>
        <v>0</v>
      </c>
      <c r="S112" s="201">
        <v>0</v>
      </c>
      <c r="T112" s="202">
        <f>S112*H112</f>
        <v>0</v>
      </c>
      <c r="AR112" s="24" t="s">
        <v>137</v>
      </c>
      <c r="AT112" s="24" t="s">
        <v>132</v>
      </c>
      <c r="AU112" s="24" t="s">
        <v>84</v>
      </c>
      <c r="AY112" s="24" t="s">
        <v>130</v>
      </c>
      <c r="BE112" s="203">
        <f>IF(N112="základní",J112,0)</f>
        <v>0</v>
      </c>
      <c r="BF112" s="203">
        <f>IF(N112="snížená",J112,0)</f>
        <v>0</v>
      </c>
      <c r="BG112" s="203">
        <f>IF(N112="zákl. přenesená",J112,0)</f>
        <v>0</v>
      </c>
      <c r="BH112" s="203">
        <f>IF(N112="sníž. přenesená",J112,0)</f>
        <v>0</v>
      </c>
      <c r="BI112" s="203">
        <f>IF(N112="nulová",J112,0)</f>
        <v>0</v>
      </c>
      <c r="BJ112" s="24" t="s">
        <v>24</v>
      </c>
      <c r="BK112" s="203">
        <f>ROUND(I112*H112,2)</f>
        <v>0</v>
      </c>
      <c r="BL112" s="24" t="s">
        <v>137</v>
      </c>
      <c r="BM112" s="24" t="s">
        <v>507</v>
      </c>
    </row>
    <row r="113" spans="2:47" s="1" customFormat="1" ht="13.5">
      <c r="B113" s="41"/>
      <c r="C113" s="63"/>
      <c r="D113" s="204" t="s">
        <v>139</v>
      </c>
      <c r="E113" s="63"/>
      <c r="F113" s="205" t="s">
        <v>249</v>
      </c>
      <c r="G113" s="63"/>
      <c r="H113" s="63"/>
      <c r="I113" s="163"/>
      <c r="J113" s="63"/>
      <c r="K113" s="63"/>
      <c r="L113" s="61"/>
      <c r="M113" s="206"/>
      <c r="N113" s="42"/>
      <c r="O113" s="42"/>
      <c r="P113" s="42"/>
      <c r="Q113" s="42"/>
      <c r="R113" s="42"/>
      <c r="S113" s="42"/>
      <c r="T113" s="78"/>
      <c r="AT113" s="24" t="s">
        <v>139</v>
      </c>
      <c r="AU113" s="24" t="s">
        <v>84</v>
      </c>
    </row>
    <row r="114" spans="2:63" s="10" customFormat="1" ht="29.85" customHeight="1">
      <c r="B114" s="176"/>
      <c r="C114" s="177"/>
      <c r="D114" s="178" t="s">
        <v>74</v>
      </c>
      <c r="E114" s="190" t="s">
        <v>84</v>
      </c>
      <c r="F114" s="190" t="s">
        <v>264</v>
      </c>
      <c r="G114" s="177"/>
      <c r="H114" s="177"/>
      <c r="I114" s="180"/>
      <c r="J114" s="191">
        <f>BK114</f>
        <v>0</v>
      </c>
      <c r="K114" s="177"/>
      <c r="L114" s="182"/>
      <c r="M114" s="183"/>
      <c r="N114" s="184"/>
      <c r="O114" s="184"/>
      <c r="P114" s="185">
        <f>SUM(P115:P121)</f>
        <v>0</v>
      </c>
      <c r="Q114" s="184"/>
      <c r="R114" s="185">
        <f>SUM(R115:R121)</f>
        <v>69.59455095999999</v>
      </c>
      <c r="S114" s="184"/>
      <c r="T114" s="186">
        <f>SUM(T115:T121)</f>
        <v>0</v>
      </c>
      <c r="AR114" s="187" t="s">
        <v>24</v>
      </c>
      <c r="AT114" s="188" t="s">
        <v>74</v>
      </c>
      <c r="AU114" s="188" t="s">
        <v>24</v>
      </c>
      <c r="AY114" s="187" t="s">
        <v>130</v>
      </c>
      <c r="BK114" s="189">
        <f>SUM(BK115:BK121)</f>
        <v>0</v>
      </c>
    </row>
    <row r="115" spans="2:65" s="1" customFormat="1" ht="14.45" customHeight="1">
      <c r="B115" s="41"/>
      <c r="C115" s="192" t="s">
        <v>192</v>
      </c>
      <c r="D115" s="192" t="s">
        <v>132</v>
      </c>
      <c r="E115" s="193" t="s">
        <v>266</v>
      </c>
      <c r="F115" s="194" t="s">
        <v>267</v>
      </c>
      <c r="G115" s="195" t="s">
        <v>147</v>
      </c>
      <c r="H115" s="196">
        <v>12</v>
      </c>
      <c r="I115" s="197"/>
      <c r="J115" s="198">
        <f>ROUND(I115*H115,2)</f>
        <v>0</v>
      </c>
      <c r="K115" s="194" t="s">
        <v>22</v>
      </c>
      <c r="L115" s="61"/>
      <c r="M115" s="199" t="s">
        <v>22</v>
      </c>
      <c r="N115" s="200" t="s">
        <v>46</v>
      </c>
      <c r="O115" s="42"/>
      <c r="P115" s="201">
        <f>O115*H115</f>
        <v>0</v>
      </c>
      <c r="Q115" s="201">
        <v>0</v>
      </c>
      <c r="R115" s="201">
        <f>Q115*H115</f>
        <v>0</v>
      </c>
      <c r="S115" s="201">
        <v>0</v>
      </c>
      <c r="T115" s="202">
        <f>S115*H115</f>
        <v>0</v>
      </c>
      <c r="AR115" s="24" t="s">
        <v>137</v>
      </c>
      <c r="AT115" s="24" t="s">
        <v>132</v>
      </c>
      <c r="AU115" s="24" t="s">
        <v>84</v>
      </c>
      <c r="AY115" s="24" t="s">
        <v>130</v>
      </c>
      <c r="BE115" s="203">
        <f>IF(N115="základní",J115,0)</f>
        <v>0</v>
      </c>
      <c r="BF115" s="203">
        <f>IF(N115="snížená",J115,0)</f>
        <v>0</v>
      </c>
      <c r="BG115" s="203">
        <f>IF(N115="zákl. přenesená",J115,0)</f>
        <v>0</v>
      </c>
      <c r="BH115" s="203">
        <f>IF(N115="sníž. přenesená",J115,0)</f>
        <v>0</v>
      </c>
      <c r="BI115" s="203">
        <f>IF(N115="nulová",J115,0)</f>
        <v>0</v>
      </c>
      <c r="BJ115" s="24" t="s">
        <v>24</v>
      </c>
      <c r="BK115" s="203">
        <f>ROUND(I115*H115,2)</f>
        <v>0</v>
      </c>
      <c r="BL115" s="24" t="s">
        <v>137</v>
      </c>
      <c r="BM115" s="24" t="s">
        <v>268</v>
      </c>
    </row>
    <row r="116" spans="2:47" s="1" customFormat="1" ht="13.5">
      <c r="B116" s="41"/>
      <c r="C116" s="63"/>
      <c r="D116" s="204" t="s">
        <v>139</v>
      </c>
      <c r="E116" s="63"/>
      <c r="F116" s="205" t="s">
        <v>267</v>
      </c>
      <c r="G116" s="63"/>
      <c r="H116" s="63"/>
      <c r="I116" s="163"/>
      <c r="J116" s="63"/>
      <c r="K116" s="63"/>
      <c r="L116" s="61"/>
      <c r="M116" s="206"/>
      <c r="N116" s="42"/>
      <c r="O116" s="42"/>
      <c r="P116" s="42"/>
      <c r="Q116" s="42"/>
      <c r="R116" s="42"/>
      <c r="S116" s="42"/>
      <c r="T116" s="78"/>
      <c r="AT116" s="24" t="s">
        <v>139</v>
      </c>
      <c r="AU116" s="24" t="s">
        <v>84</v>
      </c>
    </row>
    <row r="117" spans="2:51" s="11" customFormat="1" ht="27">
      <c r="B117" s="208"/>
      <c r="C117" s="209"/>
      <c r="D117" s="204" t="s">
        <v>143</v>
      </c>
      <c r="E117" s="210" t="s">
        <v>22</v>
      </c>
      <c r="F117" s="211" t="s">
        <v>508</v>
      </c>
      <c r="G117" s="209"/>
      <c r="H117" s="212">
        <v>12</v>
      </c>
      <c r="I117" s="213"/>
      <c r="J117" s="209"/>
      <c r="K117" s="209"/>
      <c r="L117" s="214"/>
      <c r="M117" s="215"/>
      <c r="N117" s="216"/>
      <c r="O117" s="216"/>
      <c r="P117" s="216"/>
      <c r="Q117" s="216"/>
      <c r="R117" s="216"/>
      <c r="S117" s="216"/>
      <c r="T117" s="217"/>
      <c r="AT117" s="218" t="s">
        <v>143</v>
      </c>
      <c r="AU117" s="218" t="s">
        <v>84</v>
      </c>
      <c r="AV117" s="11" t="s">
        <v>84</v>
      </c>
      <c r="AW117" s="11" t="s">
        <v>39</v>
      </c>
      <c r="AX117" s="11" t="s">
        <v>24</v>
      </c>
      <c r="AY117" s="218" t="s">
        <v>130</v>
      </c>
    </row>
    <row r="118" spans="2:65" s="1" customFormat="1" ht="14.45" customHeight="1">
      <c r="B118" s="41"/>
      <c r="C118" s="192" t="s">
        <v>202</v>
      </c>
      <c r="D118" s="192" t="s">
        <v>132</v>
      </c>
      <c r="E118" s="193" t="s">
        <v>509</v>
      </c>
      <c r="F118" s="194" t="s">
        <v>510</v>
      </c>
      <c r="G118" s="195" t="s">
        <v>147</v>
      </c>
      <c r="H118" s="196">
        <v>30.844</v>
      </c>
      <c r="I118" s="197"/>
      <c r="J118" s="198">
        <f>ROUND(I118*H118,2)</f>
        <v>0</v>
      </c>
      <c r="K118" s="194" t="s">
        <v>136</v>
      </c>
      <c r="L118" s="61"/>
      <c r="M118" s="199" t="s">
        <v>22</v>
      </c>
      <c r="N118" s="200" t="s">
        <v>46</v>
      </c>
      <c r="O118" s="42"/>
      <c r="P118" s="201">
        <f>O118*H118</f>
        <v>0</v>
      </c>
      <c r="Q118" s="201">
        <v>2.25634</v>
      </c>
      <c r="R118" s="201">
        <f>Q118*H118</f>
        <v>69.59455095999999</v>
      </c>
      <c r="S118" s="201">
        <v>0</v>
      </c>
      <c r="T118" s="202">
        <f>S118*H118</f>
        <v>0</v>
      </c>
      <c r="AR118" s="24" t="s">
        <v>137</v>
      </c>
      <c r="AT118" s="24" t="s">
        <v>132</v>
      </c>
      <c r="AU118" s="24" t="s">
        <v>84</v>
      </c>
      <c r="AY118" s="24" t="s">
        <v>130</v>
      </c>
      <c r="BE118" s="203">
        <f>IF(N118="základní",J118,0)</f>
        <v>0</v>
      </c>
      <c r="BF118" s="203">
        <f>IF(N118="snížená",J118,0)</f>
        <v>0</v>
      </c>
      <c r="BG118" s="203">
        <f>IF(N118="zákl. přenesená",J118,0)</f>
        <v>0</v>
      </c>
      <c r="BH118" s="203">
        <f>IF(N118="sníž. přenesená",J118,0)</f>
        <v>0</v>
      </c>
      <c r="BI118" s="203">
        <f>IF(N118="nulová",J118,0)</f>
        <v>0</v>
      </c>
      <c r="BJ118" s="24" t="s">
        <v>24</v>
      </c>
      <c r="BK118" s="203">
        <f>ROUND(I118*H118,2)</f>
        <v>0</v>
      </c>
      <c r="BL118" s="24" t="s">
        <v>137</v>
      </c>
      <c r="BM118" s="24" t="s">
        <v>511</v>
      </c>
    </row>
    <row r="119" spans="2:47" s="1" customFormat="1" ht="13.5">
      <c r="B119" s="41"/>
      <c r="C119" s="63"/>
      <c r="D119" s="204" t="s">
        <v>139</v>
      </c>
      <c r="E119" s="63"/>
      <c r="F119" s="205" t="s">
        <v>512</v>
      </c>
      <c r="G119" s="63"/>
      <c r="H119" s="63"/>
      <c r="I119" s="163"/>
      <c r="J119" s="63"/>
      <c r="K119" s="63"/>
      <c r="L119" s="61"/>
      <c r="M119" s="206"/>
      <c r="N119" s="42"/>
      <c r="O119" s="42"/>
      <c r="P119" s="42"/>
      <c r="Q119" s="42"/>
      <c r="R119" s="42"/>
      <c r="S119" s="42"/>
      <c r="T119" s="78"/>
      <c r="AT119" s="24" t="s">
        <v>139</v>
      </c>
      <c r="AU119" s="24" t="s">
        <v>84</v>
      </c>
    </row>
    <row r="120" spans="2:47" s="1" customFormat="1" ht="81">
      <c r="B120" s="41"/>
      <c r="C120" s="63"/>
      <c r="D120" s="204" t="s">
        <v>141</v>
      </c>
      <c r="E120" s="63"/>
      <c r="F120" s="207" t="s">
        <v>513</v>
      </c>
      <c r="G120" s="63"/>
      <c r="H120" s="63"/>
      <c r="I120" s="163"/>
      <c r="J120" s="63"/>
      <c r="K120" s="63"/>
      <c r="L120" s="61"/>
      <c r="M120" s="206"/>
      <c r="N120" s="42"/>
      <c r="O120" s="42"/>
      <c r="P120" s="42"/>
      <c r="Q120" s="42"/>
      <c r="R120" s="42"/>
      <c r="S120" s="42"/>
      <c r="T120" s="78"/>
      <c r="AT120" s="24" t="s">
        <v>141</v>
      </c>
      <c r="AU120" s="24" t="s">
        <v>84</v>
      </c>
    </row>
    <row r="121" spans="2:51" s="11" customFormat="1" ht="13.5">
      <c r="B121" s="208"/>
      <c r="C121" s="209"/>
      <c r="D121" s="204" t="s">
        <v>143</v>
      </c>
      <c r="E121" s="210" t="s">
        <v>22</v>
      </c>
      <c r="F121" s="211" t="s">
        <v>514</v>
      </c>
      <c r="G121" s="209"/>
      <c r="H121" s="212">
        <v>30.844</v>
      </c>
      <c r="I121" s="213"/>
      <c r="J121" s="209"/>
      <c r="K121" s="209"/>
      <c r="L121" s="214"/>
      <c r="M121" s="215"/>
      <c r="N121" s="216"/>
      <c r="O121" s="216"/>
      <c r="P121" s="216"/>
      <c r="Q121" s="216"/>
      <c r="R121" s="216"/>
      <c r="S121" s="216"/>
      <c r="T121" s="217"/>
      <c r="AT121" s="218" t="s">
        <v>143</v>
      </c>
      <c r="AU121" s="218" t="s">
        <v>84</v>
      </c>
      <c r="AV121" s="11" t="s">
        <v>84</v>
      </c>
      <c r="AW121" s="11" t="s">
        <v>39</v>
      </c>
      <c r="AX121" s="11" t="s">
        <v>24</v>
      </c>
      <c r="AY121" s="218" t="s">
        <v>130</v>
      </c>
    </row>
    <row r="122" spans="2:63" s="10" customFormat="1" ht="29.85" customHeight="1">
      <c r="B122" s="176"/>
      <c r="C122" s="177"/>
      <c r="D122" s="178" t="s">
        <v>74</v>
      </c>
      <c r="E122" s="190" t="s">
        <v>154</v>
      </c>
      <c r="F122" s="190" t="s">
        <v>271</v>
      </c>
      <c r="G122" s="177"/>
      <c r="H122" s="177"/>
      <c r="I122" s="180"/>
      <c r="J122" s="191">
        <f>BK122</f>
        <v>0</v>
      </c>
      <c r="K122" s="177"/>
      <c r="L122" s="182"/>
      <c r="M122" s="183"/>
      <c r="N122" s="184"/>
      <c r="O122" s="184"/>
      <c r="P122" s="185">
        <f>SUM(P123:P168)</f>
        <v>0</v>
      </c>
      <c r="Q122" s="184"/>
      <c r="R122" s="185">
        <f>SUM(R123:R168)</f>
        <v>35.44824721000001</v>
      </c>
      <c r="S122" s="184"/>
      <c r="T122" s="186">
        <f>SUM(T123:T168)</f>
        <v>0</v>
      </c>
      <c r="AR122" s="187" t="s">
        <v>24</v>
      </c>
      <c r="AT122" s="188" t="s">
        <v>74</v>
      </c>
      <c r="AU122" s="188" t="s">
        <v>24</v>
      </c>
      <c r="AY122" s="187" t="s">
        <v>130</v>
      </c>
      <c r="BK122" s="189">
        <f>SUM(BK123:BK168)</f>
        <v>0</v>
      </c>
    </row>
    <row r="123" spans="2:65" s="1" customFormat="1" ht="20.45" customHeight="1">
      <c r="B123" s="41"/>
      <c r="C123" s="192" t="s">
        <v>29</v>
      </c>
      <c r="D123" s="192" t="s">
        <v>132</v>
      </c>
      <c r="E123" s="193" t="s">
        <v>515</v>
      </c>
      <c r="F123" s="194" t="s">
        <v>516</v>
      </c>
      <c r="G123" s="195" t="s">
        <v>292</v>
      </c>
      <c r="H123" s="196">
        <v>45.78</v>
      </c>
      <c r="I123" s="197"/>
      <c r="J123" s="198">
        <f>ROUND(I123*H123,2)</f>
        <v>0</v>
      </c>
      <c r="K123" s="194" t="s">
        <v>22</v>
      </c>
      <c r="L123" s="61"/>
      <c r="M123" s="199" t="s">
        <v>22</v>
      </c>
      <c r="N123" s="200" t="s">
        <v>46</v>
      </c>
      <c r="O123" s="42"/>
      <c r="P123" s="201">
        <f>O123*H123</f>
        <v>0</v>
      </c>
      <c r="Q123" s="201">
        <v>0.43939</v>
      </c>
      <c r="R123" s="201">
        <f>Q123*H123</f>
        <v>20.1152742</v>
      </c>
      <c r="S123" s="201">
        <v>0</v>
      </c>
      <c r="T123" s="202">
        <f>S123*H123</f>
        <v>0</v>
      </c>
      <c r="AR123" s="24" t="s">
        <v>137</v>
      </c>
      <c r="AT123" s="24" t="s">
        <v>132</v>
      </c>
      <c r="AU123" s="24" t="s">
        <v>84</v>
      </c>
      <c r="AY123" s="24" t="s">
        <v>130</v>
      </c>
      <c r="BE123" s="203">
        <f>IF(N123="základní",J123,0)</f>
        <v>0</v>
      </c>
      <c r="BF123" s="203">
        <f>IF(N123="snížená",J123,0)</f>
        <v>0</v>
      </c>
      <c r="BG123" s="203">
        <f>IF(N123="zákl. přenesená",J123,0)</f>
        <v>0</v>
      </c>
      <c r="BH123" s="203">
        <f>IF(N123="sníž. přenesená",J123,0)</f>
        <v>0</v>
      </c>
      <c r="BI123" s="203">
        <f>IF(N123="nulová",J123,0)</f>
        <v>0</v>
      </c>
      <c r="BJ123" s="24" t="s">
        <v>24</v>
      </c>
      <c r="BK123" s="203">
        <f>ROUND(I123*H123,2)</f>
        <v>0</v>
      </c>
      <c r="BL123" s="24" t="s">
        <v>137</v>
      </c>
      <c r="BM123" s="24" t="s">
        <v>517</v>
      </c>
    </row>
    <row r="124" spans="2:47" s="1" customFormat="1" ht="27">
      <c r="B124" s="41"/>
      <c r="C124" s="63"/>
      <c r="D124" s="204" t="s">
        <v>139</v>
      </c>
      <c r="E124" s="63"/>
      <c r="F124" s="205" t="s">
        <v>518</v>
      </c>
      <c r="G124" s="63"/>
      <c r="H124" s="63"/>
      <c r="I124" s="163"/>
      <c r="J124" s="63"/>
      <c r="K124" s="63"/>
      <c r="L124" s="61"/>
      <c r="M124" s="206"/>
      <c r="N124" s="42"/>
      <c r="O124" s="42"/>
      <c r="P124" s="42"/>
      <c r="Q124" s="42"/>
      <c r="R124" s="42"/>
      <c r="S124" s="42"/>
      <c r="T124" s="78"/>
      <c r="AT124" s="24" t="s">
        <v>139</v>
      </c>
      <c r="AU124" s="24" t="s">
        <v>84</v>
      </c>
    </row>
    <row r="125" spans="2:47" s="1" customFormat="1" ht="67.5">
      <c r="B125" s="41"/>
      <c r="C125" s="63"/>
      <c r="D125" s="204" t="s">
        <v>141</v>
      </c>
      <c r="E125" s="63"/>
      <c r="F125" s="207" t="s">
        <v>519</v>
      </c>
      <c r="G125" s="63"/>
      <c r="H125" s="63"/>
      <c r="I125" s="163"/>
      <c r="J125" s="63"/>
      <c r="K125" s="63"/>
      <c r="L125" s="61"/>
      <c r="M125" s="206"/>
      <c r="N125" s="42"/>
      <c r="O125" s="42"/>
      <c r="P125" s="42"/>
      <c r="Q125" s="42"/>
      <c r="R125" s="42"/>
      <c r="S125" s="42"/>
      <c r="T125" s="78"/>
      <c r="AT125" s="24" t="s">
        <v>141</v>
      </c>
      <c r="AU125" s="24" t="s">
        <v>84</v>
      </c>
    </row>
    <row r="126" spans="2:51" s="11" customFormat="1" ht="13.5">
      <c r="B126" s="208"/>
      <c r="C126" s="209"/>
      <c r="D126" s="204" t="s">
        <v>143</v>
      </c>
      <c r="E126" s="210" t="s">
        <v>22</v>
      </c>
      <c r="F126" s="211" t="s">
        <v>520</v>
      </c>
      <c r="G126" s="209"/>
      <c r="H126" s="212">
        <v>45.78</v>
      </c>
      <c r="I126" s="213"/>
      <c r="J126" s="209"/>
      <c r="K126" s="209"/>
      <c r="L126" s="214"/>
      <c r="M126" s="215"/>
      <c r="N126" s="216"/>
      <c r="O126" s="216"/>
      <c r="P126" s="216"/>
      <c r="Q126" s="216"/>
      <c r="R126" s="216"/>
      <c r="S126" s="216"/>
      <c r="T126" s="217"/>
      <c r="AT126" s="218" t="s">
        <v>143</v>
      </c>
      <c r="AU126" s="218" t="s">
        <v>84</v>
      </c>
      <c r="AV126" s="11" t="s">
        <v>84</v>
      </c>
      <c r="AW126" s="11" t="s">
        <v>39</v>
      </c>
      <c r="AX126" s="11" t="s">
        <v>24</v>
      </c>
      <c r="AY126" s="218" t="s">
        <v>130</v>
      </c>
    </row>
    <row r="127" spans="2:65" s="1" customFormat="1" ht="14.45" customHeight="1">
      <c r="B127" s="41"/>
      <c r="C127" s="192" t="s">
        <v>214</v>
      </c>
      <c r="D127" s="192" t="s">
        <v>132</v>
      </c>
      <c r="E127" s="193" t="s">
        <v>521</v>
      </c>
      <c r="F127" s="194" t="s">
        <v>522</v>
      </c>
      <c r="G127" s="195" t="s">
        <v>475</v>
      </c>
      <c r="H127" s="196">
        <v>0.265</v>
      </c>
      <c r="I127" s="197"/>
      <c r="J127" s="198">
        <f>ROUND(I127*H127,2)</f>
        <v>0</v>
      </c>
      <c r="K127" s="194" t="s">
        <v>22</v>
      </c>
      <c r="L127" s="61"/>
      <c r="M127" s="199" t="s">
        <v>22</v>
      </c>
      <c r="N127" s="200" t="s">
        <v>46</v>
      </c>
      <c r="O127" s="42"/>
      <c r="P127" s="201">
        <f>O127*H127</f>
        <v>0</v>
      </c>
      <c r="Q127" s="201">
        <v>1.04881</v>
      </c>
      <c r="R127" s="201">
        <f>Q127*H127</f>
        <v>0.27793465</v>
      </c>
      <c r="S127" s="201">
        <v>0</v>
      </c>
      <c r="T127" s="202">
        <f>S127*H127</f>
        <v>0</v>
      </c>
      <c r="AR127" s="24" t="s">
        <v>137</v>
      </c>
      <c r="AT127" s="24" t="s">
        <v>132</v>
      </c>
      <c r="AU127" s="24" t="s">
        <v>84</v>
      </c>
      <c r="AY127" s="24" t="s">
        <v>130</v>
      </c>
      <c r="BE127" s="203">
        <f>IF(N127="základní",J127,0)</f>
        <v>0</v>
      </c>
      <c r="BF127" s="203">
        <f>IF(N127="snížená",J127,0)</f>
        <v>0</v>
      </c>
      <c r="BG127" s="203">
        <f>IF(N127="zákl. přenesená",J127,0)</f>
        <v>0</v>
      </c>
      <c r="BH127" s="203">
        <f>IF(N127="sníž. přenesená",J127,0)</f>
        <v>0</v>
      </c>
      <c r="BI127" s="203">
        <f>IF(N127="nulová",J127,0)</f>
        <v>0</v>
      </c>
      <c r="BJ127" s="24" t="s">
        <v>24</v>
      </c>
      <c r="BK127" s="203">
        <f>ROUND(I127*H127,2)</f>
        <v>0</v>
      </c>
      <c r="BL127" s="24" t="s">
        <v>137</v>
      </c>
      <c r="BM127" s="24" t="s">
        <v>523</v>
      </c>
    </row>
    <row r="128" spans="2:47" s="1" customFormat="1" ht="27">
      <c r="B128" s="41"/>
      <c r="C128" s="63"/>
      <c r="D128" s="204" t="s">
        <v>139</v>
      </c>
      <c r="E128" s="63"/>
      <c r="F128" s="205" t="s">
        <v>524</v>
      </c>
      <c r="G128" s="63"/>
      <c r="H128" s="63"/>
      <c r="I128" s="163"/>
      <c r="J128" s="63"/>
      <c r="K128" s="63"/>
      <c r="L128" s="61"/>
      <c r="M128" s="206"/>
      <c r="N128" s="42"/>
      <c r="O128" s="42"/>
      <c r="P128" s="42"/>
      <c r="Q128" s="42"/>
      <c r="R128" s="42"/>
      <c r="S128" s="42"/>
      <c r="T128" s="78"/>
      <c r="AT128" s="24" t="s">
        <v>139</v>
      </c>
      <c r="AU128" s="24" t="s">
        <v>84</v>
      </c>
    </row>
    <row r="129" spans="2:65" s="1" customFormat="1" ht="14.45" customHeight="1">
      <c r="B129" s="41"/>
      <c r="C129" s="192" t="s">
        <v>223</v>
      </c>
      <c r="D129" s="192" t="s">
        <v>132</v>
      </c>
      <c r="E129" s="193" t="s">
        <v>525</v>
      </c>
      <c r="F129" s="194" t="s">
        <v>526</v>
      </c>
      <c r="G129" s="195" t="s">
        <v>135</v>
      </c>
      <c r="H129" s="196">
        <v>19</v>
      </c>
      <c r="I129" s="197"/>
      <c r="J129" s="198">
        <f>ROUND(I129*H129,2)</f>
        <v>0</v>
      </c>
      <c r="K129" s="194" t="s">
        <v>136</v>
      </c>
      <c r="L129" s="61"/>
      <c r="M129" s="199" t="s">
        <v>22</v>
      </c>
      <c r="N129" s="200" t="s">
        <v>46</v>
      </c>
      <c r="O129" s="42"/>
      <c r="P129" s="201">
        <f>O129*H129</f>
        <v>0</v>
      </c>
      <c r="Q129" s="201">
        <v>0.17489</v>
      </c>
      <c r="R129" s="201">
        <f>Q129*H129</f>
        <v>3.32291</v>
      </c>
      <c r="S129" s="201">
        <v>0</v>
      </c>
      <c r="T129" s="202">
        <f>S129*H129</f>
        <v>0</v>
      </c>
      <c r="AR129" s="24" t="s">
        <v>137</v>
      </c>
      <c r="AT129" s="24" t="s">
        <v>132</v>
      </c>
      <c r="AU129" s="24" t="s">
        <v>84</v>
      </c>
      <c r="AY129" s="24" t="s">
        <v>130</v>
      </c>
      <c r="BE129" s="203">
        <f>IF(N129="základní",J129,0)</f>
        <v>0</v>
      </c>
      <c r="BF129" s="203">
        <f>IF(N129="snížená",J129,0)</f>
        <v>0</v>
      </c>
      <c r="BG129" s="203">
        <f>IF(N129="zákl. přenesená",J129,0)</f>
        <v>0</v>
      </c>
      <c r="BH129" s="203">
        <f>IF(N129="sníž. přenesená",J129,0)</f>
        <v>0</v>
      </c>
      <c r="BI129" s="203">
        <f>IF(N129="nulová",J129,0)</f>
        <v>0</v>
      </c>
      <c r="BJ129" s="24" t="s">
        <v>24</v>
      </c>
      <c r="BK129" s="203">
        <f>ROUND(I129*H129,2)</f>
        <v>0</v>
      </c>
      <c r="BL129" s="24" t="s">
        <v>137</v>
      </c>
      <c r="BM129" s="24" t="s">
        <v>527</v>
      </c>
    </row>
    <row r="130" spans="2:47" s="1" customFormat="1" ht="27">
      <c r="B130" s="41"/>
      <c r="C130" s="63"/>
      <c r="D130" s="204" t="s">
        <v>139</v>
      </c>
      <c r="E130" s="63"/>
      <c r="F130" s="205" t="s">
        <v>528</v>
      </c>
      <c r="G130" s="63"/>
      <c r="H130" s="63"/>
      <c r="I130" s="163"/>
      <c r="J130" s="63"/>
      <c r="K130" s="63"/>
      <c r="L130" s="61"/>
      <c r="M130" s="206"/>
      <c r="N130" s="42"/>
      <c r="O130" s="42"/>
      <c r="P130" s="42"/>
      <c r="Q130" s="42"/>
      <c r="R130" s="42"/>
      <c r="S130" s="42"/>
      <c r="T130" s="78"/>
      <c r="AT130" s="24" t="s">
        <v>139</v>
      </c>
      <c r="AU130" s="24" t="s">
        <v>84</v>
      </c>
    </row>
    <row r="131" spans="2:47" s="1" customFormat="1" ht="67.5">
      <c r="B131" s="41"/>
      <c r="C131" s="63"/>
      <c r="D131" s="204" t="s">
        <v>141</v>
      </c>
      <c r="E131" s="63"/>
      <c r="F131" s="207" t="s">
        <v>529</v>
      </c>
      <c r="G131" s="63"/>
      <c r="H131" s="63"/>
      <c r="I131" s="163"/>
      <c r="J131" s="63"/>
      <c r="K131" s="63"/>
      <c r="L131" s="61"/>
      <c r="M131" s="206"/>
      <c r="N131" s="42"/>
      <c r="O131" s="42"/>
      <c r="P131" s="42"/>
      <c r="Q131" s="42"/>
      <c r="R131" s="42"/>
      <c r="S131" s="42"/>
      <c r="T131" s="78"/>
      <c r="AT131" s="24" t="s">
        <v>141</v>
      </c>
      <c r="AU131" s="24" t="s">
        <v>84</v>
      </c>
    </row>
    <row r="132" spans="2:51" s="11" customFormat="1" ht="13.5">
      <c r="B132" s="208"/>
      <c r="C132" s="209"/>
      <c r="D132" s="204" t="s">
        <v>143</v>
      </c>
      <c r="E132" s="210" t="s">
        <v>22</v>
      </c>
      <c r="F132" s="211" t="s">
        <v>500</v>
      </c>
      <c r="G132" s="209"/>
      <c r="H132" s="212">
        <v>19</v>
      </c>
      <c r="I132" s="213"/>
      <c r="J132" s="209"/>
      <c r="K132" s="209"/>
      <c r="L132" s="214"/>
      <c r="M132" s="215"/>
      <c r="N132" s="216"/>
      <c r="O132" s="216"/>
      <c r="P132" s="216"/>
      <c r="Q132" s="216"/>
      <c r="R132" s="216"/>
      <c r="S132" s="216"/>
      <c r="T132" s="217"/>
      <c r="AT132" s="218" t="s">
        <v>143</v>
      </c>
      <c r="AU132" s="218" t="s">
        <v>84</v>
      </c>
      <c r="AV132" s="11" t="s">
        <v>84</v>
      </c>
      <c r="AW132" s="11" t="s">
        <v>39</v>
      </c>
      <c r="AX132" s="11" t="s">
        <v>24</v>
      </c>
      <c r="AY132" s="218" t="s">
        <v>130</v>
      </c>
    </row>
    <row r="133" spans="2:65" s="1" customFormat="1" ht="14.45" customHeight="1">
      <c r="B133" s="41"/>
      <c r="C133" s="251" t="s">
        <v>232</v>
      </c>
      <c r="D133" s="251" t="s">
        <v>280</v>
      </c>
      <c r="E133" s="252" t="s">
        <v>530</v>
      </c>
      <c r="F133" s="253" t="s">
        <v>531</v>
      </c>
      <c r="G133" s="254" t="s">
        <v>135</v>
      </c>
      <c r="H133" s="255">
        <v>15</v>
      </c>
      <c r="I133" s="256"/>
      <c r="J133" s="257">
        <f>ROUND(I133*H133,2)</f>
        <v>0</v>
      </c>
      <c r="K133" s="253" t="s">
        <v>22</v>
      </c>
      <c r="L133" s="258"/>
      <c r="M133" s="259" t="s">
        <v>22</v>
      </c>
      <c r="N133" s="260" t="s">
        <v>46</v>
      </c>
      <c r="O133" s="42"/>
      <c r="P133" s="201">
        <f>O133*H133</f>
        <v>0</v>
      </c>
      <c r="Q133" s="201">
        <v>0.0035</v>
      </c>
      <c r="R133" s="201">
        <f>Q133*H133</f>
        <v>0.0525</v>
      </c>
      <c r="S133" s="201">
        <v>0</v>
      </c>
      <c r="T133" s="202">
        <f>S133*H133</f>
        <v>0</v>
      </c>
      <c r="AR133" s="24" t="s">
        <v>192</v>
      </c>
      <c r="AT133" s="24" t="s">
        <v>280</v>
      </c>
      <c r="AU133" s="24" t="s">
        <v>84</v>
      </c>
      <c r="AY133" s="24" t="s">
        <v>130</v>
      </c>
      <c r="BE133" s="203">
        <f>IF(N133="základní",J133,0)</f>
        <v>0</v>
      </c>
      <c r="BF133" s="203">
        <f>IF(N133="snížená",J133,0)</f>
        <v>0</v>
      </c>
      <c r="BG133" s="203">
        <f>IF(N133="zákl. přenesená",J133,0)</f>
        <v>0</v>
      </c>
      <c r="BH133" s="203">
        <f>IF(N133="sníž. přenesená",J133,0)</f>
        <v>0</v>
      </c>
      <c r="BI133" s="203">
        <f>IF(N133="nulová",J133,0)</f>
        <v>0</v>
      </c>
      <c r="BJ133" s="24" t="s">
        <v>24</v>
      </c>
      <c r="BK133" s="203">
        <f>ROUND(I133*H133,2)</f>
        <v>0</v>
      </c>
      <c r="BL133" s="24" t="s">
        <v>137</v>
      </c>
      <c r="BM133" s="24" t="s">
        <v>532</v>
      </c>
    </row>
    <row r="134" spans="2:47" s="1" customFormat="1" ht="13.5">
      <c r="B134" s="41"/>
      <c r="C134" s="63"/>
      <c r="D134" s="204" t="s">
        <v>139</v>
      </c>
      <c r="E134" s="63"/>
      <c r="F134" s="205" t="s">
        <v>533</v>
      </c>
      <c r="G134" s="63"/>
      <c r="H134" s="63"/>
      <c r="I134" s="163"/>
      <c r="J134" s="63"/>
      <c r="K134" s="63"/>
      <c r="L134" s="61"/>
      <c r="M134" s="206"/>
      <c r="N134" s="42"/>
      <c r="O134" s="42"/>
      <c r="P134" s="42"/>
      <c r="Q134" s="42"/>
      <c r="R134" s="42"/>
      <c r="S134" s="42"/>
      <c r="T134" s="78"/>
      <c r="AT134" s="24" t="s">
        <v>139</v>
      </c>
      <c r="AU134" s="24" t="s">
        <v>84</v>
      </c>
    </row>
    <row r="135" spans="2:65" s="1" customFormat="1" ht="14.45" customHeight="1">
      <c r="B135" s="41"/>
      <c r="C135" s="251" t="s">
        <v>239</v>
      </c>
      <c r="D135" s="251" t="s">
        <v>280</v>
      </c>
      <c r="E135" s="252" t="s">
        <v>534</v>
      </c>
      <c r="F135" s="253" t="s">
        <v>535</v>
      </c>
      <c r="G135" s="254" t="s">
        <v>135</v>
      </c>
      <c r="H135" s="255">
        <v>4</v>
      </c>
      <c r="I135" s="256"/>
      <c r="J135" s="257">
        <f>ROUND(I135*H135,2)</f>
        <v>0</v>
      </c>
      <c r="K135" s="253" t="s">
        <v>136</v>
      </c>
      <c r="L135" s="258"/>
      <c r="M135" s="259" t="s">
        <v>22</v>
      </c>
      <c r="N135" s="260" t="s">
        <v>46</v>
      </c>
      <c r="O135" s="42"/>
      <c r="P135" s="201">
        <f>O135*H135</f>
        <v>0</v>
      </c>
      <c r="Q135" s="201">
        <v>0.0034</v>
      </c>
      <c r="R135" s="201">
        <f>Q135*H135</f>
        <v>0.0136</v>
      </c>
      <c r="S135" s="201">
        <v>0</v>
      </c>
      <c r="T135" s="202">
        <f>S135*H135</f>
        <v>0</v>
      </c>
      <c r="AR135" s="24" t="s">
        <v>192</v>
      </c>
      <c r="AT135" s="24" t="s">
        <v>280</v>
      </c>
      <c r="AU135" s="24" t="s">
        <v>84</v>
      </c>
      <c r="AY135" s="24" t="s">
        <v>130</v>
      </c>
      <c r="BE135" s="203">
        <f>IF(N135="základní",J135,0)</f>
        <v>0</v>
      </c>
      <c r="BF135" s="203">
        <f>IF(N135="snížená",J135,0)</f>
        <v>0</v>
      </c>
      <c r="BG135" s="203">
        <f>IF(N135="zákl. přenesená",J135,0)</f>
        <v>0</v>
      </c>
      <c r="BH135" s="203">
        <f>IF(N135="sníž. přenesená",J135,0)</f>
        <v>0</v>
      </c>
      <c r="BI135" s="203">
        <f>IF(N135="nulová",J135,0)</f>
        <v>0</v>
      </c>
      <c r="BJ135" s="24" t="s">
        <v>24</v>
      </c>
      <c r="BK135" s="203">
        <f>ROUND(I135*H135,2)</f>
        <v>0</v>
      </c>
      <c r="BL135" s="24" t="s">
        <v>137</v>
      </c>
      <c r="BM135" s="24" t="s">
        <v>536</v>
      </c>
    </row>
    <row r="136" spans="2:47" s="1" customFormat="1" ht="13.5">
      <c r="B136" s="41"/>
      <c r="C136" s="63"/>
      <c r="D136" s="204" t="s">
        <v>139</v>
      </c>
      <c r="E136" s="63"/>
      <c r="F136" s="205" t="s">
        <v>537</v>
      </c>
      <c r="G136" s="63"/>
      <c r="H136" s="63"/>
      <c r="I136" s="163"/>
      <c r="J136" s="63"/>
      <c r="K136" s="63"/>
      <c r="L136" s="61"/>
      <c r="M136" s="206"/>
      <c r="N136" s="42"/>
      <c r="O136" s="42"/>
      <c r="P136" s="42"/>
      <c r="Q136" s="42"/>
      <c r="R136" s="42"/>
      <c r="S136" s="42"/>
      <c r="T136" s="78"/>
      <c r="AT136" s="24" t="s">
        <v>139</v>
      </c>
      <c r="AU136" s="24" t="s">
        <v>84</v>
      </c>
    </row>
    <row r="137" spans="2:65" s="1" customFormat="1" ht="20.45" customHeight="1">
      <c r="B137" s="41"/>
      <c r="C137" s="192" t="s">
        <v>10</v>
      </c>
      <c r="D137" s="192" t="s">
        <v>132</v>
      </c>
      <c r="E137" s="193" t="s">
        <v>538</v>
      </c>
      <c r="F137" s="194" t="s">
        <v>539</v>
      </c>
      <c r="G137" s="195" t="s">
        <v>173</v>
      </c>
      <c r="H137" s="196">
        <v>8</v>
      </c>
      <c r="I137" s="197"/>
      <c r="J137" s="198">
        <f>ROUND(I137*H137,2)</f>
        <v>0</v>
      </c>
      <c r="K137" s="194" t="s">
        <v>22</v>
      </c>
      <c r="L137" s="61"/>
      <c r="M137" s="199" t="s">
        <v>22</v>
      </c>
      <c r="N137" s="200" t="s">
        <v>46</v>
      </c>
      <c r="O137" s="42"/>
      <c r="P137" s="201">
        <f>O137*H137</f>
        <v>0</v>
      </c>
      <c r="Q137" s="201">
        <v>0.1053</v>
      </c>
      <c r="R137" s="201">
        <f>Q137*H137</f>
        <v>0.8424</v>
      </c>
      <c r="S137" s="201">
        <v>0</v>
      </c>
      <c r="T137" s="202">
        <f>S137*H137</f>
        <v>0</v>
      </c>
      <c r="AR137" s="24" t="s">
        <v>137</v>
      </c>
      <c r="AT137" s="24" t="s">
        <v>132</v>
      </c>
      <c r="AU137" s="24" t="s">
        <v>84</v>
      </c>
      <c r="AY137" s="24" t="s">
        <v>130</v>
      </c>
      <c r="BE137" s="203">
        <f>IF(N137="základní",J137,0)</f>
        <v>0</v>
      </c>
      <c r="BF137" s="203">
        <f>IF(N137="snížená",J137,0)</f>
        <v>0</v>
      </c>
      <c r="BG137" s="203">
        <f>IF(N137="zákl. přenesená",J137,0)</f>
        <v>0</v>
      </c>
      <c r="BH137" s="203">
        <f>IF(N137="sníž. přenesená",J137,0)</f>
        <v>0</v>
      </c>
      <c r="BI137" s="203">
        <f>IF(N137="nulová",J137,0)</f>
        <v>0</v>
      </c>
      <c r="BJ137" s="24" t="s">
        <v>24</v>
      </c>
      <c r="BK137" s="203">
        <f>ROUND(I137*H137,2)</f>
        <v>0</v>
      </c>
      <c r="BL137" s="24" t="s">
        <v>137</v>
      </c>
      <c r="BM137" s="24" t="s">
        <v>540</v>
      </c>
    </row>
    <row r="138" spans="2:47" s="1" customFormat="1" ht="40.5">
      <c r="B138" s="41"/>
      <c r="C138" s="63"/>
      <c r="D138" s="204" t="s">
        <v>139</v>
      </c>
      <c r="E138" s="63"/>
      <c r="F138" s="205" t="s">
        <v>541</v>
      </c>
      <c r="G138" s="63"/>
      <c r="H138" s="63"/>
      <c r="I138" s="163"/>
      <c r="J138" s="63"/>
      <c r="K138" s="63"/>
      <c r="L138" s="61"/>
      <c r="M138" s="206"/>
      <c r="N138" s="42"/>
      <c r="O138" s="42"/>
      <c r="P138" s="42"/>
      <c r="Q138" s="42"/>
      <c r="R138" s="42"/>
      <c r="S138" s="42"/>
      <c r="T138" s="78"/>
      <c r="AT138" s="24" t="s">
        <v>139</v>
      </c>
      <c r="AU138" s="24" t="s">
        <v>84</v>
      </c>
    </row>
    <row r="139" spans="2:47" s="1" customFormat="1" ht="94.5">
      <c r="B139" s="41"/>
      <c r="C139" s="63"/>
      <c r="D139" s="204" t="s">
        <v>141</v>
      </c>
      <c r="E139" s="63"/>
      <c r="F139" s="207" t="s">
        <v>542</v>
      </c>
      <c r="G139" s="63"/>
      <c r="H139" s="63"/>
      <c r="I139" s="163"/>
      <c r="J139" s="63"/>
      <c r="K139" s="63"/>
      <c r="L139" s="61"/>
      <c r="M139" s="206"/>
      <c r="N139" s="42"/>
      <c r="O139" s="42"/>
      <c r="P139" s="42"/>
      <c r="Q139" s="42"/>
      <c r="R139" s="42"/>
      <c r="S139" s="42"/>
      <c r="T139" s="78"/>
      <c r="AT139" s="24" t="s">
        <v>141</v>
      </c>
      <c r="AU139" s="24" t="s">
        <v>84</v>
      </c>
    </row>
    <row r="140" spans="2:51" s="11" customFormat="1" ht="13.5">
      <c r="B140" s="208"/>
      <c r="C140" s="209"/>
      <c r="D140" s="204" t="s">
        <v>143</v>
      </c>
      <c r="E140" s="210" t="s">
        <v>22</v>
      </c>
      <c r="F140" s="211" t="s">
        <v>543</v>
      </c>
      <c r="G140" s="209"/>
      <c r="H140" s="212">
        <v>8</v>
      </c>
      <c r="I140" s="213"/>
      <c r="J140" s="209"/>
      <c r="K140" s="209"/>
      <c r="L140" s="214"/>
      <c r="M140" s="215"/>
      <c r="N140" s="216"/>
      <c r="O140" s="216"/>
      <c r="P140" s="216"/>
      <c r="Q140" s="216"/>
      <c r="R140" s="216"/>
      <c r="S140" s="216"/>
      <c r="T140" s="217"/>
      <c r="AT140" s="218" t="s">
        <v>143</v>
      </c>
      <c r="AU140" s="218" t="s">
        <v>84</v>
      </c>
      <c r="AV140" s="11" t="s">
        <v>84</v>
      </c>
      <c r="AW140" s="11" t="s">
        <v>39</v>
      </c>
      <c r="AX140" s="11" t="s">
        <v>24</v>
      </c>
      <c r="AY140" s="218" t="s">
        <v>130</v>
      </c>
    </row>
    <row r="141" spans="2:65" s="1" customFormat="1" ht="20.45" customHeight="1">
      <c r="B141" s="41"/>
      <c r="C141" s="192" t="s">
        <v>252</v>
      </c>
      <c r="D141" s="192" t="s">
        <v>132</v>
      </c>
      <c r="E141" s="193" t="s">
        <v>544</v>
      </c>
      <c r="F141" s="194" t="s">
        <v>545</v>
      </c>
      <c r="G141" s="195" t="s">
        <v>135</v>
      </c>
      <c r="H141" s="196">
        <v>155</v>
      </c>
      <c r="I141" s="197"/>
      <c r="J141" s="198">
        <f>ROUND(I141*H141,2)</f>
        <v>0</v>
      </c>
      <c r="K141" s="194" t="s">
        <v>22</v>
      </c>
      <c r="L141" s="61"/>
      <c r="M141" s="199" t="s">
        <v>22</v>
      </c>
      <c r="N141" s="200" t="s">
        <v>46</v>
      </c>
      <c r="O141" s="42"/>
      <c r="P141" s="201">
        <f>O141*H141</f>
        <v>0</v>
      </c>
      <c r="Q141" s="201">
        <v>0.035</v>
      </c>
      <c r="R141" s="201">
        <f>Q141*H141</f>
        <v>5.425000000000001</v>
      </c>
      <c r="S141" s="201">
        <v>0</v>
      </c>
      <c r="T141" s="202">
        <f>S141*H141</f>
        <v>0</v>
      </c>
      <c r="AR141" s="24" t="s">
        <v>137</v>
      </c>
      <c r="AT141" s="24" t="s">
        <v>132</v>
      </c>
      <c r="AU141" s="24" t="s">
        <v>84</v>
      </c>
      <c r="AY141" s="24" t="s">
        <v>130</v>
      </c>
      <c r="BE141" s="203">
        <f>IF(N141="základní",J141,0)</f>
        <v>0</v>
      </c>
      <c r="BF141" s="203">
        <f>IF(N141="snížená",J141,0)</f>
        <v>0</v>
      </c>
      <c r="BG141" s="203">
        <f>IF(N141="zákl. přenesená",J141,0)</f>
        <v>0</v>
      </c>
      <c r="BH141" s="203">
        <f>IF(N141="sníž. přenesená",J141,0)</f>
        <v>0</v>
      </c>
      <c r="BI141" s="203">
        <f>IF(N141="nulová",J141,0)</f>
        <v>0</v>
      </c>
      <c r="BJ141" s="24" t="s">
        <v>24</v>
      </c>
      <c r="BK141" s="203">
        <f>ROUND(I141*H141,2)</f>
        <v>0</v>
      </c>
      <c r="BL141" s="24" t="s">
        <v>137</v>
      </c>
      <c r="BM141" s="24" t="s">
        <v>546</v>
      </c>
    </row>
    <row r="142" spans="2:47" s="1" customFormat="1" ht="40.5">
      <c r="B142" s="41"/>
      <c r="C142" s="63"/>
      <c r="D142" s="204" t="s">
        <v>139</v>
      </c>
      <c r="E142" s="63"/>
      <c r="F142" s="205" t="s">
        <v>547</v>
      </c>
      <c r="G142" s="63"/>
      <c r="H142" s="63"/>
      <c r="I142" s="163"/>
      <c r="J142" s="63"/>
      <c r="K142" s="63"/>
      <c r="L142" s="61"/>
      <c r="M142" s="206"/>
      <c r="N142" s="42"/>
      <c r="O142" s="42"/>
      <c r="P142" s="42"/>
      <c r="Q142" s="42"/>
      <c r="R142" s="42"/>
      <c r="S142" s="42"/>
      <c r="T142" s="78"/>
      <c r="AT142" s="24" t="s">
        <v>139</v>
      </c>
      <c r="AU142" s="24" t="s">
        <v>84</v>
      </c>
    </row>
    <row r="143" spans="2:47" s="1" customFormat="1" ht="94.5">
      <c r="B143" s="41"/>
      <c r="C143" s="63"/>
      <c r="D143" s="204" t="s">
        <v>141</v>
      </c>
      <c r="E143" s="63"/>
      <c r="F143" s="207" t="s">
        <v>542</v>
      </c>
      <c r="G143" s="63"/>
      <c r="H143" s="63"/>
      <c r="I143" s="163"/>
      <c r="J143" s="63"/>
      <c r="K143" s="63"/>
      <c r="L143" s="61"/>
      <c r="M143" s="206"/>
      <c r="N143" s="42"/>
      <c r="O143" s="42"/>
      <c r="P143" s="42"/>
      <c r="Q143" s="42"/>
      <c r="R143" s="42"/>
      <c r="S143" s="42"/>
      <c r="T143" s="78"/>
      <c r="AT143" s="24" t="s">
        <v>141</v>
      </c>
      <c r="AU143" s="24" t="s">
        <v>84</v>
      </c>
    </row>
    <row r="144" spans="2:51" s="11" customFormat="1" ht="13.5">
      <c r="B144" s="208"/>
      <c r="C144" s="209"/>
      <c r="D144" s="204" t="s">
        <v>143</v>
      </c>
      <c r="E144" s="210" t="s">
        <v>22</v>
      </c>
      <c r="F144" s="211" t="s">
        <v>548</v>
      </c>
      <c r="G144" s="209"/>
      <c r="H144" s="212">
        <v>49</v>
      </c>
      <c r="I144" s="213"/>
      <c r="J144" s="209"/>
      <c r="K144" s="209"/>
      <c r="L144" s="214"/>
      <c r="M144" s="215"/>
      <c r="N144" s="216"/>
      <c r="O144" s="216"/>
      <c r="P144" s="216"/>
      <c r="Q144" s="216"/>
      <c r="R144" s="216"/>
      <c r="S144" s="216"/>
      <c r="T144" s="217"/>
      <c r="AT144" s="218" t="s">
        <v>143</v>
      </c>
      <c r="AU144" s="218" t="s">
        <v>84</v>
      </c>
      <c r="AV144" s="11" t="s">
        <v>84</v>
      </c>
      <c r="AW144" s="11" t="s">
        <v>39</v>
      </c>
      <c r="AX144" s="11" t="s">
        <v>75</v>
      </c>
      <c r="AY144" s="218" t="s">
        <v>130</v>
      </c>
    </row>
    <row r="145" spans="2:51" s="11" customFormat="1" ht="13.5">
      <c r="B145" s="208"/>
      <c r="C145" s="209"/>
      <c r="D145" s="204" t="s">
        <v>143</v>
      </c>
      <c r="E145" s="210" t="s">
        <v>22</v>
      </c>
      <c r="F145" s="211" t="s">
        <v>549</v>
      </c>
      <c r="G145" s="209"/>
      <c r="H145" s="212">
        <v>106</v>
      </c>
      <c r="I145" s="213"/>
      <c r="J145" s="209"/>
      <c r="K145" s="209"/>
      <c r="L145" s="214"/>
      <c r="M145" s="215"/>
      <c r="N145" s="216"/>
      <c r="O145" s="216"/>
      <c r="P145" s="216"/>
      <c r="Q145" s="216"/>
      <c r="R145" s="216"/>
      <c r="S145" s="216"/>
      <c r="T145" s="217"/>
      <c r="AT145" s="218" t="s">
        <v>143</v>
      </c>
      <c r="AU145" s="218" t="s">
        <v>84</v>
      </c>
      <c r="AV145" s="11" t="s">
        <v>84</v>
      </c>
      <c r="AW145" s="11" t="s">
        <v>39</v>
      </c>
      <c r="AX145" s="11" t="s">
        <v>75</v>
      </c>
      <c r="AY145" s="218" t="s">
        <v>130</v>
      </c>
    </row>
    <row r="146" spans="2:51" s="12" customFormat="1" ht="13.5">
      <c r="B146" s="219"/>
      <c r="C146" s="220"/>
      <c r="D146" s="204" t="s">
        <v>143</v>
      </c>
      <c r="E146" s="221" t="s">
        <v>22</v>
      </c>
      <c r="F146" s="222" t="s">
        <v>153</v>
      </c>
      <c r="G146" s="220"/>
      <c r="H146" s="223">
        <v>155</v>
      </c>
      <c r="I146" s="224"/>
      <c r="J146" s="220"/>
      <c r="K146" s="220"/>
      <c r="L146" s="225"/>
      <c r="M146" s="226"/>
      <c r="N146" s="227"/>
      <c r="O146" s="227"/>
      <c r="P146" s="227"/>
      <c r="Q146" s="227"/>
      <c r="R146" s="227"/>
      <c r="S146" s="227"/>
      <c r="T146" s="228"/>
      <c r="AT146" s="229" t="s">
        <v>143</v>
      </c>
      <c r="AU146" s="229" t="s">
        <v>84</v>
      </c>
      <c r="AV146" s="12" t="s">
        <v>137</v>
      </c>
      <c r="AW146" s="12" t="s">
        <v>39</v>
      </c>
      <c r="AX146" s="12" t="s">
        <v>24</v>
      </c>
      <c r="AY146" s="229" t="s">
        <v>130</v>
      </c>
    </row>
    <row r="147" spans="2:65" s="1" customFormat="1" ht="20.45" customHeight="1">
      <c r="B147" s="41"/>
      <c r="C147" s="192" t="s">
        <v>259</v>
      </c>
      <c r="D147" s="192" t="s">
        <v>132</v>
      </c>
      <c r="E147" s="193" t="s">
        <v>550</v>
      </c>
      <c r="F147" s="194" t="s">
        <v>551</v>
      </c>
      <c r="G147" s="195" t="s">
        <v>173</v>
      </c>
      <c r="H147" s="196">
        <v>8</v>
      </c>
      <c r="I147" s="197"/>
      <c r="J147" s="198">
        <f>ROUND(I147*H147,2)</f>
        <v>0</v>
      </c>
      <c r="K147" s="194" t="s">
        <v>22</v>
      </c>
      <c r="L147" s="61"/>
      <c r="M147" s="199" t="s">
        <v>22</v>
      </c>
      <c r="N147" s="200" t="s">
        <v>46</v>
      </c>
      <c r="O147" s="42"/>
      <c r="P147" s="201">
        <f>O147*H147</f>
        <v>0</v>
      </c>
      <c r="Q147" s="201">
        <v>0.28842</v>
      </c>
      <c r="R147" s="201">
        <f>Q147*H147</f>
        <v>2.30736</v>
      </c>
      <c r="S147" s="201">
        <v>0</v>
      </c>
      <c r="T147" s="202">
        <f>S147*H147</f>
        <v>0</v>
      </c>
      <c r="AR147" s="24" t="s">
        <v>137</v>
      </c>
      <c r="AT147" s="24" t="s">
        <v>132</v>
      </c>
      <c r="AU147" s="24" t="s">
        <v>84</v>
      </c>
      <c r="AY147" s="24" t="s">
        <v>130</v>
      </c>
      <c r="BE147" s="203">
        <f>IF(N147="základní",J147,0)</f>
        <v>0</v>
      </c>
      <c r="BF147" s="203">
        <f>IF(N147="snížená",J147,0)</f>
        <v>0</v>
      </c>
      <c r="BG147" s="203">
        <f>IF(N147="zákl. přenesená",J147,0)</f>
        <v>0</v>
      </c>
      <c r="BH147" s="203">
        <f>IF(N147="sníž. přenesená",J147,0)</f>
        <v>0</v>
      </c>
      <c r="BI147" s="203">
        <f>IF(N147="nulová",J147,0)</f>
        <v>0</v>
      </c>
      <c r="BJ147" s="24" t="s">
        <v>24</v>
      </c>
      <c r="BK147" s="203">
        <f>ROUND(I147*H147,2)</f>
        <v>0</v>
      </c>
      <c r="BL147" s="24" t="s">
        <v>137</v>
      </c>
      <c r="BM147" s="24" t="s">
        <v>552</v>
      </c>
    </row>
    <row r="148" spans="2:47" s="1" customFormat="1" ht="27">
      <c r="B148" s="41"/>
      <c r="C148" s="63"/>
      <c r="D148" s="204" t="s">
        <v>139</v>
      </c>
      <c r="E148" s="63"/>
      <c r="F148" s="205" t="s">
        <v>553</v>
      </c>
      <c r="G148" s="63"/>
      <c r="H148" s="63"/>
      <c r="I148" s="163"/>
      <c r="J148" s="63"/>
      <c r="K148" s="63"/>
      <c r="L148" s="61"/>
      <c r="M148" s="206"/>
      <c r="N148" s="42"/>
      <c r="O148" s="42"/>
      <c r="P148" s="42"/>
      <c r="Q148" s="42"/>
      <c r="R148" s="42"/>
      <c r="S148" s="42"/>
      <c r="T148" s="78"/>
      <c r="AT148" s="24" t="s">
        <v>139</v>
      </c>
      <c r="AU148" s="24" t="s">
        <v>84</v>
      </c>
    </row>
    <row r="149" spans="2:47" s="1" customFormat="1" ht="94.5">
      <c r="B149" s="41"/>
      <c r="C149" s="63"/>
      <c r="D149" s="204" t="s">
        <v>141</v>
      </c>
      <c r="E149" s="63"/>
      <c r="F149" s="207" t="s">
        <v>542</v>
      </c>
      <c r="G149" s="63"/>
      <c r="H149" s="63"/>
      <c r="I149" s="163"/>
      <c r="J149" s="63"/>
      <c r="K149" s="63"/>
      <c r="L149" s="61"/>
      <c r="M149" s="206"/>
      <c r="N149" s="42"/>
      <c r="O149" s="42"/>
      <c r="P149" s="42"/>
      <c r="Q149" s="42"/>
      <c r="R149" s="42"/>
      <c r="S149" s="42"/>
      <c r="T149" s="78"/>
      <c r="AT149" s="24" t="s">
        <v>141</v>
      </c>
      <c r="AU149" s="24" t="s">
        <v>84</v>
      </c>
    </row>
    <row r="150" spans="2:65" s="1" customFormat="1" ht="14.45" customHeight="1">
      <c r="B150" s="41"/>
      <c r="C150" s="192" t="s">
        <v>265</v>
      </c>
      <c r="D150" s="192" t="s">
        <v>132</v>
      </c>
      <c r="E150" s="193" t="s">
        <v>554</v>
      </c>
      <c r="F150" s="194" t="s">
        <v>555</v>
      </c>
      <c r="G150" s="195" t="s">
        <v>135</v>
      </c>
      <c r="H150" s="196">
        <v>20</v>
      </c>
      <c r="I150" s="197"/>
      <c r="J150" s="198">
        <f>ROUND(I150*H150,2)</f>
        <v>0</v>
      </c>
      <c r="K150" s="194" t="s">
        <v>22</v>
      </c>
      <c r="L150" s="61"/>
      <c r="M150" s="199" t="s">
        <v>22</v>
      </c>
      <c r="N150" s="200" t="s">
        <v>46</v>
      </c>
      <c r="O150" s="42"/>
      <c r="P150" s="201">
        <f>O150*H150</f>
        <v>0</v>
      </c>
      <c r="Q150" s="201">
        <v>0.001</v>
      </c>
      <c r="R150" s="201">
        <f>Q150*H150</f>
        <v>0.02</v>
      </c>
      <c r="S150" s="201">
        <v>0</v>
      </c>
      <c r="T150" s="202">
        <f>S150*H150</f>
        <v>0</v>
      </c>
      <c r="AR150" s="24" t="s">
        <v>137</v>
      </c>
      <c r="AT150" s="24" t="s">
        <v>132</v>
      </c>
      <c r="AU150" s="24" t="s">
        <v>84</v>
      </c>
      <c r="AY150" s="24" t="s">
        <v>130</v>
      </c>
      <c r="BE150" s="203">
        <f>IF(N150="základní",J150,0)</f>
        <v>0</v>
      </c>
      <c r="BF150" s="203">
        <f>IF(N150="snížená",J150,0)</f>
        <v>0</v>
      </c>
      <c r="BG150" s="203">
        <f>IF(N150="zákl. přenesená",J150,0)</f>
        <v>0</v>
      </c>
      <c r="BH150" s="203">
        <f>IF(N150="sníž. přenesená",J150,0)</f>
        <v>0</v>
      </c>
      <c r="BI150" s="203">
        <f>IF(N150="nulová",J150,0)</f>
        <v>0</v>
      </c>
      <c r="BJ150" s="24" t="s">
        <v>24</v>
      </c>
      <c r="BK150" s="203">
        <f>ROUND(I150*H150,2)</f>
        <v>0</v>
      </c>
      <c r="BL150" s="24" t="s">
        <v>137</v>
      </c>
      <c r="BM150" s="24" t="s">
        <v>556</v>
      </c>
    </row>
    <row r="151" spans="2:47" s="1" customFormat="1" ht="27">
      <c r="B151" s="41"/>
      <c r="C151" s="63"/>
      <c r="D151" s="204" t="s">
        <v>139</v>
      </c>
      <c r="E151" s="63"/>
      <c r="F151" s="205" t="s">
        <v>557</v>
      </c>
      <c r="G151" s="63"/>
      <c r="H151" s="63"/>
      <c r="I151" s="163"/>
      <c r="J151" s="63"/>
      <c r="K151" s="63"/>
      <c r="L151" s="61"/>
      <c r="M151" s="206"/>
      <c r="N151" s="42"/>
      <c r="O151" s="42"/>
      <c r="P151" s="42"/>
      <c r="Q151" s="42"/>
      <c r="R151" s="42"/>
      <c r="S151" s="42"/>
      <c r="T151" s="78"/>
      <c r="AT151" s="24" t="s">
        <v>139</v>
      </c>
      <c r="AU151" s="24" t="s">
        <v>84</v>
      </c>
    </row>
    <row r="152" spans="2:47" s="1" customFormat="1" ht="108">
      <c r="B152" s="41"/>
      <c r="C152" s="63"/>
      <c r="D152" s="204" t="s">
        <v>141</v>
      </c>
      <c r="E152" s="63"/>
      <c r="F152" s="207" t="s">
        <v>558</v>
      </c>
      <c r="G152" s="63"/>
      <c r="H152" s="63"/>
      <c r="I152" s="163"/>
      <c r="J152" s="63"/>
      <c r="K152" s="63"/>
      <c r="L152" s="61"/>
      <c r="M152" s="206"/>
      <c r="N152" s="42"/>
      <c r="O152" s="42"/>
      <c r="P152" s="42"/>
      <c r="Q152" s="42"/>
      <c r="R152" s="42"/>
      <c r="S152" s="42"/>
      <c r="T152" s="78"/>
      <c r="AT152" s="24" t="s">
        <v>141</v>
      </c>
      <c r="AU152" s="24" t="s">
        <v>84</v>
      </c>
    </row>
    <row r="153" spans="2:65" s="1" customFormat="1" ht="14.45" customHeight="1">
      <c r="B153" s="41"/>
      <c r="C153" s="192" t="s">
        <v>272</v>
      </c>
      <c r="D153" s="192" t="s">
        <v>132</v>
      </c>
      <c r="E153" s="193" t="s">
        <v>559</v>
      </c>
      <c r="F153" s="194" t="s">
        <v>560</v>
      </c>
      <c r="G153" s="195" t="s">
        <v>135</v>
      </c>
      <c r="H153" s="196">
        <v>4</v>
      </c>
      <c r="I153" s="197"/>
      <c r="J153" s="198">
        <f>ROUND(I153*H153,2)</f>
        <v>0</v>
      </c>
      <c r="K153" s="194" t="s">
        <v>136</v>
      </c>
      <c r="L153" s="61"/>
      <c r="M153" s="199" t="s">
        <v>22</v>
      </c>
      <c r="N153" s="200" t="s">
        <v>46</v>
      </c>
      <c r="O153" s="42"/>
      <c r="P153" s="201">
        <f>O153*H153</f>
        <v>0</v>
      </c>
      <c r="Q153" s="201">
        <v>0.0006</v>
      </c>
      <c r="R153" s="201">
        <f>Q153*H153</f>
        <v>0.0024</v>
      </c>
      <c r="S153" s="201">
        <v>0</v>
      </c>
      <c r="T153" s="202">
        <f>S153*H153</f>
        <v>0</v>
      </c>
      <c r="AR153" s="24" t="s">
        <v>137</v>
      </c>
      <c r="AT153" s="24" t="s">
        <v>132</v>
      </c>
      <c r="AU153" s="24" t="s">
        <v>84</v>
      </c>
      <c r="AY153" s="24" t="s">
        <v>130</v>
      </c>
      <c r="BE153" s="203">
        <f>IF(N153="základní",J153,0)</f>
        <v>0</v>
      </c>
      <c r="BF153" s="203">
        <f>IF(N153="snížená",J153,0)</f>
        <v>0</v>
      </c>
      <c r="BG153" s="203">
        <f>IF(N153="zákl. přenesená",J153,0)</f>
        <v>0</v>
      </c>
      <c r="BH153" s="203">
        <f>IF(N153="sníž. přenesená",J153,0)</f>
        <v>0</v>
      </c>
      <c r="BI153" s="203">
        <f>IF(N153="nulová",J153,0)</f>
        <v>0</v>
      </c>
      <c r="BJ153" s="24" t="s">
        <v>24</v>
      </c>
      <c r="BK153" s="203">
        <f>ROUND(I153*H153,2)</f>
        <v>0</v>
      </c>
      <c r="BL153" s="24" t="s">
        <v>137</v>
      </c>
      <c r="BM153" s="24" t="s">
        <v>561</v>
      </c>
    </row>
    <row r="154" spans="2:47" s="1" customFormat="1" ht="27">
      <c r="B154" s="41"/>
      <c r="C154" s="63"/>
      <c r="D154" s="204" t="s">
        <v>139</v>
      </c>
      <c r="E154" s="63"/>
      <c r="F154" s="205" t="s">
        <v>562</v>
      </c>
      <c r="G154" s="63"/>
      <c r="H154" s="63"/>
      <c r="I154" s="163"/>
      <c r="J154" s="63"/>
      <c r="K154" s="63"/>
      <c r="L154" s="61"/>
      <c r="M154" s="206"/>
      <c r="N154" s="42"/>
      <c r="O154" s="42"/>
      <c r="P154" s="42"/>
      <c r="Q154" s="42"/>
      <c r="R154" s="42"/>
      <c r="S154" s="42"/>
      <c r="T154" s="78"/>
      <c r="AT154" s="24" t="s">
        <v>139</v>
      </c>
      <c r="AU154" s="24" t="s">
        <v>84</v>
      </c>
    </row>
    <row r="155" spans="2:47" s="1" customFormat="1" ht="108">
      <c r="B155" s="41"/>
      <c r="C155" s="63"/>
      <c r="D155" s="204" t="s">
        <v>141</v>
      </c>
      <c r="E155" s="63"/>
      <c r="F155" s="207" t="s">
        <v>558</v>
      </c>
      <c r="G155" s="63"/>
      <c r="H155" s="63"/>
      <c r="I155" s="163"/>
      <c r="J155" s="63"/>
      <c r="K155" s="63"/>
      <c r="L155" s="61"/>
      <c r="M155" s="206"/>
      <c r="N155" s="42"/>
      <c r="O155" s="42"/>
      <c r="P155" s="42"/>
      <c r="Q155" s="42"/>
      <c r="R155" s="42"/>
      <c r="S155" s="42"/>
      <c r="T155" s="78"/>
      <c r="AT155" s="24" t="s">
        <v>141</v>
      </c>
      <c r="AU155" s="24" t="s">
        <v>84</v>
      </c>
    </row>
    <row r="156" spans="2:65" s="1" customFormat="1" ht="20.45" customHeight="1">
      <c r="B156" s="41"/>
      <c r="C156" s="192" t="s">
        <v>279</v>
      </c>
      <c r="D156" s="192" t="s">
        <v>132</v>
      </c>
      <c r="E156" s="193" t="s">
        <v>273</v>
      </c>
      <c r="F156" s="194" t="s">
        <v>274</v>
      </c>
      <c r="G156" s="195" t="s">
        <v>173</v>
      </c>
      <c r="H156" s="196">
        <v>34.1</v>
      </c>
      <c r="I156" s="197"/>
      <c r="J156" s="198">
        <f>ROUND(I156*H156,2)</f>
        <v>0</v>
      </c>
      <c r="K156" s="194" t="s">
        <v>283</v>
      </c>
      <c r="L156" s="61"/>
      <c r="M156" s="199" t="s">
        <v>22</v>
      </c>
      <c r="N156" s="200" t="s">
        <v>46</v>
      </c>
      <c r="O156" s="42"/>
      <c r="P156" s="201">
        <f>O156*H156</f>
        <v>0</v>
      </c>
      <c r="Q156" s="201">
        <v>0</v>
      </c>
      <c r="R156" s="201">
        <f>Q156*H156</f>
        <v>0</v>
      </c>
      <c r="S156" s="201">
        <v>0</v>
      </c>
      <c r="T156" s="202">
        <f>S156*H156</f>
        <v>0</v>
      </c>
      <c r="AR156" s="24" t="s">
        <v>137</v>
      </c>
      <c r="AT156" s="24" t="s">
        <v>132</v>
      </c>
      <c r="AU156" s="24" t="s">
        <v>84</v>
      </c>
      <c r="AY156" s="24" t="s">
        <v>130</v>
      </c>
      <c r="BE156" s="203">
        <f>IF(N156="základní",J156,0)</f>
        <v>0</v>
      </c>
      <c r="BF156" s="203">
        <f>IF(N156="snížená",J156,0)</f>
        <v>0</v>
      </c>
      <c r="BG156" s="203">
        <f>IF(N156="zákl. přenesená",J156,0)</f>
        <v>0</v>
      </c>
      <c r="BH156" s="203">
        <f>IF(N156="sníž. přenesená",J156,0)</f>
        <v>0</v>
      </c>
      <c r="BI156" s="203">
        <f>IF(N156="nulová",J156,0)</f>
        <v>0</v>
      </c>
      <c r="BJ156" s="24" t="s">
        <v>24</v>
      </c>
      <c r="BK156" s="203">
        <f>ROUND(I156*H156,2)</f>
        <v>0</v>
      </c>
      <c r="BL156" s="24" t="s">
        <v>137</v>
      </c>
      <c r="BM156" s="24" t="s">
        <v>275</v>
      </c>
    </row>
    <row r="157" spans="2:47" s="1" customFormat="1" ht="13.5">
      <c r="B157" s="41"/>
      <c r="C157" s="63"/>
      <c r="D157" s="204" t="s">
        <v>139</v>
      </c>
      <c r="E157" s="63"/>
      <c r="F157" s="205" t="s">
        <v>563</v>
      </c>
      <c r="G157" s="63"/>
      <c r="H157" s="63"/>
      <c r="I157" s="163"/>
      <c r="J157" s="63"/>
      <c r="K157" s="63"/>
      <c r="L157" s="61"/>
      <c r="M157" s="206"/>
      <c r="N157" s="42"/>
      <c r="O157" s="42"/>
      <c r="P157" s="42"/>
      <c r="Q157" s="42"/>
      <c r="R157" s="42"/>
      <c r="S157" s="42"/>
      <c r="T157" s="78"/>
      <c r="AT157" s="24" t="s">
        <v>139</v>
      </c>
      <c r="AU157" s="24" t="s">
        <v>84</v>
      </c>
    </row>
    <row r="158" spans="2:51" s="11" customFormat="1" ht="13.5">
      <c r="B158" s="208"/>
      <c r="C158" s="209"/>
      <c r="D158" s="204" t="s">
        <v>143</v>
      </c>
      <c r="E158" s="210" t="s">
        <v>22</v>
      </c>
      <c r="F158" s="211" t="s">
        <v>564</v>
      </c>
      <c r="G158" s="209"/>
      <c r="H158" s="212">
        <v>34.1</v>
      </c>
      <c r="I158" s="213"/>
      <c r="J158" s="209"/>
      <c r="K158" s="209"/>
      <c r="L158" s="214"/>
      <c r="M158" s="215"/>
      <c r="N158" s="216"/>
      <c r="O158" s="216"/>
      <c r="P158" s="216"/>
      <c r="Q158" s="216"/>
      <c r="R158" s="216"/>
      <c r="S158" s="216"/>
      <c r="T158" s="217"/>
      <c r="AT158" s="218" t="s">
        <v>143</v>
      </c>
      <c r="AU158" s="218" t="s">
        <v>84</v>
      </c>
      <c r="AV158" s="11" t="s">
        <v>84</v>
      </c>
      <c r="AW158" s="11" t="s">
        <v>39</v>
      </c>
      <c r="AX158" s="11" t="s">
        <v>24</v>
      </c>
      <c r="AY158" s="218" t="s">
        <v>130</v>
      </c>
    </row>
    <row r="159" spans="2:65" s="1" customFormat="1" ht="20.45" customHeight="1">
      <c r="B159" s="41"/>
      <c r="C159" s="251" t="s">
        <v>9</v>
      </c>
      <c r="D159" s="251" t="s">
        <v>280</v>
      </c>
      <c r="E159" s="252" t="s">
        <v>565</v>
      </c>
      <c r="F159" s="253" t="s">
        <v>282</v>
      </c>
      <c r="G159" s="254" t="s">
        <v>173</v>
      </c>
      <c r="H159" s="255">
        <v>34.782</v>
      </c>
      <c r="I159" s="256"/>
      <c r="J159" s="257">
        <f>ROUND(I159*H159,2)</f>
        <v>0</v>
      </c>
      <c r="K159" s="253" t="s">
        <v>22</v>
      </c>
      <c r="L159" s="258"/>
      <c r="M159" s="259" t="s">
        <v>22</v>
      </c>
      <c r="N159" s="260" t="s">
        <v>46</v>
      </c>
      <c r="O159" s="42"/>
      <c r="P159" s="201">
        <f>O159*H159</f>
        <v>0</v>
      </c>
      <c r="Q159" s="201">
        <v>0.00198</v>
      </c>
      <c r="R159" s="201">
        <f>Q159*H159</f>
        <v>0.06886835999999999</v>
      </c>
      <c r="S159" s="201">
        <v>0</v>
      </c>
      <c r="T159" s="202">
        <f>S159*H159</f>
        <v>0</v>
      </c>
      <c r="AR159" s="24" t="s">
        <v>192</v>
      </c>
      <c r="AT159" s="24" t="s">
        <v>280</v>
      </c>
      <c r="AU159" s="24" t="s">
        <v>84</v>
      </c>
      <c r="AY159" s="24" t="s">
        <v>130</v>
      </c>
      <c r="BE159" s="203">
        <f>IF(N159="základní",J159,0)</f>
        <v>0</v>
      </c>
      <c r="BF159" s="203">
        <f>IF(N159="snížená",J159,0)</f>
        <v>0</v>
      </c>
      <c r="BG159" s="203">
        <f>IF(N159="zákl. přenesená",J159,0)</f>
        <v>0</v>
      </c>
      <c r="BH159" s="203">
        <f>IF(N159="sníž. přenesená",J159,0)</f>
        <v>0</v>
      </c>
      <c r="BI159" s="203">
        <f>IF(N159="nulová",J159,0)</f>
        <v>0</v>
      </c>
      <c r="BJ159" s="24" t="s">
        <v>24</v>
      </c>
      <c r="BK159" s="203">
        <f>ROUND(I159*H159,2)</f>
        <v>0</v>
      </c>
      <c r="BL159" s="24" t="s">
        <v>137</v>
      </c>
      <c r="BM159" s="24" t="s">
        <v>566</v>
      </c>
    </row>
    <row r="160" spans="2:47" s="1" customFormat="1" ht="27">
      <c r="B160" s="41"/>
      <c r="C160" s="63"/>
      <c r="D160" s="204" t="s">
        <v>139</v>
      </c>
      <c r="E160" s="63"/>
      <c r="F160" s="205" t="s">
        <v>285</v>
      </c>
      <c r="G160" s="63"/>
      <c r="H160" s="63"/>
      <c r="I160" s="163"/>
      <c r="J160" s="63"/>
      <c r="K160" s="63"/>
      <c r="L160" s="61"/>
      <c r="M160" s="206"/>
      <c r="N160" s="42"/>
      <c r="O160" s="42"/>
      <c r="P160" s="42"/>
      <c r="Q160" s="42"/>
      <c r="R160" s="42"/>
      <c r="S160" s="42"/>
      <c r="T160" s="78"/>
      <c r="AT160" s="24" t="s">
        <v>139</v>
      </c>
      <c r="AU160" s="24" t="s">
        <v>84</v>
      </c>
    </row>
    <row r="161" spans="2:47" s="1" customFormat="1" ht="27">
      <c r="B161" s="41"/>
      <c r="C161" s="63"/>
      <c r="D161" s="204" t="s">
        <v>286</v>
      </c>
      <c r="E161" s="63"/>
      <c r="F161" s="207" t="s">
        <v>287</v>
      </c>
      <c r="G161" s="63"/>
      <c r="H161" s="63"/>
      <c r="I161" s="163"/>
      <c r="J161" s="63"/>
      <c r="K161" s="63"/>
      <c r="L161" s="61"/>
      <c r="M161" s="206"/>
      <c r="N161" s="42"/>
      <c r="O161" s="42"/>
      <c r="P161" s="42"/>
      <c r="Q161" s="42"/>
      <c r="R161" s="42"/>
      <c r="S161" s="42"/>
      <c r="T161" s="78"/>
      <c r="AT161" s="24" t="s">
        <v>286</v>
      </c>
      <c r="AU161" s="24" t="s">
        <v>84</v>
      </c>
    </row>
    <row r="162" spans="2:51" s="11" customFormat="1" ht="13.5">
      <c r="B162" s="208"/>
      <c r="C162" s="209"/>
      <c r="D162" s="204" t="s">
        <v>143</v>
      </c>
      <c r="E162" s="210" t="s">
        <v>22</v>
      </c>
      <c r="F162" s="211" t="s">
        <v>567</v>
      </c>
      <c r="G162" s="209"/>
      <c r="H162" s="212">
        <v>34.782</v>
      </c>
      <c r="I162" s="213"/>
      <c r="J162" s="209"/>
      <c r="K162" s="209"/>
      <c r="L162" s="214"/>
      <c r="M162" s="215"/>
      <c r="N162" s="216"/>
      <c r="O162" s="216"/>
      <c r="P162" s="216"/>
      <c r="Q162" s="216"/>
      <c r="R162" s="216"/>
      <c r="S162" s="216"/>
      <c r="T162" s="217"/>
      <c r="AT162" s="218" t="s">
        <v>143</v>
      </c>
      <c r="AU162" s="218" t="s">
        <v>84</v>
      </c>
      <c r="AV162" s="11" t="s">
        <v>84</v>
      </c>
      <c r="AW162" s="11" t="s">
        <v>39</v>
      </c>
      <c r="AX162" s="11" t="s">
        <v>24</v>
      </c>
      <c r="AY162" s="218" t="s">
        <v>130</v>
      </c>
    </row>
    <row r="163" spans="2:65" s="1" customFormat="1" ht="30.6" customHeight="1">
      <c r="B163" s="41"/>
      <c r="C163" s="192" t="s">
        <v>296</v>
      </c>
      <c r="D163" s="192" t="s">
        <v>132</v>
      </c>
      <c r="E163" s="193" t="s">
        <v>568</v>
      </c>
      <c r="F163" s="194" t="s">
        <v>569</v>
      </c>
      <c r="G163" s="195" t="s">
        <v>173</v>
      </c>
      <c r="H163" s="196">
        <v>18</v>
      </c>
      <c r="I163" s="197"/>
      <c r="J163" s="198">
        <f>ROUND(I163*H163,2)</f>
        <v>0</v>
      </c>
      <c r="K163" s="194" t="s">
        <v>22</v>
      </c>
      <c r="L163" s="61"/>
      <c r="M163" s="199" t="s">
        <v>22</v>
      </c>
      <c r="N163" s="200" t="s">
        <v>46</v>
      </c>
      <c r="O163" s="42"/>
      <c r="P163" s="201">
        <f>O163*H163</f>
        <v>0</v>
      </c>
      <c r="Q163" s="201">
        <v>0</v>
      </c>
      <c r="R163" s="201">
        <f>Q163*H163</f>
        <v>0</v>
      </c>
      <c r="S163" s="201">
        <v>0</v>
      </c>
      <c r="T163" s="202">
        <f>S163*H163</f>
        <v>0</v>
      </c>
      <c r="AR163" s="24" t="s">
        <v>137</v>
      </c>
      <c r="AT163" s="24" t="s">
        <v>132</v>
      </c>
      <c r="AU163" s="24" t="s">
        <v>84</v>
      </c>
      <c r="AY163" s="24" t="s">
        <v>130</v>
      </c>
      <c r="BE163" s="203">
        <f>IF(N163="základní",J163,0)</f>
        <v>0</v>
      </c>
      <c r="BF163" s="203">
        <f>IF(N163="snížená",J163,0)</f>
        <v>0</v>
      </c>
      <c r="BG163" s="203">
        <f>IF(N163="zákl. přenesená",J163,0)</f>
        <v>0</v>
      </c>
      <c r="BH163" s="203">
        <f>IF(N163="sníž. přenesená",J163,0)</f>
        <v>0</v>
      </c>
      <c r="BI163" s="203">
        <f>IF(N163="nulová",J163,0)</f>
        <v>0</v>
      </c>
      <c r="BJ163" s="24" t="s">
        <v>24</v>
      </c>
      <c r="BK163" s="203">
        <f>ROUND(I163*H163,2)</f>
        <v>0</v>
      </c>
      <c r="BL163" s="24" t="s">
        <v>137</v>
      </c>
      <c r="BM163" s="24" t="s">
        <v>570</v>
      </c>
    </row>
    <row r="164" spans="2:47" s="1" customFormat="1" ht="13.5">
      <c r="B164" s="41"/>
      <c r="C164" s="63"/>
      <c r="D164" s="204" t="s">
        <v>139</v>
      </c>
      <c r="E164" s="63"/>
      <c r="F164" s="205" t="s">
        <v>571</v>
      </c>
      <c r="G164" s="63"/>
      <c r="H164" s="63"/>
      <c r="I164" s="163"/>
      <c r="J164" s="63"/>
      <c r="K164" s="63"/>
      <c r="L164" s="61"/>
      <c r="M164" s="206"/>
      <c r="N164" s="42"/>
      <c r="O164" s="42"/>
      <c r="P164" s="42"/>
      <c r="Q164" s="42"/>
      <c r="R164" s="42"/>
      <c r="S164" s="42"/>
      <c r="T164" s="78"/>
      <c r="AT164" s="24" t="s">
        <v>139</v>
      </c>
      <c r="AU164" s="24" t="s">
        <v>84</v>
      </c>
    </row>
    <row r="165" spans="2:47" s="1" customFormat="1" ht="40.5">
      <c r="B165" s="41"/>
      <c r="C165" s="63"/>
      <c r="D165" s="204" t="s">
        <v>141</v>
      </c>
      <c r="E165" s="63"/>
      <c r="F165" s="207" t="s">
        <v>572</v>
      </c>
      <c r="G165" s="63"/>
      <c r="H165" s="63"/>
      <c r="I165" s="163"/>
      <c r="J165" s="63"/>
      <c r="K165" s="63"/>
      <c r="L165" s="61"/>
      <c r="M165" s="206"/>
      <c r="N165" s="42"/>
      <c r="O165" s="42"/>
      <c r="P165" s="42"/>
      <c r="Q165" s="42"/>
      <c r="R165" s="42"/>
      <c r="S165" s="42"/>
      <c r="T165" s="78"/>
      <c r="AT165" s="24" t="s">
        <v>141</v>
      </c>
      <c r="AU165" s="24" t="s">
        <v>84</v>
      </c>
    </row>
    <row r="166" spans="2:51" s="11" customFormat="1" ht="13.5">
      <c r="B166" s="208"/>
      <c r="C166" s="209"/>
      <c r="D166" s="204" t="s">
        <v>143</v>
      </c>
      <c r="E166" s="210" t="s">
        <v>22</v>
      </c>
      <c r="F166" s="211" t="s">
        <v>573</v>
      </c>
      <c r="G166" s="209"/>
      <c r="H166" s="212">
        <v>18</v>
      </c>
      <c r="I166" s="213"/>
      <c r="J166" s="209"/>
      <c r="K166" s="209"/>
      <c r="L166" s="214"/>
      <c r="M166" s="215"/>
      <c r="N166" s="216"/>
      <c r="O166" s="216"/>
      <c r="P166" s="216"/>
      <c r="Q166" s="216"/>
      <c r="R166" s="216"/>
      <c r="S166" s="216"/>
      <c r="T166" s="217"/>
      <c r="AT166" s="218" t="s">
        <v>143</v>
      </c>
      <c r="AU166" s="218" t="s">
        <v>84</v>
      </c>
      <c r="AV166" s="11" t="s">
        <v>84</v>
      </c>
      <c r="AW166" s="11" t="s">
        <v>39</v>
      </c>
      <c r="AX166" s="11" t="s">
        <v>24</v>
      </c>
      <c r="AY166" s="218" t="s">
        <v>130</v>
      </c>
    </row>
    <row r="167" spans="2:65" s="1" customFormat="1" ht="20.45" customHeight="1">
      <c r="B167" s="41"/>
      <c r="C167" s="251" t="s">
        <v>302</v>
      </c>
      <c r="D167" s="251" t="s">
        <v>280</v>
      </c>
      <c r="E167" s="252" t="s">
        <v>574</v>
      </c>
      <c r="F167" s="253" t="s">
        <v>575</v>
      </c>
      <c r="G167" s="254" t="s">
        <v>135</v>
      </c>
      <c r="H167" s="255">
        <v>6</v>
      </c>
      <c r="I167" s="256"/>
      <c r="J167" s="257">
        <f>ROUND(I167*H167,2)</f>
        <v>0</v>
      </c>
      <c r="K167" s="253" t="s">
        <v>22</v>
      </c>
      <c r="L167" s="258"/>
      <c r="M167" s="259" t="s">
        <v>22</v>
      </c>
      <c r="N167" s="260" t="s">
        <v>46</v>
      </c>
      <c r="O167" s="42"/>
      <c r="P167" s="201">
        <f>O167*H167</f>
        <v>0</v>
      </c>
      <c r="Q167" s="201">
        <v>0.5</v>
      </c>
      <c r="R167" s="201">
        <f>Q167*H167</f>
        <v>3</v>
      </c>
      <c r="S167" s="201">
        <v>0</v>
      </c>
      <c r="T167" s="202">
        <f>S167*H167</f>
        <v>0</v>
      </c>
      <c r="AR167" s="24" t="s">
        <v>192</v>
      </c>
      <c r="AT167" s="24" t="s">
        <v>280</v>
      </c>
      <c r="AU167" s="24" t="s">
        <v>84</v>
      </c>
      <c r="AY167" s="24" t="s">
        <v>130</v>
      </c>
      <c r="BE167" s="203">
        <f>IF(N167="základní",J167,0)</f>
        <v>0</v>
      </c>
      <c r="BF167" s="203">
        <f>IF(N167="snížená",J167,0)</f>
        <v>0</v>
      </c>
      <c r="BG167" s="203">
        <f>IF(N167="zákl. přenesená",J167,0)</f>
        <v>0</v>
      </c>
      <c r="BH167" s="203">
        <f>IF(N167="sníž. přenesená",J167,0)</f>
        <v>0</v>
      </c>
      <c r="BI167" s="203">
        <f>IF(N167="nulová",J167,0)</f>
        <v>0</v>
      </c>
      <c r="BJ167" s="24" t="s">
        <v>24</v>
      </c>
      <c r="BK167" s="203">
        <f>ROUND(I167*H167,2)</f>
        <v>0</v>
      </c>
      <c r="BL167" s="24" t="s">
        <v>137</v>
      </c>
      <c r="BM167" s="24" t="s">
        <v>576</v>
      </c>
    </row>
    <row r="168" spans="2:47" s="1" customFormat="1" ht="27">
      <c r="B168" s="41"/>
      <c r="C168" s="63"/>
      <c r="D168" s="204" t="s">
        <v>139</v>
      </c>
      <c r="E168" s="63"/>
      <c r="F168" s="205" t="s">
        <v>577</v>
      </c>
      <c r="G168" s="63"/>
      <c r="H168" s="63"/>
      <c r="I168" s="163"/>
      <c r="J168" s="63"/>
      <c r="K168" s="63"/>
      <c r="L168" s="61"/>
      <c r="M168" s="206"/>
      <c r="N168" s="42"/>
      <c r="O168" s="42"/>
      <c r="P168" s="42"/>
      <c r="Q168" s="42"/>
      <c r="R168" s="42"/>
      <c r="S168" s="42"/>
      <c r="T168" s="78"/>
      <c r="AT168" s="24" t="s">
        <v>139</v>
      </c>
      <c r="AU168" s="24" t="s">
        <v>84</v>
      </c>
    </row>
    <row r="169" spans="2:63" s="10" customFormat="1" ht="29.85" customHeight="1">
      <c r="B169" s="176"/>
      <c r="C169" s="177"/>
      <c r="D169" s="178" t="s">
        <v>74</v>
      </c>
      <c r="E169" s="190" t="s">
        <v>137</v>
      </c>
      <c r="F169" s="190" t="s">
        <v>289</v>
      </c>
      <c r="G169" s="177"/>
      <c r="H169" s="177"/>
      <c r="I169" s="180"/>
      <c r="J169" s="191">
        <f>BK169</f>
        <v>0</v>
      </c>
      <c r="K169" s="177"/>
      <c r="L169" s="182"/>
      <c r="M169" s="183"/>
      <c r="N169" s="184"/>
      <c r="O169" s="184"/>
      <c r="P169" s="185">
        <f>SUM(P170:P175)</f>
        <v>0</v>
      </c>
      <c r="Q169" s="184"/>
      <c r="R169" s="185">
        <f>SUM(R170:R175)</f>
        <v>58.943450999999996</v>
      </c>
      <c r="S169" s="184"/>
      <c r="T169" s="186">
        <f>SUM(T170:T175)</f>
        <v>0</v>
      </c>
      <c r="AR169" s="187" t="s">
        <v>24</v>
      </c>
      <c r="AT169" s="188" t="s">
        <v>74</v>
      </c>
      <c r="AU169" s="188" t="s">
        <v>24</v>
      </c>
      <c r="AY169" s="187" t="s">
        <v>130</v>
      </c>
      <c r="BK169" s="189">
        <f>SUM(BK170:BK175)</f>
        <v>0</v>
      </c>
    </row>
    <row r="170" spans="2:65" s="1" customFormat="1" ht="14.45" customHeight="1">
      <c r="B170" s="41"/>
      <c r="C170" s="192" t="s">
        <v>309</v>
      </c>
      <c r="D170" s="192" t="s">
        <v>132</v>
      </c>
      <c r="E170" s="193" t="s">
        <v>297</v>
      </c>
      <c r="F170" s="194" t="s">
        <v>298</v>
      </c>
      <c r="G170" s="195" t="s">
        <v>292</v>
      </c>
      <c r="H170" s="196">
        <v>70.35</v>
      </c>
      <c r="I170" s="197"/>
      <c r="J170" s="198">
        <f>ROUND(I170*H170,2)</f>
        <v>0</v>
      </c>
      <c r="K170" s="194" t="s">
        <v>22</v>
      </c>
      <c r="L170" s="61"/>
      <c r="M170" s="199" t="s">
        <v>22</v>
      </c>
      <c r="N170" s="200" t="s">
        <v>46</v>
      </c>
      <c r="O170" s="42"/>
      <c r="P170" s="201">
        <f>O170*H170</f>
        <v>0</v>
      </c>
      <c r="Q170" s="201">
        <v>0.31879</v>
      </c>
      <c r="R170" s="201">
        <f>Q170*H170</f>
        <v>22.4268765</v>
      </c>
      <c r="S170" s="201">
        <v>0</v>
      </c>
      <c r="T170" s="202">
        <f>S170*H170</f>
        <v>0</v>
      </c>
      <c r="AR170" s="24" t="s">
        <v>137</v>
      </c>
      <c r="AT170" s="24" t="s">
        <v>132</v>
      </c>
      <c r="AU170" s="24" t="s">
        <v>84</v>
      </c>
      <c r="AY170" s="24" t="s">
        <v>130</v>
      </c>
      <c r="BE170" s="203">
        <f>IF(N170="základní",J170,0)</f>
        <v>0</v>
      </c>
      <c r="BF170" s="203">
        <f>IF(N170="snížená",J170,0)</f>
        <v>0</v>
      </c>
      <c r="BG170" s="203">
        <f>IF(N170="zákl. přenesená",J170,0)</f>
        <v>0</v>
      </c>
      <c r="BH170" s="203">
        <f>IF(N170="sníž. přenesená",J170,0)</f>
        <v>0</v>
      </c>
      <c r="BI170" s="203">
        <f>IF(N170="nulová",J170,0)</f>
        <v>0</v>
      </c>
      <c r="BJ170" s="24" t="s">
        <v>24</v>
      </c>
      <c r="BK170" s="203">
        <f>ROUND(I170*H170,2)</f>
        <v>0</v>
      </c>
      <c r="BL170" s="24" t="s">
        <v>137</v>
      </c>
      <c r="BM170" s="24" t="s">
        <v>299</v>
      </c>
    </row>
    <row r="171" spans="2:47" s="1" customFormat="1" ht="27">
      <c r="B171" s="41"/>
      <c r="C171" s="63"/>
      <c r="D171" s="204" t="s">
        <v>139</v>
      </c>
      <c r="E171" s="63"/>
      <c r="F171" s="205" t="s">
        <v>300</v>
      </c>
      <c r="G171" s="63"/>
      <c r="H171" s="63"/>
      <c r="I171" s="163"/>
      <c r="J171" s="63"/>
      <c r="K171" s="63"/>
      <c r="L171" s="61"/>
      <c r="M171" s="206"/>
      <c r="N171" s="42"/>
      <c r="O171" s="42"/>
      <c r="P171" s="42"/>
      <c r="Q171" s="42"/>
      <c r="R171" s="42"/>
      <c r="S171" s="42"/>
      <c r="T171" s="78"/>
      <c r="AT171" s="24" t="s">
        <v>139</v>
      </c>
      <c r="AU171" s="24" t="s">
        <v>84</v>
      </c>
    </row>
    <row r="172" spans="2:51" s="11" customFormat="1" ht="13.5">
      <c r="B172" s="208"/>
      <c r="C172" s="209"/>
      <c r="D172" s="204" t="s">
        <v>143</v>
      </c>
      <c r="E172" s="210" t="s">
        <v>22</v>
      </c>
      <c r="F172" s="211" t="s">
        <v>578</v>
      </c>
      <c r="G172" s="209"/>
      <c r="H172" s="212">
        <v>70.35</v>
      </c>
      <c r="I172" s="213"/>
      <c r="J172" s="209"/>
      <c r="K172" s="209"/>
      <c r="L172" s="214"/>
      <c r="M172" s="215"/>
      <c r="N172" s="216"/>
      <c r="O172" s="216"/>
      <c r="P172" s="216"/>
      <c r="Q172" s="216"/>
      <c r="R172" s="216"/>
      <c r="S172" s="216"/>
      <c r="T172" s="217"/>
      <c r="AT172" s="218" t="s">
        <v>143</v>
      </c>
      <c r="AU172" s="218" t="s">
        <v>84</v>
      </c>
      <c r="AV172" s="11" t="s">
        <v>84</v>
      </c>
      <c r="AW172" s="11" t="s">
        <v>39</v>
      </c>
      <c r="AX172" s="11" t="s">
        <v>24</v>
      </c>
      <c r="AY172" s="218" t="s">
        <v>130</v>
      </c>
    </row>
    <row r="173" spans="2:65" s="1" customFormat="1" ht="20.45" customHeight="1">
      <c r="B173" s="41"/>
      <c r="C173" s="192" t="s">
        <v>315</v>
      </c>
      <c r="D173" s="192" t="s">
        <v>132</v>
      </c>
      <c r="E173" s="193" t="s">
        <v>579</v>
      </c>
      <c r="F173" s="194" t="s">
        <v>580</v>
      </c>
      <c r="G173" s="195" t="s">
        <v>292</v>
      </c>
      <c r="H173" s="196">
        <v>70.35</v>
      </c>
      <c r="I173" s="197"/>
      <c r="J173" s="198">
        <f>ROUND(I173*H173,2)</f>
        <v>0</v>
      </c>
      <c r="K173" s="194" t="s">
        <v>22</v>
      </c>
      <c r="L173" s="61"/>
      <c r="M173" s="199" t="s">
        <v>22</v>
      </c>
      <c r="N173" s="200" t="s">
        <v>46</v>
      </c>
      <c r="O173" s="42"/>
      <c r="P173" s="201">
        <f>O173*H173</f>
        <v>0</v>
      </c>
      <c r="Q173" s="201">
        <v>0.51907</v>
      </c>
      <c r="R173" s="201">
        <f>Q173*H173</f>
        <v>36.5165745</v>
      </c>
      <c r="S173" s="201">
        <v>0</v>
      </c>
      <c r="T173" s="202">
        <f>S173*H173</f>
        <v>0</v>
      </c>
      <c r="AR173" s="24" t="s">
        <v>137</v>
      </c>
      <c r="AT173" s="24" t="s">
        <v>132</v>
      </c>
      <c r="AU173" s="24" t="s">
        <v>84</v>
      </c>
      <c r="AY173" s="24" t="s">
        <v>130</v>
      </c>
      <c r="BE173" s="203">
        <f>IF(N173="základní",J173,0)</f>
        <v>0</v>
      </c>
      <c r="BF173" s="203">
        <f>IF(N173="snížená",J173,0)</f>
        <v>0</v>
      </c>
      <c r="BG173" s="203">
        <f>IF(N173="zákl. přenesená",J173,0)</f>
        <v>0</v>
      </c>
      <c r="BH173" s="203">
        <f>IF(N173="sníž. přenesená",J173,0)</f>
        <v>0</v>
      </c>
      <c r="BI173" s="203">
        <f>IF(N173="nulová",J173,0)</f>
        <v>0</v>
      </c>
      <c r="BJ173" s="24" t="s">
        <v>24</v>
      </c>
      <c r="BK173" s="203">
        <f>ROUND(I173*H173,2)</f>
        <v>0</v>
      </c>
      <c r="BL173" s="24" t="s">
        <v>137</v>
      </c>
      <c r="BM173" s="24" t="s">
        <v>330</v>
      </c>
    </row>
    <row r="174" spans="2:47" s="1" customFormat="1" ht="40.5">
      <c r="B174" s="41"/>
      <c r="C174" s="63"/>
      <c r="D174" s="204" t="s">
        <v>139</v>
      </c>
      <c r="E174" s="63"/>
      <c r="F174" s="205" t="s">
        <v>581</v>
      </c>
      <c r="G174" s="63"/>
      <c r="H174" s="63"/>
      <c r="I174" s="163"/>
      <c r="J174" s="63"/>
      <c r="K174" s="63"/>
      <c r="L174" s="61"/>
      <c r="M174" s="206"/>
      <c r="N174" s="42"/>
      <c r="O174" s="42"/>
      <c r="P174" s="42"/>
      <c r="Q174" s="42"/>
      <c r="R174" s="42"/>
      <c r="S174" s="42"/>
      <c r="T174" s="78"/>
      <c r="AT174" s="24" t="s">
        <v>139</v>
      </c>
      <c r="AU174" s="24" t="s">
        <v>84</v>
      </c>
    </row>
    <row r="175" spans="2:51" s="11" customFormat="1" ht="13.5">
      <c r="B175" s="208"/>
      <c r="C175" s="209"/>
      <c r="D175" s="204" t="s">
        <v>143</v>
      </c>
      <c r="E175" s="210" t="s">
        <v>22</v>
      </c>
      <c r="F175" s="211" t="s">
        <v>582</v>
      </c>
      <c r="G175" s="209"/>
      <c r="H175" s="212">
        <v>70.35</v>
      </c>
      <c r="I175" s="213"/>
      <c r="J175" s="209"/>
      <c r="K175" s="209"/>
      <c r="L175" s="214"/>
      <c r="M175" s="215"/>
      <c r="N175" s="216"/>
      <c r="O175" s="216"/>
      <c r="P175" s="216"/>
      <c r="Q175" s="216"/>
      <c r="R175" s="216"/>
      <c r="S175" s="216"/>
      <c r="T175" s="217"/>
      <c r="AT175" s="218" t="s">
        <v>143</v>
      </c>
      <c r="AU175" s="218" t="s">
        <v>84</v>
      </c>
      <c r="AV175" s="11" t="s">
        <v>84</v>
      </c>
      <c r="AW175" s="11" t="s">
        <v>39</v>
      </c>
      <c r="AX175" s="11" t="s">
        <v>24</v>
      </c>
      <c r="AY175" s="218" t="s">
        <v>130</v>
      </c>
    </row>
    <row r="176" spans="2:63" s="10" customFormat="1" ht="29.85" customHeight="1">
      <c r="B176" s="176"/>
      <c r="C176" s="177"/>
      <c r="D176" s="178" t="s">
        <v>74</v>
      </c>
      <c r="E176" s="190" t="s">
        <v>178</v>
      </c>
      <c r="F176" s="190" t="s">
        <v>343</v>
      </c>
      <c r="G176" s="177"/>
      <c r="H176" s="177"/>
      <c r="I176" s="180"/>
      <c r="J176" s="191">
        <f>BK176</f>
        <v>0</v>
      </c>
      <c r="K176" s="177"/>
      <c r="L176" s="182"/>
      <c r="M176" s="183"/>
      <c r="N176" s="184"/>
      <c r="O176" s="184"/>
      <c r="P176" s="185">
        <f>SUM(P177:P180)</f>
        <v>0</v>
      </c>
      <c r="Q176" s="184"/>
      <c r="R176" s="185">
        <f>SUM(R177:R180)</f>
        <v>1.6884</v>
      </c>
      <c r="S176" s="184"/>
      <c r="T176" s="186">
        <f>SUM(T177:T180)</f>
        <v>0</v>
      </c>
      <c r="AR176" s="187" t="s">
        <v>24</v>
      </c>
      <c r="AT176" s="188" t="s">
        <v>74</v>
      </c>
      <c r="AU176" s="188" t="s">
        <v>24</v>
      </c>
      <c r="AY176" s="187" t="s">
        <v>130</v>
      </c>
      <c r="BK176" s="189">
        <f>SUM(BK177:BK180)</f>
        <v>0</v>
      </c>
    </row>
    <row r="177" spans="2:65" s="1" customFormat="1" ht="20.45" customHeight="1">
      <c r="B177" s="41"/>
      <c r="C177" s="192" t="s">
        <v>320</v>
      </c>
      <c r="D177" s="192" t="s">
        <v>132</v>
      </c>
      <c r="E177" s="193" t="s">
        <v>345</v>
      </c>
      <c r="F177" s="194" t="s">
        <v>346</v>
      </c>
      <c r="G177" s="195" t="s">
        <v>292</v>
      </c>
      <c r="H177" s="196">
        <v>70.35</v>
      </c>
      <c r="I177" s="197"/>
      <c r="J177" s="198">
        <f>ROUND(I177*H177,2)</f>
        <v>0</v>
      </c>
      <c r="K177" s="194" t="s">
        <v>136</v>
      </c>
      <c r="L177" s="61"/>
      <c r="M177" s="199" t="s">
        <v>22</v>
      </c>
      <c r="N177" s="200" t="s">
        <v>46</v>
      </c>
      <c r="O177" s="42"/>
      <c r="P177" s="201">
        <f>O177*H177</f>
        <v>0</v>
      </c>
      <c r="Q177" s="201">
        <v>0.024</v>
      </c>
      <c r="R177" s="201">
        <f>Q177*H177</f>
        <v>1.6884</v>
      </c>
      <c r="S177" s="201">
        <v>0</v>
      </c>
      <c r="T177" s="202">
        <f>S177*H177</f>
        <v>0</v>
      </c>
      <c r="AR177" s="24" t="s">
        <v>137</v>
      </c>
      <c r="AT177" s="24" t="s">
        <v>132</v>
      </c>
      <c r="AU177" s="24" t="s">
        <v>84</v>
      </c>
      <c r="AY177" s="24" t="s">
        <v>130</v>
      </c>
      <c r="BE177" s="203">
        <f>IF(N177="základní",J177,0)</f>
        <v>0</v>
      </c>
      <c r="BF177" s="203">
        <f>IF(N177="snížená",J177,0)</f>
        <v>0</v>
      </c>
      <c r="BG177" s="203">
        <f>IF(N177="zákl. přenesená",J177,0)</f>
        <v>0</v>
      </c>
      <c r="BH177" s="203">
        <f>IF(N177="sníž. přenesená",J177,0)</f>
        <v>0</v>
      </c>
      <c r="BI177" s="203">
        <f>IF(N177="nulová",J177,0)</f>
        <v>0</v>
      </c>
      <c r="BJ177" s="24" t="s">
        <v>24</v>
      </c>
      <c r="BK177" s="203">
        <f>ROUND(I177*H177,2)</f>
        <v>0</v>
      </c>
      <c r="BL177" s="24" t="s">
        <v>137</v>
      </c>
      <c r="BM177" s="24" t="s">
        <v>347</v>
      </c>
    </row>
    <row r="178" spans="2:47" s="1" customFormat="1" ht="27">
      <c r="B178" s="41"/>
      <c r="C178" s="63"/>
      <c r="D178" s="204" t="s">
        <v>139</v>
      </c>
      <c r="E178" s="63"/>
      <c r="F178" s="205" t="s">
        <v>348</v>
      </c>
      <c r="G178" s="63"/>
      <c r="H178" s="63"/>
      <c r="I178" s="163"/>
      <c r="J178" s="63"/>
      <c r="K178" s="63"/>
      <c r="L178" s="61"/>
      <c r="M178" s="206"/>
      <c r="N178" s="42"/>
      <c r="O178" s="42"/>
      <c r="P178" s="42"/>
      <c r="Q178" s="42"/>
      <c r="R178" s="42"/>
      <c r="S178" s="42"/>
      <c r="T178" s="78"/>
      <c r="AT178" s="24" t="s">
        <v>139</v>
      </c>
      <c r="AU178" s="24" t="s">
        <v>84</v>
      </c>
    </row>
    <row r="179" spans="2:47" s="1" customFormat="1" ht="54">
      <c r="B179" s="41"/>
      <c r="C179" s="63"/>
      <c r="D179" s="204" t="s">
        <v>141</v>
      </c>
      <c r="E179" s="63"/>
      <c r="F179" s="207" t="s">
        <v>349</v>
      </c>
      <c r="G179" s="63"/>
      <c r="H179" s="63"/>
      <c r="I179" s="163"/>
      <c r="J179" s="63"/>
      <c r="K179" s="63"/>
      <c r="L179" s="61"/>
      <c r="M179" s="206"/>
      <c r="N179" s="42"/>
      <c r="O179" s="42"/>
      <c r="P179" s="42"/>
      <c r="Q179" s="42"/>
      <c r="R179" s="42"/>
      <c r="S179" s="42"/>
      <c r="T179" s="78"/>
      <c r="AT179" s="24" t="s">
        <v>141</v>
      </c>
      <c r="AU179" s="24" t="s">
        <v>84</v>
      </c>
    </row>
    <row r="180" spans="2:51" s="11" customFormat="1" ht="13.5">
      <c r="B180" s="208"/>
      <c r="C180" s="209"/>
      <c r="D180" s="204" t="s">
        <v>143</v>
      </c>
      <c r="E180" s="210" t="s">
        <v>22</v>
      </c>
      <c r="F180" s="211" t="s">
        <v>583</v>
      </c>
      <c r="G180" s="209"/>
      <c r="H180" s="212">
        <v>70.35</v>
      </c>
      <c r="I180" s="213"/>
      <c r="J180" s="209"/>
      <c r="K180" s="209"/>
      <c r="L180" s="214"/>
      <c r="M180" s="215"/>
      <c r="N180" s="216"/>
      <c r="O180" s="216"/>
      <c r="P180" s="216"/>
      <c r="Q180" s="216"/>
      <c r="R180" s="216"/>
      <c r="S180" s="216"/>
      <c r="T180" s="217"/>
      <c r="AT180" s="218" t="s">
        <v>143</v>
      </c>
      <c r="AU180" s="218" t="s">
        <v>84</v>
      </c>
      <c r="AV180" s="11" t="s">
        <v>84</v>
      </c>
      <c r="AW180" s="11" t="s">
        <v>39</v>
      </c>
      <c r="AX180" s="11" t="s">
        <v>24</v>
      </c>
      <c r="AY180" s="218" t="s">
        <v>130</v>
      </c>
    </row>
    <row r="181" spans="2:63" s="10" customFormat="1" ht="29.85" customHeight="1">
      <c r="B181" s="176"/>
      <c r="C181" s="177"/>
      <c r="D181" s="178" t="s">
        <v>74</v>
      </c>
      <c r="E181" s="190" t="s">
        <v>202</v>
      </c>
      <c r="F181" s="190" t="s">
        <v>440</v>
      </c>
      <c r="G181" s="177"/>
      <c r="H181" s="177"/>
      <c r="I181" s="180"/>
      <c r="J181" s="191">
        <f>BK181</f>
        <v>0</v>
      </c>
      <c r="K181" s="177"/>
      <c r="L181" s="182"/>
      <c r="M181" s="183"/>
      <c r="N181" s="184"/>
      <c r="O181" s="184"/>
      <c r="P181" s="185">
        <f>SUM(P182:P187)</f>
        <v>0</v>
      </c>
      <c r="Q181" s="184"/>
      <c r="R181" s="185">
        <f>SUM(R182:R187)</f>
        <v>0</v>
      </c>
      <c r="S181" s="184"/>
      <c r="T181" s="186">
        <f>SUM(T182:T187)</f>
        <v>5.2736</v>
      </c>
      <c r="AR181" s="187" t="s">
        <v>24</v>
      </c>
      <c r="AT181" s="188" t="s">
        <v>74</v>
      </c>
      <c r="AU181" s="188" t="s">
        <v>24</v>
      </c>
      <c r="AY181" s="187" t="s">
        <v>130</v>
      </c>
      <c r="BK181" s="189">
        <f>SUM(BK182:BK187)</f>
        <v>0</v>
      </c>
    </row>
    <row r="182" spans="2:65" s="1" customFormat="1" ht="20.45" customHeight="1">
      <c r="B182" s="41"/>
      <c r="C182" s="192" t="s">
        <v>327</v>
      </c>
      <c r="D182" s="192" t="s">
        <v>132</v>
      </c>
      <c r="E182" s="193" t="s">
        <v>442</v>
      </c>
      <c r="F182" s="194" t="s">
        <v>443</v>
      </c>
      <c r="G182" s="195" t="s">
        <v>292</v>
      </c>
      <c r="H182" s="196">
        <v>2500</v>
      </c>
      <c r="I182" s="197"/>
      <c r="J182" s="198">
        <f>ROUND(I182*H182,2)</f>
        <v>0</v>
      </c>
      <c r="K182" s="194" t="s">
        <v>136</v>
      </c>
      <c r="L182" s="61"/>
      <c r="M182" s="199" t="s">
        <v>22</v>
      </c>
      <c r="N182" s="200" t="s">
        <v>46</v>
      </c>
      <c r="O182" s="42"/>
      <c r="P182" s="201">
        <f>O182*H182</f>
        <v>0</v>
      </c>
      <c r="Q182" s="201">
        <v>0</v>
      </c>
      <c r="R182" s="201">
        <f>Q182*H182</f>
        <v>0</v>
      </c>
      <c r="S182" s="201">
        <v>0.002</v>
      </c>
      <c r="T182" s="202">
        <f>S182*H182</f>
        <v>5</v>
      </c>
      <c r="AR182" s="24" t="s">
        <v>137</v>
      </c>
      <c r="AT182" s="24" t="s">
        <v>132</v>
      </c>
      <c r="AU182" s="24" t="s">
        <v>84</v>
      </c>
      <c r="AY182" s="24" t="s">
        <v>130</v>
      </c>
      <c r="BE182" s="203">
        <f>IF(N182="základní",J182,0)</f>
        <v>0</v>
      </c>
      <c r="BF182" s="203">
        <f>IF(N182="snížená",J182,0)</f>
        <v>0</v>
      </c>
      <c r="BG182" s="203">
        <f>IF(N182="zákl. přenesená",J182,0)</f>
        <v>0</v>
      </c>
      <c r="BH182" s="203">
        <f>IF(N182="sníž. přenesená",J182,0)</f>
        <v>0</v>
      </c>
      <c r="BI182" s="203">
        <f>IF(N182="nulová",J182,0)</f>
        <v>0</v>
      </c>
      <c r="BJ182" s="24" t="s">
        <v>24</v>
      </c>
      <c r="BK182" s="203">
        <f>ROUND(I182*H182,2)</f>
        <v>0</v>
      </c>
      <c r="BL182" s="24" t="s">
        <v>137</v>
      </c>
      <c r="BM182" s="24" t="s">
        <v>444</v>
      </c>
    </row>
    <row r="183" spans="2:47" s="1" customFormat="1" ht="40.5">
      <c r="B183" s="41"/>
      <c r="C183" s="63"/>
      <c r="D183" s="204" t="s">
        <v>139</v>
      </c>
      <c r="E183" s="63"/>
      <c r="F183" s="205" t="s">
        <v>445</v>
      </c>
      <c r="G183" s="63"/>
      <c r="H183" s="63"/>
      <c r="I183" s="163"/>
      <c r="J183" s="63"/>
      <c r="K183" s="63"/>
      <c r="L183" s="61"/>
      <c r="M183" s="206"/>
      <c r="N183" s="42"/>
      <c r="O183" s="42"/>
      <c r="P183" s="42"/>
      <c r="Q183" s="42"/>
      <c r="R183" s="42"/>
      <c r="S183" s="42"/>
      <c r="T183" s="78"/>
      <c r="AT183" s="24" t="s">
        <v>139</v>
      </c>
      <c r="AU183" s="24" t="s">
        <v>84</v>
      </c>
    </row>
    <row r="184" spans="2:47" s="1" customFormat="1" ht="67.5">
      <c r="B184" s="41"/>
      <c r="C184" s="63"/>
      <c r="D184" s="204" t="s">
        <v>141</v>
      </c>
      <c r="E184" s="63"/>
      <c r="F184" s="207" t="s">
        <v>584</v>
      </c>
      <c r="G184" s="63"/>
      <c r="H184" s="63"/>
      <c r="I184" s="163"/>
      <c r="J184" s="63"/>
      <c r="K184" s="63"/>
      <c r="L184" s="61"/>
      <c r="M184" s="206"/>
      <c r="N184" s="42"/>
      <c r="O184" s="42"/>
      <c r="P184" s="42"/>
      <c r="Q184" s="42"/>
      <c r="R184" s="42"/>
      <c r="S184" s="42"/>
      <c r="T184" s="78"/>
      <c r="AT184" s="24" t="s">
        <v>141</v>
      </c>
      <c r="AU184" s="24" t="s">
        <v>84</v>
      </c>
    </row>
    <row r="185" spans="2:51" s="11" customFormat="1" ht="13.5">
      <c r="B185" s="208"/>
      <c r="C185" s="209"/>
      <c r="D185" s="204" t="s">
        <v>143</v>
      </c>
      <c r="E185" s="210" t="s">
        <v>22</v>
      </c>
      <c r="F185" s="211" t="s">
        <v>585</v>
      </c>
      <c r="G185" s="209"/>
      <c r="H185" s="212">
        <v>2500</v>
      </c>
      <c r="I185" s="213"/>
      <c r="J185" s="209"/>
      <c r="K185" s="209"/>
      <c r="L185" s="214"/>
      <c r="M185" s="215"/>
      <c r="N185" s="216"/>
      <c r="O185" s="216"/>
      <c r="P185" s="216"/>
      <c r="Q185" s="216"/>
      <c r="R185" s="216"/>
      <c r="S185" s="216"/>
      <c r="T185" s="217"/>
      <c r="AT185" s="218" t="s">
        <v>143</v>
      </c>
      <c r="AU185" s="218" t="s">
        <v>84</v>
      </c>
      <c r="AV185" s="11" t="s">
        <v>84</v>
      </c>
      <c r="AW185" s="11" t="s">
        <v>39</v>
      </c>
      <c r="AX185" s="11" t="s">
        <v>24</v>
      </c>
      <c r="AY185" s="218" t="s">
        <v>130</v>
      </c>
    </row>
    <row r="186" spans="2:65" s="1" customFormat="1" ht="14.45" customHeight="1">
      <c r="B186" s="41"/>
      <c r="C186" s="192" t="s">
        <v>337</v>
      </c>
      <c r="D186" s="192" t="s">
        <v>132</v>
      </c>
      <c r="E186" s="193" t="s">
        <v>586</v>
      </c>
      <c r="F186" s="194" t="s">
        <v>587</v>
      </c>
      <c r="G186" s="195" t="s">
        <v>135</v>
      </c>
      <c r="H186" s="196">
        <v>4</v>
      </c>
      <c r="I186" s="197"/>
      <c r="J186" s="198">
        <f>ROUND(I186*H186,2)</f>
        <v>0</v>
      </c>
      <c r="K186" s="194" t="s">
        <v>136</v>
      </c>
      <c r="L186" s="61"/>
      <c r="M186" s="199" t="s">
        <v>22</v>
      </c>
      <c r="N186" s="200" t="s">
        <v>46</v>
      </c>
      <c r="O186" s="42"/>
      <c r="P186" s="201">
        <f>O186*H186</f>
        <v>0</v>
      </c>
      <c r="Q186" s="201">
        <v>0</v>
      </c>
      <c r="R186" s="201">
        <f>Q186*H186</f>
        <v>0</v>
      </c>
      <c r="S186" s="201">
        <v>0.0684</v>
      </c>
      <c r="T186" s="202">
        <f>S186*H186</f>
        <v>0.2736</v>
      </c>
      <c r="AR186" s="24" t="s">
        <v>137</v>
      </c>
      <c r="AT186" s="24" t="s">
        <v>132</v>
      </c>
      <c r="AU186" s="24" t="s">
        <v>84</v>
      </c>
      <c r="AY186" s="24" t="s">
        <v>130</v>
      </c>
      <c r="BE186" s="203">
        <f>IF(N186="základní",J186,0)</f>
        <v>0</v>
      </c>
      <c r="BF186" s="203">
        <f>IF(N186="snížená",J186,0)</f>
        <v>0</v>
      </c>
      <c r="BG186" s="203">
        <f>IF(N186="zákl. přenesená",J186,0)</f>
        <v>0</v>
      </c>
      <c r="BH186" s="203">
        <f>IF(N186="sníž. přenesená",J186,0)</f>
        <v>0</v>
      </c>
      <c r="BI186" s="203">
        <f>IF(N186="nulová",J186,0)</f>
        <v>0</v>
      </c>
      <c r="BJ186" s="24" t="s">
        <v>24</v>
      </c>
      <c r="BK186" s="203">
        <f>ROUND(I186*H186,2)</f>
        <v>0</v>
      </c>
      <c r="BL186" s="24" t="s">
        <v>137</v>
      </c>
      <c r="BM186" s="24" t="s">
        <v>588</v>
      </c>
    </row>
    <row r="187" spans="2:47" s="1" customFormat="1" ht="13.5">
      <c r="B187" s="41"/>
      <c r="C187" s="63"/>
      <c r="D187" s="204" t="s">
        <v>139</v>
      </c>
      <c r="E187" s="63"/>
      <c r="F187" s="205" t="s">
        <v>589</v>
      </c>
      <c r="G187" s="63"/>
      <c r="H187" s="63"/>
      <c r="I187" s="163"/>
      <c r="J187" s="63"/>
      <c r="K187" s="63"/>
      <c r="L187" s="61"/>
      <c r="M187" s="206"/>
      <c r="N187" s="42"/>
      <c r="O187" s="42"/>
      <c r="P187" s="42"/>
      <c r="Q187" s="42"/>
      <c r="R187" s="42"/>
      <c r="S187" s="42"/>
      <c r="T187" s="78"/>
      <c r="AT187" s="24" t="s">
        <v>139</v>
      </c>
      <c r="AU187" s="24" t="s">
        <v>84</v>
      </c>
    </row>
    <row r="188" spans="2:63" s="10" customFormat="1" ht="29.85" customHeight="1">
      <c r="B188" s="176"/>
      <c r="C188" s="177"/>
      <c r="D188" s="178" t="s">
        <v>74</v>
      </c>
      <c r="E188" s="190" t="s">
        <v>470</v>
      </c>
      <c r="F188" s="190" t="s">
        <v>471</v>
      </c>
      <c r="G188" s="177"/>
      <c r="H188" s="177"/>
      <c r="I188" s="180"/>
      <c r="J188" s="191">
        <f>BK188</f>
        <v>0</v>
      </c>
      <c r="K188" s="177"/>
      <c r="L188" s="182"/>
      <c r="M188" s="183"/>
      <c r="N188" s="184"/>
      <c r="O188" s="184"/>
      <c r="P188" s="185">
        <f>SUM(P189:P190)</f>
        <v>0</v>
      </c>
      <c r="Q188" s="184"/>
      <c r="R188" s="185">
        <f>SUM(R189:R190)</f>
        <v>0</v>
      </c>
      <c r="S188" s="184"/>
      <c r="T188" s="186">
        <f>SUM(T189:T190)</f>
        <v>0</v>
      </c>
      <c r="AR188" s="187" t="s">
        <v>24</v>
      </c>
      <c r="AT188" s="188" t="s">
        <v>74</v>
      </c>
      <c r="AU188" s="188" t="s">
        <v>24</v>
      </c>
      <c r="AY188" s="187" t="s">
        <v>130</v>
      </c>
      <c r="BK188" s="189">
        <f>SUM(BK189:BK190)</f>
        <v>0</v>
      </c>
    </row>
    <row r="189" spans="2:65" s="1" customFormat="1" ht="14.45" customHeight="1">
      <c r="B189" s="41"/>
      <c r="C189" s="192" t="s">
        <v>344</v>
      </c>
      <c r="D189" s="192" t="s">
        <v>132</v>
      </c>
      <c r="E189" s="193" t="s">
        <v>473</v>
      </c>
      <c r="F189" s="194" t="s">
        <v>474</v>
      </c>
      <c r="G189" s="195" t="s">
        <v>475</v>
      </c>
      <c r="H189" s="196">
        <v>5.274</v>
      </c>
      <c r="I189" s="197"/>
      <c r="J189" s="198">
        <f>ROUND(I189*H189,2)</f>
        <v>0</v>
      </c>
      <c r="K189" s="194" t="s">
        <v>22</v>
      </c>
      <c r="L189" s="61"/>
      <c r="M189" s="199" t="s">
        <v>22</v>
      </c>
      <c r="N189" s="200" t="s">
        <v>46</v>
      </c>
      <c r="O189" s="42"/>
      <c r="P189" s="201">
        <f>O189*H189</f>
        <v>0</v>
      </c>
      <c r="Q189" s="201">
        <v>0</v>
      </c>
      <c r="R189" s="201">
        <f>Q189*H189</f>
        <v>0</v>
      </c>
      <c r="S189" s="201">
        <v>0</v>
      </c>
      <c r="T189" s="202">
        <f>S189*H189</f>
        <v>0</v>
      </c>
      <c r="AR189" s="24" t="s">
        <v>137</v>
      </c>
      <c r="AT189" s="24" t="s">
        <v>132</v>
      </c>
      <c r="AU189" s="24" t="s">
        <v>84</v>
      </c>
      <c r="AY189" s="24" t="s">
        <v>130</v>
      </c>
      <c r="BE189" s="203">
        <f>IF(N189="základní",J189,0)</f>
        <v>0</v>
      </c>
      <c r="BF189" s="203">
        <f>IF(N189="snížená",J189,0)</f>
        <v>0</v>
      </c>
      <c r="BG189" s="203">
        <f>IF(N189="zákl. přenesená",J189,0)</f>
        <v>0</v>
      </c>
      <c r="BH189" s="203">
        <f>IF(N189="sníž. přenesená",J189,0)</f>
        <v>0</v>
      </c>
      <c r="BI189" s="203">
        <f>IF(N189="nulová",J189,0)</f>
        <v>0</v>
      </c>
      <c r="BJ189" s="24" t="s">
        <v>24</v>
      </c>
      <c r="BK189" s="203">
        <f>ROUND(I189*H189,2)</f>
        <v>0</v>
      </c>
      <c r="BL189" s="24" t="s">
        <v>137</v>
      </c>
      <c r="BM189" s="24" t="s">
        <v>590</v>
      </c>
    </row>
    <row r="190" spans="2:47" s="1" customFormat="1" ht="27">
      <c r="B190" s="41"/>
      <c r="C190" s="63"/>
      <c r="D190" s="204" t="s">
        <v>139</v>
      </c>
      <c r="E190" s="63"/>
      <c r="F190" s="205" t="s">
        <v>477</v>
      </c>
      <c r="G190" s="63"/>
      <c r="H190" s="63"/>
      <c r="I190" s="163"/>
      <c r="J190" s="63"/>
      <c r="K190" s="63"/>
      <c r="L190" s="61"/>
      <c r="M190" s="206"/>
      <c r="N190" s="42"/>
      <c r="O190" s="42"/>
      <c r="P190" s="42"/>
      <c r="Q190" s="42"/>
      <c r="R190" s="42"/>
      <c r="S190" s="42"/>
      <c r="T190" s="78"/>
      <c r="AT190" s="24" t="s">
        <v>139</v>
      </c>
      <c r="AU190" s="24" t="s">
        <v>84</v>
      </c>
    </row>
    <row r="191" spans="2:63" s="10" customFormat="1" ht="29.85" customHeight="1">
      <c r="B191" s="176"/>
      <c r="C191" s="177"/>
      <c r="D191" s="178" t="s">
        <v>74</v>
      </c>
      <c r="E191" s="190" t="s">
        <v>478</v>
      </c>
      <c r="F191" s="190" t="s">
        <v>479</v>
      </c>
      <c r="G191" s="177"/>
      <c r="H191" s="177"/>
      <c r="I191" s="180"/>
      <c r="J191" s="191">
        <f>BK191</f>
        <v>0</v>
      </c>
      <c r="K191" s="177"/>
      <c r="L191" s="182"/>
      <c r="M191" s="183"/>
      <c r="N191" s="184"/>
      <c r="O191" s="184"/>
      <c r="P191" s="185">
        <f>SUM(P192:P194)</f>
        <v>0</v>
      </c>
      <c r="Q191" s="184"/>
      <c r="R191" s="185">
        <f>SUM(R192:R194)</f>
        <v>0</v>
      </c>
      <c r="S191" s="184"/>
      <c r="T191" s="186">
        <f>SUM(T192:T194)</f>
        <v>0</v>
      </c>
      <c r="AR191" s="187" t="s">
        <v>24</v>
      </c>
      <c r="AT191" s="188" t="s">
        <v>74</v>
      </c>
      <c r="AU191" s="188" t="s">
        <v>24</v>
      </c>
      <c r="AY191" s="187" t="s">
        <v>130</v>
      </c>
      <c r="BK191" s="189">
        <f>SUM(BK192:BK194)</f>
        <v>0</v>
      </c>
    </row>
    <row r="192" spans="2:65" s="1" customFormat="1" ht="20.45" customHeight="1">
      <c r="B192" s="41"/>
      <c r="C192" s="192" t="s">
        <v>353</v>
      </c>
      <c r="D192" s="192" t="s">
        <v>132</v>
      </c>
      <c r="E192" s="193" t="s">
        <v>481</v>
      </c>
      <c r="F192" s="194" t="s">
        <v>591</v>
      </c>
      <c r="G192" s="195" t="s">
        <v>475</v>
      </c>
      <c r="H192" s="196">
        <v>166.985</v>
      </c>
      <c r="I192" s="197"/>
      <c r="J192" s="198">
        <f>ROUND(I192*H192,2)</f>
        <v>0</v>
      </c>
      <c r="K192" s="194" t="s">
        <v>136</v>
      </c>
      <c r="L192" s="61"/>
      <c r="M192" s="199" t="s">
        <v>22</v>
      </c>
      <c r="N192" s="200" t="s">
        <v>46</v>
      </c>
      <c r="O192" s="42"/>
      <c r="P192" s="201">
        <f>O192*H192</f>
        <v>0</v>
      </c>
      <c r="Q192" s="201">
        <v>0</v>
      </c>
      <c r="R192" s="201">
        <f>Q192*H192</f>
        <v>0</v>
      </c>
      <c r="S192" s="201">
        <v>0</v>
      </c>
      <c r="T192" s="202">
        <f>S192*H192</f>
        <v>0</v>
      </c>
      <c r="AR192" s="24" t="s">
        <v>137</v>
      </c>
      <c r="AT192" s="24" t="s">
        <v>132</v>
      </c>
      <c r="AU192" s="24" t="s">
        <v>84</v>
      </c>
      <c r="AY192" s="24" t="s">
        <v>130</v>
      </c>
      <c r="BE192" s="203">
        <f>IF(N192="základní",J192,0)</f>
        <v>0</v>
      </c>
      <c r="BF192" s="203">
        <f>IF(N192="snížená",J192,0)</f>
        <v>0</v>
      </c>
      <c r="BG192" s="203">
        <f>IF(N192="zákl. přenesená",J192,0)</f>
        <v>0</v>
      </c>
      <c r="BH192" s="203">
        <f>IF(N192="sníž. přenesená",J192,0)</f>
        <v>0</v>
      </c>
      <c r="BI192" s="203">
        <f>IF(N192="nulová",J192,0)</f>
        <v>0</v>
      </c>
      <c r="BJ192" s="24" t="s">
        <v>24</v>
      </c>
      <c r="BK192" s="203">
        <f>ROUND(I192*H192,2)</f>
        <v>0</v>
      </c>
      <c r="BL192" s="24" t="s">
        <v>137</v>
      </c>
      <c r="BM192" s="24" t="s">
        <v>483</v>
      </c>
    </row>
    <row r="193" spans="2:47" s="1" customFormat="1" ht="13.5">
      <c r="B193" s="41"/>
      <c r="C193" s="63"/>
      <c r="D193" s="204" t="s">
        <v>139</v>
      </c>
      <c r="E193" s="63"/>
      <c r="F193" s="205" t="s">
        <v>484</v>
      </c>
      <c r="G193" s="63"/>
      <c r="H193" s="63"/>
      <c r="I193" s="163"/>
      <c r="J193" s="63"/>
      <c r="K193" s="63"/>
      <c r="L193" s="61"/>
      <c r="M193" s="206"/>
      <c r="N193" s="42"/>
      <c r="O193" s="42"/>
      <c r="P193" s="42"/>
      <c r="Q193" s="42"/>
      <c r="R193" s="42"/>
      <c r="S193" s="42"/>
      <c r="T193" s="78"/>
      <c r="AT193" s="24" t="s">
        <v>139</v>
      </c>
      <c r="AU193" s="24" t="s">
        <v>84</v>
      </c>
    </row>
    <row r="194" spans="2:47" s="1" customFormat="1" ht="27">
      <c r="B194" s="41"/>
      <c r="C194" s="63"/>
      <c r="D194" s="204" t="s">
        <v>141</v>
      </c>
      <c r="E194" s="63"/>
      <c r="F194" s="207" t="s">
        <v>485</v>
      </c>
      <c r="G194" s="63"/>
      <c r="H194" s="63"/>
      <c r="I194" s="163"/>
      <c r="J194" s="63"/>
      <c r="K194" s="63"/>
      <c r="L194" s="61"/>
      <c r="M194" s="206"/>
      <c r="N194" s="42"/>
      <c r="O194" s="42"/>
      <c r="P194" s="42"/>
      <c r="Q194" s="42"/>
      <c r="R194" s="42"/>
      <c r="S194" s="42"/>
      <c r="T194" s="78"/>
      <c r="AT194" s="24" t="s">
        <v>141</v>
      </c>
      <c r="AU194" s="24" t="s">
        <v>84</v>
      </c>
    </row>
    <row r="195" spans="2:63" s="10" customFormat="1" ht="37.35" customHeight="1">
      <c r="B195" s="176"/>
      <c r="C195" s="177"/>
      <c r="D195" s="178" t="s">
        <v>74</v>
      </c>
      <c r="E195" s="179" t="s">
        <v>592</v>
      </c>
      <c r="F195" s="179" t="s">
        <v>593</v>
      </c>
      <c r="G195" s="177"/>
      <c r="H195" s="177"/>
      <c r="I195" s="180"/>
      <c r="J195" s="181">
        <f>BK195</f>
        <v>0</v>
      </c>
      <c r="K195" s="177"/>
      <c r="L195" s="182"/>
      <c r="M195" s="183"/>
      <c r="N195" s="184"/>
      <c r="O195" s="184"/>
      <c r="P195" s="185">
        <f>P196</f>
        <v>0</v>
      </c>
      <c r="Q195" s="184"/>
      <c r="R195" s="185">
        <f>R196</f>
        <v>0.23424509999999998</v>
      </c>
      <c r="S195" s="184"/>
      <c r="T195" s="186">
        <f>T196</f>
        <v>0</v>
      </c>
      <c r="AR195" s="187" t="s">
        <v>84</v>
      </c>
      <c r="AT195" s="188" t="s">
        <v>74</v>
      </c>
      <c r="AU195" s="188" t="s">
        <v>75</v>
      </c>
      <c r="AY195" s="187" t="s">
        <v>130</v>
      </c>
      <c r="BK195" s="189">
        <f>BK196</f>
        <v>0</v>
      </c>
    </row>
    <row r="196" spans="2:63" s="10" customFormat="1" ht="19.9" customHeight="1">
      <c r="B196" s="176"/>
      <c r="C196" s="177"/>
      <c r="D196" s="178" t="s">
        <v>74</v>
      </c>
      <c r="E196" s="190" t="s">
        <v>594</v>
      </c>
      <c r="F196" s="190" t="s">
        <v>595</v>
      </c>
      <c r="G196" s="177"/>
      <c r="H196" s="177"/>
      <c r="I196" s="180"/>
      <c r="J196" s="191">
        <f>BK196</f>
        <v>0</v>
      </c>
      <c r="K196" s="177"/>
      <c r="L196" s="182"/>
      <c r="M196" s="183"/>
      <c r="N196" s="184"/>
      <c r="O196" s="184"/>
      <c r="P196" s="185">
        <f>SUM(P197:P212)</f>
        <v>0</v>
      </c>
      <c r="Q196" s="184"/>
      <c r="R196" s="185">
        <f>SUM(R197:R212)</f>
        <v>0.23424509999999998</v>
      </c>
      <c r="S196" s="184"/>
      <c r="T196" s="186">
        <f>SUM(T197:T212)</f>
        <v>0</v>
      </c>
      <c r="AR196" s="187" t="s">
        <v>84</v>
      </c>
      <c r="AT196" s="188" t="s">
        <v>74</v>
      </c>
      <c r="AU196" s="188" t="s">
        <v>24</v>
      </c>
      <c r="AY196" s="187" t="s">
        <v>130</v>
      </c>
      <c r="BK196" s="189">
        <f>SUM(BK197:BK212)</f>
        <v>0</v>
      </c>
    </row>
    <row r="197" spans="2:65" s="1" customFormat="1" ht="20.45" customHeight="1">
      <c r="B197" s="41"/>
      <c r="C197" s="192" t="s">
        <v>359</v>
      </c>
      <c r="D197" s="192" t="s">
        <v>132</v>
      </c>
      <c r="E197" s="193" t="s">
        <v>596</v>
      </c>
      <c r="F197" s="194" t="s">
        <v>597</v>
      </c>
      <c r="G197" s="195" t="s">
        <v>292</v>
      </c>
      <c r="H197" s="196">
        <v>41.58</v>
      </c>
      <c r="I197" s="197"/>
      <c r="J197" s="198">
        <f>ROUND(I197*H197,2)</f>
        <v>0</v>
      </c>
      <c r="K197" s="194" t="s">
        <v>136</v>
      </c>
      <c r="L197" s="61"/>
      <c r="M197" s="199" t="s">
        <v>22</v>
      </c>
      <c r="N197" s="200" t="s">
        <v>46</v>
      </c>
      <c r="O197" s="42"/>
      <c r="P197" s="201">
        <f>O197*H197</f>
        <v>0</v>
      </c>
      <c r="Q197" s="201">
        <v>0</v>
      </c>
      <c r="R197" s="201">
        <f>Q197*H197</f>
        <v>0</v>
      </c>
      <c r="S197" s="201">
        <v>0</v>
      </c>
      <c r="T197" s="202">
        <f>S197*H197</f>
        <v>0</v>
      </c>
      <c r="AR197" s="24" t="s">
        <v>252</v>
      </c>
      <c r="AT197" s="24" t="s">
        <v>132</v>
      </c>
      <c r="AU197" s="24" t="s">
        <v>84</v>
      </c>
      <c r="AY197" s="24" t="s">
        <v>130</v>
      </c>
      <c r="BE197" s="203">
        <f>IF(N197="základní",J197,0)</f>
        <v>0</v>
      </c>
      <c r="BF197" s="203">
        <f>IF(N197="snížená",J197,0)</f>
        <v>0</v>
      </c>
      <c r="BG197" s="203">
        <f>IF(N197="zákl. přenesená",J197,0)</f>
        <v>0</v>
      </c>
      <c r="BH197" s="203">
        <f>IF(N197="sníž. přenesená",J197,0)</f>
        <v>0</v>
      </c>
      <c r="BI197" s="203">
        <f>IF(N197="nulová",J197,0)</f>
        <v>0</v>
      </c>
      <c r="BJ197" s="24" t="s">
        <v>24</v>
      </c>
      <c r="BK197" s="203">
        <f>ROUND(I197*H197,2)</f>
        <v>0</v>
      </c>
      <c r="BL197" s="24" t="s">
        <v>252</v>
      </c>
      <c r="BM197" s="24" t="s">
        <v>598</v>
      </c>
    </row>
    <row r="198" spans="2:47" s="1" customFormat="1" ht="27">
      <c r="B198" s="41"/>
      <c r="C198" s="63"/>
      <c r="D198" s="204" t="s">
        <v>139</v>
      </c>
      <c r="E198" s="63"/>
      <c r="F198" s="205" t="s">
        <v>599</v>
      </c>
      <c r="G198" s="63"/>
      <c r="H198" s="63"/>
      <c r="I198" s="163"/>
      <c r="J198" s="63"/>
      <c r="K198" s="63"/>
      <c r="L198" s="61"/>
      <c r="M198" s="206"/>
      <c r="N198" s="42"/>
      <c r="O198" s="42"/>
      <c r="P198" s="42"/>
      <c r="Q198" s="42"/>
      <c r="R198" s="42"/>
      <c r="S198" s="42"/>
      <c r="T198" s="78"/>
      <c r="AT198" s="24" t="s">
        <v>139</v>
      </c>
      <c r="AU198" s="24" t="s">
        <v>84</v>
      </c>
    </row>
    <row r="199" spans="2:47" s="1" customFormat="1" ht="40.5">
      <c r="B199" s="41"/>
      <c r="C199" s="63"/>
      <c r="D199" s="204" t="s">
        <v>141</v>
      </c>
      <c r="E199" s="63"/>
      <c r="F199" s="207" t="s">
        <v>600</v>
      </c>
      <c r="G199" s="63"/>
      <c r="H199" s="63"/>
      <c r="I199" s="163"/>
      <c r="J199" s="63"/>
      <c r="K199" s="63"/>
      <c r="L199" s="61"/>
      <c r="M199" s="206"/>
      <c r="N199" s="42"/>
      <c r="O199" s="42"/>
      <c r="P199" s="42"/>
      <c r="Q199" s="42"/>
      <c r="R199" s="42"/>
      <c r="S199" s="42"/>
      <c r="T199" s="78"/>
      <c r="AT199" s="24" t="s">
        <v>141</v>
      </c>
      <c r="AU199" s="24" t="s">
        <v>84</v>
      </c>
    </row>
    <row r="200" spans="2:51" s="11" customFormat="1" ht="13.5">
      <c r="B200" s="208"/>
      <c r="C200" s="209"/>
      <c r="D200" s="204" t="s">
        <v>143</v>
      </c>
      <c r="E200" s="210" t="s">
        <v>22</v>
      </c>
      <c r="F200" s="211" t="s">
        <v>601</v>
      </c>
      <c r="G200" s="209"/>
      <c r="H200" s="212">
        <v>41.58</v>
      </c>
      <c r="I200" s="213"/>
      <c r="J200" s="209"/>
      <c r="K200" s="209"/>
      <c r="L200" s="214"/>
      <c r="M200" s="215"/>
      <c r="N200" s="216"/>
      <c r="O200" s="216"/>
      <c r="P200" s="216"/>
      <c r="Q200" s="216"/>
      <c r="R200" s="216"/>
      <c r="S200" s="216"/>
      <c r="T200" s="217"/>
      <c r="AT200" s="218" t="s">
        <v>143</v>
      </c>
      <c r="AU200" s="218" t="s">
        <v>84</v>
      </c>
      <c r="AV200" s="11" t="s">
        <v>84</v>
      </c>
      <c r="AW200" s="11" t="s">
        <v>39</v>
      </c>
      <c r="AX200" s="11" t="s">
        <v>24</v>
      </c>
      <c r="AY200" s="218" t="s">
        <v>130</v>
      </c>
    </row>
    <row r="201" spans="2:65" s="1" customFormat="1" ht="14.45" customHeight="1">
      <c r="B201" s="41"/>
      <c r="C201" s="251" t="s">
        <v>365</v>
      </c>
      <c r="D201" s="251" t="s">
        <v>280</v>
      </c>
      <c r="E201" s="252" t="s">
        <v>602</v>
      </c>
      <c r="F201" s="253" t="s">
        <v>603</v>
      </c>
      <c r="G201" s="254" t="s">
        <v>475</v>
      </c>
      <c r="H201" s="255">
        <v>0.012</v>
      </c>
      <c r="I201" s="256"/>
      <c r="J201" s="257">
        <f>ROUND(I201*H201,2)</f>
        <v>0</v>
      </c>
      <c r="K201" s="253" t="s">
        <v>136</v>
      </c>
      <c r="L201" s="258"/>
      <c r="M201" s="259" t="s">
        <v>22</v>
      </c>
      <c r="N201" s="260" t="s">
        <v>46</v>
      </c>
      <c r="O201" s="42"/>
      <c r="P201" s="201">
        <f>O201*H201</f>
        <v>0</v>
      </c>
      <c r="Q201" s="201">
        <v>1</v>
      </c>
      <c r="R201" s="201">
        <f>Q201*H201</f>
        <v>0.012</v>
      </c>
      <c r="S201" s="201">
        <v>0</v>
      </c>
      <c r="T201" s="202">
        <f>S201*H201</f>
        <v>0</v>
      </c>
      <c r="AR201" s="24" t="s">
        <v>365</v>
      </c>
      <c r="AT201" s="24" t="s">
        <v>280</v>
      </c>
      <c r="AU201" s="24" t="s">
        <v>84</v>
      </c>
      <c r="AY201" s="24" t="s">
        <v>130</v>
      </c>
      <c r="BE201" s="203">
        <f>IF(N201="základní",J201,0)</f>
        <v>0</v>
      </c>
      <c r="BF201" s="203">
        <f>IF(N201="snížená",J201,0)</f>
        <v>0</v>
      </c>
      <c r="BG201" s="203">
        <f>IF(N201="zákl. přenesená",J201,0)</f>
        <v>0</v>
      </c>
      <c r="BH201" s="203">
        <f>IF(N201="sníž. přenesená",J201,0)</f>
        <v>0</v>
      </c>
      <c r="BI201" s="203">
        <f>IF(N201="nulová",J201,0)</f>
        <v>0</v>
      </c>
      <c r="BJ201" s="24" t="s">
        <v>24</v>
      </c>
      <c r="BK201" s="203">
        <f>ROUND(I201*H201,2)</f>
        <v>0</v>
      </c>
      <c r="BL201" s="24" t="s">
        <v>252</v>
      </c>
      <c r="BM201" s="24" t="s">
        <v>604</v>
      </c>
    </row>
    <row r="202" spans="2:47" s="1" customFormat="1" ht="13.5">
      <c r="B202" s="41"/>
      <c r="C202" s="63"/>
      <c r="D202" s="204" t="s">
        <v>139</v>
      </c>
      <c r="E202" s="63"/>
      <c r="F202" s="205" t="s">
        <v>603</v>
      </c>
      <c r="G202" s="63"/>
      <c r="H202" s="63"/>
      <c r="I202" s="163"/>
      <c r="J202" s="63"/>
      <c r="K202" s="63"/>
      <c r="L202" s="61"/>
      <c r="M202" s="206"/>
      <c r="N202" s="42"/>
      <c r="O202" s="42"/>
      <c r="P202" s="42"/>
      <c r="Q202" s="42"/>
      <c r="R202" s="42"/>
      <c r="S202" s="42"/>
      <c r="T202" s="78"/>
      <c r="AT202" s="24" t="s">
        <v>139</v>
      </c>
      <c r="AU202" s="24" t="s">
        <v>84</v>
      </c>
    </row>
    <row r="203" spans="2:51" s="11" customFormat="1" ht="13.5">
      <c r="B203" s="208"/>
      <c r="C203" s="209"/>
      <c r="D203" s="204" t="s">
        <v>143</v>
      </c>
      <c r="E203" s="209"/>
      <c r="F203" s="211" t="s">
        <v>605</v>
      </c>
      <c r="G203" s="209"/>
      <c r="H203" s="212">
        <v>0.012</v>
      </c>
      <c r="I203" s="213"/>
      <c r="J203" s="209"/>
      <c r="K203" s="209"/>
      <c r="L203" s="214"/>
      <c r="M203" s="215"/>
      <c r="N203" s="216"/>
      <c r="O203" s="216"/>
      <c r="P203" s="216"/>
      <c r="Q203" s="216"/>
      <c r="R203" s="216"/>
      <c r="S203" s="216"/>
      <c r="T203" s="217"/>
      <c r="AT203" s="218" t="s">
        <v>143</v>
      </c>
      <c r="AU203" s="218" t="s">
        <v>84</v>
      </c>
      <c r="AV203" s="11" t="s">
        <v>84</v>
      </c>
      <c r="AW203" s="11" t="s">
        <v>6</v>
      </c>
      <c r="AX203" s="11" t="s">
        <v>24</v>
      </c>
      <c r="AY203" s="218" t="s">
        <v>130</v>
      </c>
    </row>
    <row r="204" spans="2:65" s="1" customFormat="1" ht="14.45" customHeight="1">
      <c r="B204" s="41"/>
      <c r="C204" s="192" t="s">
        <v>371</v>
      </c>
      <c r="D204" s="192" t="s">
        <v>132</v>
      </c>
      <c r="E204" s="193" t="s">
        <v>606</v>
      </c>
      <c r="F204" s="194" t="s">
        <v>607</v>
      </c>
      <c r="G204" s="195" t="s">
        <v>292</v>
      </c>
      <c r="H204" s="196">
        <v>41.58</v>
      </c>
      <c r="I204" s="197"/>
      <c r="J204" s="198">
        <f>ROUND(I204*H204,2)</f>
        <v>0</v>
      </c>
      <c r="K204" s="194" t="s">
        <v>136</v>
      </c>
      <c r="L204" s="61"/>
      <c r="M204" s="199" t="s">
        <v>22</v>
      </c>
      <c r="N204" s="200" t="s">
        <v>46</v>
      </c>
      <c r="O204" s="42"/>
      <c r="P204" s="201">
        <f>O204*H204</f>
        <v>0</v>
      </c>
      <c r="Q204" s="201">
        <v>0.0004</v>
      </c>
      <c r="R204" s="201">
        <f>Q204*H204</f>
        <v>0.016632</v>
      </c>
      <c r="S204" s="201">
        <v>0</v>
      </c>
      <c r="T204" s="202">
        <f>S204*H204</f>
        <v>0</v>
      </c>
      <c r="AR204" s="24" t="s">
        <v>252</v>
      </c>
      <c r="AT204" s="24" t="s">
        <v>132</v>
      </c>
      <c r="AU204" s="24" t="s">
        <v>84</v>
      </c>
      <c r="AY204" s="24" t="s">
        <v>130</v>
      </c>
      <c r="BE204" s="203">
        <f>IF(N204="základní",J204,0)</f>
        <v>0</v>
      </c>
      <c r="BF204" s="203">
        <f>IF(N204="snížená",J204,0)</f>
        <v>0</v>
      </c>
      <c r="BG204" s="203">
        <f>IF(N204="zákl. přenesená",J204,0)</f>
        <v>0</v>
      </c>
      <c r="BH204" s="203">
        <f>IF(N204="sníž. přenesená",J204,0)</f>
        <v>0</v>
      </c>
      <c r="BI204" s="203">
        <f>IF(N204="nulová",J204,0)</f>
        <v>0</v>
      </c>
      <c r="BJ204" s="24" t="s">
        <v>24</v>
      </c>
      <c r="BK204" s="203">
        <f>ROUND(I204*H204,2)</f>
        <v>0</v>
      </c>
      <c r="BL204" s="24" t="s">
        <v>252</v>
      </c>
      <c r="BM204" s="24" t="s">
        <v>608</v>
      </c>
    </row>
    <row r="205" spans="2:47" s="1" customFormat="1" ht="13.5">
      <c r="B205" s="41"/>
      <c r="C205" s="63"/>
      <c r="D205" s="204" t="s">
        <v>139</v>
      </c>
      <c r="E205" s="63"/>
      <c r="F205" s="205" t="s">
        <v>609</v>
      </c>
      <c r="G205" s="63"/>
      <c r="H205" s="63"/>
      <c r="I205" s="163"/>
      <c r="J205" s="63"/>
      <c r="K205" s="63"/>
      <c r="L205" s="61"/>
      <c r="M205" s="206"/>
      <c r="N205" s="42"/>
      <c r="O205" s="42"/>
      <c r="P205" s="42"/>
      <c r="Q205" s="42"/>
      <c r="R205" s="42"/>
      <c r="S205" s="42"/>
      <c r="T205" s="78"/>
      <c r="AT205" s="24" t="s">
        <v>139</v>
      </c>
      <c r="AU205" s="24" t="s">
        <v>84</v>
      </c>
    </row>
    <row r="206" spans="2:47" s="1" customFormat="1" ht="40.5">
      <c r="B206" s="41"/>
      <c r="C206" s="63"/>
      <c r="D206" s="204" t="s">
        <v>141</v>
      </c>
      <c r="E206" s="63"/>
      <c r="F206" s="207" t="s">
        <v>610</v>
      </c>
      <c r="G206" s="63"/>
      <c r="H206" s="63"/>
      <c r="I206" s="163"/>
      <c r="J206" s="63"/>
      <c r="K206" s="63"/>
      <c r="L206" s="61"/>
      <c r="M206" s="206"/>
      <c r="N206" s="42"/>
      <c r="O206" s="42"/>
      <c r="P206" s="42"/>
      <c r="Q206" s="42"/>
      <c r="R206" s="42"/>
      <c r="S206" s="42"/>
      <c r="T206" s="78"/>
      <c r="AT206" s="24" t="s">
        <v>141</v>
      </c>
      <c r="AU206" s="24" t="s">
        <v>84</v>
      </c>
    </row>
    <row r="207" spans="2:65" s="1" customFormat="1" ht="14.45" customHeight="1">
      <c r="B207" s="41"/>
      <c r="C207" s="251" t="s">
        <v>377</v>
      </c>
      <c r="D207" s="251" t="s">
        <v>280</v>
      </c>
      <c r="E207" s="252" t="s">
        <v>611</v>
      </c>
      <c r="F207" s="253" t="s">
        <v>612</v>
      </c>
      <c r="G207" s="254" t="s">
        <v>292</v>
      </c>
      <c r="H207" s="255">
        <v>47.817</v>
      </c>
      <c r="I207" s="256"/>
      <c r="J207" s="257">
        <f>ROUND(I207*H207,2)</f>
        <v>0</v>
      </c>
      <c r="K207" s="253" t="s">
        <v>136</v>
      </c>
      <c r="L207" s="258"/>
      <c r="M207" s="259" t="s">
        <v>22</v>
      </c>
      <c r="N207" s="260" t="s">
        <v>46</v>
      </c>
      <c r="O207" s="42"/>
      <c r="P207" s="201">
        <f>O207*H207</f>
        <v>0</v>
      </c>
      <c r="Q207" s="201">
        <v>0.0043</v>
      </c>
      <c r="R207" s="201">
        <f>Q207*H207</f>
        <v>0.2056131</v>
      </c>
      <c r="S207" s="201">
        <v>0</v>
      </c>
      <c r="T207" s="202">
        <f>S207*H207</f>
        <v>0</v>
      </c>
      <c r="AR207" s="24" t="s">
        <v>365</v>
      </c>
      <c r="AT207" s="24" t="s">
        <v>280</v>
      </c>
      <c r="AU207" s="24" t="s">
        <v>84</v>
      </c>
      <c r="AY207" s="24" t="s">
        <v>130</v>
      </c>
      <c r="BE207" s="203">
        <f>IF(N207="základní",J207,0)</f>
        <v>0</v>
      </c>
      <c r="BF207" s="203">
        <f>IF(N207="snížená",J207,0)</f>
        <v>0</v>
      </c>
      <c r="BG207" s="203">
        <f>IF(N207="zákl. přenesená",J207,0)</f>
        <v>0</v>
      </c>
      <c r="BH207" s="203">
        <f>IF(N207="sníž. přenesená",J207,0)</f>
        <v>0</v>
      </c>
      <c r="BI207" s="203">
        <f>IF(N207="nulová",J207,0)</f>
        <v>0</v>
      </c>
      <c r="BJ207" s="24" t="s">
        <v>24</v>
      </c>
      <c r="BK207" s="203">
        <f>ROUND(I207*H207,2)</f>
        <v>0</v>
      </c>
      <c r="BL207" s="24" t="s">
        <v>252</v>
      </c>
      <c r="BM207" s="24" t="s">
        <v>613</v>
      </c>
    </row>
    <row r="208" spans="2:47" s="1" customFormat="1" ht="13.5">
      <c r="B208" s="41"/>
      <c r="C208" s="63"/>
      <c r="D208" s="204" t="s">
        <v>139</v>
      </c>
      <c r="E208" s="63"/>
      <c r="F208" s="205" t="s">
        <v>612</v>
      </c>
      <c r="G208" s="63"/>
      <c r="H208" s="63"/>
      <c r="I208" s="163"/>
      <c r="J208" s="63"/>
      <c r="K208" s="63"/>
      <c r="L208" s="61"/>
      <c r="M208" s="206"/>
      <c r="N208" s="42"/>
      <c r="O208" s="42"/>
      <c r="P208" s="42"/>
      <c r="Q208" s="42"/>
      <c r="R208" s="42"/>
      <c r="S208" s="42"/>
      <c r="T208" s="78"/>
      <c r="AT208" s="24" t="s">
        <v>139</v>
      </c>
      <c r="AU208" s="24" t="s">
        <v>84</v>
      </c>
    </row>
    <row r="209" spans="2:51" s="11" customFormat="1" ht="13.5">
      <c r="B209" s="208"/>
      <c r="C209" s="209"/>
      <c r="D209" s="204" t="s">
        <v>143</v>
      </c>
      <c r="E209" s="209"/>
      <c r="F209" s="211" t="s">
        <v>614</v>
      </c>
      <c r="G209" s="209"/>
      <c r="H209" s="212">
        <v>47.817</v>
      </c>
      <c r="I209" s="213"/>
      <c r="J209" s="209"/>
      <c r="K209" s="209"/>
      <c r="L209" s="214"/>
      <c r="M209" s="215"/>
      <c r="N209" s="216"/>
      <c r="O209" s="216"/>
      <c r="P209" s="216"/>
      <c r="Q209" s="216"/>
      <c r="R209" s="216"/>
      <c r="S209" s="216"/>
      <c r="T209" s="217"/>
      <c r="AT209" s="218" t="s">
        <v>143</v>
      </c>
      <c r="AU209" s="218" t="s">
        <v>84</v>
      </c>
      <c r="AV209" s="11" t="s">
        <v>84</v>
      </c>
      <c r="AW209" s="11" t="s">
        <v>6</v>
      </c>
      <c r="AX209" s="11" t="s">
        <v>24</v>
      </c>
      <c r="AY209" s="218" t="s">
        <v>130</v>
      </c>
    </row>
    <row r="210" spans="2:65" s="1" customFormat="1" ht="20.45" customHeight="1">
      <c r="B210" s="41"/>
      <c r="C210" s="192" t="s">
        <v>383</v>
      </c>
      <c r="D210" s="192" t="s">
        <v>132</v>
      </c>
      <c r="E210" s="193" t="s">
        <v>615</v>
      </c>
      <c r="F210" s="194" t="s">
        <v>616</v>
      </c>
      <c r="G210" s="195" t="s">
        <v>617</v>
      </c>
      <c r="H210" s="264"/>
      <c r="I210" s="197"/>
      <c r="J210" s="198">
        <f>ROUND(I210*H210,2)</f>
        <v>0</v>
      </c>
      <c r="K210" s="194" t="s">
        <v>136</v>
      </c>
      <c r="L210" s="61"/>
      <c r="M210" s="199" t="s">
        <v>22</v>
      </c>
      <c r="N210" s="200" t="s">
        <v>46</v>
      </c>
      <c r="O210" s="42"/>
      <c r="P210" s="201">
        <f>O210*H210</f>
        <v>0</v>
      </c>
      <c r="Q210" s="201">
        <v>0</v>
      </c>
      <c r="R210" s="201">
        <f>Q210*H210</f>
        <v>0</v>
      </c>
      <c r="S210" s="201">
        <v>0</v>
      </c>
      <c r="T210" s="202">
        <f>S210*H210</f>
        <v>0</v>
      </c>
      <c r="AR210" s="24" t="s">
        <v>252</v>
      </c>
      <c r="AT210" s="24" t="s">
        <v>132</v>
      </c>
      <c r="AU210" s="24" t="s">
        <v>84</v>
      </c>
      <c r="AY210" s="24" t="s">
        <v>130</v>
      </c>
      <c r="BE210" s="203">
        <f>IF(N210="základní",J210,0)</f>
        <v>0</v>
      </c>
      <c r="BF210" s="203">
        <f>IF(N210="snížená",J210,0)</f>
        <v>0</v>
      </c>
      <c r="BG210" s="203">
        <f>IF(N210="zákl. přenesená",J210,0)</f>
        <v>0</v>
      </c>
      <c r="BH210" s="203">
        <f>IF(N210="sníž. přenesená",J210,0)</f>
        <v>0</v>
      </c>
      <c r="BI210" s="203">
        <f>IF(N210="nulová",J210,0)</f>
        <v>0</v>
      </c>
      <c r="BJ210" s="24" t="s">
        <v>24</v>
      </c>
      <c r="BK210" s="203">
        <f>ROUND(I210*H210,2)</f>
        <v>0</v>
      </c>
      <c r="BL210" s="24" t="s">
        <v>252</v>
      </c>
      <c r="BM210" s="24" t="s">
        <v>618</v>
      </c>
    </row>
    <row r="211" spans="2:47" s="1" customFormat="1" ht="27">
      <c r="B211" s="41"/>
      <c r="C211" s="63"/>
      <c r="D211" s="204" t="s">
        <v>139</v>
      </c>
      <c r="E211" s="63"/>
      <c r="F211" s="205" t="s">
        <v>619</v>
      </c>
      <c r="G211" s="63"/>
      <c r="H211" s="63"/>
      <c r="I211" s="163"/>
      <c r="J211" s="63"/>
      <c r="K211" s="63"/>
      <c r="L211" s="61"/>
      <c r="M211" s="206"/>
      <c r="N211" s="42"/>
      <c r="O211" s="42"/>
      <c r="P211" s="42"/>
      <c r="Q211" s="42"/>
      <c r="R211" s="42"/>
      <c r="S211" s="42"/>
      <c r="T211" s="78"/>
      <c r="AT211" s="24" t="s">
        <v>139</v>
      </c>
      <c r="AU211" s="24" t="s">
        <v>84</v>
      </c>
    </row>
    <row r="212" spans="2:47" s="1" customFormat="1" ht="121.5">
      <c r="B212" s="41"/>
      <c r="C212" s="63"/>
      <c r="D212" s="204" t="s">
        <v>141</v>
      </c>
      <c r="E212" s="63"/>
      <c r="F212" s="207" t="s">
        <v>620</v>
      </c>
      <c r="G212" s="63"/>
      <c r="H212" s="63"/>
      <c r="I212" s="163"/>
      <c r="J212" s="63"/>
      <c r="K212" s="63"/>
      <c r="L212" s="61"/>
      <c r="M212" s="261"/>
      <c r="N212" s="262"/>
      <c r="O212" s="262"/>
      <c r="P212" s="262"/>
      <c r="Q212" s="262"/>
      <c r="R212" s="262"/>
      <c r="S212" s="262"/>
      <c r="T212" s="263"/>
      <c r="AT212" s="24" t="s">
        <v>141</v>
      </c>
      <c r="AU212" s="24" t="s">
        <v>84</v>
      </c>
    </row>
    <row r="213" spans="2:12" s="1" customFormat="1" ht="6.95" customHeight="1">
      <c r="B213" s="56"/>
      <c r="C213" s="57"/>
      <c r="D213" s="57"/>
      <c r="E213" s="57"/>
      <c r="F213" s="57"/>
      <c r="G213" s="57"/>
      <c r="H213" s="57"/>
      <c r="I213" s="139"/>
      <c r="J213" s="57"/>
      <c r="K213" s="57"/>
      <c r="L213" s="61"/>
    </row>
  </sheetData>
  <sheetProtection password="CC35" sheet="1" objects="1" scenarios="1" formatColumns="0" formatRows="0" autoFilter="0"/>
  <autoFilter ref="C86:K212"/>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91</v>
      </c>
      <c r="G1" s="385" t="s">
        <v>92</v>
      </c>
      <c r="H1" s="385"/>
      <c r="I1" s="115"/>
      <c r="J1" s="114" t="s">
        <v>93</v>
      </c>
      <c r="K1" s="113" t="s">
        <v>94</v>
      </c>
      <c r="L1" s="114" t="s">
        <v>95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73"/>
      <c r="M2" s="373"/>
      <c r="N2" s="373"/>
      <c r="O2" s="373"/>
      <c r="P2" s="373"/>
      <c r="Q2" s="373"/>
      <c r="R2" s="373"/>
      <c r="S2" s="373"/>
      <c r="T2" s="373"/>
      <c r="U2" s="373"/>
      <c r="V2" s="373"/>
      <c r="AT2" s="24" t="s">
        <v>90</v>
      </c>
    </row>
    <row r="3" spans="2:46" ht="6.95" customHeight="1">
      <c r="B3" s="25"/>
      <c r="C3" s="26"/>
      <c r="D3" s="26"/>
      <c r="E3" s="26"/>
      <c r="F3" s="26"/>
      <c r="G3" s="26"/>
      <c r="H3" s="26"/>
      <c r="I3" s="116"/>
      <c r="J3" s="26"/>
      <c r="K3" s="27"/>
      <c r="AT3" s="24" t="s">
        <v>84</v>
      </c>
    </row>
    <row r="4" spans="2:46" ht="36.95" customHeight="1">
      <c r="B4" s="28"/>
      <c r="C4" s="29"/>
      <c r="D4" s="30" t="s">
        <v>96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4.45" customHeight="1">
      <c r="B7" s="28"/>
      <c r="C7" s="29"/>
      <c r="D7" s="29"/>
      <c r="E7" s="386" t="str">
        <f>'Rekapitulace stavby'!K6</f>
        <v>Jasenná, Jásenná ,oprava dlažeb, ř.km 6,600-7,580- AKTUALIZACE</v>
      </c>
      <c r="F7" s="387"/>
      <c r="G7" s="387"/>
      <c r="H7" s="387"/>
      <c r="I7" s="117"/>
      <c r="J7" s="29"/>
      <c r="K7" s="31"/>
    </row>
    <row r="8" spans="2:11" s="1" customFormat="1" ht="15">
      <c r="B8" s="41"/>
      <c r="C8" s="42"/>
      <c r="D8" s="37" t="s">
        <v>97</v>
      </c>
      <c r="E8" s="42"/>
      <c r="F8" s="42"/>
      <c r="G8" s="42"/>
      <c r="H8" s="42"/>
      <c r="I8" s="118"/>
      <c r="J8" s="42"/>
      <c r="K8" s="45"/>
    </row>
    <row r="9" spans="2:11" s="1" customFormat="1" ht="36.95" customHeight="1">
      <c r="B9" s="41"/>
      <c r="C9" s="42"/>
      <c r="D9" s="42"/>
      <c r="E9" s="388" t="s">
        <v>621</v>
      </c>
      <c r="F9" s="389"/>
      <c r="G9" s="389"/>
      <c r="H9" s="389"/>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21</v>
      </c>
      <c r="E11" s="42"/>
      <c r="F11" s="35" t="s">
        <v>22</v>
      </c>
      <c r="G11" s="42"/>
      <c r="H11" s="42"/>
      <c r="I11" s="119" t="s">
        <v>23</v>
      </c>
      <c r="J11" s="35" t="s">
        <v>22</v>
      </c>
      <c r="K11" s="45"/>
    </row>
    <row r="12" spans="2:11" s="1" customFormat="1" ht="14.45" customHeight="1">
      <c r="B12" s="41"/>
      <c r="C12" s="42"/>
      <c r="D12" s="37" t="s">
        <v>25</v>
      </c>
      <c r="E12" s="42"/>
      <c r="F12" s="35" t="s">
        <v>26</v>
      </c>
      <c r="G12" s="42"/>
      <c r="H12" s="42"/>
      <c r="I12" s="119" t="s">
        <v>27</v>
      </c>
      <c r="J12" s="120" t="str">
        <f>'Rekapitulace stavby'!AN8</f>
        <v>3. 3. 2018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31</v>
      </c>
      <c r="E14" s="42"/>
      <c r="F14" s="42"/>
      <c r="G14" s="42"/>
      <c r="H14" s="42"/>
      <c r="I14" s="119" t="s">
        <v>32</v>
      </c>
      <c r="J14" s="35" t="s">
        <v>22</v>
      </c>
      <c r="K14" s="45"/>
    </row>
    <row r="15" spans="2:11" s="1" customFormat="1" ht="18" customHeight="1">
      <c r="B15" s="41"/>
      <c r="C15" s="42"/>
      <c r="D15" s="42"/>
      <c r="E15" s="35" t="s">
        <v>33</v>
      </c>
      <c r="F15" s="42"/>
      <c r="G15" s="42"/>
      <c r="H15" s="42"/>
      <c r="I15" s="119" t="s">
        <v>34</v>
      </c>
      <c r="J15" s="35" t="s">
        <v>22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35</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34</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37</v>
      </c>
      <c r="E20" s="42"/>
      <c r="F20" s="42"/>
      <c r="G20" s="42"/>
      <c r="H20" s="42"/>
      <c r="I20" s="119" t="s">
        <v>32</v>
      </c>
      <c r="J20" s="35" t="s">
        <v>22</v>
      </c>
      <c r="K20" s="45"/>
    </row>
    <row r="21" spans="2:11" s="1" customFormat="1" ht="18" customHeight="1">
      <c r="B21" s="41"/>
      <c r="C21" s="42"/>
      <c r="D21" s="42"/>
      <c r="E21" s="35" t="s">
        <v>38</v>
      </c>
      <c r="F21" s="42"/>
      <c r="G21" s="42"/>
      <c r="H21" s="42"/>
      <c r="I21" s="119" t="s">
        <v>34</v>
      </c>
      <c r="J21" s="35" t="s">
        <v>22</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4.45" customHeight="1">
      <c r="B24" s="121"/>
      <c r="C24" s="122"/>
      <c r="D24" s="122"/>
      <c r="E24" s="350" t="s">
        <v>22</v>
      </c>
      <c r="F24" s="350"/>
      <c r="G24" s="350"/>
      <c r="H24" s="350"/>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41</v>
      </c>
      <c r="E27" s="42"/>
      <c r="F27" s="42"/>
      <c r="G27" s="42"/>
      <c r="H27" s="42"/>
      <c r="I27" s="118"/>
      <c r="J27" s="128">
        <f>ROUND(J80,2)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43</v>
      </c>
      <c r="G29" s="42"/>
      <c r="H29" s="42"/>
      <c r="I29" s="129" t="s">
        <v>42</v>
      </c>
      <c r="J29" s="46" t="s">
        <v>44</v>
      </c>
      <c r="K29" s="45"/>
    </row>
    <row r="30" spans="2:11" s="1" customFormat="1" ht="14.45" customHeight="1">
      <c r="B30" s="41"/>
      <c r="C30" s="42"/>
      <c r="D30" s="49" t="s">
        <v>45</v>
      </c>
      <c r="E30" s="49" t="s">
        <v>46</v>
      </c>
      <c r="F30" s="130">
        <f>ROUND(SUM(BE80:BE131),2)</f>
        <v>0</v>
      </c>
      <c r="G30" s="42"/>
      <c r="H30" s="42"/>
      <c r="I30" s="131">
        <v>0.21</v>
      </c>
      <c r="J30" s="130">
        <f>ROUND(ROUND((SUM(BE80:BE131)),2)*I30,2)</f>
        <v>0</v>
      </c>
      <c r="K30" s="45"/>
    </row>
    <row r="31" spans="2:11" s="1" customFormat="1" ht="14.45" customHeight="1">
      <c r="B31" s="41"/>
      <c r="C31" s="42"/>
      <c r="D31" s="42"/>
      <c r="E31" s="49" t="s">
        <v>47</v>
      </c>
      <c r="F31" s="130">
        <f>ROUND(SUM(BF80:BF131),2)</f>
        <v>0</v>
      </c>
      <c r="G31" s="42"/>
      <c r="H31" s="42"/>
      <c r="I31" s="131">
        <v>0.15</v>
      </c>
      <c r="J31" s="130">
        <f>ROUND(ROUND((SUM(BF80:BF131)),2)*I31,2)</f>
        <v>0</v>
      </c>
      <c r="K31" s="45"/>
    </row>
    <row r="32" spans="2:11" s="1" customFormat="1" ht="14.45" customHeight="1" hidden="1">
      <c r="B32" s="41"/>
      <c r="C32" s="42"/>
      <c r="D32" s="42"/>
      <c r="E32" s="49" t="s">
        <v>48</v>
      </c>
      <c r="F32" s="130">
        <f>ROUND(SUM(BG80:BG131),2)</f>
        <v>0</v>
      </c>
      <c r="G32" s="42"/>
      <c r="H32" s="42"/>
      <c r="I32" s="131">
        <v>0.21</v>
      </c>
      <c r="J32" s="130">
        <v>0</v>
      </c>
      <c r="K32" s="45"/>
    </row>
    <row r="33" spans="2:11" s="1" customFormat="1" ht="14.45" customHeight="1" hidden="1">
      <c r="B33" s="41"/>
      <c r="C33" s="42"/>
      <c r="D33" s="42"/>
      <c r="E33" s="49" t="s">
        <v>49</v>
      </c>
      <c r="F33" s="130">
        <f>ROUND(SUM(BH80:BH131),2)</f>
        <v>0</v>
      </c>
      <c r="G33" s="42"/>
      <c r="H33" s="42"/>
      <c r="I33" s="131">
        <v>0.15</v>
      </c>
      <c r="J33" s="130">
        <v>0</v>
      </c>
      <c r="K33" s="45"/>
    </row>
    <row r="34" spans="2:11" s="1" customFormat="1" ht="14.45" customHeight="1" hidden="1">
      <c r="B34" s="41"/>
      <c r="C34" s="42"/>
      <c r="D34" s="42"/>
      <c r="E34" s="49" t="s">
        <v>50</v>
      </c>
      <c r="F34" s="130">
        <f>ROUND(SUM(BI80:BI131),2)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51</v>
      </c>
      <c r="E36" s="79"/>
      <c r="F36" s="79"/>
      <c r="G36" s="134" t="s">
        <v>52</v>
      </c>
      <c r="H36" s="135" t="s">
        <v>53</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99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4.45" customHeight="1">
      <c r="B45" s="41"/>
      <c r="C45" s="42"/>
      <c r="D45" s="42"/>
      <c r="E45" s="386" t="str">
        <f>E7</f>
        <v>Jasenná, Jásenná ,oprava dlažeb, ř.km 6,600-7,580- AKTUALIZACE</v>
      </c>
      <c r="F45" s="387"/>
      <c r="G45" s="387"/>
      <c r="H45" s="387"/>
      <c r="I45" s="118"/>
      <c r="J45" s="42"/>
      <c r="K45" s="45"/>
    </row>
    <row r="46" spans="2:11" s="1" customFormat="1" ht="14.45" customHeight="1">
      <c r="B46" s="41"/>
      <c r="C46" s="37" t="s">
        <v>97</v>
      </c>
      <c r="D46" s="42"/>
      <c r="E46" s="42"/>
      <c r="F46" s="42"/>
      <c r="G46" s="42"/>
      <c r="H46" s="42"/>
      <c r="I46" s="118"/>
      <c r="J46" s="42"/>
      <c r="K46" s="45"/>
    </row>
    <row r="47" spans="2:11" s="1" customFormat="1" ht="14.45" customHeight="1">
      <c r="B47" s="41"/>
      <c r="C47" s="42"/>
      <c r="D47" s="42"/>
      <c r="E47" s="388" t="str">
        <f>E9</f>
        <v xml:space="preserve">03 - VON - vedlejší a ostatní náklady </v>
      </c>
      <c r="F47" s="389"/>
      <c r="G47" s="389"/>
      <c r="H47" s="38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25</v>
      </c>
      <c r="D49" s="42"/>
      <c r="E49" s="42"/>
      <c r="F49" s="35" t="str">
        <f>F12</f>
        <v xml:space="preserve"> </v>
      </c>
      <c r="G49" s="42"/>
      <c r="H49" s="42"/>
      <c r="I49" s="119" t="s">
        <v>27</v>
      </c>
      <c r="J49" s="120" t="str">
        <f>IF(J12="","",J12)</f>
        <v>3. 3. 2018</v>
      </c>
      <c r="K49" s="45"/>
    </row>
    <row r="50" spans="2:11" s="1" customFormat="1" ht="6.95" customHeight="1">
      <c r="B50" s="41"/>
      <c r="C50" s="42"/>
      <c r="D50" s="42"/>
      <c r="E50" s="42"/>
      <c r="F50" s="42"/>
      <c r="G50" s="42"/>
      <c r="H50" s="42"/>
      <c r="I50" s="118"/>
      <c r="J50" s="42"/>
      <c r="K50" s="45"/>
    </row>
    <row r="51" spans="2:11" s="1" customFormat="1" ht="15">
      <c r="B51" s="41"/>
      <c r="C51" s="37" t="s">
        <v>31</v>
      </c>
      <c r="D51" s="42"/>
      <c r="E51" s="42"/>
      <c r="F51" s="35" t="str">
        <f>E15</f>
        <v>Povodí Labe s.p. Hradec Králové</v>
      </c>
      <c r="G51" s="42"/>
      <c r="H51" s="42"/>
      <c r="I51" s="119" t="s">
        <v>37</v>
      </c>
      <c r="J51" s="350" t="str">
        <f>E21</f>
        <v>Ing. Světlana Vitvarová, Běluň 53, Heřmanice</v>
      </c>
      <c r="K51" s="45"/>
    </row>
    <row r="52" spans="2:11" s="1" customFormat="1" ht="14.45" customHeight="1">
      <c r="B52" s="41"/>
      <c r="C52" s="37" t="s">
        <v>35</v>
      </c>
      <c r="D52" s="42"/>
      <c r="E52" s="42"/>
      <c r="F52" s="35" t="str">
        <f>IF(E18="","",E18)</f>
        <v/>
      </c>
      <c r="G52" s="42"/>
      <c r="H52" s="42"/>
      <c r="I52" s="118"/>
      <c r="J52" s="381"/>
      <c r="K52" s="45"/>
    </row>
    <row r="53" spans="2:11" s="1" customFormat="1" ht="10.35" customHeight="1">
      <c r="B53" s="41"/>
      <c r="C53" s="42"/>
      <c r="D53" s="42"/>
      <c r="E53" s="42"/>
      <c r="F53" s="42"/>
      <c r="G53" s="42"/>
      <c r="H53" s="42"/>
      <c r="I53" s="118"/>
      <c r="J53" s="42"/>
      <c r="K53" s="45"/>
    </row>
    <row r="54" spans="2:11" s="1" customFormat="1" ht="29.25" customHeight="1">
      <c r="B54" s="41"/>
      <c r="C54" s="144" t="s">
        <v>100</v>
      </c>
      <c r="D54" s="132"/>
      <c r="E54" s="132"/>
      <c r="F54" s="132"/>
      <c r="G54" s="132"/>
      <c r="H54" s="132"/>
      <c r="I54" s="145"/>
      <c r="J54" s="146" t="s">
        <v>101</v>
      </c>
      <c r="K54" s="147"/>
    </row>
    <row r="55" spans="2:11" s="1" customFormat="1" ht="10.35" customHeight="1">
      <c r="B55" s="41"/>
      <c r="C55" s="42"/>
      <c r="D55" s="42"/>
      <c r="E55" s="42"/>
      <c r="F55" s="42"/>
      <c r="G55" s="42"/>
      <c r="H55" s="42"/>
      <c r="I55" s="118"/>
      <c r="J55" s="42"/>
      <c r="K55" s="45"/>
    </row>
    <row r="56" spans="2:47" s="1" customFormat="1" ht="29.25" customHeight="1">
      <c r="B56" s="41"/>
      <c r="C56" s="148" t="s">
        <v>102</v>
      </c>
      <c r="D56" s="42"/>
      <c r="E56" s="42"/>
      <c r="F56" s="42"/>
      <c r="G56" s="42"/>
      <c r="H56" s="42"/>
      <c r="I56" s="118"/>
      <c r="J56" s="128">
        <f>J80</f>
        <v>0</v>
      </c>
      <c r="K56" s="45"/>
      <c r="AU56" s="24" t="s">
        <v>103</v>
      </c>
    </row>
    <row r="57" spans="2:11" s="7" customFormat="1" ht="24.95" customHeight="1">
      <c r="B57" s="149"/>
      <c r="C57" s="150"/>
      <c r="D57" s="151" t="s">
        <v>622</v>
      </c>
      <c r="E57" s="152"/>
      <c r="F57" s="152"/>
      <c r="G57" s="152"/>
      <c r="H57" s="152"/>
      <c r="I57" s="153"/>
      <c r="J57" s="154">
        <f>J81</f>
        <v>0</v>
      </c>
      <c r="K57" s="155"/>
    </row>
    <row r="58" spans="2:11" s="8" customFormat="1" ht="19.9" customHeight="1">
      <c r="B58" s="156"/>
      <c r="C58" s="157"/>
      <c r="D58" s="158" t="s">
        <v>623</v>
      </c>
      <c r="E58" s="159"/>
      <c r="F58" s="159"/>
      <c r="G58" s="159"/>
      <c r="H58" s="159"/>
      <c r="I58" s="160"/>
      <c r="J58" s="161">
        <f>J82</f>
        <v>0</v>
      </c>
      <c r="K58" s="162"/>
    </row>
    <row r="59" spans="2:11" s="8" customFormat="1" ht="19.9" customHeight="1">
      <c r="B59" s="156"/>
      <c r="C59" s="157"/>
      <c r="D59" s="158" t="s">
        <v>624</v>
      </c>
      <c r="E59" s="159"/>
      <c r="F59" s="159"/>
      <c r="G59" s="159"/>
      <c r="H59" s="159"/>
      <c r="I59" s="160"/>
      <c r="J59" s="161">
        <f>J108</f>
        <v>0</v>
      </c>
      <c r="K59" s="162"/>
    </row>
    <row r="60" spans="2:11" s="8" customFormat="1" ht="19.9" customHeight="1">
      <c r="B60" s="156"/>
      <c r="C60" s="157"/>
      <c r="D60" s="158" t="s">
        <v>625</v>
      </c>
      <c r="E60" s="159"/>
      <c r="F60" s="159"/>
      <c r="G60" s="159"/>
      <c r="H60" s="159"/>
      <c r="I60" s="160"/>
      <c r="J60" s="161">
        <f>J121</f>
        <v>0</v>
      </c>
      <c r="K60" s="162"/>
    </row>
    <row r="61" spans="2:11" s="1" customFormat="1" ht="21.75" customHeight="1">
      <c r="B61" s="41"/>
      <c r="C61" s="42"/>
      <c r="D61" s="42"/>
      <c r="E61" s="42"/>
      <c r="F61" s="42"/>
      <c r="G61" s="42"/>
      <c r="H61" s="42"/>
      <c r="I61" s="118"/>
      <c r="J61" s="42"/>
      <c r="K61" s="45"/>
    </row>
    <row r="62" spans="2:11" s="1" customFormat="1" ht="6.95" customHeight="1">
      <c r="B62" s="56"/>
      <c r="C62" s="57"/>
      <c r="D62" s="57"/>
      <c r="E62" s="57"/>
      <c r="F62" s="57"/>
      <c r="G62" s="57"/>
      <c r="H62" s="57"/>
      <c r="I62" s="139"/>
      <c r="J62" s="57"/>
      <c r="K62" s="58"/>
    </row>
    <row r="66" spans="2:12" s="1" customFormat="1" ht="6.95" customHeight="1">
      <c r="B66" s="59"/>
      <c r="C66" s="60"/>
      <c r="D66" s="60"/>
      <c r="E66" s="60"/>
      <c r="F66" s="60"/>
      <c r="G66" s="60"/>
      <c r="H66" s="60"/>
      <c r="I66" s="142"/>
      <c r="J66" s="60"/>
      <c r="K66" s="60"/>
      <c r="L66" s="61"/>
    </row>
    <row r="67" spans="2:12" s="1" customFormat="1" ht="36.95" customHeight="1">
      <c r="B67" s="41"/>
      <c r="C67" s="62" t="s">
        <v>114</v>
      </c>
      <c r="D67" s="63"/>
      <c r="E67" s="63"/>
      <c r="F67" s="63"/>
      <c r="G67" s="63"/>
      <c r="H67" s="63"/>
      <c r="I67" s="163"/>
      <c r="J67" s="63"/>
      <c r="K67" s="63"/>
      <c r="L67" s="61"/>
    </row>
    <row r="68" spans="2:12" s="1" customFormat="1" ht="6.95" customHeight="1">
      <c r="B68" s="41"/>
      <c r="C68" s="63"/>
      <c r="D68" s="63"/>
      <c r="E68" s="63"/>
      <c r="F68" s="63"/>
      <c r="G68" s="63"/>
      <c r="H68" s="63"/>
      <c r="I68" s="163"/>
      <c r="J68" s="63"/>
      <c r="K68" s="63"/>
      <c r="L68" s="61"/>
    </row>
    <row r="69" spans="2:12" s="1" customFormat="1" ht="14.45" customHeight="1">
      <c r="B69" s="41"/>
      <c r="C69" s="65" t="s">
        <v>18</v>
      </c>
      <c r="D69" s="63"/>
      <c r="E69" s="63"/>
      <c r="F69" s="63"/>
      <c r="G69" s="63"/>
      <c r="H69" s="63"/>
      <c r="I69" s="163"/>
      <c r="J69" s="63"/>
      <c r="K69" s="63"/>
      <c r="L69" s="61"/>
    </row>
    <row r="70" spans="2:12" s="1" customFormat="1" ht="14.45" customHeight="1">
      <c r="B70" s="41"/>
      <c r="C70" s="63"/>
      <c r="D70" s="63"/>
      <c r="E70" s="382" t="str">
        <f>E7</f>
        <v>Jasenná, Jásenná ,oprava dlažeb, ř.km 6,600-7,580- AKTUALIZACE</v>
      </c>
      <c r="F70" s="383"/>
      <c r="G70" s="383"/>
      <c r="H70" s="383"/>
      <c r="I70" s="163"/>
      <c r="J70" s="63"/>
      <c r="K70" s="63"/>
      <c r="L70" s="61"/>
    </row>
    <row r="71" spans="2:12" s="1" customFormat="1" ht="14.45" customHeight="1">
      <c r="B71" s="41"/>
      <c r="C71" s="65" t="s">
        <v>97</v>
      </c>
      <c r="D71" s="63"/>
      <c r="E71" s="63"/>
      <c r="F71" s="63"/>
      <c r="G71" s="63"/>
      <c r="H71" s="63"/>
      <c r="I71" s="163"/>
      <c r="J71" s="63"/>
      <c r="K71" s="63"/>
      <c r="L71" s="61"/>
    </row>
    <row r="72" spans="2:12" s="1" customFormat="1" ht="14.45" customHeight="1">
      <c r="B72" s="41"/>
      <c r="C72" s="63"/>
      <c r="D72" s="63"/>
      <c r="E72" s="379" t="str">
        <f>E9</f>
        <v xml:space="preserve">03 - VON - vedlejší a ostatní náklady </v>
      </c>
      <c r="F72" s="384"/>
      <c r="G72" s="384"/>
      <c r="H72" s="384"/>
      <c r="I72" s="163"/>
      <c r="J72" s="63"/>
      <c r="K72" s="63"/>
      <c r="L72" s="61"/>
    </row>
    <row r="73" spans="2:12" s="1" customFormat="1" ht="6.95" customHeight="1">
      <c r="B73" s="41"/>
      <c r="C73" s="63"/>
      <c r="D73" s="63"/>
      <c r="E73" s="63"/>
      <c r="F73" s="63"/>
      <c r="G73" s="63"/>
      <c r="H73" s="63"/>
      <c r="I73" s="163"/>
      <c r="J73" s="63"/>
      <c r="K73" s="63"/>
      <c r="L73" s="61"/>
    </row>
    <row r="74" spans="2:12" s="1" customFormat="1" ht="18" customHeight="1">
      <c r="B74" s="41"/>
      <c r="C74" s="65" t="s">
        <v>25</v>
      </c>
      <c r="D74" s="63"/>
      <c r="E74" s="63"/>
      <c r="F74" s="164" t="str">
        <f>F12</f>
        <v xml:space="preserve"> </v>
      </c>
      <c r="G74" s="63"/>
      <c r="H74" s="63"/>
      <c r="I74" s="165" t="s">
        <v>27</v>
      </c>
      <c r="J74" s="73" t="str">
        <f>IF(J12="","",J12)</f>
        <v>3. 3. 2018</v>
      </c>
      <c r="K74" s="63"/>
      <c r="L74" s="61"/>
    </row>
    <row r="75" spans="2:12" s="1" customFormat="1" ht="6.95" customHeight="1">
      <c r="B75" s="41"/>
      <c r="C75" s="63"/>
      <c r="D75" s="63"/>
      <c r="E75" s="63"/>
      <c r="F75" s="63"/>
      <c r="G75" s="63"/>
      <c r="H75" s="63"/>
      <c r="I75" s="163"/>
      <c r="J75" s="63"/>
      <c r="K75" s="63"/>
      <c r="L75" s="61"/>
    </row>
    <row r="76" spans="2:12" s="1" customFormat="1" ht="15">
      <c r="B76" s="41"/>
      <c r="C76" s="65" t="s">
        <v>31</v>
      </c>
      <c r="D76" s="63"/>
      <c r="E76" s="63"/>
      <c r="F76" s="164" t="str">
        <f>E15</f>
        <v>Povodí Labe s.p. Hradec Králové</v>
      </c>
      <c r="G76" s="63"/>
      <c r="H76" s="63"/>
      <c r="I76" s="165" t="s">
        <v>37</v>
      </c>
      <c r="J76" s="164" t="str">
        <f>E21</f>
        <v>Ing. Světlana Vitvarová, Běluň 53, Heřmanice</v>
      </c>
      <c r="K76" s="63"/>
      <c r="L76" s="61"/>
    </row>
    <row r="77" spans="2:12" s="1" customFormat="1" ht="14.45" customHeight="1">
      <c r="B77" s="41"/>
      <c r="C77" s="65" t="s">
        <v>35</v>
      </c>
      <c r="D77" s="63"/>
      <c r="E77" s="63"/>
      <c r="F77" s="164" t="str">
        <f>IF(E18="","",E18)</f>
        <v/>
      </c>
      <c r="G77" s="63"/>
      <c r="H77" s="63"/>
      <c r="I77" s="163"/>
      <c r="J77" s="63"/>
      <c r="K77" s="63"/>
      <c r="L77" s="61"/>
    </row>
    <row r="78" spans="2:12" s="1" customFormat="1" ht="10.35" customHeight="1">
      <c r="B78" s="41"/>
      <c r="C78" s="63"/>
      <c r="D78" s="63"/>
      <c r="E78" s="63"/>
      <c r="F78" s="63"/>
      <c r="G78" s="63"/>
      <c r="H78" s="63"/>
      <c r="I78" s="163"/>
      <c r="J78" s="63"/>
      <c r="K78" s="63"/>
      <c r="L78" s="61"/>
    </row>
    <row r="79" spans="2:20" s="9" customFormat="1" ht="29.25" customHeight="1">
      <c r="B79" s="166"/>
      <c r="C79" s="167" t="s">
        <v>115</v>
      </c>
      <c r="D79" s="168" t="s">
        <v>60</v>
      </c>
      <c r="E79" s="168" t="s">
        <v>56</v>
      </c>
      <c r="F79" s="168" t="s">
        <v>116</v>
      </c>
      <c r="G79" s="168" t="s">
        <v>117</v>
      </c>
      <c r="H79" s="168" t="s">
        <v>118</v>
      </c>
      <c r="I79" s="169" t="s">
        <v>119</v>
      </c>
      <c r="J79" s="168" t="s">
        <v>101</v>
      </c>
      <c r="K79" s="170" t="s">
        <v>120</v>
      </c>
      <c r="L79" s="171"/>
      <c r="M79" s="81" t="s">
        <v>121</v>
      </c>
      <c r="N79" s="82" t="s">
        <v>45</v>
      </c>
      <c r="O79" s="82" t="s">
        <v>122</v>
      </c>
      <c r="P79" s="82" t="s">
        <v>123</v>
      </c>
      <c r="Q79" s="82" t="s">
        <v>124</v>
      </c>
      <c r="R79" s="82" t="s">
        <v>125</v>
      </c>
      <c r="S79" s="82" t="s">
        <v>126</v>
      </c>
      <c r="T79" s="83" t="s">
        <v>127</v>
      </c>
    </row>
    <row r="80" spans="2:63" s="1" customFormat="1" ht="29.25" customHeight="1">
      <c r="B80" s="41"/>
      <c r="C80" s="87" t="s">
        <v>102</v>
      </c>
      <c r="D80" s="63"/>
      <c r="E80" s="63"/>
      <c r="F80" s="63"/>
      <c r="G80" s="63"/>
      <c r="H80" s="63"/>
      <c r="I80" s="163"/>
      <c r="J80" s="172">
        <f>BK80</f>
        <v>0</v>
      </c>
      <c r="K80" s="63"/>
      <c r="L80" s="61"/>
      <c r="M80" s="84"/>
      <c r="N80" s="85"/>
      <c r="O80" s="85"/>
      <c r="P80" s="173">
        <f>P81</f>
        <v>0</v>
      </c>
      <c r="Q80" s="85"/>
      <c r="R80" s="173">
        <f>R81</f>
        <v>0</v>
      </c>
      <c r="S80" s="85"/>
      <c r="T80" s="174">
        <f>T81</f>
        <v>0</v>
      </c>
      <c r="AT80" s="24" t="s">
        <v>74</v>
      </c>
      <c r="AU80" s="24" t="s">
        <v>103</v>
      </c>
      <c r="BK80" s="175">
        <f>BK81</f>
        <v>0</v>
      </c>
    </row>
    <row r="81" spans="2:63" s="10" customFormat="1" ht="37.35" customHeight="1">
      <c r="B81" s="176"/>
      <c r="C81" s="177"/>
      <c r="D81" s="178" t="s">
        <v>74</v>
      </c>
      <c r="E81" s="179" t="s">
        <v>626</v>
      </c>
      <c r="F81" s="179" t="s">
        <v>627</v>
      </c>
      <c r="G81" s="177"/>
      <c r="H81" s="177"/>
      <c r="I81" s="180"/>
      <c r="J81" s="181">
        <f>BK81</f>
        <v>0</v>
      </c>
      <c r="K81" s="177"/>
      <c r="L81" s="182"/>
      <c r="M81" s="183"/>
      <c r="N81" s="184"/>
      <c r="O81" s="184"/>
      <c r="P81" s="185">
        <f>P82+P108+P121</f>
        <v>0</v>
      </c>
      <c r="Q81" s="184"/>
      <c r="R81" s="185">
        <f>R82+R108+R121</f>
        <v>0</v>
      </c>
      <c r="S81" s="184"/>
      <c r="T81" s="186">
        <f>T82+T108+T121</f>
        <v>0</v>
      </c>
      <c r="AR81" s="187" t="s">
        <v>137</v>
      </c>
      <c r="AT81" s="188" t="s">
        <v>74</v>
      </c>
      <c r="AU81" s="188" t="s">
        <v>75</v>
      </c>
      <c r="AY81" s="187" t="s">
        <v>130</v>
      </c>
      <c r="BK81" s="189">
        <f>BK82+BK108+BK121</f>
        <v>0</v>
      </c>
    </row>
    <row r="82" spans="2:63" s="10" customFormat="1" ht="19.9" customHeight="1">
      <c r="B82" s="176"/>
      <c r="C82" s="177"/>
      <c r="D82" s="178" t="s">
        <v>74</v>
      </c>
      <c r="E82" s="190" t="s">
        <v>80</v>
      </c>
      <c r="F82" s="190" t="s">
        <v>628</v>
      </c>
      <c r="G82" s="177"/>
      <c r="H82" s="177"/>
      <c r="I82" s="180"/>
      <c r="J82" s="191">
        <f>BK82</f>
        <v>0</v>
      </c>
      <c r="K82" s="177"/>
      <c r="L82" s="182"/>
      <c r="M82" s="183"/>
      <c r="N82" s="184"/>
      <c r="O82" s="184"/>
      <c r="P82" s="185">
        <f>SUM(P83:P107)</f>
        <v>0</v>
      </c>
      <c r="Q82" s="184"/>
      <c r="R82" s="185">
        <f>SUM(R83:R107)</f>
        <v>0</v>
      </c>
      <c r="S82" s="184"/>
      <c r="T82" s="186">
        <f>SUM(T83:T107)</f>
        <v>0</v>
      </c>
      <c r="AR82" s="187" t="s">
        <v>137</v>
      </c>
      <c r="AT82" s="188" t="s">
        <v>74</v>
      </c>
      <c r="AU82" s="188" t="s">
        <v>24</v>
      </c>
      <c r="AY82" s="187" t="s">
        <v>130</v>
      </c>
      <c r="BK82" s="189">
        <f>SUM(BK83:BK107)</f>
        <v>0</v>
      </c>
    </row>
    <row r="83" spans="2:65" s="1" customFormat="1" ht="14.45" customHeight="1">
      <c r="B83" s="41"/>
      <c r="C83" s="192" t="s">
        <v>24</v>
      </c>
      <c r="D83" s="192" t="s">
        <v>132</v>
      </c>
      <c r="E83" s="193" t="s">
        <v>629</v>
      </c>
      <c r="F83" s="194" t="s">
        <v>630</v>
      </c>
      <c r="G83" s="195" t="s">
        <v>631</v>
      </c>
      <c r="H83" s="196">
        <v>1</v>
      </c>
      <c r="I83" s="197"/>
      <c r="J83" s="198">
        <f>ROUND(I83*H83,2)</f>
        <v>0</v>
      </c>
      <c r="K83" s="194" t="s">
        <v>22</v>
      </c>
      <c r="L83" s="61"/>
      <c r="M83" s="199" t="s">
        <v>22</v>
      </c>
      <c r="N83" s="200" t="s">
        <v>46</v>
      </c>
      <c r="O83" s="42"/>
      <c r="P83" s="201">
        <f>O83*H83</f>
        <v>0</v>
      </c>
      <c r="Q83" s="201">
        <v>0</v>
      </c>
      <c r="R83" s="201">
        <f>Q83*H83</f>
        <v>0</v>
      </c>
      <c r="S83" s="201">
        <v>0</v>
      </c>
      <c r="T83" s="202">
        <f>S83*H83</f>
        <v>0</v>
      </c>
      <c r="AR83" s="24" t="s">
        <v>632</v>
      </c>
      <c r="AT83" s="24" t="s">
        <v>132</v>
      </c>
      <c r="AU83" s="24" t="s">
        <v>84</v>
      </c>
      <c r="AY83" s="24" t="s">
        <v>130</v>
      </c>
      <c r="BE83" s="203">
        <f>IF(N83="základní",J83,0)</f>
        <v>0</v>
      </c>
      <c r="BF83" s="203">
        <f>IF(N83="snížená",J83,0)</f>
        <v>0</v>
      </c>
      <c r="BG83" s="203">
        <f>IF(N83="zákl. přenesená",J83,0)</f>
        <v>0</v>
      </c>
      <c r="BH83" s="203">
        <f>IF(N83="sníž. přenesená",J83,0)</f>
        <v>0</v>
      </c>
      <c r="BI83" s="203">
        <f>IF(N83="nulová",J83,0)</f>
        <v>0</v>
      </c>
      <c r="BJ83" s="24" t="s">
        <v>24</v>
      </c>
      <c r="BK83" s="203">
        <f>ROUND(I83*H83,2)</f>
        <v>0</v>
      </c>
      <c r="BL83" s="24" t="s">
        <v>632</v>
      </c>
      <c r="BM83" s="24" t="s">
        <v>633</v>
      </c>
    </row>
    <row r="84" spans="2:47" s="1" customFormat="1" ht="13.5">
      <c r="B84" s="41"/>
      <c r="C84" s="63"/>
      <c r="D84" s="204" t="s">
        <v>139</v>
      </c>
      <c r="E84" s="63"/>
      <c r="F84" s="205" t="s">
        <v>630</v>
      </c>
      <c r="G84" s="63"/>
      <c r="H84" s="63"/>
      <c r="I84" s="163"/>
      <c r="J84" s="63"/>
      <c r="K84" s="63"/>
      <c r="L84" s="61"/>
      <c r="M84" s="206"/>
      <c r="N84" s="42"/>
      <c r="O84" s="42"/>
      <c r="P84" s="42"/>
      <c r="Q84" s="42"/>
      <c r="R84" s="42"/>
      <c r="S84" s="42"/>
      <c r="T84" s="78"/>
      <c r="AT84" s="24" t="s">
        <v>139</v>
      </c>
      <c r="AU84" s="24" t="s">
        <v>84</v>
      </c>
    </row>
    <row r="85" spans="2:51" s="14" customFormat="1" ht="13.5">
      <c r="B85" s="241"/>
      <c r="C85" s="242"/>
      <c r="D85" s="204" t="s">
        <v>143</v>
      </c>
      <c r="E85" s="243" t="s">
        <v>22</v>
      </c>
      <c r="F85" s="244" t="s">
        <v>634</v>
      </c>
      <c r="G85" s="242"/>
      <c r="H85" s="243" t="s">
        <v>22</v>
      </c>
      <c r="I85" s="245"/>
      <c r="J85" s="242"/>
      <c r="K85" s="242"/>
      <c r="L85" s="246"/>
      <c r="M85" s="247"/>
      <c r="N85" s="248"/>
      <c r="O85" s="248"/>
      <c r="P85" s="248"/>
      <c r="Q85" s="248"/>
      <c r="R85" s="248"/>
      <c r="S85" s="248"/>
      <c r="T85" s="249"/>
      <c r="AT85" s="250" t="s">
        <v>143</v>
      </c>
      <c r="AU85" s="250" t="s">
        <v>84</v>
      </c>
      <c r="AV85" s="14" t="s">
        <v>24</v>
      </c>
      <c r="AW85" s="14" t="s">
        <v>39</v>
      </c>
      <c r="AX85" s="14" t="s">
        <v>75</v>
      </c>
      <c r="AY85" s="250" t="s">
        <v>130</v>
      </c>
    </row>
    <row r="86" spans="2:51" s="14" customFormat="1" ht="13.5">
      <c r="B86" s="241"/>
      <c r="C86" s="242"/>
      <c r="D86" s="204" t="s">
        <v>143</v>
      </c>
      <c r="E86" s="243" t="s">
        <v>22</v>
      </c>
      <c r="F86" s="244" t="s">
        <v>635</v>
      </c>
      <c r="G86" s="242"/>
      <c r="H86" s="243" t="s">
        <v>22</v>
      </c>
      <c r="I86" s="245"/>
      <c r="J86" s="242"/>
      <c r="K86" s="242"/>
      <c r="L86" s="246"/>
      <c r="M86" s="247"/>
      <c r="N86" s="248"/>
      <c r="O86" s="248"/>
      <c r="P86" s="248"/>
      <c r="Q86" s="248"/>
      <c r="R86" s="248"/>
      <c r="S86" s="248"/>
      <c r="T86" s="249"/>
      <c r="AT86" s="250" t="s">
        <v>143</v>
      </c>
      <c r="AU86" s="250" t="s">
        <v>84</v>
      </c>
      <c r="AV86" s="14" t="s">
        <v>24</v>
      </c>
      <c r="AW86" s="14" t="s">
        <v>39</v>
      </c>
      <c r="AX86" s="14" t="s">
        <v>75</v>
      </c>
      <c r="AY86" s="250" t="s">
        <v>130</v>
      </c>
    </row>
    <row r="87" spans="2:51" s="14" customFormat="1" ht="13.5">
      <c r="B87" s="241"/>
      <c r="C87" s="242"/>
      <c r="D87" s="204" t="s">
        <v>143</v>
      </c>
      <c r="E87" s="243" t="s">
        <v>22</v>
      </c>
      <c r="F87" s="244" t="s">
        <v>636</v>
      </c>
      <c r="G87" s="242"/>
      <c r="H87" s="243" t="s">
        <v>22</v>
      </c>
      <c r="I87" s="245"/>
      <c r="J87" s="242"/>
      <c r="K87" s="242"/>
      <c r="L87" s="246"/>
      <c r="M87" s="247"/>
      <c r="N87" s="248"/>
      <c r="O87" s="248"/>
      <c r="P87" s="248"/>
      <c r="Q87" s="248"/>
      <c r="R87" s="248"/>
      <c r="S87" s="248"/>
      <c r="T87" s="249"/>
      <c r="AT87" s="250" t="s">
        <v>143</v>
      </c>
      <c r="AU87" s="250" t="s">
        <v>84</v>
      </c>
      <c r="AV87" s="14" t="s">
        <v>24</v>
      </c>
      <c r="AW87" s="14" t="s">
        <v>39</v>
      </c>
      <c r="AX87" s="14" t="s">
        <v>75</v>
      </c>
      <c r="AY87" s="250" t="s">
        <v>130</v>
      </c>
    </row>
    <row r="88" spans="2:51" s="14" customFormat="1" ht="27">
      <c r="B88" s="241"/>
      <c r="C88" s="242"/>
      <c r="D88" s="204" t="s">
        <v>143</v>
      </c>
      <c r="E88" s="243" t="s">
        <v>22</v>
      </c>
      <c r="F88" s="244" t="s">
        <v>637</v>
      </c>
      <c r="G88" s="242"/>
      <c r="H88" s="243" t="s">
        <v>22</v>
      </c>
      <c r="I88" s="245"/>
      <c r="J88" s="242"/>
      <c r="K88" s="242"/>
      <c r="L88" s="246"/>
      <c r="M88" s="247"/>
      <c r="N88" s="248"/>
      <c r="O88" s="248"/>
      <c r="P88" s="248"/>
      <c r="Q88" s="248"/>
      <c r="R88" s="248"/>
      <c r="S88" s="248"/>
      <c r="T88" s="249"/>
      <c r="AT88" s="250" t="s">
        <v>143</v>
      </c>
      <c r="AU88" s="250" t="s">
        <v>84</v>
      </c>
      <c r="AV88" s="14" t="s">
        <v>24</v>
      </c>
      <c r="AW88" s="14" t="s">
        <v>39</v>
      </c>
      <c r="AX88" s="14" t="s">
        <v>75</v>
      </c>
      <c r="AY88" s="250" t="s">
        <v>130</v>
      </c>
    </row>
    <row r="89" spans="2:51" s="14" customFormat="1" ht="13.5">
      <c r="B89" s="241"/>
      <c r="C89" s="242"/>
      <c r="D89" s="204" t="s">
        <v>143</v>
      </c>
      <c r="E89" s="243" t="s">
        <v>22</v>
      </c>
      <c r="F89" s="244" t="s">
        <v>638</v>
      </c>
      <c r="G89" s="242"/>
      <c r="H89" s="243" t="s">
        <v>22</v>
      </c>
      <c r="I89" s="245"/>
      <c r="J89" s="242"/>
      <c r="K89" s="242"/>
      <c r="L89" s="246"/>
      <c r="M89" s="247"/>
      <c r="N89" s="248"/>
      <c r="O89" s="248"/>
      <c r="P89" s="248"/>
      <c r="Q89" s="248"/>
      <c r="R89" s="248"/>
      <c r="S89" s="248"/>
      <c r="T89" s="249"/>
      <c r="AT89" s="250" t="s">
        <v>143</v>
      </c>
      <c r="AU89" s="250" t="s">
        <v>84</v>
      </c>
      <c r="AV89" s="14" t="s">
        <v>24</v>
      </c>
      <c r="AW89" s="14" t="s">
        <v>39</v>
      </c>
      <c r="AX89" s="14" t="s">
        <v>75</v>
      </c>
      <c r="AY89" s="250" t="s">
        <v>130</v>
      </c>
    </row>
    <row r="90" spans="2:51" s="14" customFormat="1" ht="27">
      <c r="B90" s="241"/>
      <c r="C90" s="242"/>
      <c r="D90" s="204" t="s">
        <v>143</v>
      </c>
      <c r="E90" s="243" t="s">
        <v>22</v>
      </c>
      <c r="F90" s="244" t="s">
        <v>639</v>
      </c>
      <c r="G90" s="242"/>
      <c r="H90" s="243" t="s">
        <v>22</v>
      </c>
      <c r="I90" s="245"/>
      <c r="J90" s="242"/>
      <c r="K90" s="242"/>
      <c r="L90" s="246"/>
      <c r="M90" s="247"/>
      <c r="N90" s="248"/>
      <c r="O90" s="248"/>
      <c r="P90" s="248"/>
      <c r="Q90" s="248"/>
      <c r="R90" s="248"/>
      <c r="S90" s="248"/>
      <c r="T90" s="249"/>
      <c r="AT90" s="250" t="s">
        <v>143</v>
      </c>
      <c r="AU90" s="250" t="s">
        <v>84</v>
      </c>
      <c r="AV90" s="14" t="s">
        <v>24</v>
      </c>
      <c r="AW90" s="14" t="s">
        <v>39</v>
      </c>
      <c r="AX90" s="14" t="s">
        <v>75</v>
      </c>
      <c r="AY90" s="250" t="s">
        <v>130</v>
      </c>
    </row>
    <row r="91" spans="2:51" s="14" customFormat="1" ht="13.5">
      <c r="B91" s="241"/>
      <c r="C91" s="242"/>
      <c r="D91" s="204" t="s">
        <v>143</v>
      </c>
      <c r="E91" s="243" t="s">
        <v>22</v>
      </c>
      <c r="F91" s="244" t="s">
        <v>640</v>
      </c>
      <c r="G91" s="242"/>
      <c r="H91" s="243" t="s">
        <v>22</v>
      </c>
      <c r="I91" s="245"/>
      <c r="J91" s="242"/>
      <c r="K91" s="242"/>
      <c r="L91" s="246"/>
      <c r="M91" s="247"/>
      <c r="N91" s="248"/>
      <c r="O91" s="248"/>
      <c r="P91" s="248"/>
      <c r="Q91" s="248"/>
      <c r="R91" s="248"/>
      <c r="S91" s="248"/>
      <c r="T91" s="249"/>
      <c r="AT91" s="250" t="s">
        <v>143</v>
      </c>
      <c r="AU91" s="250" t="s">
        <v>84</v>
      </c>
      <c r="AV91" s="14" t="s">
        <v>24</v>
      </c>
      <c r="AW91" s="14" t="s">
        <v>39</v>
      </c>
      <c r="AX91" s="14" t="s">
        <v>75</v>
      </c>
      <c r="AY91" s="250" t="s">
        <v>130</v>
      </c>
    </row>
    <row r="92" spans="2:51" s="14" customFormat="1" ht="27">
      <c r="B92" s="241"/>
      <c r="C92" s="242"/>
      <c r="D92" s="204" t="s">
        <v>143</v>
      </c>
      <c r="E92" s="243" t="s">
        <v>22</v>
      </c>
      <c r="F92" s="244" t="s">
        <v>641</v>
      </c>
      <c r="G92" s="242"/>
      <c r="H92" s="243" t="s">
        <v>22</v>
      </c>
      <c r="I92" s="245"/>
      <c r="J92" s="242"/>
      <c r="K92" s="242"/>
      <c r="L92" s="246"/>
      <c r="M92" s="247"/>
      <c r="N92" s="248"/>
      <c r="O92" s="248"/>
      <c r="P92" s="248"/>
      <c r="Q92" s="248"/>
      <c r="R92" s="248"/>
      <c r="S92" s="248"/>
      <c r="T92" s="249"/>
      <c r="AT92" s="250" t="s">
        <v>143</v>
      </c>
      <c r="AU92" s="250" t="s">
        <v>84</v>
      </c>
      <c r="AV92" s="14" t="s">
        <v>24</v>
      </c>
      <c r="AW92" s="14" t="s">
        <v>39</v>
      </c>
      <c r="AX92" s="14" t="s">
        <v>75</v>
      </c>
      <c r="AY92" s="250" t="s">
        <v>130</v>
      </c>
    </row>
    <row r="93" spans="2:51" s="14" customFormat="1" ht="27">
      <c r="B93" s="241"/>
      <c r="C93" s="242"/>
      <c r="D93" s="204" t="s">
        <v>143</v>
      </c>
      <c r="E93" s="243" t="s">
        <v>22</v>
      </c>
      <c r="F93" s="244" t="s">
        <v>642</v>
      </c>
      <c r="G93" s="242"/>
      <c r="H93" s="243" t="s">
        <v>22</v>
      </c>
      <c r="I93" s="245"/>
      <c r="J93" s="242"/>
      <c r="K93" s="242"/>
      <c r="L93" s="246"/>
      <c r="M93" s="247"/>
      <c r="N93" s="248"/>
      <c r="O93" s="248"/>
      <c r="P93" s="248"/>
      <c r="Q93" s="248"/>
      <c r="R93" s="248"/>
      <c r="S93" s="248"/>
      <c r="T93" s="249"/>
      <c r="AT93" s="250" t="s">
        <v>143</v>
      </c>
      <c r="AU93" s="250" t="s">
        <v>84</v>
      </c>
      <c r="AV93" s="14" t="s">
        <v>24</v>
      </c>
      <c r="AW93" s="14" t="s">
        <v>39</v>
      </c>
      <c r="AX93" s="14" t="s">
        <v>75</v>
      </c>
      <c r="AY93" s="250" t="s">
        <v>130</v>
      </c>
    </row>
    <row r="94" spans="2:51" s="14" customFormat="1" ht="27">
      <c r="B94" s="241"/>
      <c r="C94" s="242"/>
      <c r="D94" s="204" t="s">
        <v>143</v>
      </c>
      <c r="E94" s="243" t="s">
        <v>22</v>
      </c>
      <c r="F94" s="244" t="s">
        <v>643</v>
      </c>
      <c r="G94" s="242"/>
      <c r="H94" s="243" t="s">
        <v>22</v>
      </c>
      <c r="I94" s="245"/>
      <c r="J94" s="242"/>
      <c r="K94" s="242"/>
      <c r="L94" s="246"/>
      <c r="M94" s="247"/>
      <c r="N94" s="248"/>
      <c r="O94" s="248"/>
      <c r="P94" s="248"/>
      <c r="Q94" s="248"/>
      <c r="R94" s="248"/>
      <c r="S94" s="248"/>
      <c r="T94" s="249"/>
      <c r="AT94" s="250" t="s">
        <v>143</v>
      </c>
      <c r="AU94" s="250" t="s">
        <v>84</v>
      </c>
      <c r="AV94" s="14" t="s">
        <v>24</v>
      </c>
      <c r="AW94" s="14" t="s">
        <v>39</v>
      </c>
      <c r="AX94" s="14" t="s">
        <v>75</v>
      </c>
      <c r="AY94" s="250" t="s">
        <v>130</v>
      </c>
    </row>
    <row r="95" spans="2:51" s="14" customFormat="1" ht="27">
      <c r="B95" s="241"/>
      <c r="C95" s="242"/>
      <c r="D95" s="204" t="s">
        <v>143</v>
      </c>
      <c r="E95" s="243" t="s">
        <v>22</v>
      </c>
      <c r="F95" s="244" t="s">
        <v>644</v>
      </c>
      <c r="G95" s="242"/>
      <c r="H95" s="243" t="s">
        <v>22</v>
      </c>
      <c r="I95" s="245"/>
      <c r="J95" s="242"/>
      <c r="K95" s="242"/>
      <c r="L95" s="246"/>
      <c r="M95" s="247"/>
      <c r="N95" s="248"/>
      <c r="O95" s="248"/>
      <c r="P95" s="248"/>
      <c r="Q95" s="248"/>
      <c r="R95" s="248"/>
      <c r="S95" s="248"/>
      <c r="T95" s="249"/>
      <c r="AT95" s="250" t="s">
        <v>143</v>
      </c>
      <c r="AU95" s="250" t="s">
        <v>84</v>
      </c>
      <c r="AV95" s="14" t="s">
        <v>24</v>
      </c>
      <c r="AW95" s="14" t="s">
        <v>39</v>
      </c>
      <c r="AX95" s="14" t="s">
        <v>75</v>
      </c>
      <c r="AY95" s="250" t="s">
        <v>130</v>
      </c>
    </row>
    <row r="96" spans="2:51" s="11" customFormat="1" ht="13.5">
      <c r="B96" s="208"/>
      <c r="C96" s="209"/>
      <c r="D96" s="204" t="s">
        <v>143</v>
      </c>
      <c r="E96" s="210" t="s">
        <v>22</v>
      </c>
      <c r="F96" s="211" t="s">
        <v>24</v>
      </c>
      <c r="G96" s="209"/>
      <c r="H96" s="212">
        <v>1</v>
      </c>
      <c r="I96" s="213"/>
      <c r="J96" s="209"/>
      <c r="K96" s="209"/>
      <c r="L96" s="214"/>
      <c r="M96" s="215"/>
      <c r="N96" s="216"/>
      <c r="O96" s="216"/>
      <c r="P96" s="216"/>
      <c r="Q96" s="216"/>
      <c r="R96" s="216"/>
      <c r="S96" s="216"/>
      <c r="T96" s="217"/>
      <c r="AT96" s="218" t="s">
        <v>143</v>
      </c>
      <c r="AU96" s="218" t="s">
        <v>84</v>
      </c>
      <c r="AV96" s="11" t="s">
        <v>84</v>
      </c>
      <c r="AW96" s="11" t="s">
        <v>39</v>
      </c>
      <c r="AX96" s="11" t="s">
        <v>24</v>
      </c>
      <c r="AY96" s="218" t="s">
        <v>130</v>
      </c>
    </row>
    <row r="97" spans="2:65" s="1" customFormat="1" ht="14.45" customHeight="1">
      <c r="B97" s="41"/>
      <c r="C97" s="192" t="s">
        <v>84</v>
      </c>
      <c r="D97" s="192" t="s">
        <v>132</v>
      </c>
      <c r="E97" s="193" t="s">
        <v>645</v>
      </c>
      <c r="F97" s="194" t="s">
        <v>646</v>
      </c>
      <c r="G97" s="195" t="s">
        <v>631</v>
      </c>
      <c r="H97" s="196">
        <v>1</v>
      </c>
      <c r="I97" s="197"/>
      <c r="J97" s="198">
        <f>ROUND(I97*H97,2)</f>
        <v>0</v>
      </c>
      <c r="K97" s="194" t="s">
        <v>22</v>
      </c>
      <c r="L97" s="61"/>
      <c r="M97" s="199" t="s">
        <v>22</v>
      </c>
      <c r="N97" s="200" t="s">
        <v>46</v>
      </c>
      <c r="O97" s="42"/>
      <c r="P97" s="201">
        <f>O97*H97</f>
        <v>0</v>
      </c>
      <c r="Q97" s="201">
        <v>0</v>
      </c>
      <c r="R97" s="201">
        <f>Q97*H97</f>
        <v>0</v>
      </c>
      <c r="S97" s="201">
        <v>0</v>
      </c>
      <c r="T97" s="202">
        <f>S97*H97</f>
        <v>0</v>
      </c>
      <c r="AR97" s="24" t="s">
        <v>632</v>
      </c>
      <c r="AT97" s="24" t="s">
        <v>132</v>
      </c>
      <c r="AU97" s="24" t="s">
        <v>84</v>
      </c>
      <c r="AY97" s="24" t="s">
        <v>130</v>
      </c>
      <c r="BE97" s="203">
        <f>IF(N97="základní",J97,0)</f>
        <v>0</v>
      </c>
      <c r="BF97" s="203">
        <f>IF(N97="snížená",J97,0)</f>
        <v>0</v>
      </c>
      <c r="BG97" s="203">
        <f>IF(N97="zákl. přenesená",J97,0)</f>
        <v>0</v>
      </c>
      <c r="BH97" s="203">
        <f>IF(N97="sníž. přenesená",J97,0)</f>
        <v>0</v>
      </c>
      <c r="BI97" s="203">
        <f>IF(N97="nulová",J97,0)</f>
        <v>0</v>
      </c>
      <c r="BJ97" s="24" t="s">
        <v>24</v>
      </c>
      <c r="BK97" s="203">
        <f>ROUND(I97*H97,2)</f>
        <v>0</v>
      </c>
      <c r="BL97" s="24" t="s">
        <v>632</v>
      </c>
      <c r="BM97" s="24" t="s">
        <v>647</v>
      </c>
    </row>
    <row r="98" spans="2:47" s="1" customFormat="1" ht="13.5">
      <c r="B98" s="41"/>
      <c r="C98" s="63"/>
      <c r="D98" s="204" t="s">
        <v>139</v>
      </c>
      <c r="E98" s="63"/>
      <c r="F98" s="205" t="s">
        <v>648</v>
      </c>
      <c r="G98" s="63"/>
      <c r="H98" s="63"/>
      <c r="I98" s="163"/>
      <c r="J98" s="63"/>
      <c r="K98" s="63"/>
      <c r="L98" s="61"/>
      <c r="M98" s="206"/>
      <c r="N98" s="42"/>
      <c r="O98" s="42"/>
      <c r="P98" s="42"/>
      <c r="Q98" s="42"/>
      <c r="R98" s="42"/>
      <c r="S98" s="42"/>
      <c r="T98" s="78"/>
      <c r="AT98" s="24" t="s">
        <v>139</v>
      </c>
      <c r="AU98" s="24" t="s">
        <v>84</v>
      </c>
    </row>
    <row r="99" spans="2:51" s="14" customFormat="1" ht="13.5">
      <c r="B99" s="241"/>
      <c r="C99" s="242"/>
      <c r="D99" s="204" t="s">
        <v>143</v>
      </c>
      <c r="E99" s="243" t="s">
        <v>22</v>
      </c>
      <c r="F99" s="244" t="s">
        <v>649</v>
      </c>
      <c r="G99" s="242"/>
      <c r="H99" s="243" t="s">
        <v>22</v>
      </c>
      <c r="I99" s="245"/>
      <c r="J99" s="242"/>
      <c r="K99" s="242"/>
      <c r="L99" s="246"/>
      <c r="M99" s="247"/>
      <c r="N99" s="248"/>
      <c r="O99" s="248"/>
      <c r="P99" s="248"/>
      <c r="Q99" s="248"/>
      <c r="R99" s="248"/>
      <c r="S99" s="248"/>
      <c r="T99" s="249"/>
      <c r="AT99" s="250" t="s">
        <v>143</v>
      </c>
      <c r="AU99" s="250" t="s">
        <v>84</v>
      </c>
      <c r="AV99" s="14" t="s">
        <v>24</v>
      </c>
      <c r="AW99" s="14" t="s">
        <v>39</v>
      </c>
      <c r="AX99" s="14" t="s">
        <v>75</v>
      </c>
      <c r="AY99" s="250" t="s">
        <v>130</v>
      </c>
    </row>
    <row r="100" spans="2:51" s="11" customFormat="1" ht="13.5">
      <c r="B100" s="208"/>
      <c r="C100" s="209"/>
      <c r="D100" s="204" t="s">
        <v>143</v>
      </c>
      <c r="E100" s="210" t="s">
        <v>22</v>
      </c>
      <c r="F100" s="211" t="s">
        <v>24</v>
      </c>
      <c r="G100" s="209"/>
      <c r="H100" s="212">
        <v>1</v>
      </c>
      <c r="I100" s="213"/>
      <c r="J100" s="209"/>
      <c r="K100" s="209"/>
      <c r="L100" s="214"/>
      <c r="M100" s="215"/>
      <c r="N100" s="216"/>
      <c r="O100" s="216"/>
      <c r="P100" s="216"/>
      <c r="Q100" s="216"/>
      <c r="R100" s="216"/>
      <c r="S100" s="216"/>
      <c r="T100" s="217"/>
      <c r="AT100" s="218" t="s">
        <v>143</v>
      </c>
      <c r="AU100" s="218" t="s">
        <v>84</v>
      </c>
      <c r="AV100" s="11" t="s">
        <v>84</v>
      </c>
      <c r="AW100" s="11" t="s">
        <v>39</v>
      </c>
      <c r="AX100" s="11" t="s">
        <v>24</v>
      </c>
      <c r="AY100" s="218" t="s">
        <v>130</v>
      </c>
    </row>
    <row r="101" spans="2:65" s="1" customFormat="1" ht="14.45" customHeight="1">
      <c r="B101" s="41"/>
      <c r="C101" s="192" t="s">
        <v>154</v>
      </c>
      <c r="D101" s="192" t="s">
        <v>132</v>
      </c>
      <c r="E101" s="193" t="s">
        <v>650</v>
      </c>
      <c r="F101" s="194" t="s">
        <v>651</v>
      </c>
      <c r="G101" s="195" t="s">
        <v>631</v>
      </c>
      <c r="H101" s="196">
        <v>1</v>
      </c>
      <c r="I101" s="197"/>
      <c r="J101" s="198">
        <f>ROUND(I101*H101,2)</f>
        <v>0</v>
      </c>
      <c r="K101" s="194" t="s">
        <v>22</v>
      </c>
      <c r="L101" s="61"/>
      <c r="M101" s="199" t="s">
        <v>22</v>
      </c>
      <c r="N101" s="200" t="s">
        <v>46</v>
      </c>
      <c r="O101" s="42"/>
      <c r="P101" s="201">
        <f>O101*H101</f>
        <v>0</v>
      </c>
      <c r="Q101" s="201">
        <v>0</v>
      </c>
      <c r="R101" s="201">
        <f>Q101*H101</f>
        <v>0</v>
      </c>
      <c r="S101" s="201">
        <v>0</v>
      </c>
      <c r="T101" s="202">
        <f>S101*H101</f>
        <v>0</v>
      </c>
      <c r="AR101" s="24" t="s">
        <v>632</v>
      </c>
      <c r="AT101" s="24" t="s">
        <v>132</v>
      </c>
      <c r="AU101" s="24" t="s">
        <v>84</v>
      </c>
      <c r="AY101" s="24" t="s">
        <v>130</v>
      </c>
      <c r="BE101" s="203">
        <f>IF(N101="základní",J101,0)</f>
        <v>0</v>
      </c>
      <c r="BF101" s="203">
        <f>IF(N101="snížená",J101,0)</f>
        <v>0</v>
      </c>
      <c r="BG101" s="203">
        <f>IF(N101="zákl. přenesená",J101,0)</f>
        <v>0</v>
      </c>
      <c r="BH101" s="203">
        <f>IF(N101="sníž. přenesená",J101,0)</f>
        <v>0</v>
      </c>
      <c r="BI101" s="203">
        <f>IF(N101="nulová",J101,0)</f>
        <v>0</v>
      </c>
      <c r="BJ101" s="24" t="s">
        <v>24</v>
      </c>
      <c r="BK101" s="203">
        <f>ROUND(I101*H101,2)</f>
        <v>0</v>
      </c>
      <c r="BL101" s="24" t="s">
        <v>632</v>
      </c>
      <c r="BM101" s="24" t="s">
        <v>652</v>
      </c>
    </row>
    <row r="102" spans="2:47" s="1" customFormat="1" ht="13.5">
      <c r="B102" s="41"/>
      <c r="C102" s="63"/>
      <c r="D102" s="204" t="s">
        <v>139</v>
      </c>
      <c r="E102" s="63"/>
      <c r="F102" s="205" t="s">
        <v>653</v>
      </c>
      <c r="G102" s="63"/>
      <c r="H102" s="63"/>
      <c r="I102" s="163"/>
      <c r="J102" s="63"/>
      <c r="K102" s="63"/>
      <c r="L102" s="61"/>
      <c r="M102" s="206"/>
      <c r="N102" s="42"/>
      <c r="O102" s="42"/>
      <c r="P102" s="42"/>
      <c r="Q102" s="42"/>
      <c r="R102" s="42"/>
      <c r="S102" s="42"/>
      <c r="T102" s="78"/>
      <c r="AT102" s="24" t="s">
        <v>139</v>
      </c>
      <c r="AU102" s="24" t="s">
        <v>84</v>
      </c>
    </row>
    <row r="103" spans="2:51" s="14" customFormat="1" ht="13.5">
      <c r="B103" s="241"/>
      <c r="C103" s="242"/>
      <c r="D103" s="204" t="s">
        <v>143</v>
      </c>
      <c r="E103" s="243" t="s">
        <v>22</v>
      </c>
      <c r="F103" s="244" t="s">
        <v>654</v>
      </c>
      <c r="G103" s="242"/>
      <c r="H103" s="243" t="s">
        <v>22</v>
      </c>
      <c r="I103" s="245"/>
      <c r="J103" s="242"/>
      <c r="K103" s="242"/>
      <c r="L103" s="246"/>
      <c r="M103" s="247"/>
      <c r="N103" s="248"/>
      <c r="O103" s="248"/>
      <c r="P103" s="248"/>
      <c r="Q103" s="248"/>
      <c r="R103" s="248"/>
      <c r="S103" s="248"/>
      <c r="T103" s="249"/>
      <c r="AT103" s="250" t="s">
        <v>143</v>
      </c>
      <c r="AU103" s="250" t="s">
        <v>84</v>
      </c>
      <c r="AV103" s="14" t="s">
        <v>24</v>
      </c>
      <c r="AW103" s="14" t="s">
        <v>39</v>
      </c>
      <c r="AX103" s="14" t="s">
        <v>75</v>
      </c>
      <c r="AY103" s="250" t="s">
        <v>130</v>
      </c>
    </row>
    <row r="104" spans="2:51" s="14" customFormat="1" ht="13.5">
      <c r="B104" s="241"/>
      <c r="C104" s="242"/>
      <c r="D104" s="204" t="s">
        <v>143</v>
      </c>
      <c r="E104" s="243" t="s">
        <v>22</v>
      </c>
      <c r="F104" s="244" t="s">
        <v>655</v>
      </c>
      <c r="G104" s="242"/>
      <c r="H104" s="243" t="s">
        <v>22</v>
      </c>
      <c r="I104" s="245"/>
      <c r="J104" s="242"/>
      <c r="K104" s="242"/>
      <c r="L104" s="246"/>
      <c r="M104" s="247"/>
      <c r="N104" s="248"/>
      <c r="O104" s="248"/>
      <c r="P104" s="248"/>
      <c r="Q104" s="248"/>
      <c r="R104" s="248"/>
      <c r="S104" s="248"/>
      <c r="T104" s="249"/>
      <c r="AT104" s="250" t="s">
        <v>143</v>
      </c>
      <c r="AU104" s="250" t="s">
        <v>84</v>
      </c>
      <c r="AV104" s="14" t="s">
        <v>24</v>
      </c>
      <c r="AW104" s="14" t="s">
        <v>39</v>
      </c>
      <c r="AX104" s="14" t="s">
        <v>75</v>
      </c>
      <c r="AY104" s="250" t="s">
        <v>130</v>
      </c>
    </row>
    <row r="105" spans="2:51" s="11" customFormat="1" ht="13.5">
      <c r="B105" s="208"/>
      <c r="C105" s="209"/>
      <c r="D105" s="204" t="s">
        <v>143</v>
      </c>
      <c r="E105" s="210" t="s">
        <v>22</v>
      </c>
      <c r="F105" s="211" t="s">
        <v>24</v>
      </c>
      <c r="G105" s="209"/>
      <c r="H105" s="212">
        <v>1</v>
      </c>
      <c r="I105" s="213"/>
      <c r="J105" s="209"/>
      <c r="K105" s="209"/>
      <c r="L105" s="214"/>
      <c r="M105" s="215"/>
      <c r="N105" s="216"/>
      <c r="O105" s="216"/>
      <c r="P105" s="216"/>
      <c r="Q105" s="216"/>
      <c r="R105" s="216"/>
      <c r="S105" s="216"/>
      <c r="T105" s="217"/>
      <c r="AT105" s="218" t="s">
        <v>143</v>
      </c>
      <c r="AU105" s="218" t="s">
        <v>84</v>
      </c>
      <c r="AV105" s="11" t="s">
        <v>84</v>
      </c>
      <c r="AW105" s="11" t="s">
        <v>39</v>
      </c>
      <c r="AX105" s="11" t="s">
        <v>24</v>
      </c>
      <c r="AY105" s="218" t="s">
        <v>130</v>
      </c>
    </row>
    <row r="106" spans="2:65" s="1" customFormat="1" ht="14.45" customHeight="1">
      <c r="B106" s="41"/>
      <c r="C106" s="192" t="s">
        <v>137</v>
      </c>
      <c r="D106" s="192" t="s">
        <v>132</v>
      </c>
      <c r="E106" s="193" t="s">
        <v>656</v>
      </c>
      <c r="F106" s="194" t="s">
        <v>657</v>
      </c>
      <c r="G106" s="195" t="s">
        <v>631</v>
      </c>
      <c r="H106" s="196">
        <v>1</v>
      </c>
      <c r="I106" s="197"/>
      <c r="J106" s="198">
        <f>ROUND(I106*H106,2)</f>
        <v>0</v>
      </c>
      <c r="K106" s="194" t="s">
        <v>22</v>
      </c>
      <c r="L106" s="61"/>
      <c r="M106" s="199" t="s">
        <v>22</v>
      </c>
      <c r="N106" s="200" t="s">
        <v>46</v>
      </c>
      <c r="O106" s="42"/>
      <c r="P106" s="201">
        <f>O106*H106</f>
        <v>0</v>
      </c>
      <c r="Q106" s="201">
        <v>0</v>
      </c>
      <c r="R106" s="201">
        <f>Q106*H106</f>
        <v>0</v>
      </c>
      <c r="S106" s="201">
        <v>0</v>
      </c>
      <c r="T106" s="202">
        <f>S106*H106</f>
        <v>0</v>
      </c>
      <c r="AR106" s="24" t="s">
        <v>632</v>
      </c>
      <c r="AT106" s="24" t="s">
        <v>132</v>
      </c>
      <c r="AU106" s="24" t="s">
        <v>84</v>
      </c>
      <c r="AY106" s="24" t="s">
        <v>130</v>
      </c>
      <c r="BE106" s="203">
        <f>IF(N106="základní",J106,0)</f>
        <v>0</v>
      </c>
      <c r="BF106" s="203">
        <f>IF(N106="snížená",J106,0)</f>
        <v>0</v>
      </c>
      <c r="BG106" s="203">
        <f>IF(N106="zákl. přenesená",J106,0)</f>
        <v>0</v>
      </c>
      <c r="BH106" s="203">
        <f>IF(N106="sníž. přenesená",J106,0)</f>
        <v>0</v>
      </c>
      <c r="BI106" s="203">
        <f>IF(N106="nulová",J106,0)</f>
        <v>0</v>
      </c>
      <c r="BJ106" s="24" t="s">
        <v>24</v>
      </c>
      <c r="BK106" s="203">
        <f>ROUND(I106*H106,2)</f>
        <v>0</v>
      </c>
      <c r="BL106" s="24" t="s">
        <v>632</v>
      </c>
      <c r="BM106" s="24" t="s">
        <v>658</v>
      </c>
    </row>
    <row r="107" spans="2:47" s="1" customFormat="1" ht="13.5">
      <c r="B107" s="41"/>
      <c r="C107" s="63"/>
      <c r="D107" s="204" t="s">
        <v>139</v>
      </c>
      <c r="E107" s="63"/>
      <c r="F107" s="205" t="s">
        <v>657</v>
      </c>
      <c r="G107" s="63"/>
      <c r="H107" s="63"/>
      <c r="I107" s="163"/>
      <c r="J107" s="63"/>
      <c r="K107" s="63"/>
      <c r="L107" s="61"/>
      <c r="M107" s="206"/>
      <c r="N107" s="42"/>
      <c r="O107" s="42"/>
      <c r="P107" s="42"/>
      <c r="Q107" s="42"/>
      <c r="R107" s="42"/>
      <c r="S107" s="42"/>
      <c r="T107" s="78"/>
      <c r="AT107" s="24" t="s">
        <v>139</v>
      </c>
      <c r="AU107" s="24" t="s">
        <v>84</v>
      </c>
    </row>
    <row r="108" spans="2:63" s="10" customFormat="1" ht="29.85" customHeight="1">
      <c r="B108" s="176"/>
      <c r="C108" s="177"/>
      <c r="D108" s="178" t="s">
        <v>74</v>
      </c>
      <c r="E108" s="190" t="s">
        <v>85</v>
      </c>
      <c r="F108" s="190" t="s">
        <v>659</v>
      </c>
      <c r="G108" s="177"/>
      <c r="H108" s="177"/>
      <c r="I108" s="180"/>
      <c r="J108" s="191">
        <f>BK108</f>
        <v>0</v>
      </c>
      <c r="K108" s="177"/>
      <c r="L108" s="182"/>
      <c r="M108" s="183"/>
      <c r="N108" s="184"/>
      <c r="O108" s="184"/>
      <c r="P108" s="185">
        <f>SUM(P109:P120)</f>
        <v>0</v>
      </c>
      <c r="Q108" s="184"/>
      <c r="R108" s="185">
        <f>SUM(R109:R120)</f>
        <v>0</v>
      </c>
      <c r="S108" s="184"/>
      <c r="T108" s="186">
        <f>SUM(T109:T120)</f>
        <v>0</v>
      </c>
      <c r="AR108" s="187" t="s">
        <v>137</v>
      </c>
      <c r="AT108" s="188" t="s">
        <v>74</v>
      </c>
      <c r="AU108" s="188" t="s">
        <v>24</v>
      </c>
      <c r="AY108" s="187" t="s">
        <v>130</v>
      </c>
      <c r="BK108" s="189">
        <f>SUM(BK109:BK120)</f>
        <v>0</v>
      </c>
    </row>
    <row r="109" spans="2:65" s="1" customFormat="1" ht="20.45" customHeight="1">
      <c r="B109" s="41"/>
      <c r="C109" s="192" t="s">
        <v>170</v>
      </c>
      <c r="D109" s="192" t="s">
        <v>132</v>
      </c>
      <c r="E109" s="193" t="s">
        <v>660</v>
      </c>
      <c r="F109" s="194" t="s">
        <v>661</v>
      </c>
      <c r="G109" s="195" t="s">
        <v>662</v>
      </c>
      <c r="H109" s="196">
        <v>1</v>
      </c>
      <c r="I109" s="197"/>
      <c r="J109" s="198">
        <f>ROUND(I109*H109,2)</f>
        <v>0</v>
      </c>
      <c r="K109" s="194" t="s">
        <v>22</v>
      </c>
      <c r="L109" s="61"/>
      <c r="M109" s="199" t="s">
        <v>22</v>
      </c>
      <c r="N109" s="200" t="s">
        <v>46</v>
      </c>
      <c r="O109" s="42"/>
      <c r="P109" s="201">
        <f>O109*H109</f>
        <v>0</v>
      </c>
      <c r="Q109" s="201">
        <v>0</v>
      </c>
      <c r="R109" s="201">
        <f>Q109*H109</f>
        <v>0</v>
      </c>
      <c r="S109" s="201">
        <v>0</v>
      </c>
      <c r="T109" s="202">
        <f>S109*H109</f>
        <v>0</v>
      </c>
      <c r="AR109" s="24" t="s">
        <v>632</v>
      </c>
      <c r="AT109" s="24" t="s">
        <v>132</v>
      </c>
      <c r="AU109" s="24" t="s">
        <v>84</v>
      </c>
      <c r="AY109" s="24" t="s">
        <v>130</v>
      </c>
      <c r="BE109" s="203">
        <f>IF(N109="základní",J109,0)</f>
        <v>0</v>
      </c>
      <c r="BF109" s="203">
        <f>IF(N109="snížená",J109,0)</f>
        <v>0</v>
      </c>
      <c r="BG109" s="203">
        <f>IF(N109="zákl. přenesená",J109,0)</f>
        <v>0</v>
      </c>
      <c r="BH109" s="203">
        <f>IF(N109="sníž. přenesená",J109,0)</f>
        <v>0</v>
      </c>
      <c r="BI109" s="203">
        <f>IF(N109="nulová",J109,0)</f>
        <v>0</v>
      </c>
      <c r="BJ109" s="24" t="s">
        <v>24</v>
      </c>
      <c r="BK109" s="203">
        <f>ROUND(I109*H109,2)</f>
        <v>0</v>
      </c>
      <c r="BL109" s="24" t="s">
        <v>632</v>
      </c>
      <c r="BM109" s="24" t="s">
        <v>663</v>
      </c>
    </row>
    <row r="110" spans="2:47" s="1" customFormat="1" ht="27">
      <c r="B110" s="41"/>
      <c r="C110" s="63"/>
      <c r="D110" s="204" t="s">
        <v>139</v>
      </c>
      <c r="E110" s="63"/>
      <c r="F110" s="205" t="s">
        <v>664</v>
      </c>
      <c r="G110" s="63"/>
      <c r="H110" s="63"/>
      <c r="I110" s="163"/>
      <c r="J110" s="63"/>
      <c r="K110" s="63"/>
      <c r="L110" s="61"/>
      <c r="M110" s="206"/>
      <c r="N110" s="42"/>
      <c r="O110" s="42"/>
      <c r="P110" s="42"/>
      <c r="Q110" s="42"/>
      <c r="R110" s="42"/>
      <c r="S110" s="42"/>
      <c r="T110" s="78"/>
      <c r="AT110" s="24" t="s">
        <v>139</v>
      </c>
      <c r="AU110" s="24" t="s">
        <v>84</v>
      </c>
    </row>
    <row r="111" spans="2:65" s="1" customFormat="1" ht="14.45" customHeight="1">
      <c r="B111" s="41"/>
      <c r="C111" s="192" t="s">
        <v>178</v>
      </c>
      <c r="D111" s="192" t="s">
        <v>132</v>
      </c>
      <c r="E111" s="193" t="s">
        <v>665</v>
      </c>
      <c r="F111" s="194" t="s">
        <v>666</v>
      </c>
      <c r="G111" s="195" t="s">
        <v>662</v>
      </c>
      <c r="H111" s="196">
        <v>1</v>
      </c>
      <c r="I111" s="197"/>
      <c r="J111" s="198">
        <f>ROUND(I111*H111,2)</f>
        <v>0</v>
      </c>
      <c r="K111" s="194" t="s">
        <v>22</v>
      </c>
      <c r="L111" s="61"/>
      <c r="M111" s="199" t="s">
        <v>22</v>
      </c>
      <c r="N111" s="200" t="s">
        <v>46</v>
      </c>
      <c r="O111" s="42"/>
      <c r="P111" s="201">
        <f>O111*H111</f>
        <v>0</v>
      </c>
      <c r="Q111" s="201">
        <v>0</v>
      </c>
      <c r="R111" s="201">
        <f>Q111*H111</f>
        <v>0</v>
      </c>
      <c r="S111" s="201">
        <v>0</v>
      </c>
      <c r="T111" s="202">
        <f>S111*H111</f>
        <v>0</v>
      </c>
      <c r="AR111" s="24" t="s">
        <v>632</v>
      </c>
      <c r="AT111" s="24" t="s">
        <v>132</v>
      </c>
      <c r="AU111" s="24" t="s">
        <v>84</v>
      </c>
      <c r="AY111" s="24" t="s">
        <v>130</v>
      </c>
      <c r="BE111" s="203">
        <f>IF(N111="základní",J111,0)</f>
        <v>0</v>
      </c>
      <c r="BF111" s="203">
        <f>IF(N111="snížená",J111,0)</f>
        <v>0</v>
      </c>
      <c r="BG111" s="203">
        <f>IF(N111="zákl. přenesená",J111,0)</f>
        <v>0</v>
      </c>
      <c r="BH111" s="203">
        <f>IF(N111="sníž. přenesená",J111,0)</f>
        <v>0</v>
      </c>
      <c r="BI111" s="203">
        <f>IF(N111="nulová",J111,0)</f>
        <v>0</v>
      </c>
      <c r="BJ111" s="24" t="s">
        <v>24</v>
      </c>
      <c r="BK111" s="203">
        <f>ROUND(I111*H111,2)</f>
        <v>0</v>
      </c>
      <c r="BL111" s="24" t="s">
        <v>632</v>
      </c>
      <c r="BM111" s="24" t="s">
        <v>667</v>
      </c>
    </row>
    <row r="112" spans="2:47" s="1" customFormat="1" ht="27">
      <c r="B112" s="41"/>
      <c r="C112" s="63"/>
      <c r="D112" s="204" t="s">
        <v>139</v>
      </c>
      <c r="E112" s="63"/>
      <c r="F112" s="205" t="s">
        <v>668</v>
      </c>
      <c r="G112" s="63"/>
      <c r="H112" s="63"/>
      <c r="I112" s="163"/>
      <c r="J112" s="63"/>
      <c r="K112" s="63"/>
      <c r="L112" s="61"/>
      <c r="M112" s="206"/>
      <c r="N112" s="42"/>
      <c r="O112" s="42"/>
      <c r="P112" s="42"/>
      <c r="Q112" s="42"/>
      <c r="R112" s="42"/>
      <c r="S112" s="42"/>
      <c r="T112" s="78"/>
      <c r="AT112" s="24" t="s">
        <v>139</v>
      </c>
      <c r="AU112" s="24" t="s">
        <v>84</v>
      </c>
    </row>
    <row r="113" spans="2:65" s="1" customFormat="1" ht="20.45" customHeight="1">
      <c r="B113" s="41"/>
      <c r="C113" s="192" t="s">
        <v>185</v>
      </c>
      <c r="D113" s="192" t="s">
        <v>132</v>
      </c>
      <c r="E113" s="193" t="s">
        <v>669</v>
      </c>
      <c r="F113" s="194" t="s">
        <v>670</v>
      </c>
      <c r="G113" s="195" t="s">
        <v>662</v>
      </c>
      <c r="H113" s="196">
        <v>1</v>
      </c>
      <c r="I113" s="197"/>
      <c r="J113" s="198">
        <f>ROUND(I113*H113,2)</f>
        <v>0</v>
      </c>
      <c r="K113" s="194" t="s">
        <v>22</v>
      </c>
      <c r="L113" s="61"/>
      <c r="M113" s="199" t="s">
        <v>22</v>
      </c>
      <c r="N113" s="200" t="s">
        <v>46</v>
      </c>
      <c r="O113" s="42"/>
      <c r="P113" s="201">
        <f>O113*H113</f>
        <v>0</v>
      </c>
      <c r="Q113" s="201">
        <v>0</v>
      </c>
      <c r="R113" s="201">
        <f>Q113*H113</f>
        <v>0</v>
      </c>
      <c r="S113" s="201">
        <v>0</v>
      </c>
      <c r="T113" s="202">
        <f>S113*H113</f>
        <v>0</v>
      </c>
      <c r="AR113" s="24" t="s">
        <v>632</v>
      </c>
      <c r="AT113" s="24" t="s">
        <v>132</v>
      </c>
      <c r="AU113" s="24" t="s">
        <v>84</v>
      </c>
      <c r="AY113" s="24" t="s">
        <v>130</v>
      </c>
      <c r="BE113" s="203">
        <f>IF(N113="základní",J113,0)</f>
        <v>0</v>
      </c>
      <c r="BF113" s="203">
        <f>IF(N113="snížená",J113,0)</f>
        <v>0</v>
      </c>
      <c r="BG113" s="203">
        <f>IF(N113="zákl. přenesená",J113,0)</f>
        <v>0</v>
      </c>
      <c r="BH113" s="203">
        <f>IF(N113="sníž. přenesená",J113,0)</f>
        <v>0</v>
      </c>
      <c r="BI113" s="203">
        <f>IF(N113="nulová",J113,0)</f>
        <v>0</v>
      </c>
      <c r="BJ113" s="24" t="s">
        <v>24</v>
      </c>
      <c r="BK113" s="203">
        <f>ROUND(I113*H113,2)</f>
        <v>0</v>
      </c>
      <c r="BL113" s="24" t="s">
        <v>632</v>
      </c>
      <c r="BM113" s="24" t="s">
        <v>671</v>
      </c>
    </row>
    <row r="114" spans="2:47" s="1" customFormat="1" ht="40.5">
      <c r="B114" s="41"/>
      <c r="C114" s="63"/>
      <c r="D114" s="204" t="s">
        <v>139</v>
      </c>
      <c r="E114" s="63"/>
      <c r="F114" s="205" t="s">
        <v>672</v>
      </c>
      <c r="G114" s="63"/>
      <c r="H114" s="63"/>
      <c r="I114" s="163"/>
      <c r="J114" s="63"/>
      <c r="K114" s="63"/>
      <c r="L114" s="61"/>
      <c r="M114" s="206"/>
      <c r="N114" s="42"/>
      <c r="O114" s="42"/>
      <c r="P114" s="42"/>
      <c r="Q114" s="42"/>
      <c r="R114" s="42"/>
      <c r="S114" s="42"/>
      <c r="T114" s="78"/>
      <c r="AT114" s="24" t="s">
        <v>139</v>
      </c>
      <c r="AU114" s="24" t="s">
        <v>84</v>
      </c>
    </row>
    <row r="115" spans="2:65" s="1" customFormat="1" ht="14.45" customHeight="1">
      <c r="B115" s="41"/>
      <c r="C115" s="192" t="s">
        <v>192</v>
      </c>
      <c r="D115" s="192" t="s">
        <v>132</v>
      </c>
      <c r="E115" s="193" t="s">
        <v>673</v>
      </c>
      <c r="F115" s="194" t="s">
        <v>674</v>
      </c>
      <c r="G115" s="195" t="s">
        <v>135</v>
      </c>
      <c r="H115" s="196">
        <v>1</v>
      </c>
      <c r="I115" s="197"/>
      <c r="J115" s="198">
        <f>ROUND(I115*H115,2)</f>
        <v>0</v>
      </c>
      <c r="K115" s="194" t="s">
        <v>22</v>
      </c>
      <c r="L115" s="61"/>
      <c r="M115" s="199" t="s">
        <v>22</v>
      </c>
      <c r="N115" s="200" t="s">
        <v>46</v>
      </c>
      <c r="O115" s="42"/>
      <c r="P115" s="201">
        <f>O115*H115</f>
        <v>0</v>
      </c>
      <c r="Q115" s="201">
        <v>0</v>
      </c>
      <c r="R115" s="201">
        <f>Q115*H115</f>
        <v>0</v>
      </c>
      <c r="S115" s="201">
        <v>0</v>
      </c>
      <c r="T115" s="202">
        <f>S115*H115</f>
        <v>0</v>
      </c>
      <c r="AR115" s="24" t="s">
        <v>632</v>
      </c>
      <c r="AT115" s="24" t="s">
        <v>132</v>
      </c>
      <c r="AU115" s="24" t="s">
        <v>84</v>
      </c>
      <c r="AY115" s="24" t="s">
        <v>130</v>
      </c>
      <c r="BE115" s="203">
        <f>IF(N115="základní",J115,0)</f>
        <v>0</v>
      </c>
      <c r="BF115" s="203">
        <f>IF(N115="snížená",J115,0)</f>
        <v>0</v>
      </c>
      <c r="BG115" s="203">
        <f>IF(N115="zákl. přenesená",J115,0)</f>
        <v>0</v>
      </c>
      <c r="BH115" s="203">
        <f>IF(N115="sníž. přenesená",J115,0)</f>
        <v>0</v>
      </c>
      <c r="BI115" s="203">
        <f>IF(N115="nulová",J115,0)</f>
        <v>0</v>
      </c>
      <c r="BJ115" s="24" t="s">
        <v>24</v>
      </c>
      <c r="BK115" s="203">
        <f>ROUND(I115*H115,2)</f>
        <v>0</v>
      </c>
      <c r="BL115" s="24" t="s">
        <v>632</v>
      </c>
      <c r="BM115" s="24" t="s">
        <v>675</v>
      </c>
    </row>
    <row r="116" spans="2:47" s="1" customFormat="1" ht="27">
      <c r="B116" s="41"/>
      <c r="C116" s="63"/>
      <c r="D116" s="204" t="s">
        <v>139</v>
      </c>
      <c r="E116" s="63"/>
      <c r="F116" s="205" t="s">
        <v>676</v>
      </c>
      <c r="G116" s="63"/>
      <c r="H116" s="63"/>
      <c r="I116" s="163"/>
      <c r="J116" s="63"/>
      <c r="K116" s="63"/>
      <c r="L116" s="61"/>
      <c r="M116" s="206"/>
      <c r="N116" s="42"/>
      <c r="O116" s="42"/>
      <c r="P116" s="42"/>
      <c r="Q116" s="42"/>
      <c r="R116" s="42"/>
      <c r="S116" s="42"/>
      <c r="T116" s="78"/>
      <c r="AT116" s="24" t="s">
        <v>139</v>
      </c>
      <c r="AU116" s="24" t="s">
        <v>84</v>
      </c>
    </row>
    <row r="117" spans="2:65" s="1" customFormat="1" ht="14.45" customHeight="1">
      <c r="B117" s="41"/>
      <c r="C117" s="192" t="s">
        <v>202</v>
      </c>
      <c r="D117" s="192" t="s">
        <v>132</v>
      </c>
      <c r="E117" s="193" t="s">
        <v>677</v>
      </c>
      <c r="F117" s="194" t="s">
        <v>678</v>
      </c>
      <c r="G117" s="195" t="s">
        <v>135</v>
      </c>
      <c r="H117" s="196">
        <v>1</v>
      </c>
      <c r="I117" s="197"/>
      <c r="J117" s="198">
        <f>ROUND(I117*H117,2)</f>
        <v>0</v>
      </c>
      <c r="K117" s="194" t="s">
        <v>22</v>
      </c>
      <c r="L117" s="61"/>
      <c r="M117" s="199" t="s">
        <v>22</v>
      </c>
      <c r="N117" s="200" t="s">
        <v>46</v>
      </c>
      <c r="O117" s="42"/>
      <c r="P117" s="201">
        <f>O117*H117</f>
        <v>0</v>
      </c>
      <c r="Q117" s="201">
        <v>0</v>
      </c>
      <c r="R117" s="201">
        <f>Q117*H117</f>
        <v>0</v>
      </c>
      <c r="S117" s="201">
        <v>0</v>
      </c>
      <c r="T117" s="202">
        <f>S117*H117</f>
        <v>0</v>
      </c>
      <c r="AR117" s="24" t="s">
        <v>632</v>
      </c>
      <c r="AT117" s="24" t="s">
        <v>132</v>
      </c>
      <c r="AU117" s="24" t="s">
        <v>84</v>
      </c>
      <c r="AY117" s="24" t="s">
        <v>130</v>
      </c>
      <c r="BE117" s="203">
        <f>IF(N117="základní",J117,0)</f>
        <v>0</v>
      </c>
      <c r="BF117" s="203">
        <f>IF(N117="snížená",J117,0)</f>
        <v>0</v>
      </c>
      <c r="BG117" s="203">
        <f>IF(N117="zákl. přenesená",J117,0)</f>
        <v>0</v>
      </c>
      <c r="BH117" s="203">
        <f>IF(N117="sníž. přenesená",J117,0)</f>
        <v>0</v>
      </c>
      <c r="BI117" s="203">
        <f>IF(N117="nulová",J117,0)</f>
        <v>0</v>
      </c>
      <c r="BJ117" s="24" t="s">
        <v>24</v>
      </c>
      <c r="BK117" s="203">
        <f>ROUND(I117*H117,2)</f>
        <v>0</v>
      </c>
      <c r="BL117" s="24" t="s">
        <v>632</v>
      </c>
      <c r="BM117" s="24" t="s">
        <v>679</v>
      </c>
    </row>
    <row r="118" spans="2:47" s="1" customFormat="1" ht="27">
      <c r="B118" s="41"/>
      <c r="C118" s="63"/>
      <c r="D118" s="204" t="s">
        <v>139</v>
      </c>
      <c r="E118" s="63"/>
      <c r="F118" s="205" t="s">
        <v>680</v>
      </c>
      <c r="G118" s="63"/>
      <c r="H118" s="63"/>
      <c r="I118" s="163"/>
      <c r="J118" s="63"/>
      <c r="K118" s="63"/>
      <c r="L118" s="61"/>
      <c r="M118" s="206"/>
      <c r="N118" s="42"/>
      <c r="O118" s="42"/>
      <c r="P118" s="42"/>
      <c r="Q118" s="42"/>
      <c r="R118" s="42"/>
      <c r="S118" s="42"/>
      <c r="T118" s="78"/>
      <c r="AT118" s="24" t="s">
        <v>139</v>
      </c>
      <c r="AU118" s="24" t="s">
        <v>84</v>
      </c>
    </row>
    <row r="119" spans="2:65" s="1" customFormat="1" ht="30.6" customHeight="1">
      <c r="B119" s="41"/>
      <c r="C119" s="192" t="s">
        <v>29</v>
      </c>
      <c r="D119" s="192" t="s">
        <v>132</v>
      </c>
      <c r="E119" s="193" t="s">
        <v>681</v>
      </c>
      <c r="F119" s="194" t="s">
        <v>682</v>
      </c>
      <c r="G119" s="195" t="s">
        <v>135</v>
      </c>
      <c r="H119" s="196">
        <v>1</v>
      </c>
      <c r="I119" s="197"/>
      <c r="J119" s="198">
        <f>ROUND(I119*H119,2)</f>
        <v>0</v>
      </c>
      <c r="K119" s="194" t="s">
        <v>22</v>
      </c>
      <c r="L119" s="61"/>
      <c r="M119" s="199" t="s">
        <v>22</v>
      </c>
      <c r="N119" s="200" t="s">
        <v>46</v>
      </c>
      <c r="O119" s="42"/>
      <c r="P119" s="201">
        <f>O119*H119</f>
        <v>0</v>
      </c>
      <c r="Q119" s="201">
        <v>0</v>
      </c>
      <c r="R119" s="201">
        <f>Q119*H119</f>
        <v>0</v>
      </c>
      <c r="S119" s="201">
        <v>0</v>
      </c>
      <c r="T119" s="202">
        <f>S119*H119</f>
        <v>0</v>
      </c>
      <c r="AR119" s="24" t="s">
        <v>632</v>
      </c>
      <c r="AT119" s="24" t="s">
        <v>132</v>
      </c>
      <c r="AU119" s="24" t="s">
        <v>84</v>
      </c>
      <c r="AY119" s="24" t="s">
        <v>130</v>
      </c>
      <c r="BE119" s="203">
        <f>IF(N119="základní",J119,0)</f>
        <v>0</v>
      </c>
      <c r="BF119" s="203">
        <f>IF(N119="snížená",J119,0)</f>
        <v>0</v>
      </c>
      <c r="BG119" s="203">
        <f>IF(N119="zákl. přenesená",J119,0)</f>
        <v>0</v>
      </c>
      <c r="BH119" s="203">
        <f>IF(N119="sníž. přenesená",J119,0)</f>
        <v>0</v>
      </c>
      <c r="BI119" s="203">
        <f>IF(N119="nulová",J119,0)</f>
        <v>0</v>
      </c>
      <c r="BJ119" s="24" t="s">
        <v>24</v>
      </c>
      <c r="BK119" s="203">
        <f>ROUND(I119*H119,2)</f>
        <v>0</v>
      </c>
      <c r="BL119" s="24" t="s">
        <v>632</v>
      </c>
      <c r="BM119" s="24" t="s">
        <v>683</v>
      </c>
    </row>
    <row r="120" spans="2:47" s="1" customFormat="1" ht="27">
      <c r="B120" s="41"/>
      <c r="C120" s="63"/>
      <c r="D120" s="204" t="s">
        <v>139</v>
      </c>
      <c r="E120" s="63"/>
      <c r="F120" s="205" t="s">
        <v>682</v>
      </c>
      <c r="G120" s="63"/>
      <c r="H120" s="63"/>
      <c r="I120" s="163"/>
      <c r="J120" s="63"/>
      <c r="K120" s="63"/>
      <c r="L120" s="61"/>
      <c r="M120" s="206"/>
      <c r="N120" s="42"/>
      <c r="O120" s="42"/>
      <c r="P120" s="42"/>
      <c r="Q120" s="42"/>
      <c r="R120" s="42"/>
      <c r="S120" s="42"/>
      <c r="T120" s="78"/>
      <c r="AT120" s="24" t="s">
        <v>139</v>
      </c>
      <c r="AU120" s="24" t="s">
        <v>84</v>
      </c>
    </row>
    <row r="121" spans="2:63" s="10" customFormat="1" ht="29.85" customHeight="1">
      <c r="B121" s="176"/>
      <c r="C121" s="177"/>
      <c r="D121" s="178" t="s">
        <v>74</v>
      </c>
      <c r="E121" s="190" t="s">
        <v>684</v>
      </c>
      <c r="F121" s="190" t="s">
        <v>685</v>
      </c>
      <c r="G121" s="177"/>
      <c r="H121" s="177"/>
      <c r="I121" s="180"/>
      <c r="J121" s="191">
        <f>BK121</f>
        <v>0</v>
      </c>
      <c r="K121" s="177"/>
      <c r="L121" s="182"/>
      <c r="M121" s="183"/>
      <c r="N121" s="184"/>
      <c r="O121" s="184"/>
      <c r="P121" s="185">
        <f>SUM(P122:P131)</f>
        <v>0</v>
      </c>
      <c r="Q121" s="184"/>
      <c r="R121" s="185">
        <f>SUM(R122:R131)</f>
        <v>0</v>
      </c>
      <c r="S121" s="184"/>
      <c r="T121" s="186">
        <f>SUM(T122:T131)</f>
        <v>0</v>
      </c>
      <c r="AR121" s="187" t="s">
        <v>137</v>
      </c>
      <c r="AT121" s="188" t="s">
        <v>74</v>
      </c>
      <c r="AU121" s="188" t="s">
        <v>24</v>
      </c>
      <c r="AY121" s="187" t="s">
        <v>130</v>
      </c>
      <c r="BK121" s="189">
        <f>SUM(BK122:BK131)</f>
        <v>0</v>
      </c>
    </row>
    <row r="122" spans="2:65" s="1" customFormat="1" ht="30.6" customHeight="1">
      <c r="B122" s="41"/>
      <c r="C122" s="192" t="s">
        <v>214</v>
      </c>
      <c r="D122" s="192" t="s">
        <v>132</v>
      </c>
      <c r="E122" s="193" t="s">
        <v>686</v>
      </c>
      <c r="F122" s="194" t="s">
        <v>687</v>
      </c>
      <c r="G122" s="195" t="s">
        <v>631</v>
      </c>
      <c r="H122" s="196">
        <v>1</v>
      </c>
      <c r="I122" s="197"/>
      <c r="J122" s="198">
        <f>ROUND(I122*H122,2)</f>
        <v>0</v>
      </c>
      <c r="K122" s="194" t="s">
        <v>22</v>
      </c>
      <c r="L122" s="61"/>
      <c r="M122" s="199" t="s">
        <v>22</v>
      </c>
      <c r="N122" s="200" t="s">
        <v>46</v>
      </c>
      <c r="O122" s="42"/>
      <c r="P122" s="201">
        <f>O122*H122</f>
        <v>0</v>
      </c>
      <c r="Q122" s="201">
        <v>0</v>
      </c>
      <c r="R122" s="201">
        <f>Q122*H122</f>
        <v>0</v>
      </c>
      <c r="S122" s="201">
        <v>0</v>
      </c>
      <c r="T122" s="202">
        <f>S122*H122</f>
        <v>0</v>
      </c>
      <c r="AR122" s="24" t="s">
        <v>688</v>
      </c>
      <c r="AT122" s="24" t="s">
        <v>132</v>
      </c>
      <c r="AU122" s="24" t="s">
        <v>84</v>
      </c>
      <c r="AY122" s="24" t="s">
        <v>130</v>
      </c>
      <c r="BE122" s="203">
        <f>IF(N122="základní",J122,0)</f>
        <v>0</v>
      </c>
      <c r="BF122" s="203">
        <f>IF(N122="snížená",J122,0)</f>
        <v>0</v>
      </c>
      <c r="BG122" s="203">
        <f>IF(N122="zákl. přenesená",J122,0)</f>
        <v>0</v>
      </c>
      <c r="BH122" s="203">
        <f>IF(N122="sníž. přenesená",J122,0)</f>
        <v>0</v>
      </c>
      <c r="BI122" s="203">
        <f>IF(N122="nulová",J122,0)</f>
        <v>0</v>
      </c>
      <c r="BJ122" s="24" t="s">
        <v>24</v>
      </c>
      <c r="BK122" s="203">
        <f>ROUND(I122*H122,2)</f>
        <v>0</v>
      </c>
      <c r="BL122" s="24" t="s">
        <v>688</v>
      </c>
      <c r="BM122" s="24" t="s">
        <v>689</v>
      </c>
    </row>
    <row r="123" spans="2:47" s="1" customFormat="1" ht="27">
      <c r="B123" s="41"/>
      <c r="C123" s="63"/>
      <c r="D123" s="204" t="s">
        <v>139</v>
      </c>
      <c r="E123" s="63"/>
      <c r="F123" s="205" t="s">
        <v>687</v>
      </c>
      <c r="G123" s="63"/>
      <c r="H123" s="63"/>
      <c r="I123" s="163"/>
      <c r="J123" s="63"/>
      <c r="K123" s="63"/>
      <c r="L123" s="61"/>
      <c r="M123" s="206"/>
      <c r="N123" s="42"/>
      <c r="O123" s="42"/>
      <c r="P123" s="42"/>
      <c r="Q123" s="42"/>
      <c r="R123" s="42"/>
      <c r="S123" s="42"/>
      <c r="T123" s="78"/>
      <c r="AT123" s="24" t="s">
        <v>139</v>
      </c>
      <c r="AU123" s="24" t="s">
        <v>84</v>
      </c>
    </row>
    <row r="124" spans="2:65" s="1" customFormat="1" ht="30.6" customHeight="1">
      <c r="B124" s="41"/>
      <c r="C124" s="192" t="s">
        <v>223</v>
      </c>
      <c r="D124" s="192" t="s">
        <v>132</v>
      </c>
      <c r="E124" s="193" t="s">
        <v>690</v>
      </c>
      <c r="F124" s="194" t="s">
        <v>691</v>
      </c>
      <c r="G124" s="195" t="s">
        <v>631</v>
      </c>
      <c r="H124" s="196">
        <v>1</v>
      </c>
      <c r="I124" s="197"/>
      <c r="J124" s="198">
        <f>ROUND(I124*H124,2)</f>
        <v>0</v>
      </c>
      <c r="K124" s="194" t="s">
        <v>22</v>
      </c>
      <c r="L124" s="61"/>
      <c r="M124" s="199" t="s">
        <v>22</v>
      </c>
      <c r="N124" s="200" t="s">
        <v>46</v>
      </c>
      <c r="O124" s="42"/>
      <c r="P124" s="201">
        <f>O124*H124</f>
        <v>0</v>
      </c>
      <c r="Q124" s="201">
        <v>0</v>
      </c>
      <c r="R124" s="201">
        <f>Q124*H124</f>
        <v>0</v>
      </c>
      <c r="S124" s="201">
        <v>0</v>
      </c>
      <c r="T124" s="202">
        <f>S124*H124</f>
        <v>0</v>
      </c>
      <c r="AR124" s="24" t="s">
        <v>688</v>
      </c>
      <c r="AT124" s="24" t="s">
        <v>132</v>
      </c>
      <c r="AU124" s="24" t="s">
        <v>84</v>
      </c>
      <c r="AY124" s="24" t="s">
        <v>130</v>
      </c>
      <c r="BE124" s="203">
        <f>IF(N124="základní",J124,0)</f>
        <v>0</v>
      </c>
      <c r="BF124" s="203">
        <f>IF(N124="snížená",J124,0)</f>
        <v>0</v>
      </c>
      <c r="BG124" s="203">
        <f>IF(N124="zákl. přenesená",J124,0)</f>
        <v>0</v>
      </c>
      <c r="BH124" s="203">
        <f>IF(N124="sníž. přenesená",J124,0)</f>
        <v>0</v>
      </c>
      <c r="BI124" s="203">
        <f>IF(N124="nulová",J124,0)</f>
        <v>0</v>
      </c>
      <c r="BJ124" s="24" t="s">
        <v>24</v>
      </c>
      <c r="BK124" s="203">
        <f>ROUND(I124*H124,2)</f>
        <v>0</v>
      </c>
      <c r="BL124" s="24" t="s">
        <v>688</v>
      </c>
      <c r="BM124" s="24" t="s">
        <v>692</v>
      </c>
    </row>
    <row r="125" spans="2:47" s="1" customFormat="1" ht="54">
      <c r="B125" s="41"/>
      <c r="C125" s="63"/>
      <c r="D125" s="204" t="s">
        <v>139</v>
      </c>
      <c r="E125" s="63"/>
      <c r="F125" s="205" t="s">
        <v>693</v>
      </c>
      <c r="G125" s="63"/>
      <c r="H125" s="63"/>
      <c r="I125" s="163"/>
      <c r="J125" s="63"/>
      <c r="K125" s="63"/>
      <c r="L125" s="61"/>
      <c r="M125" s="206"/>
      <c r="N125" s="42"/>
      <c r="O125" s="42"/>
      <c r="P125" s="42"/>
      <c r="Q125" s="42"/>
      <c r="R125" s="42"/>
      <c r="S125" s="42"/>
      <c r="T125" s="78"/>
      <c r="AT125" s="24" t="s">
        <v>139</v>
      </c>
      <c r="AU125" s="24" t="s">
        <v>84</v>
      </c>
    </row>
    <row r="126" spans="2:51" s="14" customFormat="1" ht="13.5">
      <c r="B126" s="241"/>
      <c r="C126" s="242"/>
      <c r="D126" s="204" t="s">
        <v>143</v>
      </c>
      <c r="E126" s="243" t="s">
        <v>22</v>
      </c>
      <c r="F126" s="244" t="s">
        <v>694</v>
      </c>
      <c r="G126" s="242"/>
      <c r="H126" s="243" t="s">
        <v>22</v>
      </c>
      <c r="I126" s="245"/>
      <c r="J126" s="242"/>
      <c r="K126" s="242"/>
      <c r="L126" s="246"/>
      <c r="M126" s="247"/>
      <c r="N126" s="248"/>
      <c r="O126" s="248"/>
      <c r="P126" s="248"/>
      <c r="Q126" s="248"/>
      <c r="R126" s="248"/>
      <c r="S126" s="248"/>
      <c r="T126" s="249"/>
      <c r="AT126" s="250" t="s">
        <v>143</v>
      </c>
      <c r="AU126" s="250" t="s">
        <v>84</v>
      </c>
      <c r="AV126" s="14" t="s">
        <v>24</v>
      </c>
      <c r="AW126" s="14" t="s">
        <v>39</v>
      </c>
      <c r="AX126" s="14" t="s">
        <v>75</v>
      </c>
      <c r="AY126" s="250" t="s">
        <v>130</v>
      </c>
    </row>
    <row r="127" spans="2:51" s="11" customFormat="1" ht="13.5">
      <c r="B127" s="208"/>
      <c r="C127" s="209"/>
      <c r="D127" s="204" t="s">
        <v>143</v>
      </c>
      <c r="E127" s="210" t="s">
        <v>22</v>
      </c>
      <c r="F127" s="211" t="s">
        <v>24</v>
      </c>
      <c r="G127" s="209"/>
      <c r="H127" s="212">
        <v>1</v>
      </c>
      <c r="I127" s="213"/>
      <c r="J127" s="209"/>
      <c r="K127" s="209"/>
      <c r="L127" s="214"/>
      <c r="M127" s="215"/>
      <c r="N127" s="216"/>
      <c r="O127" s="216"/>
      <c r="P127" s="216"/>
      <c r="Q127" s="216"/>
      <c r="R127" s="216"/>
      <c r="S127" s="216"/>
      <c r="T127" s="217"/>
      <c r="AT127" s="218" t="s">
        <v>143</v>
      </c>
      <c r="AU127" s="218" t="s">
        <v>84</v>
      </c>
      <c r="AV127" s="11" t="s">
        <v>84</v>
      </c>
      <c r="AW127" s="11" t="s">
        <v>39</v>
      </c>
      <c r="AX127" s="11" t="s">
        <v>24</v>
      </c>
      <c r="AY127" s="218" t="s">
        <v>130</v>
      </c>
    </row>
    <row r="128" spans="2:65" s="1" customFormat="1" ht="14.45" customHeight="1">
      <c r="B128" s="41"/>
      <c r="C128" s="192" t="s">
        <v>232</v>
      </c>
      <c r="D128" s="192" t="s">
        <v>132</v>
      </c>
      <c r="E128" s="193" t="s">
        <v>695</v>
      </c>
      <c r="F128" s="194" t="s">
        <v>696</v>
      </c>
      <c r="G128" s="195" t="s">
        <v>135</v>
      </c>
      <c r="H128" s="196">
        <v>1</v>
      </c>
      <c r="I128" s="197"/>
      <c r="J128" s="198">
        <f>ROUND(I128*H128,2)</f>
        <v>0</v>
      </c>
      <c r="K128" s="194" t="s">
        <v>22</v>
      </c>
      <c r="L128" s="61"/>
      <c r="M128" s="199" t="s">
        <v>22</v>
      </c>
      <c r="N128" s="200" t="s">
        <v>46</v>
      </c>
      <c r="O128" s="42"/>
      <c r="P128" s="201">
        <f>O128*H128</f>
        <v>0</v>
      </c>
      <c r="Q128" s="201">
        <v>0</v>
      </c>
      <c r="R128" s="201">
        <f>Q128*H128</f>
        <v>0</v>
      </c>
      <c r="S128" s="201">
        <v>0</v>
      </c>
      <c r="T128" s="202">
        <f>S128*H128</f>
        <v>0</v>
      </c>
      <c r="AR128" s="24" t="s">
        <v>688</v>
      </c>
      <c r="AT128" s="24" t="s">
        <v>132</v>
      </c>
      <c r="AU128" s="24" t="s">
        <v>84</v>
      </c>
      <c r="AY128" s="24" t="s">
        <v>130</v>
      </c>
      <c r="BE128" s="203">
        <f>IF(N128="základní",J128,0)</f>
        <v>0</v>
      </c>
      <c r="BF128" s="203">
        <f>IF(N128="snížená",J128,0)</f>
        <v>0</v>
      </c>
      <c r="BG128" s="203">
        <f>IF(N128="zákl. přenesená",J128,0)</f>
        <v>0</v>
      </c>
      <c r="BH128" s="203">
        <f>IF(N128="sníž. přenesená",J128,0)</f>
        <v>0</v>
      </c>
      <c r="BI128" s="203">
        <f>IF(N128="nulová",J128,0)</f>
        <v>0</v>
      </c>
      <c r="BJ128" s="24" t="s">
        <v>24</v>
      </c>
      <c r="BK128" s="203">
        <f>ROUND(I128*H128,2)</f>
        <v>0</v>
      </c>
      <c r="BL128" s="24" t="s">
        <v>688</v>
      </c>
      <c r="BM128" s="24" t="s">
        <v>697</v>
      </c>
    </row>
    <row r="129" spans="2:47" s="1" customFormat="1" ht="13.5">
      <c r="B129" s="41"/>
      <c r="C129" s="63"/>
      <c r="D129" s="204" t="s">
        <v>139</v>
      </c>
      <c r="E129" s="63"/>
      <c r="F129" s="205" t="s">
        <v>698</v>
      </c>
      <c r="G129" s="63"/>
      <c r="H129" s="63"/>
      <c r="I129" s="163"/>
      <c r="J129" s="63"/>
      <c r="K129" s="63"/>
      <c r="L129" s="61"/>
      <c r="M129" s="206"/>
      <c r="N129" s="42"/>
      <c r="O129" s="42"/>
      <c r="P129" s="42"/>
      <c r="Q129" s="42"/>
      <c r="R129" s="42"/>
      <c r="S129" s="42"/>
      <c r="T129" s="78"/>
      <c r="AT129" s="24" t="s">
        <v>139</v>
      </c>
      <c r="AU129" s="24" t="s">
        <v>84</v>
      </c>
    </row>
    <row r="130" spans="2:65" s="1" customFormat="1" ht="20.45" customHeight="1">
      <c r="B130" s="41"/>
      <c r="C130" s="192" t="s">
        <v>239</v>
      </c>
      <c r="D130" s="192" t="s">
        <v>132</v>
      </c>
      <c r="E130" s="193" t="s">
        <v>699</v>
      </c>
      <c r="F130" s="194" t="s">
        <v>700</v>
      </c>
      <c r="G130" s="195" t="s">
        <v>631</v>
      </c>
      <c r="H130" s="196">
        <v>1</v>
      </c>
      <c r="I130" s="197"/>
      <c r="J130" s="198">
        <f>ROUND(I130*H130,2)</f>
        <v>0</v>
      </c>
      <c r="K130" s="194" t="s">
        <v>22</v>
      </c>
      <c r="L130" s="61"/>
      <c r="M130" s="199" t="s">
        <v>22</v>
      </c>
      <c r="N130" s="200" t="s">
        <v>46</v>
      </c>
      <c r="O130" s="42"/>
      <c r="P130" s="201">
        <f>O130*H130</f>
        <v>0</v>
      </c>
      <c r="Q130" s="201">
        <v>0</v>
      </c>
      <c r="R130" s="201">
        <f>Q130*H130</f>
        <v>0</v>
      </c>
      <c r="S130" s="201">
        <v>0</v>
      </c>
      <c r="T130" s="202">
        <f>S130*H130</f>
        <v>0</v>
      </c>
      <c r="AR130" s="24" t="s">
        <v>688</v>
      </c>
      <c r="AT130" s="24" t="s">
        <v>132</v>
      </c>
      <c r="AU130" s="24" t="s">
        <v>84</v>
      </c>
      <c r="AY130" s="24" t="s">
        <v>130</v>
      </c>
      <c r="BE130" s="203">
        <f>IF(N130="základní",J130,0)</f>
        <v>0</v>
      </c>
      <c r="BF130" s="203">
        <f>IF(N130="snížená",J130,0)</f>
        <v>0</v>
      </c>
      <c r="BG130" s="203">
        <f>IF(N130="zákl. přenesená",J130,0)</f>
        <v>0</v>
      </c>
      <c r="BH130" s="203">
        <f>IF(N130="sníž. přenesená",J130,0)</f>
        <v>0</v>
      </c>
      <c r="BI130" s="203">
        <f>IF(N130="nulová",J130,0)</f>
        <v>0</v>
      </c>
      <c r="BJ130" s="24" t="s">
        <v>24</v>
      </c>
      <c r="BK130" s="203">
        <f>ROUND(I130*H130,2)</f>
        <v>0</v>
      </c>
      <c r="BL130" s="24" t="s">
        <v>688</v>
      </c>
      <c r="BM130" s="24" t="s">
        <v>701</v>
      </c>
    </row>
    <row r="131" spans="2:47" s="1" customFormat="1" ht="27">
      <c r="B131" s="41"/>
      <c r="C131" s="63"/>
      <c r="D131" s="204" t="s">
        <v>139</v>
      </c>
      <c r="E131" s="63"/>
      <c r="F131" s="205" t="s">
        <v>700</v>
      </c>
      <c r="G131" s="63"/>
      <c r="H131" s="63"/>
      <c r="I131" s="163"/>
      <c r="J131" s="63"/>
      <c r="K131" s="63"/>
      <c r="L131" s="61"/>
      <c r="M131" s="261"/>
      <c r="N131" s="262"/>
      <c r="O131" s="262"/>
      <c r="P131" s="262"/>
      <c r="Q131" s="262"/>
      <c r="R131" s="262"/>
      <c r="S131" s="262"/>
      <c r="T131" s="263"/>
      <c r="AT131" s="24" t="s">
        <v>139</v>
      </c>
      <c r="AU131" s="24" t="s">
        <v>84</v>
      </c>
    </row>
    <row r="132" spans="2:12" s="1" customFormat="1" ht="6.95" customHeight="1">
      <c r="B132" s="56"/>
      <c r="C132" s="57"/>
      <c r="D132" s="57"/>
      <c r="E132" s="57"/>
      <c r="F132" s="57"/>
      <c r="G132" s="57"/>
      <c r="H132" s="57"/>
      <c r="I132" s="139"/>
      <c r="J132" s="57"/>
      <c r="K132" s="57"/>
      <c r="L132" s="61"/>
    </row>
  </sheetData>
  <sheetProtection password="CC35" sheet="1" objects="1" scenarios="1" formatColumns="0" formatRows="0" autoFilter="0"/>
  <autoFilter ref="C79:K131"/>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65" customWidth="1"/>
    <col min="2" max="2" width="1.66796875" style="265" customWidth="1"/>
    <col min="3" max="4" width="5" style="265" customWidth="1"/>
    <col min="5" max="5" width="11.66015625" style="265" customWidth="1"/>
    <col min="6" max="6" width="9.16015625" style="265" customWidth="1"/>
    <col min="7" max="7" width="5" style="265" customWidth="1"/>
    <col min="8" max="8" width="77.83203125" style="265" customWidth="1"/>
    <col min="9" max="10" width="20" style="265" customWidth="1"/>
    <col min="11" max="11" width="1.66796875" style="265" customWidth="1"/>
  </cols>
  <sheetData>
    <row r="1" ht="37.5" customHeight="1"/>
    <row r="2" spans="2:11" ht="7.5" customHeight="1">
      <c r="B2" s="266"/>
      <c r="C2" s="267"/>
      <c r="D2" s="267"/>
      <c r="E2" s="267"/>
      <c r="F2" s="267"/>
      <c r="G2" s="267"/>
      <c r="H2" s="267"/>
      <c r="I2" s="267"/>
      <c r="J2" s="267"/>
      <c r="K2" s="268"/>
    </row>
    <row r="3" spans="2:11" s="15" customFormat="1" ht="45" customHeight="1">
      <c r="B3" s="269"/>
      <c r="C3" s="390" t="s">
        <v>702</v>
      </c>
      <c r="D3" s="390"/>
      <c r="E3" s="390"/>
      <c r="F3" s="390"/>
      <c r="G3" s="390"/>
      <c r="H3" s="390"/>
      <c r="I3" s="390"/>
      <c r="J3" s="390"/>
      <c r="K3" s="270"/>
    </row>
    <row r="4" spans="2:11" ht="25.5" customHeight="1">
      <c r="B4" s="271"/>
      <c r="C4" s="397" t="s">
        <v>703</v>
      </c>
      <c r="D4" s="397"/>
      <c r="E4" s="397"/>
      <c r="F4" s="397"/>
      <c r="G4" s="397"/>
      <c r="H4" s="397"/>
      <c r="I4" s="397"/>
      <c r="J4" s="397"/>
      <c r="K4" s="272"/>
    </row>
    <row r="5" spans="2:11" ht="5.25" customHeight="1">
      <c r="B5" s="271"/>
      <c r="C5" s="273"/>
      <c r="D5" s="273"/>
      <c r="E5" s="273"/>
      <c r="F5" s="273"/>
      <c r="G5" s="273"/>
      <c r="H5" s="273"/>
      <c r="I5" s="273"/>
      <c r="J5" s="273"/>
      <c r="K5" s="272"/>
    </row>
    <row r="6" spans="2:11" ht="15" customHeight="1">
      <c r="B6" s="271"/>
      <c r="C6" s="393" t="s">
        <v>704</v>
      </c>
      <c r="D6" s="393"/>
      <c r="E6" s="393"/>
      <c r="F6" s="393"/>
      <c r="G6" s="393"/>
      <c r="H6" s="393"/>
      <c r="I6" s="393"/>
      <c r="J6" s="393"/>
      <c r="K6" s="272"/>
    </row>
    <row r="7" spans="2:11" ht="15" customHeight="1">
      <c r="B7" s="275"/>
      <c r="C7" s="393" t="s">
        <v>705</v>
      </c>
      <c r="D7" s="393"/>
      <c r="E7" s="393"/>
      <c r="F7" s="393"/>
      <c r="G7" s="393"/>
      <c r="H7" s="393"/>
      <c r="I7" s="393"/>
      <c r="J7" s="393"/>
      <c r="K7" s="272"/>
    </row>
    <row r="8" spans="2:11" ht="12.75" customHeight="1">
      <c r="B8" s="275"/>
      <c r="C8" s="274"/>
      <c r="D8" s="274"/>
      <c r="E8" s="274"/>
      <c r="F8" s="274"/>
      <c r="G8" s="274"/>
      <c r="H8" s="274"/>
      <c r="I8" s="274"/>
      <c r="J8" s="274"/>
      <c r="K8" s="272"/>
    </row>
    <row r="9" spans="2:11" ht="15" customHeight="1">
      <c r="B9" s="275"/>
      <c r="C9" s="393" t="s">
        <v>706</v>
      </c>
      <c r="D9" s="393"/>
      <c r="E9" s="393"/>
      <c r="F9" s="393"/>
      <c r="G9" s="393"/>
      <c r="H9" s="393"/>
      <c r="I9" s="393"/>
      <c r="J9" s="393"/>
      <c r="K9" s="272"/>
    </row>
    <row r="10" spans="2:11" ht="15" customHeight="1">
      <c r="B10" s="275"/>
      <c r="C10" s="274"/>
      <c r="D10" s="393" t="s">
        <v>707</v>
      </c>
      <c r="E10" s="393"/>
      <c r="F10" s="393"/>
      <c r="G10" s="393"/>
      <c r="H10" s="393"/>
      <c r="I10" s="393"/>
      <c r="J10" s="393"/>
      <c r="K10" s="272"/>
    </row>
    <row r="11" spans="2:11" ht="15" customHeight="1">
      <c r="B11" s="275"/>
      <c r="C11" s="276"/>
      <c r="D11" s="393" t="s">
        <v>708</v>
      </c>
      <c r="E11" s="393"/>
      <c r="F11" s="393"/>
      <c r="G11" s="393"/>
      <c r="H11" s="393"/>
      <c r="I11" s="393"/>
      <c r="J11" s="393"/>
      <c r="K11" s="272"/>
    </row>
    <row r="12" spans="2:11" ht="12.75" customHeight="1">
      <c r="B12" s="275"/>
      <c r="C12" s="276"/>
      <c r="D12" s="276"/>
      <c r="E12" s="276"/>
      <c r="F12" s="276"/>
      <c r="G12" s="276"/>
      <c r="H12" s="276"/>
      <c r="I12" s="276"/>
      <c r="J12" s="276"/>
      <c r="K12" s="272"/>
    </row>
    <row r="13" spans="2:11" ht="15" customHeight="1">
      <c r="B13" s="275"/>
      <c r="C13" s="276"/>
      <c r="D13" s="393" t="s">
        <v>709</v>
      </c>
      <c r="E13" s="393"/>
      <c r="F13" s="393"/>
      <c r="G13" s="393"/>
      <c r="H13" s="393"/>
      <c r="I13" s="393"/>
      <c r="J13" s="393"/>
      <c r="K13" s="272"/>
    </row>
    <row r="14" spans="2:11" ht="15" customHeight="1">
      <c r="B14" s="275"/>
      <c r="C14" s="276"/>
      <c r="D14" s="393" t="s">
        <v>710</v>
      </c>
      <c r="E14" s="393"/>
      <c r="F14" s="393"/>
      <c r="G14" s="393"/>
      <c r="H14" s="393"/>
      <c r="I14" s="393"/>
      <c r="J14" s="393"/>
      <c r="K14" s="272"/>
    </row>
    <row r="15" spans="2:11" ht="15" customHeight="1">
      <c r="B15" s="275"/>
      <c r="C15" s="276"/>
      <c r="D15" s="393" t="s">
        <v>711</v>
      </c>
      <c r="E15" s="393"/>
      <c r="F15" s="393"/>
      <c r="G15" s="393"/>
      <c r="H15" s="393"/>
      <c r="I15" s="393"/>
      <c r="J15" s="393"/>
      <c r="K15" s="272"/>
    </row>
    <row r="16" spans="2:11" ht="15" customHeight="1">
      <c r="B16" s="275"/>
      <c r="C16" s="276"/>
      <c r="D16" s="276"/>
      <c r="E16" s="277" t="s">
        <v>82</v>
      </c>
      <c r="F16" s="393" t="s">
        <v>712</v>
      </c>
      <c r="G16" s="393"/>
      <c r="H16" s="393"/>
      <c r="I16" s="393"/>
      <c r="J16" s="393"/>
      <c r="K16" s="272"/>
    </row>
    <row r="17" spans="2:11" ht="15" customHeight="1">
      <c r="B17" s="275"/>
      <c r="C17" s="276"/>
      <c r="D17" s="276"/>
      <c r="E17" s="277" t="s">
        <v>713</v>
      </c>
      <c r="F17" s="393" t="s">
        <v>714</v>
      </c>
      <c r="G17" s="393"/>
      <c r="H17" s="393"/>
      <c r="I17" s="393"/>
      <c r="J17" s="393"/>
      <c r="K17" s="272"/>
    </row>
    <row r="18" spans="2:11" ht="15" customHeight="1">
      <c r="B18" s="275"/>
      <c r="C18" s="276"/>
      <c r="D18" s="276"/>
      <c r="E18" s="277" t="s">
        <v>715</v>
      </c>
      <c r="F18" s="393" t="s">
        <v>716</v>
      </c>
      <c r="G18" s="393"/>
      <c r="H18" s="393"/>
      <c r="I18" s="393"/>
      <c r="J18" s="393"/>
      <c r="K18" s="272"/>
    </row>
    <row r="19" spans="2:11" ht="15" customHeight="1">
      <c r="B19" s="275"/>
      <c r="C19" s="276"/>
      <c r="D19" s="276"/>
      <c r="E19" s="277" t="s">
        <v>717</v>
      </c>
      <c r="F19" s="393" t="s">
        <v>718</v>
      </c>
      <c r="G19" s="393"/>
      <c r="H19" s="393"/>
      <c r="I19" s="393"/>
      <c r="J19" s="393"/>
      <c r="K19" s="272"/>
    </row>
    <row r="20" spans="2:11" ht="15" customHeight="1">
      <c r="B20" s="275"/>
      <c r="C20" s="276"/>
      <c r="D20" s="276"/>
      <c r="E20" s="277" t="s">
        <v>626</v>
      </c>
      <c r="F20" s="393" t="s">
        <v>719</v>
      </c>
      <c r="G20" s="393"/>
      <c r="H20" s="393"/>
      <c r="I20" s="393"/>
      <c r="J20" s="393"/>
      <c r="K20" s="272"/>
    </row>
    <row r="21" spans="2:11" ht="15" customHeight="1">
      <c r="B21" s="275"/>
      <c r="C21" s="276"/>
      <c r="D21" s="276"/>
      <c r="E21" s="277" t="s">
        <v>720</v>
      </c>
      <c r="F21" s="393" t="s">
        <v>721</v>
      </c>
      <c r="G21" s="393"/>
      <c r="H21" s="393"/>
      <c r="I21" s="393"/>
      <c r="J21" s="393"/>
      <c r="K21" s="272"/>
    </row>
    <row r="22" spans="2:11" ht="12.75" customHeight="1">
      <c r="B22" s="275"/>
      <c r="C22" s="276"/>
      <c r="D22" s="276"/>
      <c r="E22" s="276"/>
      <c r="F22" s="276"/>
      <c r="G22" s="276"/>
      <c r="H22" s="276"/>
      <c r="I22" s="276"/>
      <c r="J22" s="276"/>
      <c r="K22" s="272"/>
    </row>
    <row r="23" spans="2:11" ht="15" customHeight="1">
      <c r="B23" s="275"/>
      <c r="C23" s="393" t="s">
        <v>722</v>
      </c>
      <c r="D23" s="393"/>
      <c r="E23" s="393"/>
      <c r="F23" s="393"/>
      <c r="G23" s="393"/>
      <c r="H23" s="393"/>
      <c r="I23" s="393"/>
      <c r="J23" s="393"/>
      <c r="K23" s="272"/>
    </row>
    <row r="24" spans="2:11" ht="15" customHeight="1">
      <c r="B24" s="275"/>
      <c r="C24" s="393" t="s">
        <v>723</v>
      </c>
      <c r="D24" s="393"/>
      <c r="E24" s="393"/>
      <c r="F24" s="393"/>
      <c r="G24" s="393"/>
      <c r="H24" s="393"/>
      <c r="I24" s="393"/>
      <c r="J24" s="393"/>
      <c r="K24" s="272"/>
    </row>
    <row r="25" spans="2:11" ht="15" customHeight="1">
      <c r="B25" s="275"/>
      <c r="C25" s="274"/>
      <c r="D25" s="393" t="s">
        <v>724</v>
      </c>
      <c r="E25" s="393"/>
      <c r="F25" s="393"/>
      <c r="G25" s="393"/>
      <c r="H25" s="393"/>
      <c r="I25" s="393"/>
      <c r="J25" s="393"/>
      <c r="K25" s="272"/>
    </row>
    <row r="26" spans="2:11" ht="15" customHeight="1">
      <c r="B26" s="275"/>
      <c r="C26" s="276"/>
      <c r="D26" s="393" t="s">
        <v>725</v>
      </c>
      <c r="E26" s="393"/>
      <c r="F26" s="393"/>
      <c r="G26" s="393"/>
      <c r="H26" s="393"/>
      <c r="I26" s="393"/>
      <c r="J26" s="393"/>
      <c r="K26" s="272"/>
    </row>
    <row r="27" spans="2:11" ht="12.75" customHeight="1">
      <c r="B27" s="275"/>
      <c r="C27" s="276"/>
      <c r="D27" s="276"/>
      <c r="E27" s="276"/>
      <c r="F27" s="276"/>
      <c r="G27" s="276"/>
      <c r="H27" s="276"/>
      <c r="I27" s="276"/>
      <c r="J27" s="276"/>
      <c r="K27" s="272"/>
    </row>
    <row r="28" spans="2:11" ht="15" customHeight="1">
      <c r="B28" s="275"/>
      <c r="C28" s="276"/>
      <c r="D28" s="393" t="s">
        <v>726</v>
      </c>
      <c r="E28" s="393"/>
      <c r="F28" s="393"/>
      <c r="G28" s="393"/>
      <c r="H28" s="393"/>
      <c r="I28" s="393"/>
      <c r="J28" s="393"/>
      <c r="K28" s="272"/>
    </row>
    <row r="29" spans="2:11" ht="15" customHeight="1">
      <c r="B29" s="275"/>
      <c r="C29" s="276"/>
      <c r="D29" s="393" t="s">
        <v>727</v>
      </c>
      <c r="E29" s="393"/>
      <c r="F29" s="393"/>
      <c r="G29" s="393"/>
      <c r="H29" s="393"/>
      <c r="I29" s="393"/>
      <c r="J29" s="393"/>
      <c r="K29" s="272"/>
    </row>
    <row r="30" spans="2:11" ht="12.75" customHeight="1">
      <c r="B30" s="275"/>
      <c r="C30" s="276"/>
      <c r="D30" s="276"/>
      <c r="E30" s="276"/>
      <c r="F30" s="276"/>
      <c r="G30" s="276"/>
      <c r="H30" s="276"/>
      <c r="I30" s="276"/>
      <c r="J30" s="276"/>
      <c r="K30" s="272"/>
    </row>
    <row r="31" spans="2:11" ht="15" customHeight="1">
      <c r="B31" s="275"/>
      <c r="C31" s="276"/>
      <c r="D31" s="393" t="s">
        <v>728</v>
      </c>
      <c r="E31" s="393"/>
      <c r="F31" s="393"/>
      <c r="G31" s="393"/>
      <c r="H31" s="393"/>
      <c r="I31" s="393"/>
      <c r="J31" s="393"/>
      <c r="K31" s="272"/>
    </row>
    <row r="32" spans="2:11" ht="15" customHeight="1">
      <c r="B32" s="275"/>
      <c r="C32" s="276"/>
      <c r="D32" s="393" t="s">
        <v>729</v>
      </c>
      <c r="E32" s="393"/>
      <c r="F32" s="393"/>
      <c r="G32" s="393"/>
      <c r="H32" s="393"/>
      <c r="I32" s="393"/>
      <c r="J32" s="393"/>
      <c r="K32" s="272"/>
    </row>
    <row r="33" spans="2:11" ht="15" customHeight="1">
      <c r="B33" s="275"/>
      <c r="C33" s="276"/>
      <c r="D33" s="393" t="s">
        <v>730</v>
      </c>
      <c r="E33" s="393"/>
      <c r="F33" s="393"/>
      <c r="G33" s="393"/>
      <c r="H33" s="393"/>
      <c r="I33" s="393"/>
      <c r="J33" s="393"/>
      <c r="K33" s="272"/>
    </row>
    <row r="34" spans="2:11" ht="15" customHeight="1">
      <c r="B34" s="275"/>
      <c r="C34" s="276"/>
      <c r="D34" s="274"/>
      <c r="E34" s="278" t="s">
        <v>115</v>
      </c>
      <c r="F34" s="274"/>
      <c r="G34" s="393" t="s">
        <v>731</v>
      </c>
      <c r="H34" s="393"/>
      <c r="I34" s="393"/>
      <c r="J34" s="393"/>
      <c r="K34" s="272"/>
    </row>
    <row r="35" spans="2:11" ht="30.75" customHeight="1">
      <c r="B35" s="275"/>
      <c r="C35" s="276"/>
      <c r="D35" s="274"/>
      <c r="E35" s="278" t="s">
        <v>732</v>
      </c>
      <c r="F35" s="274"/>
      <c r="G35" s="393" t="s">
        <v>733</v>
      </c>
      <c r="H35" s="393"/>
      <c r="I35" s="393"/>
      <c r="J35" s="393"/>
      <c r="K35" s="272"/>
    </row>
    <row r="36" spans="2:11" ht="15" customHeight="1">
      <c r="B36" s="275"/>
      <c r="C36" s="276"/>
      <c r="D36" s="274"/>
      <c r="E36" s="278" t="s">
        <v>56</v>
      </c>
      <c r="F36" s="274"/>
      <c r="G36" s="393" t="s">
        <v>734</v>
      </c>
      <c r="H36" s="393"/>
      <c r="I36" s="393"/>
      <c r="J36" s="393"/>
      <c r="K36" s="272"/>
    </row>
    <row r="37" spans="2:11" ht="15" customHeight="1">
      <c r="B37" s="275"/>
      <c r="C37" s="276"/>
      <c r="D37" s="274"/>
      <c r="E37" s="278" t="s">
        <v>116</v>
      </c>
      <c r="F37" s="274"/>
      <c r="G37" s="393" t="s">
        <v>735</v>
      </c>
      <c r="H37" s="393"/>
      <c r="I37" s="393"/>
      <c r="J37" s="393"/>
      <c r="K37" s="272"/>
    </row>
    <row r="38" spans="2:11" ht="15" customHeight="1">
      <c r="B38" s="275"/>
      <c r="C38" s="276"/>
      <c r="D38" s="274"/>
      <c r="E38" s="278" t="s">
        <v>117</v>
      </c>
      <c r="F38" s="274"/>
      <c r="G38" s="393" t="s">
        <v>736</v>
      </c>
      <c r="H38" s="393"/>
      <c r="I38" s="393"/>
      <c r="J38" s="393"/>
      <c r="K38" s="272"/>
    </row>
    <row r="39" spans="2:11" ht="15" customHeight="1">
      <c r="B39" s="275"/>
      <c r="C39" s="276"/>
      <c r="D39" s="274"/>
      <c r="E39" s="278" t="s">
        <v>118</v>
      </c>
      <c r="F39" s="274"/>
      <c r="G39" s="393" t="s">
        <v>737</v>
      </c>
      <c r="H39" s="393"/>
      <c r="I39" s="393"/>
      <c r="J39" s="393"/>
      <c r="K39" s="272"/>
    </row>
    <row r="40" spans="2:11" ht="15" customHeight="1">
      <c r="B40" s="275"/>
      <c r="C40" s="276"/>
      <c r="D40" s="274"/>
      <c r="E40" s="278" t="s">
        <v>738</v>
      </c>
      <c r="F40" s="274"/>
      <c r="G40" s="393" t="s">
        <v>739</v>
      </c>
      <c r="H40" s="393"/>
      <c r="I40" s="393"/>
      <c r="J40" s="393"/>
      <c r="K40" s="272"/>
    </row>
    <row r="41" spans="2:11" ht="15" customHeight="1">
      <c r="B41" s="275"/>
      <c r="C41" s="276"/>
      <c r="D41" s="274"/>
      <c r="E41" s="278"/>
      <c r="F41" s="274"/>
      <c r="G41" s="393" t="s">
        <v>740</v>
      </c>
      <c r="H41" s="393"/>
      <c r="I41" s="393"/>
      <c r="J41" s="393"/>
      <c r="K41" s="272"/>
    </row>
    <row r="42" spans="2:11" ht="15" customHeight="1">
      <c r="B42" s="275"/>
      <c r="C42" s="276"/>
      <c r="D42" s="274"/>
      <c r="E42" s="278" t="s">
        <v>741</v>
      </c>
      <c r="F42" s="274"/>
      <c r="G42" s="393" t="s">
        <v>742</v>
      </c>
      <c r="H42" s="393"/>
      <c r="I42" s="393"/>
      <c r="J42" s="393"/>
      <c r="K42" s="272"/>
    </row>
    <row r="43" spans="2:11" ht="15" customHeight="1">
      <c r="B43" s="275"/>
      <c r="C43" s="276"/>
      <c r="D43" s="274"/>
      <c r="E43" s="278" t="s">
        <v>120</v>
      </c>
      <c r="F43" s="274"/>
      <c r="G43" s="393" t="s">
        <v>743</v>
      </c>
      <c r="H43" s="393"/>
      <c r="I43" s="393"/>
      <c r="J43" s="393"/>
      <c r="K43" s="272"/>
    </row>
    <row r="44" spans="2:11" ht="12.75" customHeight="1">
      <c r="B44" s="275"/>
      <c r="C44" s="276"/>
      <c r="D44" s="274"/>
      <c r="E44" s="274"/>
      <c r="F44" s="274"/>
      <c r="G44" s="274"/>
      <c r="H44" s="274"/>
      <c r="I44" s="274"/>
      <c r="J44" s="274"/>
      <c r="K44" s="272"/>
    </row>
    <row r="45" spans="2:11" ht="15" customHeight="1">
      <c r="B45" s="275"/>
      <c r="C45" s="276"/>
      <c r="D45" s="393" t="s">
        <v>744</v>
      </c>
      <c r="E45" s="393"/>
      <c r="F45" s="393"/>
      <c r="G45" s="393"/>
      <c r="H45" s="393"/>
      <c r="I45" s="393"/>
      <c r="J45" s="393"/>
      <c r="K45" s="272"/>
    </row>
    <row r="46" spans="2:11" ht="15" customHeight="1">
      <c r="B46" s="275"/>
      <c r="C46" s="276"/>
      <c r="D46" s="276"/>
      <c r="E46" s="393" t="s">
        <v>745</v>
      </c>
      <c r="F46" s="393"/>
      <c r="G46" s="393"/>
      <c r="H46" s="393"/>
      <c r="I46" s="393"/>
      <c r="J46" s="393"/>
      <c r="K46" s="272"/>
    </row>
    <row r="47" spans="2:11" ht="15" customHeight="1">
      <c r="B47" s="275"/>
      <c r="C47" s="276"/>
      <c r="D47" s="276"/>
      <c r="E47" s="393" t="s">
        <v>746</v>
      </c>
      <c r="F47" s="393"/>
      <c r="G47" s="393"/>
      <c r="H47" s="393"/>
      <c r="I47" s="393"/>
      <c r="J47" s="393"/>
      <c r="K47" s="272"/>
    </row>
    <row r="48" spans="2:11" ht="15" customHeight="1">
      <c r="B48" s="275"/>
      <c r="C48" s="276"/>
      <c r="D48" s="276"/>
      <c r="E48" s="393" t="s">
        <v>747</v>
      </c>
      <c r="F48" s="393"/>
      <c r="G48" s="393"/>
      <c r="H48" s="393"/>
      <c r="I48" s="393"/>
      <c r="J48" s="393"/>
      <c r="K48" s="272"/>
    </row>
    <row r="49" spans="2:11" ht="15" customHeight="1">
      <c r="B49" s="275"/>
      <c r="C49" s="276"/>
      <c r="D49" s="393" t="s">
        <v>748</v>
      </c>
      <c r="E49" s="393"/>
      <c r="F49" s="393"/>
      <c r="G49" s="393"/>
      <c r="H49" s="393"/>
      <c r="I49" s="393"/>
      <c r="J49" s="393"/>
      <c r="K49" s="272"/>
    </row>
    <row r="50" spans="2:11" ht="25.5" customHeight="1">
      <c r="B50" s="271"/>
      <c r="C50" s="397" t="s">
        <v>749</v>
      </c>
      <c r="D50" s="397"/>
      <c r="E50" s="397"/>
      <c r="F50" s="397"/>
      <c r="G50" s="397"/>
      <c r="H50" s="397"/>
      <c r="I50" s="397"/>
      <c r="J50" s="397"/>
      <c r="K50" s="272"/>
    </row>
    <row r="51" spans="2:11" ht="5.25" customHeight="1">
      <c r="B51" s="271"/>
      <c r="C51" s="273"/>
      <c r="D51" s="273"/>
      <c r="E51" s="273"/>
      <c r="F51" s="273"/>
      <c r="G51" s="273"/>
      <c r="H51" s="273"/>
      <c r="I51" s="273"/>
      <c r="J51" s="273"/>
      <c r="K51" s="272"/>
    </row>
    <row r="52" spans="2:11" ht="15" customHeight="1">
      <c r="B52" s="271"/>
      <c r="C52" s="393" t="s">
        <v>750</v>
      </c>
      <c r="D52" s="393"/>
      <c r="E52" s="393"/>
      <c r="F52" s="393"/>
      <c r="G52" s="393"/>
      <c r="H52" s="393"/>
      <c r="I52" s="393"/>
      <c r="J52" s="393"/>
      <c r="K52" s="272"/>
    </row>
    <row r="53" spans="2:11" ht="15" customHeight="1">
      <c r="B53" s="271"/>
      <c r="C53" s="393" t="s">
        <v>751</v>
      </c>
      <c r="D53" s="393"/>
      <c r="E53" s="393"/>
      <c r="F53" s="393"/>
      <c r="G53" s="393"/>
      <c r="H53" s="393"/>
      <c r="I53" s="393"/>
      <c r="J53" s="393"/>
      <c r="K53" s="272"/>
    </row>
    <row r="54" spans="2:11" ht="12.75" customHeight="1">
      <c r="B54" s="271"/>
      <c r="C54" s="274"/>
      <c r="D54" s="274"/>
      <c r="E54" s="274"/>
      <c r="F54" s="274"/>
      <c r="G54" s="274"/>
      <c r="H54" s="274"/>
      <c r="I54" s="274"/>
      <c r="J54" s="274"/>
      <c r="K54" s="272"/>
    </row>
    <row r="55" spans="2:11" ht="15" customHeight="1">
      <c r="B55" s="271"/>
      <c r="C55" s="393" t="s">
        <v>752</v>
      </c>
      <c r="D55" s="393"/>
      <c r="E55" s="393"/>
      <c r="F55" s="393"/>
      <c r="G55" s="393"/>
      <c r="H55" s="393"/>
      <c r="I55" s="393"/>
      <c r="J55" s="393"/>
      <c r="K55" s="272"/>
    </row>
    <row r="56" spans="2:11" ht="15" customHeight="1">
      <c r="B56" s="271"/>
      <c r="C56" s="276"/>
      <c r="D56" s="393" t="s">
        <v>753</v>
      </c>
      <c r="E56" s="393"/>
      <c r="F56" s="393"/>
      <c r="G56" s="393"/>
      <c r="H56" s="393"/>
      <c r="I56" s="393"/>
      <c r="J56" s="393"/>
      <c r="K56" s="272"/>
    </row>
    <row r="57" spans="2:11" ht="15" customHeight="1">
      <c r="B57" s="271"/>
      <c r="C57" s="276"/>
      <c r="D57" s="393" t="s">
        <v>754</v>
      </c>
      <c r="E57" s="393"/>
      <c r="F57" s="393"/>
      <c r="G57" s="393"/>
      <c r="H57" s="393"/>
      <c r="I57" s="393"/>
      <c r="J57" s="393"/>
      <c r="K57" s="272"/>
    </row>
    <row r="58" spans="2:11" ht="15" customHeight="1">
      <c r="B58" s="271"/>
      <c r="C58" s="276"/>
      <c r="D58" s="393" t="s">
        <v>755</v>
      </c>
      <c r="E58" s="393"/>
      <c r="F58" s="393"/>
      <c r="G58" s="393"/>
      <c r="H58" s="393"/>
      <c r="I58" s="393"/>
      <c r="J58" s="393"/>
      <c r="K58" s="272"/>
    </row>
    <row r="59" spans="2:11" ht="15" customHeight="1">
      <c r="B59" s="271"/>
      <c r="C59" s="276"/>
      <c r="D59" s="393" t="s">
        <v>756</v>
      </c>
      <c r="E59" s="393"/>
      <c r="F59" s="393"/>
      <c r="G59" s="393"/>
      <c r="H59" s="393"/>
      <c r="I59" s="393"/>
      <c r="J59" s="393"/>
      <c r="K59" s="272"/>
    </row>
    <row r="60" spans="2:11" ht="15" customHeight="1">
      <c r="B60" s="271"/>
      <c r="C60" s="276"/>
      <c r="D60" s="394" t="s">
        <v>757</v>
      </c>
      <c r="E60" s="394"/>
      <c r="F60" s="394"/>
      <c r="G60" s="394"/>
      <c r="H60" s="394"/>
      <c r="I60" s="394"/>
      <c r="J60" s="394"/>
      <c r="K60" s="272"/>
    </row>
    <row r="61" spans="2:11" ht="15" customHeight="1">
      <c r="B61" s="271"/>
      <c r="C61" s="276"/>
      <c r="D61" s="393" t="s">
        <v>758</v>
      </c>
      <c r="E61" s="393"/>
      <c r="F61" s="393"/>
      <c r="G61" s="393"/>
      <c r="H61" s="393"/>
      <c r="I61" s="393"/>
      <c r="J61" s="393"/>
      <c r="K61" s="272"/>
    </row>
    <row r="62" spans="2:11" ht="12.75" customHeight="1">
      <c r="B62" s="271"/>
      <c r="C62" s="276"/>
      <c r="D62" s="276"/>
      <c r="E62" s="279"/>
      <c r="F62" s="276"/>
      <c r="G62" s="276"/>
      <c r="H62" s="276"/>
      <c r="I62" s="276"/>
      <c r="J62" s="276"/>
      <c r="K62" s="272"/>
    </row>
    <row r="63" spans="2:11" ht="15" customHeight="1">
      <c r="B63" s="271"/>
      <c r="C63" s="276"/>
      <c r="D63" s="393" t="s">
        <v>759</v>
      </c>
      <c r="E63" s="393"/>
      <c r="F63" s="393"/>
      <c r="G63" s="393"/>
      <c r="H63" s="393"/>
      <c r="I63" s="393"/>
      <c r="J63" s="393"/>
      <c r="K63" s="272"/>
    </row>
    <row r="64" spans="2:11" ht="15" customHeight="1">
      <c r="B64" s="271"/>
      <c r="C64" s="276"/>
      <c r="D64" s="394" t="s">
        <v>760</v>
      </c>
      <c r="E64" s="394"/>
      <c r="F64" s="394"/>
      <c r="G64" s="394"/>
      <c r="H64" s="394"/>
      <c r="I64" s="394"/>
      <c r="J64" s="394"/>
      <c r="K64" s="272"/>
    </row>
    <row r="65" spans="2:11" ht="15" customHeight="1">
      <c r="B65" s="271"/>
      <c r="C65" s="276"/>
      <c r="D65" s="393" t="s">
        <v>761</v>
      </c>
      <c r="E65" s="393"/>
      <c r="F65" s="393"/>
      <c r="G65" s="393"/>
      <c r="H65" s="393"/>
      <c r="I65" s="393"/>
      <c r="J65" s="393"/>
      <c r="K65" s="272"/>
    </row>
    <row r="66" spans="2:11" ht="15" customHeight="1">
      <c r="B66" s="271"/>
      <c r="C66" s="276"/>
      <c r="D66" s="393" t="s">
        <v>762</v>
      </c>
      <c r="E66" s="393"/>
      <c r="F66" s="393"/>
      <c r="G66" s="393"/>
      <c r="H66" s="393"/>
      <c r="I66" s="393"/>
      <c r="J66" s="393"/>
      <c r="K66" s="272"/>
    </row>
    <row r="67" spans="2:11" ht="15" customHeight="1">
      <c r="B67" s="271"/>
      <c r="C67" s="276"/>
      <c r="D67" s="393" t="s">
        <v>763</v>
      </c>
      <c r="E67" s="393"/>
      <c r="F67" s="393"/>
      <c r="G67" s="393"/>
      <c r="H67" s="393"/>
      <c r="I67" s="393"/>
      <c r="J67" s="393"/>
      <c r="K67" s="272"/>
    </row>
    <row r="68" spans="2:11" ht="15" customHeight="1">
      <c r="B68" s="271"/>
      <c r="C68" s="276"/>
      <c r="D68" s="393" t="s">
        <v>764</v>
      </c>
      <c r="E68" s="393"/>
      <c r="F68" s="393"/>
      <c r="G68" s="393"/>
      <c r="H68" s="393"/>
      <c r="I68" s="393"/>
      <c r="J68" s="393"/>
      <c r="K68" s="272"/>
    </row>
    <row r="69" spans="2:11" ht="12.75" customHeight="1">
      <c r="B69" s="280"/>
      <c r="C69" s="281"/>
      <c r="D69" s="281"/>
      <c r="E69" s="281"/>
      <c r="F69" s="281"/>
      <c r="G69" s="281"/>
      <c r="H69" s="281"/>
      <c r="I69" s="281"/>
      <c r="J69" s="281"/>
      <c r="K69" s="282"/>
    </row>
    <row r="70" spans="2:11" ht="18.75" customHeight="1">
      <c r="B70" s="283"/>
      <c r="C70" s="283"/>
      <c r="D70" s="283"/>
      <c r="E70" s="283"/>
      <c r="F70" s="283"/>
      <c r="G70" s="283"/>
      <c r="H70" s="283"/>
      <c r="I70" s="283"/>
      <c r="J70" s="283"/>
      <c r="K70" s="284"/>
    </row>
    <row r="71" spans="2:11" ht="18.75" customHeight="1">
      <c r="B71" s="284"/>
      <c r="C71" s="284"/>
      <c r="D71" s="284"/>
      <c r="E71" s="284"/>
      <c r="F71" s="284"/>
      <c r="G71" s="284"/>
      <c r="H71" s="284"/>
      <c r="I71" s="284"/>
      <c r="J71" s="284"/>
      <c r="K71" s="284"/>
    </row>
    <row r="72" spans="2:11" ht="7.5" customHeight="1">
      <c r="B72" s="285"/>
      <c r="C72" s="286"/>
      <c r="D72" s="286"/>
      <c r="E72" s="286"/>
      <c r="F72" s="286"/>
      <c r="G72" s="286"/>
      <c r="H72" s="286"/>
      <c r="I72" s="286"/>
      <c r="J72" s="286"/>
      <c r="K72" s="287"/>
    </row>
    <row r="73" spans="2:11" ht="45" customHeight="1">
      <c r="B73" s="288"/>
      <c r="C73" s="395" t="s">
        <v>95</v>
      </c>
      <c r="D73" s="395"/>
      <c r="E73" s="395"/>
      <c r="F73" s="395"/>
      <c r="G73" s="395"/>
      <c r="H73" s="395"/>
      <c r="I73" s="395"/>
      <c r="J73" s="395"/>
      <c r="K73" s="289"/>
    </row>
    <row r="74" spans="2:11" ht="17.25" customHeight="1">
      <c r="B74" s="288"/>
      <c r="C74" s="290" t="s">
        <v>765</v>
      </c>
      <c r="D74" s="290"/>
      <c r="E74" s="290"/>
      <c r="F74" s="290" t="s">
        <v>766</v>
      </c>
      <c r="G74" s="291"/>
      <c r="H74" s="290" t="s">
        <v>116</v>
      </c>
      <c r="I74" s="290" t="s">
        <v>60</v>
      </c>
      <c r="J74" s="290" t="s">
        <v>767</v>
      </c>
      <c r="K74" s="289"/>
    </row>
    <row r="75" spans="2:11" ht="17.25" customHeight="1">
      <c r="B75" s="288"/>
      <c r="C75" s="292" t="s">
        <v>768</v>
      </c>
      <c r="D75" s="292"/>
      <c r="E75" s="292"/>
      <c r="F75" s="293" t="s">
        <v>769</v>
      </c>
      <c r="G75" s="294"/>
      <c r="H75" s="292"/>
      <c r="I75" s="292"/>
      <c r="J75" s="292" t="s">
        <v>770</v>
      </c>
      <c r="K75" s="289"/>
    </row>
    <row r="76" spans="2:11" ht="5.25" customHeight="1">
      <c r="B76" s="288"/>
      <c r="C76" s="295"/>
      <c r="D76" s="295"/>
      <c r="E76" s="295"/>
      <c r="F76" s="295"/>
      <c r="G76" s="296"/>
      <c r="H76" s="295"/>
      <c r="I76" s="295"/>
      <c r="J76" s="295"/>
      <c r="K76" s="289"/>
    </row>
    <row r="77" spans="2:11" ht="15" customHeight="1">
      <c r="B77" s="288"/>
      <c r="C77" s="278" t="s">
        <v>56</v>
      </c>
      <c r="D77" s="295"/>
      <c r="E77" s="295"/>
      <c r="F77" s="297" t="s">
        <v>771</v>
      </c>
      <c r="G77" s="296"/>
      <c r="H77" s="278" t="s">
        <v>772</v>
      </c>
      <c r="I77" s="278" t="s">
        <v>773</v>
      </c>
      <c r="J77" s="278">
        <v>20</v>
      </c>
      <c r="K77" s="289"/>
    </row>
    <row r="78" spans="2:11" ht="15" customHeight="1">
      <c r="B78" s="288"/>
      <c r="C78" s="278" t="s">
        <v>774</v>
      </c>
      <c r="D78" s="278"/>
      <c r="E78" s="278"/>
      <c r="F78" s="297" t="s">
        <v>771</v>
      </c>
      <c r="G78" s="296"/>
      <c r="H78" s="278" t="s">
        <v>775</v>
      </c>
      <c r="I78" s="278" t="s">
        <v>773</v>
      </c>
      <c r="J78" s="278">
        <v>120</v>
      </c>
      <c r="K78" s="289"/>
    </row>
    <row r="79" spans="2:11" ht="15" customHeight="1">
      <c r="B79" s="298"/>
      <c r="C79" s="278" t="s">
        <v>776</v>
      </c>
      <c r="D79" s="278"/>
      <c r="E79" s="278"/>
      <c r="F79" s="297" t="s">
        <v>777</v>
      </c>
      <c r="G79" s="296"/>
      <c r="H79" s="278" t="s">
        <v>778</v>
      </c>
      <c r="I79" s="278" t="s">
        <v>773</v>
      </c>
      <c r="J79" s="278">
        <v>50</v>
      </c>
      <c r="K79" s="289"/>
    </row>
    <row r="80" spans="2:11" ht="15" customHeight="1">
      <c r="B80" s="298"/>
      <c r="C80" s="278" t="s">
        <v>779</v>
      </c>
      <c r="D80" s="278"/>
      <c r="E80" s="278"/>
      <c r="F80" s="297" t="s">
        <v>771</v>
      </c>
      <c r="G80" s="296"/>
      <c r="H80" s="278" t="s">
        <v>780</v>
      </c>
      <c r="I80" s="278" t="s">
        <v>781</v>
      </c>
      <c r="J80" s="278"/>
      <c r="K80" s="289"/>
    </row>
    <row r="81" spans="2:11" ht="15" customHeight="1">
      <c r="B81" s="298"/>
      <c r="C81" s="299" t="s">
        <v>782</v>
      </c>
      <c r="D81" s="299"/>
      <c r="E81" s="299"/>
      <c r="F81" s="300" t="s">
        <v>777</v>
      </c>
      <c r="G81" s="299"/>
      <c r="H81" s="299" t="s">
        <v>783</v>
      </c>
      <c r="I81" s="299" t="s">
        <v>773</v>
      </c>
      <c r="J81" s="299">
        <v>15</v>
      </c>
      <c r="K81" s="289"/>
    </row>
    <row r="82" spans="2:11" ht="15" customHeight="1">
      <c r="B82" s="298"/>
      <c r="C82" s="299" t="s">
        <v>784</v>
      </c>
      <c r="D82" s="299"/>
      <c r="E82" s="299"/>
      <c r="F82" s="300" t="s">
        <v>777</v>
      </c>
      <c r="G82" s="299"/>
      <c r="H82" s="299" t="s">
        <v>785</v>
      </c>
      <c r="I82" s="299" t="s">
        <v>773</v>
      </c>
      <c r="J82" s="299">
        <v>15</v>
      </c>
      <c r="K82" s="289"/>
    </row>
    <row r="83" spans="2:11" ht="15" customHeight="1">
      <c r="B83" s="298"/>
      <c r="C83" s="299" t="s">
        <v>786</v>
      </c>
      <c r="D83" s="299"/>
      <c r="E83" s="299"/>
      <c r="F83" s="300" t="s">
        <v>777</v>
      </c>
      <c r="G83" s="299"/>
      <c r="H83" s="299" t="s">
        <v>787</v>
      </c>
      <c r="I83" s="299" t="s">
        <v>773</v>
      </c>
      <c r="J83" s="299">
        <v>20</v>
      </c>
      <c r="K83" s="289"/>
    </row>
    <row r="84" spans="2:11" ht="15" customHeight="1">
      <c r="B84" s="298"/>
      <c r="C84" s="299" t="s">
        <v>788</v>
      </c>
      <c r="D84" s="299"/>
      <c r="E84" s="299"/>
      <c r="F84" s="300" t="s">
        <v>777</v>
      </c>
      <c r="G84" s="299"/>
      <c r="H84" s="299" t="s">
        <v>789</v>
      </c>
      <c r="I84" s="299" t="s">
        <v>773</v>
      </c>
      <c r="J84" s="299">
        <v>20</v>
      </c>
      <c r="K84" s="289"/>
    </row>
    <row r="85" spans="2:11" ht="15" customHeight="1">
      <c r="B85" s="298"/>
      <c r="C85" s="278" t="s">
        <v>790</v>
      </c>
      <c r="D85" s="278"/>
      <c r="E85" s="278"/>
      <c r="F85" s="297" t="s">
        <v>777</v>
      </c>
      <c r="G85" s="296"/>
      <c r="H85" s="278" t="s">
        <v>791</v>
      </c>
      <c r="I85" s="278" t="s">
        <v>773</v>
      </c>
      <c r="J85" s="278">
        <v>50</v>
      </c>
      <c r="K85" s="289"/>
    </row>
    <row r="86" spans="2:11" ht="15" customHeight="1">
      <c r="B86" s="298"/>
      <c r="C86" s="278" t="s">
        <v>792</v>
      </c>
      <c r="D86" s="278"/>
      <c r="E86" s="278"/>
      <c r="F86" s="297" t="s">
        <v>777</v>
      </c>
      <c r="G86" s="296"/>
      <c r="H86" s="278" t="s">
        <v>793</v>
      </c>
      <c r="I86" s="278" t="s">
        <v>773</v>
      </c>
      <c r="J86" s="278">
        <v>20</v>
      </c>
      <c r="K86" s="289"/>
    </row>
    <row r="87" spans="2:11" ht="15" customHeight="1">
      <c r="B87" s="298"/>
      <c r="C87" s="278" t="s">
        <v>794</v>
      </c>
      <c r="D87" s="278"/>
      <c r="E87" s="278"/>
      <c r="F87" s="297" t="s">
        <v>777</v>
      </c>
      <c r="G87" s="296"/>
      <c r="H87" s="278" t="s">
        <v>795</v>
      </c>
      <c r="I87" s="278" t="s">
        <v>773</v>
      </c>
      <c r="J87" s="278">
        <v>20</v>
      </c>
      <c r="K87" s="289"/>
    </row>
    <row r="88" spans="2:11" ht="15" customHeight="1">
      <c r="B88" s="298"/>
      <c r="C88" s="278" t="s">
        <v>796</v>
      </c>
      <c r="D88" s="278"/>
      <c r="E88" s="278"/>
      <c r="F88" s="297" t="s">
        <v>777</v>
      </c>
      <c r="G88" s="296"/>
      <c r="H88" s="278" t="s">
        <v>797</v>
      </c>
      <c r="I88" s="278" t="s">
        <v>773</v>
      </c>
      <c r="J88" s="278">
        <v>50</v>
      </c>
      <c r="K88" s="289"/>
    </row>
    <row r="89" spans="2:11" ht="15" customHeight="1">
      <c r="B89" s="298"/>
      <c r="C89" s="278" t="s">
        <v>798</v>
      </c>
      <c r="D89" s="278"/>
      <c r="E89" s="278"/>
      <c r="F89" s="297" t="s">
        <v>777</v>
      </c>
      <c r="G89" s="296"/>
      <c r="H89" s="278" t="s">
        <v>798</v>
      </c>
      <c r="I89" s="278" t="s">
        <v>773</v>
      </c>
      <c r="J89" s="278">
        <v>50</v>
      </c>
      <c r="K89" s="289"/>
    </row>
    <row r="90" spans="2:11" ht="15" customHeight="1">
      <c r="B90" s="298"/>
      <c r="C90" s="278" t="s">
        <v>121</v>
      </c>
      <c r="D90" s="278"/>
      <c r="E90" s="278"/>
      <c r="F90" s="297" t="s">
        <v>777</v>
      </c>
      <c r="G90" s="296"/>
      <c r="H90" s="278" t="s">
        <v>799</v>
      </c>
      <c r="I90" s="278" t="s">
        <v>773</v>
      </c>
      <c r="J90" s="278">
        <v>255</v>
      </c>
      <c r="K90" s="289"/>
    </row>
    <row r="91" spans="2:11" ht="15" customHeight="1">
      <c r="B91" s="298"/>
      <c r="C91" s="278" t="s">
        <v>800</v>
      </c>
      <c r="D91" s="278"/>
      <c r="E91" s="278"/>
      <c r="F91" s="297" t="s">
        <v>771</v>
      </c>
      <c r="G91" s="296"/>
      <c r="H91" s="278" t="s">
        <v>801</v>
      </c>
      <c r="I91" s="278" t="s">
        <v>802</v>
      </c>
      <c r="J91" s="278"/>
      <c r="K91" s="289"/>
    </row>
    <row r="92" spans="2:11" ht="15" customHeight="1">
      <c r="B92" s="298"/>
      <c r="C92" s="278" t="s">
        <v>803</v>
      </c>
      <c r="D92" s="278"/>
      <c r="E92" s="278"/>
      <c r="F92" s="297" t="s">
        <v>771</v>
      </c>
      <c r="G92" s="296"/>
      <c r="H92" s="278" t="s">
        <v>804</v>
      </c>
      <c r="I92" s="278" t="s">
        <v>805</v>
      </c>
      <c r="J92" s="278"/>
      <c r="K92" s="289"/>
    </row>
    <row r="93" spans="2:11" ht="15" customHeight="1">
      <c r="B93" s="298"/>
      <c r="C93" s="278" t="s">
        <v>806</v>
      </c>
      <c r="D93" s="278"/>
      <c r="E93" s="278"/>
      <c r="F93" s="297" t="s">
        <v>771</v>
      </c>
      <c r="G93" s="296"/>
      <c r="H93" s="278" t="s">
        <v>806</v>
      </c>
      <c r="I93" s="278" t="s">
        <v>805</v>
      </c>
      <c r="J93" s="278"/>
      <c r="K93" s="289"/>
    </row>
    <row r="94" spans="2:11" ht="15" customHeight="1">
      <c r="B94" s="298"/>
      <c r="C94" s="278" t="s">
        <v>41</v>
      </c>
      <c r="D94" s="278"/>
      <c r="E94" s="278"/>
      <c r="F94" s="297" t="s">
        <v>771</v>
      </c>
      <c r="G94" s="296"/>
      <c r="H94" s="278" t="s">
        <v>807</v>
      </c>
      <c r="I94" s="278" t="s">
        <v>805</v>
      </c>
      <c r="J94" s="278"/>
      <c r="K94" s="289"/>
    </row>
    <row r="95" spans="2:11" ht="15" customHeight="1">
      <c r="B95" s="298"/>
      <c r="C95" s="278" t="s">
        <v>51</v>
      </c>
      <c r="D95" s="278"/>
      <c r="E95" s="278"/>
      <c r="F95" s="297" t="s">
        <v>771</v>
      </c>
      <c r="G95" s="296"/>
      <c r="H95" s="278" t="s">
        <v>808</v>
      </c>
      <c r="I95" s="278" t="s">
        <v>805</v>
      </c>
      <c r="J95" s="278"/>
      <c r="K95" s="289"/>
    </row>
    <row r="96" spans="2:11" ht="15" customHeight="1">
      <c r="B96" s="301"/>
      <c r="C96" s="302"/>
      <c r="D96" s="302"/>
      <c r="E96" s="302"/>
      <c r="F96" s="302"/>
      <c r="G96" s="302"/>
      <c r="H96" s="302"/>
      <c r="I96" s="302"/>
      <c r="J96" s="302"/>
      <c r="K96" s="303"/>
    </row>
    <row r="97" spans="2:11" ht="18.75" customHeight="1">
      <c r="B97" s="304"/>
      <c r="C97" s="305"/>
      <c r="D97" s="305"/>
      <c r="E97" s="305"/>
      <c r="F97" s="305"/>
      <c r="G97" s="305"/>
      <c r="H97" s="305"/>
      <c r="I97" s="305"/>
      <c r="J97" s="305"/>
      <c r="K97" s="304"/>
    </row>
    <row r="98" spans="2:11" ht="18.75" customHeight="1">
      <c r="B98" s="284"/>
      <c r="C98" s="284"/>
      <c r="D98" s="284"/>
      <c r="E98" s="284"/>
      <c r="F98" s="284"/>
      <c r="G98" s="284"/>
      <c r="H98" s="284"/>
      <c r="I98" s="284"/>
      <c r="J98" s="284"/>
      <c r="K98" s="284"/>
    </row>
    <row r="99" spans="2:11" ht="7.5" customHeight="1">
      <c r="B99" s="285"/>
      <c r="C99" s="286"/>
      <c r="D99" s="286"/>
      <c r="E99" s="286"/>
      <c r="F99" s="286"/>
      <c r="G99" s="286"/>
      <c r="H99" s="286"/>
      <c r="I99" s="286"/>
      <c r="J99" s="286"/>
      <c r="K99" s="287"/>
    </row>
    <row r="100" spans="2:11" ht="45" customHeight="1">
      <c r="B100" s="288"/>
      <c r="C100" s="395" t="s">
        <v>809</v>
      </c>
      <c r="D100" s="395"/>
      <c r="E100" s="395"/>
      <c r="F100" s="395"/>
      <c r="G100" s="395"/>
      <c r="H100" s="395"/>
      <c r="I100" s="395"/>
      <c r="J100" s="395"/>
      <c r="K100" s="289"/>
    </row>
    <row r="101" spans="2:11" ht="17.25" customHeight="1">
      <c r="B101" s="288"/>
      <c r="C101" s="290" t="s">
        <v>765</v>
      </c>
      <c r="D101" s="290"/>
      <c r="E101" s="290"/>
      <c r="F101" s="290" t="s">
        <v>766</v>
      </c>
      <c r="G101" s="291"/>
      <c r="H101" s="290" t="s">
        <v>116</v>
      </c>
      <c r="I101" s="290" t="s">
        <v>60</v>
      </c>
      <c r="J101" s="290" t="s">
        <v>767</v>
      </c>
      <c r="K101" s="289"/>
    </row>
    <row r="102" spans="2:11" ht="17.25" customHeight="1">
      <c r="B102" s="288"/>
      <c r="C102" s="292" t="s">
        <v>768</v>
      </c>
      <c r="D102" s="292"/>
      <c r="E102" s="292"/>
      <c r="F102" s="293" t="s">
        <v>769</v>
      </c>
      <c r="G102" s="294"/>
      <c r="H102" s="292"/>
      <c r="I102" s="292"/>
      <c r="J102" s="292" t="s">
        <v>770</v>
      </c>
      <c r="K102" s="289"/>
    </row>
    <row r="103" spans="2:11" ht="5.25" customHeight="1">
      <c r="B103" s="288"/>
      <c r="C103" s="290"/>
      <c r="D103" s="290"/>
      <c r="E103" s="290"/>
      <c r="F103" s="290"/>
      <c r="G103" s="306"/>
      <c r="H103" s="290"/>
      <c r="I103" s="290"/>
      <c r="J103" s="290"/>
      <c r="K103" s="289"/>
    </row>
    <row r="104" spans="2:11" ht="15" customHeight="1">
      <c r="B104" s="288"/>
      <c r="C104" s="278" t="s">
        <v>56</v>
      </c>
      <c r="D104" s="295"/>
      <c r="E104" s="295"/>
      <c r="F104" s="297" t="s">
        <v>771</v>
      </c>
      <c r="G104" s="306"/>
      <c r="H104" s="278" t="s">
        <v>810</v>
      </c>
      <c r="I104" s="278" t="s">
        <v>773</v>
      </c>
      <c r="J104" s="278">
        <v>20</v>
      </c>
      <c r="K104" s="289"/>
    </row>
    <row r="105" spans="2:11" ht="15" customHeight="1">
      <c r="B105" s="288"/>
      <c r="C105" s="278" t="s">
        <v>774</v>
      </c>
      <c r="D105" s="278"/>
      <c r="E105" s="278"/>
      <c r="F105" s="297" t="s">
        <v>771</v>
      </c>
      <c r="G105" s="278"/>
      <c r="H105" s="278" t="s">
        <v>810</v>
      </c>
      <c r="I105" s="278" t="s">
        <v>773</v>
      </c>
      <c r="J105" s="278">
        <v>120</v>
      </c>
      <c r="K105" s="289"/>
    </row>
    <row r="106" spans="2:11" ht="15" customHeight="1">
      <c r="B106" s="298"/>
      <c r="C106" s="278" t="s">
        <v>776</v>
      </c>
      <c r="D106" s="278"/>
      <c r="E106" s="278"/>
      <c r="F106" s="297" t="s">
        <v>777</v>
      </c>
      <c r="G106" s="278"/>
      <c r="H106" s="278" t="s">
        <v>810</v>
      </c>
      <c r="I106" s="278" t="s">
        <v>773</v>
      </c>
      <c r="J106" s="278">
        <v>50</v>
      </c>
      <c r="K106" s="289"/>
    </row>
    <row r="107" spans="2:11" ht="15" customHeight="1">
      <c r="B107" s="298"/>
      <c r="C107" s="278" t="s">
        <v>779</v>
      </c>
      <c r="D107" s="278"/>
      <c r="E107" s="278"/>
      <c r="F107" s="297" t="s">
        <v>771</v>
      </c>
      <c r="G107" s="278"/>
      <c r="H107" s="278" t="s">
        <v>810</v>
      </c>
      <c r="I107" s="278" t="s">
        <v>781</v>
      </c>
      <c r="J107" s="278"/>
      <c r="K107" s="289"/>
    </row>
    <row r="108" spans="2:11" ht="15" customHeight="1">
      <c r="B108" s="298"/>
      <c r="C108" s="278" t="s">
        <v>790</v>
      </c>
      <c r="D108" s="278"/>
      <c r="E108" s="278"/>
      <c r="F108" s="297" t="s">
        <v>777</v>
      </c>
      <c r="G108" s="278"/>
      <c r="H108" s="278" t="s">
        <v>810</v>
      </c>
      <c r="I108" s="278" t="s">
        <v>773</v>
      </c>
      <c r="J108" s="278">
        <v>50</v>
      </c>
      <c r="K108" s="289"/>
    </row>
    <row r="109" spans="2:11" ht="15" customHeight="1">
      <c r="B109" s="298"/>
      <c r="C109" s="278" t="s">
        <v>798</v>
      </c>
      <c r="D109" s="278"/>
      <c r="E109" s="278"/>
      <c r="F109" s="297" t="s">
        <v>777</v>
      </c>
      <c r="G109" s="278"/>
      <c r="H109" s="278" t="s">
        <v>810</v>
      </c>
      <c r="I109" s="278" t="s">
        <v>773</v>
      </c>
      <c r="J109" s="278">
        <v>50</v>
      </c>
      <c r="K109" s="289"/>
    </row>
    <row r="110" spans="2:11" ht="15" customHeight="1">
      <c r="B110" s="298"/>
      <c r="C110" s="278" t="s">
        <v>796</v>
      </c>
      <c r="D110" s="278"/>
      <c r="E110" s="278"/>
      <c r="F110" s="297" t="s">
        <v>777</v>
      </c>
      <c r="G110" s="278"/>
      <c r="H110" s="278" t="s">
        <v>810</v>
      </c>
      <c r="I110" s="278" t="s">
        <v>773</v>
      </c>
      <c r="J110" s="278">
        <v>50</v>
      </c>
      <c r="K110" s="289"/>
    </row>
    <row r="111" spans="2:11" ht="15" customHeight="1">
      <c r="B111" s="298"/>
      <c r="C111" s="278" t="s">
        <v>56</v>
      </c>
      <c r="D111" s="278"/>
      <c r="E111" s="278"/>
      <c r="F111" s="297" t="s">
        <v>771</v>
      </c>
      <c r="G111" s="278"/>
      <c r="H111" s="278" t="s">
        <v>811</v>
      </c>
      <c r="I111" s="278" t="s">
        <v>773</v>
      </c>
      <c r="J111" s="278">
        <v>20</v>
      </c>
      <c r="K111" s="289"/>
    </row>
    <row r="112" spans="2:11" ht="15" customHeight="1">
      <c r="B112" s="298"/>
      <c r="C112" s="278" t="s">
        <v>812</v>
      </c>
      <c r="D112" s="278"/>
      <c r="E112" s="278"/>
      <c r="F112" s="297" t="s">
        <v>771</v>
      </c>
      <c r="G112" s="278"/>
      <c r="H112" s="278" t="s">
        <v>813</v>
      </c>
      <c r="I112" s="278" t="s">
        <v>773</v>
      </c>
      <c r="J112" s="278">
        <v>120</v>
      </c>
      <c r="K112" s="289"/>
    </row>
    <row r="113" spans="2:11" ht="15" customHeight="1">
      <c r="B113" s="298"/>
      <c r="C113" s="278" t="s">
        <v>41</v>
      </c>
      <c r="D113" s="278"/>
      <c r="E113" s="278"/>
      <c r="F113" s="297" t="s">
        <v>771</v>
      </c>
      <c r="G113" s="278"/>
      <c r="H113" s="278" t="s">
        <v>814</v>
      </c>
      <c r="I113" s="278" t="s">
        <v>805</v>
      </c>
      <c r="J113" s="278"/>
      <c r="K113" s="289"/>
    </row>
    <row r="114" spans="2:11" ht="15" customHeight="1">
      <c r="B114" s="298"/>
      <c r="C114" s="278" t="s">
        <v>51</v>
      </c>
      <c r="D114" s="278"/>
      <c r="E114" s="278"/>
      <c r="F114" s="297" t="s">
        <v>771</v>
      </c>
      <c r="G114" s="278"/>
      <c r="H114" s="278" t="s">
        <v>815</v>
      </c>
      <c r="I114" s="278" t="s">
        <v>805</v>
      </c>
      <c r="J114" s="278"/>
      <c r="K114" s="289"/>
    </row>
    <row r="115" spans="2:11" ht="15" customHeight="1">
      <c r="B115" s="298"/>
      <c r="C115" s="278" t="s">
        <v>60</v>
      </c>
      <c r="D115" s="278"/>
      <c r="E115" s="278"/>
      <c r="F115" s="297" t="s">
        <v>771</v>
      </c>
      <c r="G115" s="278"/>
      <c r="H115" s="278" t="s">
        <v>816</v>
      </c>
      <c r="I115" s="278" t="s">
        <v>817</v>
      </c>
      <c r="J115" s="278"/>
      <c r="K115" s="289"/>
    </row>
    <row r="116" spans="2:11" ht="15" customHeight="1">
      <c r="B116" s="301"/>
      <c r="C116" s="307"/>
      <c r="D116" s="307"/>
      <c r="E116" s="307"/>
      <c r="F116" s="307"/>
      <c r="G116" s="307"/>
      <c r="H116" s="307"/>
      <c r="I116" s="307"/>
      <c r="J116" s="307"/>
      <c r="K116" s="303"/>
    </row>
    <row r="117" spans="2:11" ht="18.75" customHeight="1">
      <c r="B117" s="308"/>
      <c r="C117" s="274"/>
      <c r="D117" s="274"/>
      <c r="E117" s="274"/>
      <c r="F117" s="309"/>
      <c r="G117" s="274"/>
      <c r="H117" s="274"/>
      <c r="I117" s="274"/>
      <c r="J117" s="274"/>
      <c r="K117" s="308"/>
    </row>
    <row r="118" spans="2:11" ht="18.75" customHeight="1">
      <c r="B118" s="284"/>
      <c r="C118" s="284"/>
      <c r="D118" s="284"/>
      <c r="E118" s="284"/>
      <c r="F118" s="284"/>
      <c r="G118" s="284"/>
      <c r="H118" s="284"/>
      <c r="I118" s="284"/>
      <c r="J118" s="284"/>
      <c r="K118" s="284"/>
    </row>
    <row r="119" spans="2:11" ht="7.5" customHeight="1">
      <c r="B119" s="310"/>
      <c r="C119" s="311"/>
      <c r="D119" s="311"/>
      <c r="E119" s="311"/>
      <c r="F119" s="311"/>
      <c r="G119" s="311"/>
      <c r="H119" s="311"/>
      <c r="I119" s="311"/>
      <c r="J119" s="311"/>
      <c r="K119" s="312"/>
    </row>
    <row r="120" spans="2:11" ht="45" customHeight="1">
      <c r="B120" s="313"/>
      <c r="C120" s="390" t="s">
        <v>818</v>
      </c>
      <c r="D120" s="390"/>
      <c r="E120" s="390"/>
      <c r="F120" s="390"/>
      <c r="G120" s="390"/>
      <c r="H120" s="390"/>
      <c r="I120" s="390"/>
      <c r="J120" s="390"/>
      <c r="K120" s="314"/>
    </row>
    <row r="121" spans="2:11" ht="17.25" customHeight="1">
      <c r="B121" s="315"/>
      <c r="C121" s="290" t="s">
        <v>765</v>
      </c>
      <c r="D121" s="290"/>
      <c r="E121" s="290"/>
      <c r="F121" s="290" t="s">
        <v>766</v>
      </c>
      <c r="G121" s="291"/>
      <c r="H121" s="290" t="s">
        <v>116</v>
      </c>
      <c r="I121" s="290" t="s">
        <v>60</v>
      </c>
      <c r="J121" s="290" t="s">
        <v>767</v>
      </c>
      <c r="K121" s="316"/>
    </row>
    <row r="122" spans="2:11" ht="17.25" customHeight="1">
      <c r="B122" s="315"/>
      <c r="C122" s="292" t="s">
        <v>768</v>
      </c>
      <c r="D122" s="292"/>
      <c r="E122" s="292"/>
      <c r="F122" s="293" t="s">
        <v>769</v>
      </c>
      <c r="G122" s="294"/>
      <c r="H122" s="292"/>
      <c r="I122" s="292"/>
      <c r="J122" s="292" t="s">
        <v>770</v>
      </c>
      <c r="K122" s="316"/>
    </row>
    <row r="123" spans="2:11" ht="5.25" customHeight="1">
      <c r="B123" s="317"/>
      <c r="C123" s="295"/>
      <c r="D123" s="295"/>
      <c r="E123" s="295"/>
      <c r="F123" s="295"/>
      <c r="G123" s="278"/>
      <c r="H123" s="295"/>
      <c r="I123" s="295"/>
      <c r="J123" s="295"/>
      <c r="K123" s="318"/>
    </row>
    <row r="124" spans="2:11" ht="15" customHeight="1">
      <c r="B124" s="317"/>
      <c r="C124" s="278" t="s">
        <v>774</v>
      </c>
      <c r="D124" s="295"/>
      <c r="E124" s="295"/>
      <c r="F124" s="297" t="s">
        <v>771</v>
      </c>
      <c r="G124" s="278"/>
      <c r="H124" s="278" t="s">
        <v>810</v>
      </c>
      <c r="I124" s="278" t="s">
        <v>773</v>
      </c>
      <c r="J124" s="278">
        <v>120</v>
      </c>
      <c r="K124" s="319"/>
    </row>
    <row r="125" spans="2:11" ht="15" customHeight="1">
      <c r="B125" s="317"/>
      <c r="C125" s="278" t="s">
        <v>819</v>
      </c>
      <c r="D125" s="278"/>
      <c r="E125" s="278"/>
      <c r="F125" s="297" t="s">
        <v>771</v>
      </c>
      <c r="G125" s="278"/>
      <c r="H125" s="278" t="s">
        <v>820</v>
      </c>
      <c r="I125" s="278" t="s">
        <v>773</v>
      </c>
      <c r="J125" s="278" t="s">
        <v>821</v>
      </c>
      <c r="K125" s="319"/>
    </row>
    <row r="126" spans="2:11" ht="15" customHeight="1">
      <c r="B126" s="317"/>
      <c r="C126" s="278" t="s">
        <v>720</v>
      </c>
      <c r="D126" s="278"/>
      <c r="E126" s="278"/>
      <c r="F126" s="297" t="s">
        <v>771</v>
      </c>
      <c r="G126" s="278"/>
      <c r="H126" s="278" t="s">
        <v>822</v>
      </c>
      <c r="I126" s="278" t="s">
        <v>773</v>
      </c>
      <c r="J126" s="278" t="s">
        <v>821</v>
      </c>
      <c r="K126" s="319"/>
    </row>
    <row r="127" spans="2:11" ht="15" customHeight="1">
      <c r="B127" s="317"/>
      <c r="C127" s="278" t="s">
        <v>782</v>
      </c>
      <c r="D127" s="278"/>
      <c r="E127" s="278"/>
      <c r="F127" s="297" t="s">
        <v>777</v>
      </c>
      <c r="G127" s="278"/>
      <c r="H127" s="278" t="s">
        <v>783</v>
      </c>
      <c r="I127" s="278" t="s">
        <v>773</v>
      </c>
      <c r="J127" s="278">
        <v>15</v>
      </c>
      <c r="K127" s="319"/>
    </row>
    <row r="128" spans="2:11" ht="15" customHeight="1">
      <c r="B128" s="317"/>
      <c r="C128" s="299" t="s">
        <v>784</v>
      </c>
      <c r="D128" s="299"/>
      <c r="E128" s="299"/>
      <c r="F128" s="300" t="s">
        <v>777</v>
      </c>
      <c r="G128" s="299"/>
      <c r="H128" s="299" t="s">
        <v>785</v>
      </c>
      <c r="I128" s="299" t="s">
        <v>773</v>
      </c>
      <c r="J128" s="299">
        <v>15</v>
      </c>
      <c r="K128" s="319"/>
    </row>
    <row r="129" spans="2:11" ht="15" customHeight="1">
      <c r="B129" s="317"/>
      <c r="C129" s="299" t="s">
        <v>786</v>
      </c>
      <c r="D129" s="299"/>
      <c r="E129" s="299"/>
      <c r="F129" s="300" t="s">
        <v>777</v>
      </c>
      <c r="G129" s="299"/>
      <c r="H129" s="299" t="s">
        <v>787</v>
      </c>
      <c r="I129" s="299" t="s">
        <v>773</v>
      </c>
      <c r="J129" s="299">
        <v>20</v>
      </c>
      <c r="K129" s="319"/>
    </row>
    <row r="130" spans="2:11" ht="15" customHeight="1">
      <c r="B130" s="317"/>
      <c r="C130" s="299" t="s">
        <v>788</v>
      </c>
      <c r="D130" s="299"/>
      <c r="E130" s="299"/>
      <c r="F130" s="300" t="s">
        <v>777</v>
      </c>
      <c r="G130" s="299"/>
      <c r="H130" s="299" t="s">
        <v>789</v>
      </c>
      <c r="I130" s="299" t="s">
        <v>773</v>
      </c>
      <c r="J130" s="299">
        <v>20</v>
      </c>
      <c r="K130" s="319"/>
    </row>
    <row r="131" spans="2:11" ht="15" customHeight="1">
      <c r="B131" s="317"/>
      <c r="C131" s="278" t="s">
        <v>776</v>
      </c>
      <c r="D131" s="278"/>
      <c r="E131" s="278"/>
      <c r="F131" s="297" t="s">
        <v>777</v>
      </c>
      <c r="G131" s="278"/>
      <c r="H131" s="278" t="s">
        <v>810</v>
      </c>
      <c r="I131" s="278" t="s">
        <v>773</v>
      </c>
      <c r="J131" s="278">
        <v>50</v>
      </c>
      <c r="K131" s="319"/>
    </row>
    <row r="132" spans="2:11" ht="15" customHeight="1">
      <c r="B132" s="317"/>
      <c r="C132" s="278" t="s">
        <v>790</v>
      </c>
      <c r="D132" s="278"/>
      <c r="E132" s="278"/>
      <c r="F132" s="297" t="s">
        <v>777</v>
      </c>
      <c r="G132" s="278"/>
      <c r="H132" s="278" t="s">
        <v>810</v>
      </c>
      <c r="I132" s="278" t="s">
        <v>773</v>
      </c>
      <c r="J132" s="278">
        <v>50</v>
      </c>
      <c r="K132" s="319"/>
    </row>
    <row r="133" spans="2:11" ht="15" customHeight="1">
      <c r="B133" s="317"/>
      <c r="C133" s="278" t="s">
        <v>796</v>
      </c>
      <c r="D133" s="278"/>
      <c r="E133" s="278"/>
      <c r="F133" s="297" t="s">
        <v>777</v>
      </c>
      <c r="G133" s="278"/>
      <c r="H133" s="278" t="s">
        <v>810</v>
      </c>
      <c r="I133" s="278" t="s">
        <v>773</v>
      </c>
      <c r="J133" s="278">
        <v>50</v>
      </c>
      <c r="K133" s="319"/>
    </row>
    <row r="134" spans="2:11" ht="15" customHeight="1">
      <c r="B134" s="317"/>
      <c r="C134" s="278" t="s">
        <v>798</v>
      </c>
      <c r="D134" s="278"/>
      <c r="E134" s="278"/>
      <c r="F134" s="297" t="s">
        <v>777</v>
      </c>
      <c r="G134" s="278"/>
      <c r="H134" s="278" t="s">
        <v>810</v>
      </c>
      <c r="I134" s="278" t="s">
        <v>773</v>
      </c>
      <c r="J134" s="278">
        <v>50</v>
      </c>
      <c r="K134" s="319"/>
    </row>
    <row r="135" spans="2:11" ht="15" customHeight="1">
      <c r="B135" s="317"/>
      <c r="C135" s="278" t="s">
        <v>121</v>
      </c>
      <c r="D135" s="278"/>
      <c r="E135" s="278"/>
      <c r="F135" s="297" t="s">
        <v>777</v>
      </c>
      <c r="G135" s="278"/>
      <c r="H135" s="278" t="s">
        <v>823</v>
      </c>
      <c r="I135" s="278" t="s">
        <v>773</v>
      </c>
      <c r="J135" s="278">
        <v>255</v>
      </c>
      <c r="K135" s="319"/>
    </row>
    <row r="136" spans="2:11" ht="15" customHeight="1">
      <c r="B136" s="317"/>
      <c r="C136" s="278" t="s">
        <v>800</v>
      </c>
      <c r="D136" s="278"/>
      <c r="E136" s="278"/>
      <c r="F136" s="297" t="s">
        <v>771</v>
      </c>
      <c r="G136" s="278"/>
      <c r="H136" s="278" t="s">
        <v>824</v>
      </c>
      <c r="I136" s="278" t="s">
        <v>802</v>
      </c>
      <c r="J136" s="278"/>
      <c r="K136" s="319"/>
    </row>
    <row r="137" spans="2:11" ht="15" customHeight="1">
      <c r="B137" s="317"/>
      <c r="C137" s="278" t="s">
        <v>803</v>
      </c>
      <c r="D137" s="278"/>
      <c r="E137" s="278"/>
      <c r="F137" s="297" t="s">
        <v>771</v>
      </c>
      <c r="G137" s="278"/>
      <c r="H137" s="278" t="s">
        <v>825</v>
      </c>
      <c r="I137" s="278" t="s">
        <v>805</v>
      </c>
      <c r="J137" s="278"/>
      <c r="K137" s="319"/>
    </row>
    <row r="138" spans="2:11" ht="15" customHeight="1">
      <c r="B138" s="317"/>
      <c r="C138" s="278" t="s">
        <v>806</v>
      </c>
      <c r="D138" s="278"/>
      <c r="E138" s="278"/>
      <c r="F138" s="297" t="s">
        <v>771</v>
      </c>
      <c r="G138" s="278"/>
      <c r="H138" s="278" t="s">
        <v>806</v>
      </c>
      <c r="I138" s="278" t="s">
        <v>805</v>
      </c>
      <c r="J138" s="278"/>
      <c r="K138" s="319"/>
    </row>
    <row r="139" spans="2:11" ht="15" customHeight="1">
      <c r="B139" s="317"/>
      <c r="C139" s="278" t="s">
        <v>41</v>
      </c>
      <c r="D139" s="278"/>
      <c r="E139" s="278"/>
      <c r="F139" s="297" t="s">
        <v>771</v>
      </c>
      <c r="G139" s="278"/>
      <c r="H139" s="278" t="s">
        <v>826</v>
      </c>
      <c r="I139" s="278" t="s">
        <v>805</v>
      </c>
      <c r="J139" s="278"/>
      <c r="K139" s="319"/>
    </row>
    <row r="140" spans="2:11" ht="15" customHeight="1">
      <c r="B140" s="317"/>
      <c r="C140" s="278" t="s">
        <v>827</v>
      </c>
      <c r="D140" s="278"/>
      <c r="E140" s="278"/>
      <c r="F140" s="297" t="s">
        <v>771</v>
      </c>
      <c r="G140" s="278"/>
      <c r="H140" s="278" t="s">
        <v>828</v>
      </c>
      <c r="I140" s="278" t="s">
        <v>805</v>
      </c>
      <c r="J140" s="278"/>
      <c r="K140" s="319"/>
    </row>
    <row r="141" spans="2:11" ht="15" customHeight="1">
      <c r="B141" s="320"/>
      <c r="C141" s="321"/>
      <c r="D141" s="321"/>
      <c r="E141" s="321"/>
      <c r="F141" s="321"/>
      <c r="G141" s="321"/>
      <c r="H141" s="321"/>
      <c r="I141" s="321"/>
      <c r="J141" s="321"/>
      <c r="K141" s="322"/>
    </row>
    <row r="142" spans="2:11" ht="18.75" customHeight="1">
      <c r="B142" s="274"/>
      <c r="C142" s="274"/>
      <c r="D142" s="274"/>
      <c r="E142" s="274"/>
      <c r="F142" s="309"/>
      <c r="G142" s="274"/>
      <c r="H142" s="274"/>
      <c r="I142" s="274"/>
      <c r="J142" s="274"/>
      <c r="K142" s="274"/>
    </row>
    <row r="143" spans="2:11" ht="18.75" customHeight="1">
      <c r="B143" s="284"/>
      <c r="C143" s="284"/>
      <c r="D143" s="284"/>
      <c r="E143" s="284"/>
      <c r="F143" s="284"/>
      <c r="G143" s="284"/>
      <c r="H143" s="284"/>
      <c r="I143" s="284"/>
      <c r="J143" s="284"/>
      <c r="K143" s="284"/>
    </row>
    <row r="144" spans="2:11" ht="7.5" customHeight="1">
      <c r="B144" s="285"/>
      <c r="C144" s="286"/>
      <c r="D144" s="286"/>
      <c r="E144" s="286"/>
      <c r="F144" s="286"/>
      <c r="G144" s="286"/>
      <c r="H144" s="286"/>
      <c r="I144" s="286"/>
      <c r="J144" s="286"/>
      <c r="K144" s="287"/>
    </row>
    <row r="145" spans="2:11" ht="45" customHeight="1">
      <c r="B145" s="288"/>
      <c r="C145" s="395" t="s">
        <v>829</v>
      </c>
      <c r="D145" s="395"/>
      <c r="E145" s="395"/>
      <c r="F145" s="395"/>
      <c r="G145" s="395"/>
      <c r="H145" s="395"/>
      <c r="I145" s="395"/>
      <c r="J145" s="395"/>
      <c r="K145" s="289"/>
    </row>
    <row r="146" spans="2:11" ht="17.25" customHeight="1">
      <c r="B146" s="288"/>
      <c r="C146" s="290" t="s">
        <v>765</v>
      </c>
      <c r="D146" s="290"/>
      <c r="E146" s="290"/>
      <c r="F146" s="290" t="s">
        <v>766</v>
      </c>
      <c r="G146" s="291"/>
      <c r="H146" s="290" t="s">
        <v>116</v>
      </c>
      <c r="I146" s="290" t="s">
        <v>60</v>
      </c>
      <c r="J146" s="290" t="s">
        <v>767</v>
      </c>
      <c r="K146" s="289"/>
    </row>
    <row r="147" spans="2:11" ht="17.25" customHeight="1">
      <c r="B147" s="288"/>
      <c r="C147" s="292" t="s">
        <v>768</v>
      </c>
      <c r="D147" s="292"/>
      <c r="E147" s="292"/>
      <c r="F147" s="293" t="s">
        <v>769</v>
      </c>
      <c r="G147" s="294"/>
      <c r="H147" s="292"/>
      <c r="I147" s="292"/>
      <c r="J147" s="292" t="s">
        <v>770</v>
      </c>
      <c r="K147" s="289"/>
    </row>
    <row r="148" spans="2:11" ht="5.25" customHeight="1">
      <c r="B148" s="298"/>
      <c r="C148" s="295"/>
      <c r="D148" s="295"/>
      <c r="E148" s="295"/>
      <c r="F148" s="295"/>
      <c r="G148" s="296"/>
      <c r="H148" s="295"/>
      <c r="I148" s="295"/>
      <c r="J148" s="295"/>
      <c r="K148" s="319"/>
    </row>
    <row r="149" spans="2:11" ht="15" customHeight="1">
      <c r="B149" s="298"/>
      <c r="C149" s="323" t="s">
        <v>774</v>
      </c>
      <c r="D149" s="278"/>
      <c r="E149" s="278"/>
      <c r="F149" s="324" t="s">
        <v>771</v>
      </c>
      <c r="G149" s="278"/>
      <c r="H149" s="323" t="s">
        <v>810</v>
      </c>
      <c r="I149" s="323" t="s">
        <v>773</v>
      </c>
      <c r="J149" s="323">
        <v>120</v>
      </c>
      <c r="K149" s="319"/>
    </row>
    <row r="150" spans="2:11" ht="15" customHeight="1">
      <c r="B150" s="298"/>
      <c r="C150" s="323" t="s">
        <v>819</v>
      </c>
      <c r="D150" s="278"/>
      <c r="E150" s="278"/>
      <c r="F150" s="324" t="s">
        <v>771</v>
      </c>
      <c r="G150" s="278"/>
      <c r="H150" s="323" t="s">
        <v>830</v>
      </c>
      <c r="I150" s="323" t="s">
        <v>773</v>
      </c>
      <c r="J150" s="323" t="s">
        <v>821</v>
      </c>
      <c r="K150" s="319"/>
    </row>
    <row r="151" spans="2:11" ht="15" customHeight="1">
      <c r="B151" s="298"/>
      <c r="C151" s="323" t="s">
        <v>720</v>
      </c>
      <c r="D151" s="278"/>
      <c r="E151" s="278"/>
      <c r="F151" s="324" t="s">
        <v>771</v>
      </c>
      <c r="G151" s="278"/>
      <c r="H151" s="323" t="s">
        <v>831</v>
      </c>
      <c r="I151" s="323" t="s">
        <v>773</v>
      </c>
      <c r="J151" s="323" t="s">
        <v>821</v>
      </c>
      <c r="K151" s="319"/>
    </row>
    <row r="152" spans="2:11" ht="15" customHeight="1">
      <c r="B152" s="298"/>
      <c r="C152" s="323" t="s">
        <v>776</v>
      </c>
      <c r="D152" s="278"/>
      <c r="E152" s="278"/>
      <c r="F152" s="324" t="s">
        <v>777</v>
      </c>
      <c r="G152" s="278"/>
      <c r="H152" s="323" t="s">
        <v>810</v>
      </c>
      <c r="I152" s="323" t="s">
        <v>773</v>
      </c>
      <c r="J152" s="323">
        <v>50</v>
      </c>
      <c r="K152" s="319"/>
    </row>
    <row r="153" spans="2:11" ht="15" customHeight="1">
      <c r="B153" s="298"/>
      <c r="C153" s="323" t="s">
        <v>779</v>
      </c>
      <c r="D153" s="278"/>
      <c r="E153" s="278"/>
      <c r="F153" s="324" t="s">
        <v>771</v>
      </c>
      <c r="G153" s="278"/>
      <c r="H153" s="323" t="s">
        <v>810</v>
      </c>
      <c r="I153" s="323" t="s">
        <v>781</v>
      </c>
      <c r="J153" s="323"/>
      <c r="K153" s="319"/>
    </row>
    <row r="154" spans="2:11" ht="15" customHeight="1">
      <c r="B154" s="298"/>
      <c r="C154" s="323" t="s">
        <v>790</v>
      </c>
      <c r="D154" s="278"/>
      <c r="E154" s="278"/>
      <c r="F154" s="324" t="s">
        <v>777</v>
      </c>
      <c r="G154" s="278"/>
      <c r="H154" s="323" t="s">
        <v>810</v>
      </c>
      <c r="I154" s="323" t="s">
        <v>773</v>
      </c>
      <c r="J154" s="323">
        <v>50</v>
      </c>
      <c r="K154" s="319"/>
    </row>
    <row r="155" spans="2:11" ht="15" customHeight="1">
      <c r="B155" s="298"/>
      <c r="C155" s="323" t="s">
        <v>798</v>
      </c>
      <c r="D155" s="278"/>
      <c r="E155" s="278"/>
      <c r="F155" s="324" t="s">
        <v>777</v>
      </c>
      <c r="G155" s="278"/>
      <c r="H155" s="323" t="s">
        <v>810</v>
      </c>
      <c r="I155" s="323" t="s">
        <v>773</v>
      </c>
      <c r="J155" s="323">
        <v>50</v>
      </c>
      <c r="K155" s="319"/>
    </row>
    <row r="156" spans="2:11" ht="15" customHeight="1">
      <c r="B156" s="298"/>
      <c r="C156" s="323" t="s">
        <v>796</v>
      </c>
      <c r="D156" s="278"/>
      <c r="E156" s="278"/>
      <c r="F156" s="324" t="s">
        <v>777</v>
      </c>
      <c r="G156" s="278"/>
      <c r="H156" s="323" t="s">
        <v>810</v>
      </c>
      <c r="I156" s="323" t="s">
        <v>773</v>
      </c>
      <c r="J156" s="323">
        <v>50</v>
      </c>
      <c r="K156" s="319"/>
    </row>
    <row r="157" spans="2:11" ht="15" customHeight="1">
      <c r="B157" s="298"/>
      <c r="C157" s="323" t="s">
        <v>100</v>
      </c>
      <c r="D157" s="278"/>
      <c r="E157" s="278"/>
      <c r="F157" s="324" t="s">
        <v>771</v>
      </c>
      <c r="G157" s="278"/>
      <c r="H157" s="323" t="s">
        <v>832</v>
      </c>
      <c r="I157" s="323" t="s">
        <v>773</v>
      </c>
      <c r="J157" s="323" t="s">
        <v>833</v>
      </c>
      <c r="K157" s="319"/>
    </row>
    <row r="158" spans="2:11" ht="15" customHeight="1">
      <c r="B158" s="298"/>
      <c r="C158" s="323" t="s">
        <v>834</v>
      </c>
      <c r="D158" s="278"/>
      <c r="E158" s="278"/>
      <c r="F158" s="324" t="s">
        <v>771</v>
      </c>
      <c r="G158" s="278"/>
      <c r="H158" s="323" t="s">
        <v>835</v>
      </c>
      <c r="I158" s="323" t="s">
        <v>805</v>
      </c>
      <c r="J158" s="323"/>
      <c r="K158" s="319"/>
    </row>
    <row r="159" spans="2:11" ht="15" customHeight="1">
      <c r="B159" s="325"/>
      <c r="C159" s="307"/>
      <c r="D159" s="307"/>
      <c r="E159" s="307"/>
      <c r="F159" s="307"/>
      <c r="G159" s="307"/>
      <c r="H159" s="307"/>
      <c r="I159" s="307"/>
      <c r="J159" s="307"/>
      <c r="K159" s="326"/>
    </row>
    <row r="160" spans="2:11" ht="18.75" customHeight="1">
      <c r="B160" s="274"/>
      <c r="C160" s="278"/>
      <c r="D160" s="278"/>
      <c r="E160" s="278"/>
      <c r="F160" s="297"/>
      <c r="G160" s="278"/>
      <c r="H160" s="278"/>
      <c r="I160" s="278"/>
      <c r="J160" s="278"/>
      <c r="K160" s="274"/>
    </row>
    <row r="161" spans="2:11" ht="18.75" customHeight="1">
      <c r="B161" s="284"/>
      <c r="C161" s="284"/>
      <c r="D161" s="284"/>
      <c r="E161" s="284"/>
      <c r="F161" s="284"/>
      <c r="G161" s="284"/>
      <c r="H161" s="284"/>
      <c r="I161" s="284"/>
      <c r="J161" s="284"/>
      <c r="K161" s="284"/>
    </row>
    <row r="162" spans="2:11" ht="7.5" customHeight="1">
      <c r="B162" s="266"/>
      <c r="C162" s="267"/>
      <c r="D162" s="267"/>
      <c r="E162" s="267"/>
      <c r="F162" s="267"/>
      <c r="G162" s="267"/>
      <c r="H162" s="267"/>
      <c r="I162" s="267"/>
      <c r="J162" s="267"/>
      <c r="K162" s="268"/>
    </row>
    <row r="163" spans="2:11" ht="45" customHeight="1">
      <c r="B163" s="269"/>
      <c r="C163" s="390" t="s">
        <v>836</v>
      </c>
      <c r="D163" s="390"/>
      <c r="E163" s="390"/>
      <c r="F163" s="390"/>
      <c r="G163" s="390"/>
      <c r="H163" s="390"/>
      <c r="I163" s="390"/>
      <c r="J163" s="390"/>
      <c r="K163" s="270"/>
    </row>
    <row r="164" spans="2:11" ht="17.25" customHeight="1">
      <c r="B164" s="269"/>
      <c r="C164" s="290" t="s">
        <v>765</v>
      </c>
      <c r="D164" s="290"/>
      <c r="E164" s="290"/>
      <c r="F164" s="290" t="s">
        <v>766</v>
      </c>
      <c r="G164" s="327"/>
      <c r="H164" s="328" t="s">
        <v>116</v>
      </c>
      <c r="I164" s="328" t="s">
        <v>60</v>
      </c>
      <c r="J164" s="290" t="s">
        <v>767</v>
      </c>
      <c r="K164" s="270"/>
    </row>
    <row r="165" spans="2:11" ht="17.25" customHeight="1">
      <c r="B165" s="271"/>
      <c r="C165" s="292" t="s">
        <v>768</v>
      </c>
      <c r="D165" s="292"/>
      <c r="E165" s="292"/>
      <c r="F165" s="293" t="s">
        <v>769</v>
      </c>
      <c r="G165" s="329"/>
      <c r="H165" s="330"/>
      <c r="I165" s="330"/>
      <c r="J165" s="292" t="s">
        <v>770</v>
      </c>
      <c r="K165" s="272"/>
    </row>
    <row r="166" spans="2:11" ht="5.25" customHeight="1">
      <c r="B166" s="298"/>
      <c r="C166" s="295"/>
      <c r="D166" s="295"/>
      <c r="E166" s="295"/>
      <c r="F166" s="295"/>
      <c r="G166" s="296"/>
      <c r="H166" s="295"/>
      <c r="I166" s="295"/>
      <c r="J166" s="295"/>
      <c r="K166" s="319"/>
    </row>
    <row r="167" spans="2:11" ht="15" customHeight="1">
      <c r="B167" s="298"/>
      <c r="C167" s="278" t="s">
        <v>774</v>
      </c>
      <c r="D167" s="278"/>
      <c r="E167" s="278"/>
      <c r="F167" s="297" t="s">
        <v>771</v>
      </c>
      <c r="G167" s="278"/>
      <c r="H167" s="278" t="s">
        <v>810</v>
      </c>
      <c r="I167" s="278" t="s">
        <v>773</v>
      </c>
      <c r="J167" s="278">
        <v>120</v>
      </c>
      <c r="K167" s="319"/>
    </row>
    <row r="168" spans="2:11" ht="15" customHeight="1">
      <c r="B168" s="298"/>
      <c r="C168" s="278" t="s">
        <v>819</v>
      </c>
      <c r="D168" s="278"/>
      <c r="E168" s="278"/>
      <c r="F168" s="297" t="s">
        <v>771</v>
      </c>
      <c r="G168" s="278"/>
      <c r="H168" s="278" t="s">
        <v>820</v>
      </c>
      <c r="I168" s="278" t="s">
        <v>773</v>
      </c>
      <c r="J168" s="278" t="s">
        <v>821</v>
      </c>
      <c r="K168" s="319"/>
    </row>
    <row r="169" spans="2:11" ht="15" customHeight="1">
      <c r="B169" s="298"/>
      <c r="C169" s="278" t="s">
        <v>720</v>
      </c>
      <c r="D169" s="278"/>
      <c r="E169" s="278"/>
      <c r="F169" s="297" t="s">
        <v>771</v>
      </c>
      <c r="G169" s="278"/>
      <c r="H169" s="278" t="s">
        <v>837</v>
      </c>
      <c r="I169" s="278" t="s">
        <v>773</v>
      </c>
      <c r="J169" s="278" t="s">
        <v>821</v>
      </c>
      <c r="K169" s="319"/>
    </row>
    <row r="170" spans="2:11" ht="15" customHeight="1">
      <c r="B170" s="298"/>
      <c r="C170" s="278" t="s">
        <v>776</v>
      </c>
      <c r="D170" s="278"/>
      <c r="E170" s="278"/>
      <c r="F170" s="297" t="s">
        <v>777</v>
      </c>
      <c r="G170" s="278"/>
      <c r="H170" s="278" t="s">
        <v>837</v>
      </c>
      <c r="I170" s="278" t="s">
        <v>773</v>
      </c>
      <c r="J170" s="278">
        <v>50</v>
      </c>
      <c r="K170" s="319"/>
    </row>
    <row r="171" spans="2:11" ht="15" customHeight="1">
      <c r="B171" s="298"/>
      <c r="C171" s="278" t="s">
        <v>779</v>
      </c>
      <c r="D171" s="278"/>
      <c r="E171" s="278"/>
      <c r="F171" s="297" t="s">
        <v>771</v>
      </c>
      <c r="G171" s="278"/>
      <c r="H171" s="278" t="s">
        <v>837</v>
      </c>
      <c r="I171" s="278" t="s">
        <v>781</v>
      </c>
      <c r="J171" s="278"/>
      <c r="K171" s="319"/>
    </row>
    <row r="172" spans="2:11" ht="15" customHeight="1">
      <c r="B172" s="298"/>
      <c r="C172" s="278" t="s">
        <v>790</v>
      </c>
      <c r="D172" s="278"/>
      <c r="E172" s="278"/>
      <c r="F172" s="297" t="s">
        <v>777</v>
      </c>
      <c r="G172" s="278"/>
      <c r="H172" s="278" t="s">
        <v>837</v>
      </c>
      <c r="I172" s="278" t="s">
        <v>773</v>
      </c>
      <c r="J172" s="278">
        <v>50</v>
      </c>
      <c r="K172" s="319"/>
    </row>
    <row r="173" spans="2:11" ht="15" customHeight="1">
      <c r="B173" s="298"/>
      <c r="C173" s="278" t="s">
        <v>798</v>
      </c>
      <c r="D173" s="278"/>
      <c r="E173" s="278"/>
      <c r="F173" s="297" t="s">
        <v>777</v>
      </c>
      <c r="G173" s="278"/>
      <c r="H173" s="278" t="s">
        <v>837</v>
      </c>
      <c r="I173" s="278" t="s">
        <v>773</v>
      </c>
      <c r="J173" s="278">
        <v>50</v>
      </c>
      <c r="K173" s="319"/>
    </row>
    <row r="174" spans="2:11" ht="15" customHeight="1">
      <c r="B174" s="298"/>
      <c r="C174" s="278" t="s">
        <v>796</v>
      </c>
      <c r="D174" s="278"/>
      <c r="E174" s="278"/>
      <c r="F174" s="297" t="s">
        <v>777</v>
      </c>
      <c r="G174" s="278"/>
      <c r="H174" s="278" t="s">
        <v>837</v>
      </c>
      <c r="I174" s="278" t="s">
        <v>773</v>
      </c>
      <c r="J174" s="278">
        <v>50</v>
      </c>
      <c r="K174" s="319"/>
    </row>
    <row r="175" spans="2:11" ht="15" customHeight="1">
      <c r="B175" s="298"/>
      <c r="C175" s="278" t="s">
        <v>115</v>
      </c>
      <c r="D175" s="278"/>
      <c r="E175" s="278"/>
      <c r="F175" s="297" t="s">
        <v>771</v>
      </c>
      <c r="G175" s="278"/>
      <c r="H175" s="278" t="s">
        <v>838</v>
      </c>
      <c r="I175" s="278" t="s">
        <v>839</v>
      </c>
      <c r="J175" s="278"/>
      <c r="K175" s="319"/>
    </row>
    <row r="176" spans="2:11" ht="15" customHeight="1">
      <c r="B176" s="298"/>
      <c r="C176" s="278" t="s">
        <v>60</v>
      </c>
      <c r="D176" s="278"/>
      <c r="E176" s="278"/>
      <c r="F176" s="297" t="s">
        <v>771</v>
      </c>
      <c r="G176" s="278"/>
      <c r="H176" s="278" t="s">
        <v>840</v>
      </c>
      <c r="I176" s="278" t="s">
        <v>841</v>
      </c>
      <c r="J176" s="278">
        <v>1</v>
      </c>
      <c r="K176" s="319"/>
    </row>
    <row r="177" spans="2:11" ht="15" customHeight="1">
      <c r="B177" s="298"/>
      <c r="C177" s="278" t="s">
        <v>56</v>
      </c>
      <c r="D177" s="278"/>
      <c r="E177" s="278"/>
      <c r="F177" s="297" t="s">
        <v>771</v>
      </c>
      <c r="G177" s="278"/>
      <c r="H177" s="278" t="s">
        <v>842</v>
      </c>
      <c r="I177" s="278" t="s">
        <v>773</v>
      </c>
      <c r="J177" s="278">
        <v>20</v>
      </c>
      <c r="K177" s="319"/>
    </row>
    <row r="178" spans="2:11" ht="15" customHeight="1">
      <c r="B178" s="298"/>
      <c r="C178" s="278" t="s">
        <v>116</v>
      </c>
      <c r="D178" s="278"/>
      <c r="E178" s="278"/>
      <c r="F178" s="297" t="s">
        <v>771</v>
      </c>
      <c r="G178" s="278"/>
      <c r="H178" s="278" t="s">
        <v>843</v>
      </c>
      <c r="I178" s="278" t="s">
        <v>773</v>
      </c>
      <c r="J178" s="278">
        <v>255</v>
      </c>
      <c r="K178" s="319"/>
    </row>
    <row r="179" spans="2:11" ht="15" customHeight="1">
      <c r="B179" s="298"/>
      <c r="C179" s="278" t="s">
        <v>117</v>
      </c>
      <c r="D179" s="278"/>
      <c r="E179" s="278"/>
      <c r="F179" s="297" t="s">
        <v>771</v>
      </c>
      <c r="G179" s="278"/>
      <c r="H179" s="278" t="s">
        <v>736</v>
      </c>
      <c r="I179" s="278" t="s">
        <v>773</v>
      </c>
      <c r="J179" s="278">
        <v>10</v>
      </c>
      <c r="K179" s="319"/>
    </row>
    <row r="180" spans="2:11" ht="15" customHeight="1">
      <c r="B180" s="298"/>
      <c r="C180" s="278" t="s">
        <v>118</v>
      </c>
      <c r="D180" s="278"/>
      <c r="E180" s="278"/>
      <c r="F180" s="297" t="s">
        <v>771</v>
      </c>
      <c r="G180" s="278"/>
      <c r="H180" s="278" t="s">
        <v>844</v>
      </c>
      <c r="I180" s="278" t="s">
        <v>805</v>
      </c>
      <c r="J180" s="278"/>
      <c r="K180" s="319"/>
    </row>
    <row r="181" spans="2:11" ht="15" customHeight="1">
      <c r="B181" s="298"/>
      <c r="C181" s="278" t="s">
        <v>845</v>
      </c>
      <c r="D181" s="278"/>
      <c r="E181" s="278"/>
      <c r="F181" s="297" t="s">
        <v>771</v>
      </c>
      <c r="G181" s="278"/>
      <c r="H181" s="278" t="s">
        <v>846</v>
      </c>
      <c r="I181" s="278" t="s">
        <v>805</v>
      </c>
      <c r="J181" s="278"/>
      <c r="K181" s="319"/>
    </row>
    <row r="182" spans="2:11" ht="15" customHeight="1">
      <c r="B182" s="298"/>
      <c r="C182" s="278" t="s">
        <v>834</v>
      </c>
      <c r="D182" s="278"/>
      <c r="E182" s="278"/>
      <c r="F182" s="297" t="s">
        <v>771</v>
      </c>
      <c r="G182" s="278"/>
      <c r="H182" s="278" t="s">
        <v>847</v>
      </c>
      <c r="I182" s="278" t="s">
        <v>805</v>
      </c>
      <c r="J182" s="278"/>
      <c r="K182" s="319"/>
    </row>
    <row r="183" spans="2:11" ht="15" customHeight="1">
      <c r="B183" s="298"/>
      <c r="C183" s="278" t="s">
        <v>120</v>
      </c>
      <c r="D183" s="278"/>
      <c r="E183" s="278"/>
      <c r="F183" s="297" t="s">
        <v>777</v>
      </c>
      <c r="G183" s="278"/>
      <c r="H183" s="278" t="s">
        <v>848</v>
      </c>
      <c r="I183" s="278" t="s">
        <v>773</v>
      </c>
      <c r="J183" s="278">
        <v>50</v>
      </c>
      <c r="K183" s="319"/>
    </row>
    <row r="184" spans="2:11" ht="15" customHeight="1">
      <c r="B184" s="298"/>
      <c r="C184" s="278" t="s">
        <v>849</v>
      </c>
      <c r="D184" s="278"/>
      <c r="E184" s="278"/>
      <c r="F184" s="297" t="s">
        <v>777</v>
      </c>
      <c r="G184" s="278"/>
      <c r="H184" s="278" t="s">
        <v>850</v>
      </c>
      <c r="I184" s="278" t="s">
        <v>851</v>
      </c>
      <c r="J184" s="278"/>
      <c r="K184" s="319"/>
    </row>
    <row r="185" spans="2:11" ht="15" customHeight="1">
      <c r="B185" s="298"/>
      <c r="C185" s="278" t="s">
        <v>852</v>
      </c>
      <c r="D185" s="278"/>
      <c r="E185" s="278"/>
      <c r="F185" s="297" t="s">
        <v>777</v>
      </c>
      <c r="G185" s="278"/>
      <c r="H185" s="278" t="s">
        <v>853</v>
      </c>
      <c r="I185" s="278" t="s">
        <v>851</v>
      </c>
      <c r="J185" s="278"/>
      <c r="K185" s="319"/>
    </row>
    <row r="186" spans="2:11" ht="15" customHeight="1">
      <c r="B186" s="298"/>
      <c r="C186" s="278" t="s">
        <v>854</v>
      </c>
      <c r="D186" s="278"/>
      <c r="E186" s="278"/>
      <c r="F186" s="297" t="s">
        <v>777</v>
      </c>
      <c r="G186" s="278"/>
      <c r="H186" s="278" t="s">
        <v>855</v>
      </c>
      <c r="I186" s="278" t="s">
        <v>851</v>
      </c>
      <c r="J186" s="278"/>
      <c r="K186" s="319"/>
    </row>
    <row r="187" spans="2:11" ht="15" customHeight="1">
      <c r="B187" s="298"/>
      <c r="C187" s="331" t="s">
        <v>856</v>
      </c>
      <c r="D187" s="278"/>
      <c r="E187" s="278"/>
      <c r="F187" s="297" t="s">
        <v>777</v>
      </c>
      <c r="G187" s="278"/>
      <c r="H187" s="278" t="s">
        <v>857</v>
      </c>
      <c r="I187" s="278" t="s">
        <v>858</v>
      </c>
      <c r="J187" s="332" t="s">
        <v>859</v>
      </c>
      <c r="K187" s="319"/>
    </row>
    <row r="188" spans="2:11" ht="15" customHeight="1">
      <c r="B188" s="298"/>
      <c r="C188" s="283" t="s">
        <v>45</v>
      </c>
      <c r="D188" s="278"/>
      <c r="E188" s="278"/>
      <c r="F188" s="297" t="s">
        <v>771</v>
      </c>
      <c r="G188" s="278"/>
      <c r="H188" s="274" t="s">
        <v>860</v>
      </c>
      <c r="I188" s="278" t="s">
        <v>861</v>
      </c>
      <c r="J188" s="278"/>
      <c r="K188" s="319"/>
    </row>
    <row r="189" spans="2:11" ht="15" customHeight="1">
      <c r="B189" s="298"/>
      <c r="C189" s="283" t="s">
        <v>862</v>
      </c>
      <c r="D189" s="278"/>
      <c r="E189" s="278"/>
      <c r="F189" s="297" t="s">
        <v>771</v>
      </c>
      <c r="G189" s="278"/>
      <c r="H189" s="278" t="s">
        <v>863</v>
      </c>
      <c r="I189" s="278" t="s">
        <v>805</v>
      </c>
      <c r="J189" s="278"/>
      <c r="K189" s="319"/>
    </row>
    <row r="190" spans="2:11" ht="15" customHeight="1">
      <c r="B190" s="298"/>
      <c r="C190" s="283" t="s">
        <v>864</v>
      </c>
      <c r="D190" s="278"/>
      <c r="E190" s="278"/>
      <c r="F190" s="297" t="s">
        <v>771</v>
      </c>
      <c r="G190" s="278"/>
      <c r="H190" s="278" t="s">
        <v>865</v>
      </c>
      <c r="I190" s="278" t="s">
        <v>805</v>
      </c>
      <c r="J190" s="278"/>
      <c r="K190" s="319"/>
    </row>
    <row r="191" spans="2:11" ht="15" customHeight="1">
      <c r="B191" s="298"/>
      <c r="C191" s="283" t="s">
        <v>866</v>
      </c>
      <c r="D191" s="278"/>
      <c r="E191" s="278"/>
      <c r="F191" s="297" t="s">
        <v>777</v>
      </c>
      <c r="G191" s="278"/>
      <c r="H191" s="278" t="s">
        <v>867</v>
      </c>
      <c r="I191" s="278" t="s">
        <v>805</v>
      </c>
      <c r="J191" s="278"/>
      <c r="K191" s="319"/>
    </row>
    <row r="192" spans="2:11" ht="15" customHeight="1">
      <c r="B192" s="325"/>
      <c r="C192" s="333"/>
      <c r="D192" s="307"/>
      <c r="E192" s="307"/>
      <c r="F192" s="307"/>
      <c r="G192" s="307"/>
      <c r="H192" s="307"/>
      <c r="I192" s="307"/>
      <c r="J192" s="307"/>
      <c r="K192" s="326"/>
    </row>
    <row r="193" spans="2:11" ht="18.75" customHeight="1">
      <c r="B193" s="274"/>
      <c r="C193" s="278"/>
      <c r="D193" s="278"/>
      <c r="E193" s="278"/>
      <c r="F193" s="297"/>
      <c r="G193" s="278"/>
      <c r="H193" s="278"/>
      <c r="I193" s="278"/>
      <c r="J193" s="278"/>
      <c r="K193" s="274"/>
    </row>
    <row r="194" spans="2:11" ht="18.75" customHeight="1">
      <c r="B194" s="274"/>
      <c r="C194" s="278"/>
      <c r="D194" s="278"/>
      <c r="E194" s="278"/>
      <c r="F194" s="297"/>
      <c r="G194" s="278"/>
      <c r="H194" s="278"/>
      <c r="I194" s="278"/>
      <c r="J194" s="278"/>
      <c r="K194" s="274"/>
    </row>
    <row r="195" spans="2:11" ht="18.75" customHeight="1">
      <c r="B195" s="284"/>
      <c r="C195" s="284"/>
      <c r="D195" s="284"/>
      <c r="E195" s="284"/>
      <c r="F195" s="284"/>
      <c r="G195" s="284"/>
      <c r="H195" s="284"/>
      <c r="I195" s="284"/>
      <c r="J195" s="284"/>
      <c r="K195" s="284"/>
    </row>
    <row r="196" spans="2:11" ht="13.5">
      <c r="B196" s="266"/>
      <c r="C196" s="267"/>
      <c r="D196" s="267"/>
      <c r="E196" s="267"/>
      <c r="F196" s="267"/>
      <c r="G196" s="267"/>
      <c r="H196" s="267"/>
      <c r="I196" s="267"/>
      <c r="J196" s="267"/>
      <c r="K196" s="268"/>
    </row>
    <row r="197" spans="2:11" ht="21">
      <c r="B197" s="269"/>
      <c r="C197" s="390" t="s">
        <v>868</v>
      </c>
      <c r="D197" s="390"/>
      <c r="E197" s="390"/>
      <c r="F197" s="390"/>
      <c r="G197" s="390"/>
      <c r="H197" s="390"/>
      <c r="I197" s="390"/>
      <c r="J197" s="390"/>
      <c r="K197" s="270"/>
    </row>
    <row r="198" spans="2:11" ht="25.5" customHeight="1">
      <c r="B198" s="269"/>
      <c r="C198" s="334" t="s">
        <v>869</v>
      </c>
      <c r="D198" s="334"/>
      <c r="E198" s="334"/>
      <c r="F198" s="334" t="s">
        <v>870</v>
      </c>
      <c r="G198" s="335"/>
      <c r="H198" s="396" t="s">
        <v>871</v>
      </c>
      <c r="I198" s="396"/>
      <c r="J198" s="396"/>
      <c r="K198" s="270"/>
    </row>
    <row r="199" spans="2:11" ht="5.25" customHeight="1">
      <c r="B199" s="298"/>
      <c r="C199" s="295"/>
      <c r="D199" s="295"/>
      <c r="E199" s="295"/>
      <c r="F199" s="295"/>
      <c r="G199" s="278"/>
      <c r="H199" s="295"/>
      <c r="I199" s="295"/>
      <c r="J199" s="295"/>
      <c r="K199" s="319"/>
    </row>
    <row r="200" spans="2:11" ht="15" customHeight="1">
      <c r="B200" s="298"/>
      <c r="C200" s="278" t="s">
        <v>861</v>
      </c>
      <c r="D200" s="278"/>
      <c r="E200" s="278"/>
      <c r="F200" s="297" t="s">
        <v>46</v>
      </c>
      <c r="G200" s="278"/>
      <c r="H200" s="392" t="s">
        <v>872</v>
      </c>
      <c r="I200" s="392"/>
      <c r="J200" s="392"/>
      <c r="K200" s="319"/>
    </row>
    <row r="201" spans="2:11" ht="15" customHeight="1">
      <c r="B201" s="298"/>
      <c r="C201" s="304"/>
      <c r="D201" s="278"/>
      <c r="E201" s="278"/>
      <c r="F201" s="297" t="s">
        <v>47</v>
      </c>
      <c r="G201" s="278"/>
      <c r="H201" s="392" t="s">
        <v>873</v>
      </c>
      <c r="I201" s="392"/>
      <c r="J201" s="392"/>
      <c r="K201" s="319"/>
    </row>
    <row r="202" spans="2:11" ht="15" customHeight="1">
      <c r="B202" s="298"/>
      <c r="C202" s="304"/>
      <c r="D202" s="278"/>
      <c r="E202" s="278"/>
      <c r="F202" s="297" t="s">
        <v>50</v>
      </c>
      <c r="G202" s="278"/>
      <c r="H202" s="392" t="s">
        <v>874</v>
      </c>
      <c r="I202" s="392"/>
      <c r="J202" s="392"/>
      <c r="K202" s="319"/>
    </row>
    <row r="203" spans="2:11" ht="15" customHeight="1">
      <c r="B203" s="298"/>
      <c r="C203" s="278"/>
      <c r="D203" s="278"/>
      <c r="E203" s="278"/>
      <c r="F203" s="297" t="s">
        <v>48</v>
      </c>
      <c r="G203" s="278"/>
      <c r="H203" s="392" t="s">
        <v>875</v>
      </c>
      <c r="I203" s="392"/>
      <c r="J203" s="392"/>
      <c r="K203" s="319"/>
    </row>
    <row r="204" spans="2:11" ht="15" customHeight="1">
      <c r="B204" s="298"/>
      <c r="C204" s="278"/>
      <c r="D204" s="278"/>
      <c r="E204" s="278"/>
      <c r="F204" s="297" t="s">
        <v>49</v>
      </c>
      <c r="G204" s="278"/>
      <c r="H204" s="392" t="s">
        <v>876</v>
      </c>
      <c r="I204" s="392"/>
      <c r="J204" s="392"/>
      <c r="K204" s="319"/>
    </row>
    <row r="205" spans="2:11" ht="15" customHeight="1">
      <c r="B205" s="298"/>
      <c r="C205" s="278"/>
      <c r="D205" s="278"/>
      <c r="E205" s="278"/>
      <c r="F205" s="297"/>
      <c r="G205" s="278"/>
      <c r="H205" s="278"/>
      <c r="I205" s="278"/>
      <c r="J205" s="278"/>
      <c r="K205" s="319"/>
    </row>
    <row r="206" spans="2:11" ht="15" customHeight="1">
      <c r="B206" s="298"/>
      <c r="C206" s="278" t="s">
        <v>817</v>
      </c>
      <c r="D206" s="278"/>
      <c r="E206" s="278"/>
      <c r="F206" s="297" t="s">
        <v>82</v>
      </c>
      <c r="G206" s="278"/>
      <c r="H206" s="392" t="s">
        <v>877</v>
      </c>
      <c r="I206" s="392"/>
      <c r="J206" s="392"/>
      <c r="K206" s="319"/>
    </row>
    <row r="207" spans="2:11" ht="15" customHeight="1">
      <c r="B207" s="298"/>
      <c r="C207" s="304"/>
      <c r="D207" s="278"/>
      <c r="E207" s="278"/>
      <c r="F207" s="297" t="s">
        <v>715</v>
      </c>
      <c r="G207" s="278"/>
      <c r="H207" s="392" t="s">
        <v>716</v>
      </c>
      <c r="I207" s="392"/>
      <c r="J207" s="392"/>
      <c r="K207" s="319"/>
    </row>
    <row r="208" spans="2:11" ht="15" customHeight="1">
      <c r="B208" s="298"/>
      <c r="C208" s="278"/>
      <c r="D208" s="278"/>
      <c r="E208" s="278"/>
      <c r="F208" s="297" t="s">
        <v>713</v>
      </c>
      <c r="G208" s="278"/>
      <c r="H208" s="392" t="s">
        <v>878</v>
      </c>
      <c r="I208" s="392"/>
      <c r="J208" s="392"/>
      <c r="K208" s="319"/>
    </row>
    <row r="209" spans="2:11" ht="15" customHeight="1">
      <c r="B209" s="336"/>
      <c r="C209" s="304"/>
      <c r="D209" s="304"/>
      <c r="E209" s="304"/>
      <c r="F209" s="297" t="s">
        <v>717</v>
      </c>
      <c r="G209" s="283"/>
      <c r="H209" s="391" t="s">
        <v>718</v>
      </c>
      <c r="I209" s="391"/>
      <c r="J209" s="391"/>
      <c r="K209" s="337"/>
    </row>
    <row r="210" spans="2:11" ht="15" customHeight="1">
      <c r="B210" s="336"/>
      <c r="C210" s="304"/>
      <c r="D210" s="304"/>
      <c r="E210" s="304"/>
      <c r="F210" s="297" t="s">
        <v>626</v>
      </c>
      <c r="G210" s="283"/>
      <c r="H210" s="391" t="s">
        <v>685</v>
      </c>
      <c r="I210" s="391"/>
      <c r="J210" s="391"/>
      <c r="K210" s="337"/>
    </row>
    <row r="211" spans="2:11" ht="15" customHeight="1">
      <c r="B211" s="336"/>
      <c r="C211" s="304"/>
      <c r="D211" s="304"/>
      <c r="E211" s="304"/>
      <c r="F211" s="338"/>
      <c r="G211" s="283"/>
      <c r="H211" s="339"/>
      <c r="I211" s="339"/>
      <c r="J211" s="339"/>
      <c r="K211" s="337"/>
    </row>
    <row r="212" spans="2:11" ht="15" customHeight="1">
      <c r="B212" s="336"/>
      <c r="C212" s="278" t="s">
        <v>841</v>
      </c>
      <c r="D212" s="304"/>
      <c r="E212" s="304"/>
      <c r="F212" s="297">
        <v>1</v>
      </c>
      <c r="G212" s="283"/>
      <c r="H212" s="391" t="s">
        <v>879</v>
      </c>
      <c r="I212" s="391"/>
      <c r="J212" s="391"/>
      <c r="K212" s="337"/>
    </row>
    <row r="213" spans="2:11" ht="15" customHeight="1">
      <c r="B213" s="336"/>
      <c r="C213" s="304"/>
      <c r="D213" s="304"/>
      <c r="E213" s="304"/>
      <c r="F213" s="297">
        <v>2</v>
      </c>
      <c r="G213" s="283"/>
      <c r="H213" s="391" t="s">
        <v>880</v>
      </c>
      <c r="I213" s="391"/>
      <c r="J213" s="391"/>
      <c r="K213" s="337"/>
    </row>
    <row r="214" spans="2:11" ht="15" customHeight="1">
      <c r="B214" s="336"/>
      <c r="C214" s="304"/>
      <c r="D214" s="304"/>
      <c r="E214" s="304"/>
      <c r="F214" s="297">
        <v>3</v>
      </c>
      <c r="G214" s="283"/>
      <c r="H214" s="391" t="s">
        <v>881</v>
      </c>
      <c r="I214" s="391"/>
      <c r="J214" s="391"/>
      <c r="K214" s="337"/>
    </row>
    <row r="215" spans="2:11" ht="15" customHeight="1">
      <c r="B215" s="336"/>
      <c r="C215" s="304"/>
      <c r="D215" s="304"/>
      <c r="E215" s="304"/>
      <c r="F215" s="297">
        <v>4</v>
      </c>
      <c r="G215" s="283"/>
      <c r="H215" s="391" t="s">
        <v>882</v>
      </c>
      <c r="I215" s="391"/>
      <c r="J215" s="391"/>
      <c r="K215" s="337"/>
    </row>
    <row r="216" spans="2:11" ht="12.75" customHeight="1">
      <c r="B216" s="340"/>
      <c r="C216" s="341"/>
      <c r="D216" s="341"/>
      <c r="E216" s="341"/>
      <c r="F216" s="341"/>
      <c r="G216" s="341"/>
      <c r="H216" s="341"/>
      <c r="I216" s="341"/>
      <c r="J216" s="341"/>
      <c r="K216" s="342"/>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DESKTOP-4PMVI13\Marcela</dc:creator>
  <cp:keywords/>
  <dc:description/>
  <cp:lastModifiedBy>Vitvarová Světlana</cp:lastModifiedBy>
  <cp:lastPrinted>2018-04-10T06:19:10Z</cp:lastPrinted>
  <dcterms:created xsi:type="dcterms:W3CDTF">2018-04-09T16:51:02Z</dcterms:created>
  <dcterms:modified xsi:type="dcterms:W3CDTF">2018-04-10T06:19:17Z</dcterms:modified>
  <cp:category/>
  <cp:version/>
  <cp:contentType/>
  <cp:contentStatus/>
</cp:coreProperties>
</file>