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60218\Documents\Veřejné zakázky\Fasáda ZS Vysoká\"/>
    </mc:Choice>
  </mc:AlternateContent>
  <bookViews>
    <workbookView xWindow="0" yWindow="0" windowWidth="23040" windowHeight="9195" activeTab="1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Stavba!$H$32</definedName>
    <definedName name="CenaCelkem">Stavba!$G$21</definedName>
    <definedName name="CenaCelkemBezDPH">Stavba!$G$20</definedName>
    <definedName name="CenaCelkemVypocet" localSheetId="1">Stavba!$I$32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Stavba!#REF!</definedName>
    <definedName name="DPHZakl">Stavba!$G$19</definedName>
    <definedName name="dpsc" localSheetId="1">Stavba!$C$13</definedName>
    <definedName name="IČO" localSheetId="1">Stavba!$I$11</definedName>
    <definedName name="Mena">Stavba!$J$21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Stavba!$B$30</definedName>
    <definedName name="_xlnm.Print_Area" localSheetId="3">' Pol'!$A$1:$J$56</definedName>
    <definedName name="_xlnm.Print_Area" localSheetId="1">Stavba!$A$1:$J$35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Stavba!#REF!</definedName>
    <definedName name="SazbaDPH1">'[1]Krycí list'!$C$30</definedName>
    <definedName name="SazbaDPH2" localSheetId="1">Stavba!$E$18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Stavba!$B$1:$J$28</definedName>
    <definedName name="ZakladDPHSni">Stavba!#REF!</definedName>
    <definedName name="ZakladDPHSniVypocet" localSheetId="1">Stavba!$F$32</definedName>
    <definedName name="ZakladDPHZakl">Stavba!$G$18</definedName>
    <definedName name="ZakladDPHZaklVypocet" localSheetId="1">Stavba!$G$32</definedName>
    <definedName name="Zaokrouhleni">Stavba!#REF!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32" i="12" l="1"/>
  <c r="G9" i="12"/>
  <c r="G8" i="12" s="1"/>
  <c r="I9" i="12" l="1"/>
  <c r="I8" i="12" s="1"/>
  <c r="F31" i="1"/>
  <c r="I32" i="12"/>
  <c r="G11" i="12"/>
  <c r="G13" i="12"/>
  <c r="G16" i="12"/>
  <c r="I11" i="12"/>
  <c r="I13" i="12"/>
  <c r="I16" i="12"/>
  <c r="G24" i="12"/>
  <c r="G23" i="12" s="1"/>
  <c r="G33" i="12"/>
  <c r="I24" i="12"/>
  <c r="I23" i="12" s="1"/>
  <c r="I33" i="12"/>
  <c r="G28" i="12"/>
  <c r="G27" i="12" s="1"/>
  <c r="I28" i="12"/>
  <c r="I27" i="12" s="1"/>
  <c r="G30" i="12"/>
  <c r="G29" i="12" s="1"/>
  <c r="G35" i="12"/>
  <c r="I30" i="12"/>
  <c r="I35" i="12"/>
  <c r="G39" i="12"/>
  <c r="G38" i="12" s="1"/>
  <c r="I39" i="12"/>
  <c r="I38" i="12" s="1"/>
  <c r="G41" i="12"/>
  <c r="G40" i="12" s="1"/>
  <c r="G42" i="12"/>
  <c r="I41" i="12"/>
  <c r="I42" i="12"/>
  <c r="G44" i="12"/>
  <c r="G43" i="12" s="1"/>
  <c r="I44" i="12"/>
  <c r="I43" i="12" s="1"/>
  <c r="J20" i="1"/>
  <c r="J19" i="1"/>
  <c r="G30" i="1"/>
  <c r="F30" i="1"/>
  <c r="J18" i="1"/>
  <c r="E19" i="1"/>
  <c r="G10" i="12" l="1"/>
  <c r="I40" i="12"/>
  <c r="I29" i="12"/>
  <c r="I10" i="12"/>
  <c r="G31" i="1"/>
  <c r="G32" i="1" s="1"/>
  <c r="F32" i="1"/>
  <c r="G46" i="12" l="1"/>
  <c r="I16" i="1" s="1"/>
  <c r="G18" i="1" s="1"/>
  <c r="G19" i="1" s="1"/>
  <c r="G21" i="1" s="1"/>
  <c r="H31" i="1"/>
  <c r="H32" i="1" s="1"/>
  <c r="G20" i="1"/>
  <c r="I31" i="1" l="1"/>
  <c r="I32" i="1" s="1"/>
  <c r="J31" i="1" s="1"/>
  <c r="J3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<sst xmlns="http://schemas.openxmlformats.org/spreadsheetml/2006/main" count="160" uniqueCount="122">
  <si>
    <t>%</t>
  </si>
  <si>
    <t>Cena celkem</t>
  </si>
  <si>
    <t>Za zhotovitele</t>
  </si>
  <si>
    <t>Za objednatele</t>
  </si>
  <si>
    <t>Název</t>
  </si>
  <si>
    <t xml:space="preserve">Položkový rozpočet </t>
  </si>
  <si>
    <t>O:</t>
  </si>
  <si>
    <t>R:</t>
  </si>
  <si>
    <t>dne</t>
  </si>
  <si>
    <t>v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</si>
  <si>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</si>
  <si>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</si>
  <si>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</si>
  <si>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</si>
  <si>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</si>
  <si>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</si>
  <si>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</si>
  <si>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</si>
  <si>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</si>
  <si>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</si>
  <si>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</si>
  <si>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</si>
  <si>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</si>
  <si>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</si>
  <si>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</si>
  <si>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</si>
  <si>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</si>
  <si>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</si>
  <si>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</si>
  <si>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</si>
  <si>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</si>
  <si>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</si>
  <si>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</si>
  <si>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</si>
  <si>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</si>
  <si>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</si>
  <si>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</si>
  <si>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Rozpočet:</t>
  </si>
  <si>
    <t>Misto</t>
  </si>
  <si>
    <t>Celkem za stavbu</t>
  </si>
  <si>
    <t>CZK</t>
  </si>
  <si>
    <t>61</t>
  </si>
  <si>
    <t>Upravy povrchů vnitřní</t>
  </si>
  <si>
    <t>62</t>
  </si>
  <si>
    <t>Upravy povrchů vnější</t>
  </si>
  <si>
    <t>94</t>
  </si>
  <si>
    <t>Lešení a stavební výtahy</t>
  </si>
  <si>
    <t>97</t>
  </si>
  <si>
    <t>Prorážení otvorů</t>
  </si>
  <si>
    <t>764</t>
  </si>
  <si>
    <t>Konstrukce klempířské</t>
  </si>
  <si>
    <t>M21</t>
  </si>
  <si>
    <t>Elektromontáže</t>
  </si>
  <si>
    <t>ON</t>
  </si>
  <si>
    <t>VN</t>
  </si>
  <si>
    <t>S:</t>
  </si>
  <si>
    <t>C: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</si>
  <si>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</si>
  <si>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</si>
  <si>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</si>
  <si>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</si>
  <si>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</si>
  <si>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</si>
  <si>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</si>
  <si>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Díl:</t>
  </si>
  <si>
    <t>610 99-1111.</t>
  </si>
  <si>
    <t>Zakrývání výplní vnějších otvorů</t>
  </si>
  <si>
    <t>kpt</t>
  </si>
  <si>
    <t>764 - odhad</t>
  </si>
  <si>
    <t>622321015R00</t>
  </si>
  <si>
    <t>m</t>
  </si>
  <si>
    <t>18+12+18+12+5</t>
  </si>
  <si>
    <t>622321133RT3</t>
  </si>
  <si>
    <t>m2</t>
  </si>
  <si>
    <t>(12+18+12+18)*4,8</t>
  </si>
  <si>
    <t>18*1,9</t>
  </si>
  <si>
    <t>55392760R</t>
  </si>
  <si>
    <t>Lišta rohová s tkaninou 10/10 / 2,5 m, rohová PVC lišta s tkaninou pro zateplení</t>
  </si>
  <si>
    <t>Začátek provozního součtu</t>
  </si>
  <si>
    <t xml:space="preserve">  (1,2*2,05+1,2)*24</t>
  </si>
  <si>
    <t xml:space="preserve">  Mezisoučet</t>
  </si>
  <si>
    <t>Konec provozního součtu</t>
  </si>
  <si>
    <t>prořez:87*1,1</t>
  </si>
  <si>
    <t>rohy:4*4,8</t>
  </si>
  <si>
    <t>941941031R00</t>
  </si>
  <si>
    <t>(12+18+12)*5</t>
  </si>
  <si>
    <t>18*7</t>
  </si>
  <si>
    <t>60780092R</t>
  </si>
  <si>
    <t>Krytka boční parapetní  š. 195-360 mm plast</t>
  </si>
  <si>
    <t>kus</t>
  </si>
  <si>
    <t>10+10+2+2</t>
  </si>
  <si>
    <t>979981101R00</t>
  </si>
  <si>
    <t>Kontejner, suť bez příměsí, odvoz a likvidace, 3 t</t>
  </si>
  <si>
    <t>t</t>
  </si>
  <si>
    <t>764410491R00</t>
  </si>
  <si>
    <t>24*1,2</t>
  </si>
  <si>
    <t>764900020RAB</t>
  </si>
  <si>
    <t>Demontáž oplechování zdí, z plechu Al</t>
  </si>
  <si>
    <t>210200020RAB</t>
  </si>
  <si>
    <t>Hromosvod, pro administrativní budovy</t>
  </si>
  <si>
    <t>kompl</t>
  </si>
  <si>
    <t>VRN 02.</t>
  </si>
  <si>
    <t>Mimostaveništní doprava</t>
  </si>
  <si>
    <t>VRN 03.</t>
  </si>
  <si>
    <t>Zařízení staveniště</t>
  </si>
  <si>
    <t>VRN 01.</t>
  </si>
  <si>
    <t>Kompletační činnost zhotovitele</t>
  </si>
  <si>
    <t/>
  </si>
  <si>
    <t>Soklová lišta hliník KZS tl. 120 mm</t>
  </si>
  <si>
    <t>Montáž oplechování parapetů Al a dalších prvků</t>
  </si>
  <si>
    <t>Lešení leh.řad.s podlahami,š.do 1 m, H 10 m</t>
  </si>
  <si>
    <t>Oprava fasády a oprava zateplení provozní budovy ZS Vysoká</t>
  </si>
  <si>
    <t>Provozní budova v areálu ZS Vysoká na adrese č.p.  129, 262 42 Vysoká u Příbramě</t>
  </si>
  <si>
    <t>ČR-Ústřední kontrolní a zkušební ústav zemědělský</t>
  </si>
  <si>
    <t>Hroznová 63/2</t>
  </si>
  <si>
    <t>Brno</t>
  </si>
  <si>
    <t>00020338</t>
  </si>
  <si>
    <t>CZ00020338</t>
  </si>
  <si>
    <t>Provozní budova, Zkušební stanice Vysoká</t>
  </si>
  <si>
    <t>656 06</t>
  </si>
  <si>
    <t>Poznámky:</t>
  </si>
  <si>
    <t>Zateplovací systém kontaktní, fasáda, EPS, λ nejvýše 0,039 W∙m-1∙K-1, tl. 120 mm, s omítkou silikonovou, zrno 2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</si>
</sst>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indexed="6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1" fontId="8" fillId="0" borderId="8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8" fillId="0" borderId="9" xfId="0" applyFont="1" applyBorder="1" applyAlignment="1">
      <alignment vertical="center"/>
    </xf>
    <xf numFmtId="0" fontId="0" fillId="0" borderId="10" xfId="0" applyBorder="1" applyAlignment="1"/>
    <xf numFmtId="0" fontId="0" fillId="0" borderId="7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10" xfId="0" applyNumberFormat="1" applyFont="1" applyBorder="1" applyAlignment="1">
      <alignment horizontal="left" vertical="center"/>
    </xf>
    <xf numFmtId="0" fontId="0" fillId="0" borderId="11" xfId="0" applyBorder="1" applyAlignment="1">
      <alignment horizontal="left" vertical="center" indent="1"/>
    </xf>
    <xf numFmtId="0" fontId="0" fillId="0" borderId="9" xfId="0" applyBorder="1" applyAlignment="1">
      <alignment horizontal="left" vertical="center"/>
    </xf>
    <xf numFmtId="0" fontId="0" fillId="0" borderId="9" xfId="0" applyBorder="1"/>
    <xf numFmtId="1" fontId="8" fillId="0" borderId="12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 indent="1"/>
    </xf>
    <xf numFmtId="49" fontId="0" fillId="0" borderId="13" xfId="0" applyNumberFormat="1" applyFont="1" applyBorder="1" applyAlignment="1">
      <alignment horizontal="left" vertical="center"/>
    </xf>
    <xf numFmtId="1" fontId="8" fillId="0" borderId="9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left" indent="1"/>
    </xf>
    <xf numFmtId="0" fontId="0" fillId="0" borderId="14" xfId="0" applyFont="1" applyBorder="1" applyAlignment="1">
      <alignment horizontal="left" vertical="top" indent="1"/>
    </xf>
    <xf numFmtId="0" fontId="0" fillId="0" borderId="15" xfId="0" applyBorder="1" applyAlignment="1">
      <alignment vertical="top"/>
    </xf>
    <xf numFmtId="0" fontId="8" fillId="0" borderId="15" xfId="0" applyFont="1" applyFill="1" applyBorder="1" applyAlignment="1">
      <alignment horizontal="left" vertical="top"/>
    </xf>
    <xf numFmtId="0" fontId="8" fillId="0" borderId="15" xfId="0" applyFont="1" applyBorder="1" applyAlignment="1">
      <alignment vertical="center"/>
    </xf>
    <xf numFmtId="0" fontId="0" fillId="0" borderId="15" xfId="0" applyFont="1" applyBorder="1" applyAlignment="1">
      <alignment horizontal="right" vertical="center"/>
    </xf>
    <xf numFmtId="0" fontId="0" fillId="0" borderId="16" xfId="0" applyBorder="1" applyAlignment="1"/>
    <xf numFmtId="0" fontId="0" fillId="0" borderId="6" xfId="0" applyBorder="1" applyAlignment="1">
      <alignment horizontal="left"/>
    </xf>
    <xf numFmtId="0" fontId="0" fillId="0" borderId="17" xfId="0" applyBorder="1"/>
    <xf numFmtId="0" fontId="8" fillId="0" borderId="1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/>
    <xf numFmtId="0" fontId="4" fillId="0" borderId="0" xfId="0" applyFont="1" applyAlignment="1">
      <alignment horizontal="left"/>
    </xf>
    <xf numFmtId="49" fontId="0" fillId="0" borderId="9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indent="1"/>
    </xf>
    <xf numFmtId="49" fontId="6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0" fontId="8" fillId="2" borderId="6" xfId="0" applyFont="1" applyFill="1" applyBorder="1"/>
    <xf numFmtId="0" fontId="8" fillId="2" borderId="6" xfId="0" applyFont="1" applyFill="1" applyBorder="1" applyAlignment="1"/>
    <xf numFmtId="0" fontId="8" fillId="2" borderId="10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19" xfId="0" applyNumberFormat="1" applyBorder="1"/>
    <xf numFmtId="3" fontId="0" fillId="4" borderId="20" xfId="0" applyNumberFormat="1" applyFill="1" applyBorder="1" applyAlignment="1"/>
    <xf numFmtId="3" fontId="7" fillId="2" borderId="21" xfId="0" applyNumberFormat="1" applyFont="1" applyFill="1" applyBorder="1" applyAlignment="1">
      <alignment vertical="center"/>
    </xf>
    <xf numFmtId="3" fontId="7" fillId="2" borderId="15" xfId="0" applyNumberFormat="1" applyFont="1" applyFill="1" applyBorder="1" applyAlignment="1">
      <alignment vertical="center"/>
    </xf>
    <xf numFmtId="3" fontId="7" fillId="2" borderId="15" xfId="0" applyNumberFormat="1" applyFont="1" applyFill="1" applyBorder="1" applyAlignment="1">
      <alignment vertical="center" wrapText="1"/>
    </xf>
    <xf numFmtId="3" fontId="7" fillId="2" borderId="22" xfId="0" applyNumberFormat="1" applyFont="1" applyFill="1" applyBorder="1" applyAlignment="1">
      <alignment horizontal="center" vertical="center" wrapText="1"/>
    </xf>
    <xf numFmtId="3" fontId="0" fillId="0" borderId="12" xfId="0" applyNumberFormat="1" applyBorder="1" applyAlignment="1"/>
    <xf numFmtId="3" fontId="0" fillId="0" borderId="18" xfId="0" applyNumberFormat="1" applyBorder="1" applyAlignment="1"/>
    <xf numFmtId="0" fontId="2" fillId="0" borderId="0" xfId="0" applyFont="1" applyAlignment="1">
      <alignment horizontal="center" shrinkToFit="1"/>
    </xf>
    <xf numFmtId="3" fontId="10" fillId="2" borderId="22" xfId="0" applyNumberFormat="1" applyFont="1" applyFill="1" applyBorder="1" applyAlignment="1">
      <alignment horizontal="center" vertical="center" wrapText="1" shrinkToFit="1"/>
    </xf>
    <xf numFmtId="3" fontId="7" fillId="2" borderId="22" xfId="0" applyNumberFormat="1" applyFont="1" applyFill="1" applyBorder="1" applyAlignment="1">
      <alignment horizontal="center" vertical="center" wrapText="1" shrinkToFit="1"/>
    </xf>
    <xf numFmtId="3" fontId="3" fillId="0" borderId="18" xfId="0" applyNumberFormat="1" applyFont="1" applyBorder="1" applyAlignment="1">
      <alignment horizontal="right" wrapText="1" shrinkToFit="1"/>
    </xf>
    <xf numFmtId="3" fontId="3" fillId="0" borderId="18" xfId="0" applyNumberFormat="1" applyFont="1" applyBorder="1" applyAlignment="1">
      <alignment horizontal="right" shrinkToFit="1"/>
    </xf>
    <xf numFmtId="3" fontId="0" fillId="0" borderId="18" xfId="0" applyNumberFormat="1" applyBorder="1" applyAlignment="1">
      <alignment shrinkToFit="1"/>
    </xf>
    <xf numFmtId="3" fontId="0" fillId="4" borderId="20" xfId="0" applyNumberFormat="1" applyFill="1" applyBorder="1" applyAlignment="1">
      <alignment wrapText="1" shrinkToFit="1"/>
    </xf>
    <xf numFmtId="3" fontId="0" fillId="4" borderId="20" xfId="0" applyNumberFormat="1" applyFill="1" applyBorder="1" applyAlignment="1">
      <alignment shrinkToFit="1"/>
    </xf>
    <xf numFmtId="0" fontId="4" fillId="2" borderId="23" xfId="0" applyFont="1" applyFill="1" applyBorder="1" applyAlignment="1">
      <alignment horizontal="left" vertical="center" indent="1"/>
    </xf>
    <xf numFmtId="0" fontId="5" fillId="2" borderId="24" xfId="0" applyFont="1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4" fontId="4" fillId="2" borderId="24" xfId="0" applyNumberFormat="1" applyFont="1" applyFill="1" applyBorder="1" applyAlignment="1">
      <alignment horizontal="left" vertical="center"/>
    </xf>
    <xf numFmtId="49" fontId="0" fillId="2" borderId="25" xfId="0" applyNumberFormat="1" applyFill="1" applyBorder="1" applyAlignment="1">
      <alignment horizontal="left" vertical="center"/>
    </xf>
    <xf numFmtId="0" fontId="0" fillId="2" borderId="24" xfId="0" applyFill="1" applyBorder="1"/>
    <xf numFmtId="49" fontId="8" fillId="2" borderId="25" xfId="0" applyNumberFormat="1" applyFont="1" applyFill="1" applyBorder="1" applyAlignment="1">
      <alignment horizontal="left" vertical="center"/>
    </xf>
    <xf numFmtId="4" fontId="0" fillId="0" borderId="0" xfId="0" applyNumberFormat="1"/>
    <xf numFmtId="0" fontId="14" fillId="0" borderId="18" xfId="0" applyFont="1" applyBorder="1" applyAlignment="1">
      <alignment vertical="center"/>
    </xf>
    <xf numFmtId="0" fontId="0" fillId="2" borderId="18" xfId="0" applyFill="1" applyBorder="1"/>
    <xf numFmtId="49" fontId="0" fillId="2" borderId="9" xfId="0" applyNumberFormat="1" applyFill="1" applyBorder="1" applyAlignment="1"/>
    <xf numFmtId="49" fontId="0" fillId="2" borderId="9" xfId="0" applyNumberFormat="1" applyFill="1" applyBorder="1"/>
    <xf numFmtId="0" fontId="0" fillId="2" borderId="9" xfId="0" applyFill="1" applyBorder="1"/>
    <xf numFmtId="0" fontId="0" fillId="2" borderId="27" xfId="0" applyFill="1" applyBorder="1"/>
    <xf numFmtId="49" fontId="0" fillId="2" borderId="18" xfId="0" applyNumberFormat="1" applyFill="1" applyBorder="1"/>
    <xf numFmtId="0" fontId="0" fillId="2" borderId="18" xfId="0" applyFill="1" applyBorder="1" applyAlignment="1">
      <alignment wrapText="1"/>
    </xf>
    <xf numFmtId="0" fontId="15" fillId="0" borderId="0" xfId="0" applyFont="1"/>
    <xf numFmtId="0" fontId="15" fillId="0" borderId="19" xfId="0" applyFont="1" applyBorder="1" applyAlignment="1">
      <alignment vertical="top"/>
    </xf>
    <xf numFmtId="0" fontId="0" fillId="2" borderId="18" xfId="0" applyFill="1" applyBorder="1" applyAlignment="1">
      <alignment vertical="top"/>
    </xf>
    <xf numFmtId="0" fontId="0" fillId="2" borderId="12" xfId="0" applyFill="1" applyBorder="1" applyAlignment="1">
      <alignment vertical="top"/>
    </xf>
    <xf numFmtId="0" fontId="0" fillId="2" borderId="8" xfId="0" applyFill="1" applyBorder="1" applyAlignment="1">
      <alignment vertical="top"/>
    </xf>
    <xf numFmtId="49" fontId="0" fillId="2" borderId="12" xfId="0" applyNumberFormat="1" applyFill="1" applyBorder="1" applyAlignment="1">
      <alignment vertical="top"/>
    </xf>
    <xf numFmtId="49" fontId="0" fillId="2" borderId="18" xfId="0" applyNumberFormat="1" applyFill="1" applyBorder="1" applyAlignment="1">
      <alignment vertical="top"/>
    </xf>
    <xf numFmtId="0" fontId="15" fillId="0" borderId="19" xfId="0" applyNumberFormat="1" applyFont="1" applyBorder="1" applyAlignment="1">
      <alignment vertical="top"/>
    </xf>
    <xf numFmtId="0" fontId="0" fillId="2" borderId="8" xfId="0" applyNumberFormat="1" applyFill="1" applyBorder="1" applyAlignment="1">
      <alignment vertical="top"/>
    </xf>
    <xf numFmtId="0" fontId="15" fillId="0" borderId="26" xfId="0" applyFont="1" applyBorder="1" applyAlignment="1">
      <alignment vertical="top" shrinkToFit="1"/>
    </xf>
    <xf numFmtId="0" fontId="0" fillId="2" borderId="20" xfId="0" applyFill="1" applyBorder="1" applyAlignment="1">
      <alignment vertical="top" shrinkToFit="1"/>
    </xf>
    <xf numFmtId="164" fontId="0" fillId="2" borderId="18" xfId="0" applyNumberFormat="1" applyFill="1" applyBorder="1" applyAlignment="1">
      <alignment vertical="top"/>
    </xf>
    <xf numFmtId="164" fontId="15" fillId="0" borderId="26" xfId="0" applyNumberFormat="1" applyFont="1" applyBorder="1" applyAlignment="1">
      <alignment vertical="top" shrinkToFit="1"/>
    </xf>
    <xf numFmtId="164" fontId="0" fillId="2" borderId="20" xfId="0" applyNumberFormat="1" applyFill="1" applyBorder="1" applyAlignment="1">
      <alignment vertical="top" shrinkToFit="1"/>
    </xf>
    <xf numFmtId="4" fontId="0" fillId="2" borderId="18" xfId="0" applyNumberFormat="1" applyFill="1" applyBorder="1" applyAlignment="1">
      <alignment vertical="top"/>
    </xf>
    <xf numFmtId="4" fontId="15" fillId="3" borderId="26" xfId="0" applyNumberFormat="1" applyFont="1" applyFill="1" applyBorder="1" applyAlignment="1" applyProtection="1">
      <alignment vertical="top" shrinkToFit="1"/>
      <protection locked="0"/>
    </xf>
    <xf numFmtId="4" fontId="15" fillId="0" borderId="26" xfId="0" applyNumberFormat="1" applyFont="1" applyBorder="1" applyAlignment="1">
      <alignment vertical="top" shrinkToFit="1"/>
    </xf>
    <xf numFmtId="4" fontId="0" fillId="2" borderId="20" xfId="0" applyNumberFormat="1" applyFill="1" applyBorder="1" applyAlignment="1">
      <alignment vertical="top" shrinkToFit="1"/>
    </xf>
    <xf numFmtId="0" fontId="15" fillId="0" borderId="8" xfId="0" applyFont="1" applyBorder="1" applyAlignment="1">
      <alignment vertical="top"/>
    </xf>
    <xf numFmtId="0" fontId="15" fillId="0" borderId="8" xfId="0" applyNumberFormat="1" applyFont="1" applyBorder="1" applyAlignment="1">
      <alignment vertical="top"/>
    </xf>
    <xf numFmtId="0" fontId="15" fillId="0" borderId="20" xfId="0" applyFont="1" applyBorder="1" applyAlignment="1">
      <alignment vertical="top" shrinkToFit="1"/>
    </xf>
    <xf numFmtId="164" fontId="15" fillId="0" borderId="20" xfId="0" applyNumberFormat="1" applyFont="1" applyBorder="1" applyAlignment="1">
      <alignment vertical="top" shrinkToFit="1"/>
    </xf>
    <xf numFmtId="4" fontId="15" fillId="3" borderId="20" xfId="0" applyNumberFormat="1" applyFont="1" applyFill="1" applyBorder="1" applyAlignment="1" applyProtection="1">
      <alignment vertical="top" shrinkToFit="1"/>
      <protection locked="0"/>
    </xf>
    <xf numFmtId="4" fontId="15" fillId="0" borderId="20" xfId="0" applyNumberFormat="1" applyFont="1" applyBorder="1" applyAlignment="1">
      <alignment vertical="top" shrinkToFit="1"/>
    </xf>
    <xf numFmtId="0" fontId="8" fillId="2" borderId="12" xfId="0" applyFont="1" applyFill="1" applyBorder="1" applyAlignment="1">
      <alignment vertical="top"/>
    </xf>
    <xf numFmtId="49" fontId="8" fillId="2" borderId="9" xfId="0" applyNumberFormat="1" applyFont="1" applyFill="1" applyBorder="1" applyAlignment="1">
      <alignment vertical="top"/>
    </xf>
    <xf numFmtId="0" fontId="8" fillId="2" borderId="9" xfId="0" applyFont="1" applyFill="1" applyBorder="1" applyAlignment="1">
      <alignment vertical="top"/>
    </xf>
    <xf numFmtId="4" fontId="8" fillId="2" borderId="27" xfId="0" applyNumberFormat="1" applyFont="1" applyFill="1" applyBorder="1" applyAlignment="1">
      <alignment vertical="top"/>
    </xf>
    <xf numFmtId="0" fontId="15" fillId="0" borderId="26" xfId="0" applyNumberFormat="1" applyFont="1" applyBorder="1" applyAlignment="1">
      <alignment horizontal="left" vertical="top" wrapText="1"/>
    </xf>
    <xf numFmtId="0" fontId="0" fillId="2" borderId="20" xfId="0" applyNumberFormat="1" applyFill="1" applyBorder="1" applyAlignment="1">
      <alignment horizontal="left" vertical="top" wrapText="1"/>
    </xf>
    <xf numFmtId="0" fontId="15" fillId="0" borderId="2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9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5" fillId="0" borderId="26" xfId="0" applyNumberFormat="1" applyFont="1" applyFill="1" applyBorder="1" applyAlignment="1">
      <alignment horizontal="left" vertical="top" wrapText="1"/>
    </xf>
    <xf numFmtId="0" fontId="15" fillId="0" borderId="26" xfId="0" applyFont="1" applyFill="1" applyBorder="1" applyAlignment="1">
      <alignment vertical="top" shrinkToFit="1"/>
    </xf>
    <xf numFmtId="164" fontId="15" fillId="0" borderId="26" xfId="0" applyNumberFormat="1" applyFont="1" applyFill="1" applyBorder="1" applyAlignment="1">
      <alignment vertical="top" shrinkToFit="1"/>
    </xf>
    <xf numFmtId="0" fontId="16" fillId="0" borderId="26" xfId="0" quotePrefix="1" applyNumberFormat="1" applyFont="1" applyFill="1" applyBorder="1" applyAlignment="1">
      <alignment horizontal="left" vertical="top" wrapText="1"/>
    </xf>
    <xf numFmtId="0" fontId="16" fillId="0" borderId="26" xfId="0" applyNumberFormat="1" applyFont="1" applyFill="1" applyBorder="1" applyAlignment="1">
      <alignment vertical="top" wrapText="1" shrinkToFit="1"/>
    </xf>
    <xf numFmtId="164" fontId="16" fillId="0" borderId="26" xfId="0" applyNumberFormat="1" applyFont="1" applyFill="1" applyBorder="1" applyAlignment="1">
      <alignment vertical="top" wrapText="1" shrinkToFit="1"/>
    </xf>
    <xf numFmtId="0" fontId="17" fillId="0" borderId="26" xfId="0" applyNumberFormat="1" applyFont="1" applyFill="1" applyBorder="1" applyAlignment="1">
      <alignment horizontal="left" vertical="top" wrapText="1"/>
    </xf>
    <xf numFmtId="0" fontId="17" fillId="0" borderId="26" xfId="0" applyNumberFormat="1" applyFont="1" applyFill="1" applyBorder="1" applyAlignment="1">
      <alignment vertical="top" wrapText="1" shrinkToFit="1"/>
    </xf>
    <xf numFmtId="164" fontId="17" fillId="0" borderId="26" xfId="0" applyNumberFormat="1" applyFont="1" applyFill="1" applyBorder="1" applyAlignment="1">
      <alignment vertical="top" wrapText="1" shrinkToFit="1"/>
    </xf>
    <xf numFmtId="0" fontId="17" fillId="0" borderId="26" xfId="0" quotePrefix="1" applyNumberFormat="1" applyFont="1" applyFill="1" applyBorder="1" applyAlignment="1">
      <alignment horizontal="left" vertical="top" wrapText="1"/>
    </xf>
    <xf numFmtId="0" fontId="18" fillId="0" borderId="26" xfId="0" quotePrefix="1" applyNumberFormat="1" applyFont="1" applyFill="1" applyBorder="1" applyAlignment="1">
      <alignment horizontal="left" vertical="top" wrapText="1"/>
    </xf>
    <xf numFmtId="0" fontId="18" fillId="0" borderId="26" xfId="0" applyNumberFormat="1" applyFont="1" applyFill="1" applyBorder="1" applyAlignment="1">
      <alignment vertical="top" wrapText="1" shrinkToFit="1"/>
    </xf>
    <xf numFmtId="164" fontId="18" fillId="0" borderId="26" xfId="0" applyNumberFormat="1" applyFont="1" applyFill="1" applyBorder="1" applyAlignment="1">
      <alignment vertical="top" wrapText="1" shrinkToFit="1"/>
    </xf>
    <xf numFmtId="0" fontId="3" fillId="5" borderId="0" xfId="0" applyFont="1" applyFill="1" applyAlignment="1">
      <alignment horizontal="left" wrapText="1"/>
    </xf>
    <xf numFmtId="49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4" fontId="11" fillId="0" borderId="8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4" fontId="11" fillId="0" borderId="12" xfId="0" applyNumberFormat="1" applyFont="1" applyBorder="1" applyAlignment="1">
      <alignment horizontal="right" vertical="center" indent="1"/>
    </xf>
    <xf numFmtId="4" fontId="11" fillId="0" borderId="13" xfId="0" applyNumberFormat="1" applyFont="1" applyBorder="1" applyAlignment="1">
      <alignment horizontal="right" vertical="center" indent="1"/>
    </xf>
    <xf numFmtId="4" fontId="11" fillId="0" borderId="27" xfId="0" applyNumberFormat="1" applyFont="1" applyBorder="1" applyAlignment="1">
      <alignment horizontal="right" vertical="center" indent="1"/>
    </xf>
    <xf numFmtId="49" fontId="6" fillId="2" borderId="15" xfId="0" applyNumberFormat="1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10" xfId="0" applyFont="1" applyBorder="1" applyAlignment="1">
      <alignment horizontal="right" indent="1"/>
    </xf>
    <xf numFmtId="4" fontId="11" fillId="0" borderId="12" xfId="0" applyNumberFormat="1" applyFont="1" applyBorder="1" applyAlignment="1">
      <alignment vertical="center"/>
    </xf>
    <xf numFmtId="4" fontId="11" fillId="0" borderId="9" xfId="0" applyNumberFormat="1" applyFont="1" applyBorder="1" applyAlignment="1">
      <alignment vertical="center"/>
    </xf>
    <xf numFmtId="2" fontId="12" fillId="2" borderId="24" xfId="0" applyNumberFormat="1" applyFont="1" applyFill="1" applyBorder="1" applyAlignment="1">
      <alignment horizontal="right" vertical="center"/>
    </xf>
    <xf numFmtId="49" fontId="8" fillId="3" borderId="15" xfId="0" applyNumberFormat="1" applyFont="1" applyFill="1" applyBorder="1" applyAlignment="1" applyProtection="1">
      <alignment horizontal="left" vertical="center"/>
      <protection locked="0"/>
    </xf>
    <xf numFmtId="3" fontId="0" fillId="0" borderId="9" xfId="0" applyNumberFormat="1" applyBorder="1"/>
    <xf numFmtId="3" fontId="0" fillId="0" borderId="9" xfId="0" applyNumberFormat="1" applyBorder="1" applyAlignment="1">
      <alignment wrapText="1"/>
    </xf>
    <xf numFmtId="3" fontId="0" fillId="4" borderId="12" xfId="0" applyNumberFormat="1" applyFill="1" applyBorder="1"/>
    <xf numFmtId="3" fontId="0" fillId="4" borderId="9" xfId="0" applyNumberFormat="1" applyFill="1" applyBorder="1"/>
    <xf numFmtId="3" fontId="0" fillId="4" borderId="27" xfId="0" applyNumberFormat="1" applyFill="1" applyBorder="1"/>
    <xf numFmtId="0" fontId="0" fillId="0" borderId="15" xfId="0" applyBorder="1" applyAlignment="1">
      <alignment horizontal="center"/>
    </xf>
    <xf numFmtId="4" fontId="12" fillId="2" borderId="24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9" xfId="0" applyNumberFormat="1" applyBorder="1" applyAlignment="1">
      <alignment vertical="center" shrinkToFit="1"/>
    </xf>
    <xf numFmtId="49" fontId="0" fillId="0" borderId="27" xfId="0" applyNumberFormat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3" borderId="21" xfId="0" applyFill="1" applyBorder="1" applyAlignment="1" applyProtection="1">
      <alignment vertical="top" wrapText="1"/>
      <protection locked="0"/>
    </xf>
    <xf numFmtId="0" fontId="0" fillId="3" borderId="15" xfId="0" applyFill="1" applyBorder="1" applyAlignment="1" applyProtection="1">
      <alignment vertical="top" wrapText="1"/>
      <protection locked="0"/>
    </xf>
    <xf numFmtId="0" fontId="0" fillId="3" borderId="15" xfId="0" applyFill="1" applyBorder="1" applyAlignment="1" applyProtection="1">
      <alignment horizontal="left" vertical="top" wrapText="1"/>
      <protection locked="0"/>
    </xf>
    <xf numFmtId="0" fontId="0" fillId="3" borderId="31" xfId="0" applyFill="1" applyBorder="1" applyAlignment="1" applyProtection="1">
      <alignment vertical="top" wrapText="1"/>
      <protection locked="0"/>
    </xf>
    <xf numFmtId="0" fontId="0" fillId="3" borderId="19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32" xfId="0" applyFill="1" applyBorder="1" applyAlignment="1" applyProtection="1">
      <alignment vertical="top" wrapText="1"/>
      <protection locked="0"/>
    </xf>
    <xf numFmtId="0" fontId="0" fillId="3" borderId="8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33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9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7" xfId="0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G19" sqref="G19"/>
    </sheetView>
  </sheetViews>
  <sheetFormatPr defaultRowHeight="12.75" x14ac:dyDescent="0.2"/>
  <sheetData>
    <row r="1" spans="1:7" x14ac:dyDescent="0.2">
      <c r="A1" s="34" t="s">
        <v>32</v>
      </c>
    </row>
    <row r="2" spans="1:7" ht="57.75" customHeight="1" x14ac:dyDescent="0.2">
      <c r="A2" s="171" t="s">
        <v>33</v>
      </c>
      <c r="B2" s="171"/>
      <c r="C2" s="171"/>
      <c r="D2" s="171"/>
      <c r="E2" s="171"/>
      <c r="F2" s="171"/>
      <c r="G2" s="171"/>
    </row>
  </sheetData>
  <mergeCells count="1">
    <mergeCell ref="A2:G2"/>
  </mergeCells>
  <phoneticPr fontId="15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37"/>
  <sheetViews>
    <sheetView showGridLines="0" tabSelected="1" topLeftCell="B1" zoomScaleNormal="100" zoomScaleSheetLayoutView="75" workbookViewId="0">
      <selection activeCell="C13" sqref="C1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68" t="s">
        <v>30</v>
      </c>
      <c r="B1" s="175" t="s">
        <v>36</v>
      </c>
      <c r="C1" s="176"/>
      <c r="D1" s="176"/>
      <c r="E1" s="176"/>
      <c r="F1" s="176"/>
      <c r="G1" s="176"/>
      <c r="H1" s="176"/>
      <c r="I1" s="176"/>
      <c r="J1" s="177"/>
    </row>
    <row r="2" spans="1:15" ht="23.25" customHeight="1" x14ac:dyDescent="0.2">
      <c r="A2" s="4"/>
      <c r="B2" s="76" t="s">
        <v>34</v>
      </c>
      <c r="C2" s="77"/>
      <c r="D2" s="185" t="s">
        <v>111</v>
      </c>
      <c r="E2" s="186"/>
      <c r="F2" s="186"/>
      <c r="G2" s="186"/>
      <c r="H2" s="186"/>
      <c r="I2" s="186"/>
      <c r="J2" s="187"/>
      <c r="O2" s="2"/>
    </row>
    <row r="3" spans="1:15" ht="23.25" customHeight="1" x14ac:dyDescent="0.2">
      <c r="A3" s="4"/>
      <c r="B3" s="78" t="s">
        <v>38</v>
      </c>
      <c r="C3" s="79"/>
      <c r="D3" s="172" t="s">
        <v>112</v>
      </c>
      <c r="E3" s="173"/>
      <c r="F3" s="173"/>
      <c r="G3" s="173"/>
      <c r="H3" s="173"/>
      <c r="I3" s="173"/>
      <c r="J3" s="174"/>
    </row>
    <row r="4" spans="1:15" ht="23.25" hidden="1" customHeight="1" x14ac:dyDescent="0.2">
      <c r="A4" s="4"/>
      <c r="B4" s="80" t="s">
        <v>37</v>
      </c>
      <c r="C4" s="81"/>
      <c r="D4" s="82"/>
      <c r="E4" s="82"/>
      <c r="F4" s="83"/>
      <c r="G4" s="84"/>
      <c r="H4" s="83"/>
      <c r="I4" s="84"/>
      <c r="J4" s="85"/>
    </row>
    <row r="5" spans="1:15" ht="24" customHeight="1" x14ac:dyDescent="0.2">
      <c r="A5" s="4"/>
      <c r="B5" s="44" t="s">
        <v>18</v>
      </c>
      <c r="C5" s="5"/>
      <c r="D5" s="86" t="s">
        <v>113</v>
      </c>
      <c r="E5" s="23"/>
      <c r="F5" s="23"/>
      <c r="G5" s="23"/>
      <c r="H5" s="25" t="s">
        <v>27</v>
      </c>
      <c r="I5" s="86" t="s">
        <v>116</v>
      </c>
      <c r="J5" s="11"/>
    </row>
    <row r="6" spans="1:15" ht="15.75" customHeight="1" x14ac:dyDescent="0.2">
      <c r="A6" s="4"/>
      <c r="B6" s="38"/>
      <c r="C6" s="23"/>
      <c r="D6" s="86" t="s">
        <v>114</v>
      </c>
      <c r="E6" s="23"/>
      <c r="F6" s="23"/>
      <c r="G6" s="23"/>
      <c r="H6" s="25" t="s">
        <v>28</v>
      </c>
      <c r="I6" s="86" t="s">
        <v>117</v>
      </c>
      <c r="J6" s="11"/>
    </row>
    <row r="7" spans="1:15" ht="15.75" customHeight="1" x14ac:dyDescent="0.2">
      <c r="A7" s="4"/>
      <c r="B7" s="39"/>
      <c r="C7" s="87" t="s">
        <v>119</v>
      </c>
      <c r="D7" s="75" t="s">
        <v>115</v>
      </c>
      <c r="E7" s="31"/>
      <c r="F7" s="31"/>
      <c r="G7" s="31"/>
      <c r="H7" s="33"/>
      <c r="I7" s="31"/>
      <c r="J7" s="47"/>
    </row>
    <row r="8" spans="1:15" ht="24" hidden="1" customHeight="1" x14ac:dyDescent="0.2">
      <c r="A8" s="4"/>
      <c r="B8" s="44" t="s">
        <v>16</v>
      </c>
      <c r="C8" s="5"/>
      <c r="D8" s="32"/>
      <c r="E8" s="5"/>
      <c r="F8" s="5"/>
      <c r="G8" s="42"/>
      <c r="H8" s="25" t="s">
        <v>27</v>
      </c>
      <c r="I8" s="30"/>
      <c r="J8" s="11"/>
    </row>
    <row r="9" spans="1:15" ht="15.75" hidden="1" customHeight="1" x14ac:dyDescent="0.2">
      <c r="A9" s="4"/>
      <c r="B9" s="4"/>
      <c r="C9" s="5"/>
      <c r="D9" s="32"/>
      <c r="E9" s="5"/>
      <c r="F9" s="5"/>
      <c r="G9" s="42"/>
      <c r="H9" s="25" t="s">
        <v>28</v>
      </c>
      <c r="I9" s="30"/>
      <c r="J9" s="11"/>
    </row>
    <row r="10" spans="1:15" ht="15.75" hidden="1" customHeight="1" x14ac:dyDescent="0.2">
      <c r="A10" s="4"/>
      <c r="B10" s="48"/>
      <c r="C10" s="24"/>
      <c r="D10" s="43"/>
      <c r="E10" s="51"/>
      <c r="F10" s="51"/>
      <c r="G10" s="49"/>
      <c r="H10" s="49"/>
      <c r="I10" s="50"/>
      <c r="J10" s="47"/>
    </row>
    <row r="11" spans="1:15" ht="24" customHeight="1" x14ac:dyDescent="0.2">
      <c r="A11" s="4"/>
      <c r="B11" s="44" t="s">
        <v>15</v>
      </c>
      <c r="C11" s="5"/>
      <c r="D11" s="194"/>
      <c r="E11" s="194"/>
      <c r="F11" s="194"/>
      <c r="G11" s="194"/>
      <c r="H11" s="25" t="s">
        <v>27</v>
      </c>
      <c r="I11" s="88"/>
      <c r="J11" s="11"/>
    </row>
    <row r="12" spans="1:15" ht="15.75" customHeight="1" x14ac:dyDescent="0.2">
      <c r="A12" s="4"/>
      <c r="B12" s="38"/>
      <c r="C12" s="23"/>
      <c r="D12" s="180"/>
      <c r="E12" s="180"/>
      <c r="F12" s="180"/>
      <c r="G12" s="180"/>
      <c r="H12" s="25" t="s">
        <v>28</v>
      </c>
      <c r="I12" s="88"/>
      <c r="J12" s="11"/>
    </row>
    <row r="13" spans="1:15" ht="15.75" customHeight="1" x14ac:dyDescent="0.2">
      <c r="A13" s="4"/>
      <c r="B13" s="39"/>
      <c r="C13" s="89"/>
      <c r="D13" s="181"/>
      <c r="E13" s="181"/>
      <c r="F13" s="181"/>
      <c r="G13" s="181"/>
      <c r="H13" s="26"/>
      <c r="I13" s="31"/>
      <c r="J13" s="47"/>
    </row>
    <row r="14" spans="1:15" ht="24" hidden="1" customHeight="1" x14ac:dyDescent="0.2">
      <c r="A14" s="4"/>
      <c r="B14" s="61" t="s">
        <v>17</v>
      </c>
      <c r="C14" s="62"/>
      <c r="D14" s="63"/>
      <c r="E14" s="64"/>
      <c r="F14" s="64"/>
      <c r="G14" s="64"/>
      <c r="H14" s="65"/>
      <c r="I14" s="64"/>
      <c r="J14" s="66"/>
    </row>
    <row r="15" spans="1:15" ht="32.25" customHeight="1" x14ac:dyDescent="0.2">
      <c r="A15" s="4"/>
      <c r="B15" s="48" t="s">
        <v>25</v>
      </c>
      <c r="C15" s="67"/>
      <c r="D15" s="49"/>
      <c r="E15" s="188"/>
      <c r="F15" s="188"/>
      <c r="G15" s="189"/>
      <c r="H15" s="189"/>
      <c r="I15" s="189" t="s">
        <v>22</v>
      </c>
      <c r="J15" s="190"/>
    </row>
    <row r="16" spans="1:15" ht="23.25" customHeight="1" x14ac:dyDescent="0.2">
      <c r="A16" s="4"/>
      <c r="B16" s="69" t="s">
        <v>22</v>
      </c>
      <c r="C16" s="70"/>
      <c r="D16" s="71"/>
      <c r="E16" s="182"/>
      <c r="F16" s="184"/>
      <c r="G16" s="182"/>
      <c r="H16" s="184"/>
      <c r="I16" s="182">
        <f>' Pol'!G46</f>
        <v>0</v>
      </c>
      <c r="J16" s="183"/>
    </row>
    <row r="17" spans="1:10" ht="33" customHeight="1" x14ac:dyDescent="0.2">
      <c r="A17" s="4"/>
      <c r="B17" s="60" t="s">
        <v>26</v>
      </c>
      <c r="C17" s="54"/>
      <c r="D17" s="55"/>
      <c r="E17" s="59"/>
      <c r="F17" s="57"/>
      <c r="G17" s="46"/>
      <c r="H17" s="46"/>
      <c r="I17" s="46"/>
      <c r="J17" s="58"/>
    </row>
    <row r="18" spans="1:10" ht="23.25" customHeight="1" x14ac:dyDescent="0.2">
      <c r="A18" s="4"/>
      <c r="B18" s="53" t="s">
        <v>10</v>
      </c>
      <c r="C18" s="54"/>
      <c r="D18" s="55"/>
      <c r="E18" s="56">
        <v>21</v>
      </c>
      <c r="F18" s="57" t="s">
        <v>0</v>
      </c>
      <c r="G18" s="191">
        <f>I16</f>
        <v>0</v>
      </c>
      <c r="H18" s="192"/>
      <c r="I18" s="192"/>
      <c r="J18" s="58" t="str">
        <f t="shared" ref="J18:J20" si="0">Mena</f>
        <v>CZK</v>
      </c>
    </row>
    <row r="19" spans="1:10" ht="23.25" customHeight="1" thickBot="1" x14ac:dyDescent="0.25">
      <c r="A19" s="4"/>
      <c r="B19" s="45" t="s">
        <v>11</v>
      </c>
      <c r="C19" s="20"/>
      <c r="D19" s="18"/>
      <c r="E19" s="40">
        <f>SazbaDPH2</f>
        <v>21</v>
      </c>
      <c r="F19" s="41" t="s">
        <v>0</v>
      </c>
      <c r="G19" s="178">
        <f>ZakladDPHZakl*SazbaDPH2/100</f>
        <v>0</v>
      </c>
      <c r="H19" s="179"/>
      <c r="I19" s="179"/>
      <c r="J19" s="52" t="str">
        <f t="shared" si="0"/>
        <v>CZK</v>
      </c>
    </row>
    <row r="20" spans="1:10" ht="27.75" hidden="1" customHeight="1" thickBot="1" x14ac:dyDescent="0.25">
      <c r="A20" s="4"/>
      <c r="B20" s="108" t="s">
        <v>19</v>
      </c>
      <c r="C20" s="109"/>
      <c r="D20" s="109"/>
      <c r="E20" s="110"/>
      <c r="F20" s="111"/>
      <c r="G20" s="193" t="e">
        <f>ZakladDPHSniVypocet+ZakladDPHZaklVypocet</f>
        <v>#REF!</v>
      </c>
      <c r="H20" s="193"/>
      <c r="I20" s="193"/>
      <c r="J20" s="112" t="str">
        <f t="shared" si="0"/>
        <v>CZK</v>
      </c>
    </row>
    <row r="21" spans="1:10" ht="27.75" customHeight="1" thickBot="1" x14ac:dyDescent="0.25">
      <c r="A21" s="4"/>
      <c r="B21" s="108" t="s">
        <v>29</v>
      </c>
      <c r="C21" s="113"/>
      <c r="D21" s="113"/>
      <c r="E21" s="113"/>
      <c r="F21" s="113"/>
      <c r="G21" s="201">
        <f>SUM(G18:I19)</f>
        <v>0</v>
      </c>
      <c r="H21" s="201"/>
      <c r="I21" s="201"/>
      <c r="J21" s="114" t="s">
        <v>40</v>
      </c>
    </row>
    <row r="22" spans="1:10" ht="12.75" customHeight="1" x14ac:dyDescent="0.2">
      <c r="A22" s="4"/>
      <c r="B22" s="4"/>
      <c r="C22" s="5"/>
      <c r="D22" s="5"/>
      <c r="E22" s="5"/>
      <c r="F22" s="5"/>
      <c r="G22" s="42"/>
      <c r="H22" s="5"/>
      <c r="I22" s="42"/>
      <c r="J22" s="12"/>
    </row>
    <row r="23" spans="1:10" ht="30" customHeight="1" x14ac:dyDescent="0.2">
      <c r="A23" s="4"/>
      <c r="B23" s="4"/>
      <c r="C23" s="5"/>
      <c r="D23" s="5"/>
      <c r="E23" s="5"/>
      <c r="F23" s="5"/>
      <c r="G23" s="42"/>
      <c r="H23" s="5"/>
      <c r="I23" s="42"/>
      <c r="J23" s="12"/>
    </row>
    <row r="24" spans="1:10" ht="18.75" customHeight="1" x14ac:dyDescent="0.2">
      <c r="A24" s="4"/>
      <c r="B24" s="21"/>
      <c r="C24" s="19" t="s">
        <v>9</v>
      </c>
      <c r="D24" s="36"/>
      <c r="E24" s="36"/>
      <c r="F24" s="19" t="s">
        <v>8</v>
      </c>
      <c r="G24" s="36"/>
      <c r="H24" s="37"/>
      <c r="I24" s="36"/>
      <c r="J24" s="12"/>
    </row>
    <row r="25" spans="1:10" ht="47.25" customHeight="1" x14ac:dyDescent="0.2">
      <c r="A25" s="4"/>
      <c r="B25" s="4"/>
      <c r="C25" s="5"/>
      <c r="D25" s="5"/>
      <c r="E25" s="5"/>
      <c r="F25" s="5"/>
      <c r="G25" s="42"/>
      <c r="H25" s="5"/>
      <c r="I25" s="42"/>
      <c r="J25" s="12"/>
    </row>
    <row r="26" spans="1:10" s="34" customFormat="1" ht="18.75" customHeight="1" x14ac:dyDescent="0.2">
      <c r="A26" s="27"/>
      <c r="B26" s="27"/>
      <c r="C26" s="28"/>
      <c r="D26" s="22"/>
      <c r="E26" s="22"/>
      <c r="F26" s="28"/>
      <c r="G26" s="29"/>
      <c r="H26" s="22"/>
      <c r="I26" s="29"/>
      <c r="J26" s="35"/>
    </row>
    <row r="27" spans="1:10" ht="12.75" customHeight="1" x14ac:dyDescent="0.2">
      <c r="A27" s="4"/>
      <c r="B27" s="4"/>
      <c r="C27" s="5"/>
      <c r="D27" s="200" t="s">
        <v>2</v>
      </c>
      <c r="E27" s="200"/>
      <c r="F27" s="5"/>
      <c r="G27" s="42"/>
      <c r="H27" s="13" t="s">
        <v>3</v>
      </c>
      <c r="I27" s="42"/>
      <c r="J27" s="12"/>
    </row>
    <row r="28" spans="1:10" ht="13.5" customHeight="1" thickBot="1" x14ac:dyDescent="0.25">
      <c r="A28" s="14"/>
      <c r="B28" s="14"/>
      <c r="C28" s="15"/>
      <c r="D28" s="15"/>
      <c r="E28" s="15"/>
      <c r="F28" s="15"/>
      <c r="G28" s="16"/>
      <c r="H28" s="15"/>
      <c r="I28" s="16"/>
      <c r="J28" s="17"/>
    </row>
    <row r="29" spans="1:10" ht="27" hidden="1" customHeight="1" x14ac:dyDescent="0.25">
      <c r="B29" s="72" t="s">
        <v>12</v>
      </c>
      <c r="C29" s="3"/>
      <c r="D29" s="3"/>
      <c r="E29" s="3"/>
      <c r="F29" s="100"/>
      <c r="G29" s="100"/>
      <c r="H29" s="100"/>
      <c r="I29" s="100"/>
      <c r="J29" s="3"/>
    </row>
    <row r="30" spans="1:10" ht="25.5" hidden="1" customHeight="1" x14ac:dyDescent="0.2">
      <c r="A30" s="92" t="s">
        <v>31</v>
      </c>
      <c r="B30" s="94" t="s">
        <v>13</v>
      </c>
      <c r="C30" s="95" t="s">
        <v>4</v>
      </c>
      <c r="D30" s="96"/>
      <c r="E30" s="96"/>
      <c r="F30" s="101" t="e">
        <f>#REF!</f>
        <v>#REF!</v>
      </c>
      <c r="G30" s="101" t="str">
        <f>B18</f>
        <v>Základ pro základní DPH</v>
      </c>
      <c r="H30" s="102" t="s">
        <v>14</v>
      </c>
      <c r="I30" s="102" t="s">
        <v>1</v>
      </c>
      <c r="J30" s="97" t="s">
        <v>0</v>
      </c>
    </row>
    <row r="31" spans="1:10" ht="25.5" hidden="1" customHeight="1" x14ac:dyDescent="0.2">
      <c r="A31" s="92">
        <v>1</v>
      </c>
      <c r="B31" s="98"/>
      <c r="C31" s="195"/>
      <c r="D31" s="196"/>
      <c r="E31" s="196"/>
      <c r="F31" s="103" t="e">
        <f>' Pol'!#REF!</f>
        <v>#REF!</v>
      </c>
      <c r="G31" s="104" t="e">
        <f>' Pol'!#REF!</f>
        <v>#REF!</v>
      </c>
      <c r="H31" s="105" t="e">
        <f>(F31*SazbaDPH1/100)+(G31*SazbaDPH2/100)</f>
        <v>#REF!</v>
      </c>
      <c r="I31" s="105" t="e">
        <f>F31+G31+H31</f>
        <v>#REF!</v>
      </c>
      <c r="J31" s="99" t="e">
        <f>IF(CenaCelkemVypocet=0,"",I31/CenaCelkemVypocet*100)</f>
        <v>#REF!</v>
      </c>
    </row>
    <row r="32" spans="1:10" ht="25.5" hidden="1" customHeight="1" x14ac:dyDescent="0.2">
      <c r="A32" s="92"/>
      <c r="B32" s="197" t="s">
        <v>39</v>
      </c>
      <c r="C32" s="198"/>
      <c r="D32" s="198"/>
      <c r="E32" s="199"/>
      <c r="F32" s="106" t="e">
        <f>SUMIF(A31:A31,"=1",F31:F31)</f>
        <v>#REF!</v>
      </c>
      <c r="G32" s="107" t="e">
        <f>SUMIF(A31:A31,"=1",G31:G31)</f>
        <v>#REF!</v>
      </c>
      <c r="H32" s="107" t="e">
        <f>SUMIF(A31:A31,"=1",H31:H31)</f>
        <v>#REF!</v>
      </c>
      <c r="I32" s="107" t="e">
        <f>SUMIF(A31:A31,"=1",I31:I31)</f>
        <v>#REF!</v>
      </c>
      <c r="J32" s="93" t="e">
        <f>SUMIF(A31:A31,"=1",J31:J31)</f>
        <v>#REF!</v>
      </c>
    </row>
    <row r="36" spans="6:10" x14ac:dyDescent="0.2">
      <c r="F36" s="115"/>
      <c r="G36" s="91"/>
      <c r="H36" s="115"/>
      <c r="I36" s="91"/>
      <c r="J36" s="91"/>
    </row>
    <row r="37" spans="6:10" x14ac:dyDescent="0.2">
      <c r="F37" s="115"/>
      <c r="G37" s="91"/>
      <c r="H37" s="115"/>
      <c r="I37" s="91"/>
      <c r="J37" s="91"/>
    </row>
  </sheetData>
  <sheetProtection algorithmName="SHA-512" hashValue="ArPC7OlSeAdw7y0PadyDibnCqdpBATiMoM+biIgXxAXPohlwHXO0O76INAE8k3CYIL7nKW9lzOArbZHRlh2Miw==" saltValue="bmHRKHNlBse0BJB0F1fncA==" spinCount="100000" sheet="1" objects="1" scenarios="1" selectLockedCell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9">
    <mergeCell ref="G20:I20"/>
    <mergeCell ref="D11:G11"/>
    <mergeCell ref="C31:E31"/>
    <mergeCell ref="B32:E32"/>
    <mergeCell ref="D27:E27"/>
    <mergeCell ref="G21:I21"/>
    <mergeCell ref="D3:J3"/>
    <mergeCell ref="B1:J1"/>
    <mergeCell ref="G19:I19"/>
    <mergeCell ref="D12:G12"/>
    <mergeCell ref="D13:G13"/>
    <mergeCell ref="I16:J16"/>
    <mergeCell ref="E16:F16"/>
    <mergeCell ref="D2:J2"/>
    <mergeCell ref="E15:F15"/>
    <mergeCell ref="G15:H15"/>
    <mergeCell ref="I15:J15"/>
    <mergeCell ref="G18:I18"/>
    <mergeCell ref="G16:H1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28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02" t="s">
        <v>5</v>
      </c>
      <c r="B1" s="202"/>
      <c r="C1" s="203"/>
      <c r="D1" s="202"/>
      <c r="E1" s="202"/>
      <c r="F1" s="202"/>
      <c r="G1" s="202"/>
    </row>
    <row r="2" spans="1:7" ht="24.95" customHeight="1" x14ac:dyDescent="0.2">
      <c r="A2" s="74" t="s">
        <v>35</v>
      </c>
      <c r="B2" s="73"/>
      <c r="C2" s="204"/>
      <c r="D2" s="204"/>
      <c r="E2" s="204"/>
      <c r="F2" s="204"/>
      <c r="G2" s="205"/>
    </row>
    <row r="3" spans="1:7" ht="24.95" hidden="1" customHeight="1" x14ac:dyDescent="0.2">
      <c r="A3" s="74" t="s">
        <v>6</v>
      </c>
      <c r="B3" s="73"/>
      <c r="C3" s="204"/>
      <c r="D3" s="204"/>
      <c r="E3" s="204"/>
      <c r="F3" s="204"/>
      <c r="G3" s="205"/>
    </row>
    <row r="4" spans="1:7" ht="24.95" hidden="1" customHeight="1" x14ac:dyDescent="0.2">
      <c r="A4" s="74" t="s">
        <v>7</v>
      </c>
      <c r="B4" s="73"/>
      <c r="C4" s="204"/>
      <c r="D4" s="204"/>
      <c r="E4" s="204"/>
      <c r="F4" s="204"/>
      <c r="G4" s="205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honeticPr fontId="15" type="noConversion"/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G56"/>
  <sheetViews>
    <sheetView zoomScale="130" zoomScaleNormal="130" workbookViewId="0">
      <selection activeCell="F9" sqref="F9"/>
    </sheetView>
  </sheetViews>
  <sheetFormatPr defaultRowHeight="12.75" outlineLevelRow="1" x14ac:dyDescent="0.2"/>
  <cols>
    <col min="1" max="1" width="4.28515625" customWidth="1"/>
    <col min="2" max="2" width="14.42578125" style="90" customWidth="1"/>
    <col min="3" max="3" width="38.28515625" style="9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1" max="12" width="9.140625" customWidth="1"/>
  </cols>
  <sheetData>
    <row r="1" spans="1:33" ht="15.75" customHeight="1" x14ac:dyDescent="0.25">
      <c r="A1" s="220" t="s">
        <v>5</v>
      </c>
      <c r="B1" s="220"/>
      <c r="C1" s="220"/>
      <c r="D1" s="220"/>
      <c r="E1" s="220"/>
      <c r="F1" s="220"/>
      <c r="G1" s="220"/>
    </row>
    <row r="2" spans="1:33" ht="24.95" customHeight="1" x14ac:dyDescent="0.2">
      <c r="A2" s="116" t="s">
        <v>55</v>
      </c>
      <c r="B2" s="73"/>
      <c r="C2" s="221" t="s">
        <v>111</v>
      </c>
      <c r="D2" s="222"/>
      <c r="E2" s="222"/>
      <c r="F2" s="222"/>
      <c r="G2" s="223"/>
    </row>
    <row r="3" spans="1:33" ht="24.95" customHeight="1" x14ac:dyDescent="0.2">
      <c r="A3" s="116" t="s">
        <v>6</v>
      </c>
      <c r="B3" s="73"/>
      <c r="C3" s="221" t="s">
        <v>118</v>
      </c>
      <c r="D3" s="222"/>
      <c r="E3" s="222"/>
      <c r="F3" s="222"/>
      <c r="G3" s="223"/>
    </row>
    <row r="4" spans="1:33" ht="24.95" hidden="1" customHeight="1" x14ac:dyDescent="0.2">
      <c r="A4" s="116" t="s">
        <v>7</v>
      </c>
      <c r="B4" s="73"/>
      <c r="C4" s="221"/>
      <c r="D4" s="222"/>
      <c r="E4" s="222"/>
      <c r="F4" s="222"/>
      <c r="G4" s="223"/>
    </row>
    <row r="5" spans="1:33" hidden="1" x14ac:dyDescent="0.2">
      <c r="A5" s="117" t="s">
        <v>56</v>
      </c>
      <c r="B5" s="118"/>
      <c r="C5" s="119"/>
      <c r="D5" s="120"/>
      <c r="E5" s="120"/>
      <c r="F5" s="120"/>
      <c r="G5" s="121"/>
    </row>
    <row r="7" spans="1:33" ht="25.5" x14ac:dyDescent="0.2">
      <c r="A7" s="117" t="s">
        <v>57</v>
      </c>
      <c r="B7" s="122" t="s">
        <v>58</v>
      </c>
      <c r="C7" s="122" t="s">
        <v>59</v>
      </c>
      <c r="D7" s="117" t="s">
        <v>60</v>
      </c>
      <c r="E7" s="117" t="s">
        <v>61</v>
      </c>
      <c r="F7" s="117" t="s">
        <v>62</v>
      </c>
      <c r="G7" s="117" t="s">
        <v>22</v>
      </c>
      <c r="H7" s="123" t="s">
        <v>23</v>
      </c>
      <c r="I7" s="123" t="s">
        <v>63</v>
      </c>
      <c r="J7" s="123" t="s">
        <v>24</v>
      </c>
    </row>
    <row r="8" spans="1:33" x14ac:dyDescent="0.2">
      <c r="A8" s="127" t="s">
        <v>64</v>
      </c>
      <c r="B8" s="129" t="s">
        <v>41</v>
      </c>
      <c r="C8" s="130" t="s">
        <v>42</v>
      </c>
      <c r="D8" s="126"/>
      <c r="E8" s="135"/>
      <c r="F8" s="138"/>
      <c r="G8" s="138">
        <f>SUM(G9)</f>
        <v>0</v>
      </c>
      <c r="H8" s="138"/>
      <c r="I8" s="138">
        <f>SUM(I9:I9)</f>
        <v>0</v>
      </c>
      <c r="J8" s="138"/>
    </row>
    <row r="9" spans="1:33" outlineLevel="1" x14ac:dyDescent="0.2">
      <c r="A9" s="125">
        <v>1</v>
      </c>
      <c r="B9" s="131" t="s">
        <v>65</v>
      </c>
      <c r="C9" s="158" t="s">
        <v>66</v>
      </c>
      <c r="D9" s="159" t="s">
        <v>67</v>
      </c>
      <c r="E9" s="160">
        <v>1</v>
      </c>
      <c r="F9" s="139"/>
      <c r="G9" s="140">
        <f>ROUND(E9*F9,2)</f>
        <v>0</v>
      </c>
      <c r="H9" s="139"/>
      <c r="I9" s="140">
        <f>ROUND(E9*H9,2)</f>
        <v>0</v>
      </c>
      <c r="J9" s="139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</row>
    <row r="10" spans="1:33" x14ac:dyDescent="0.2">
      <c r="A10" s="128" t="s">
        <v>64</v>
      </c>
      <c r="B10" s="132" t="s">
        <v>43</v>
      </c>
      <c r="C10" s="153" t="s">
        <v>44</v>
      </c>
      <c r="D10" s="134"/>
      <c r="E10" s="137"/>
      <c r="F10" s="141"/>
      <c r="G10" s="141">
        <f>SUM(G11:G22)</f>
        <v>0</v>
      </c>
      <c r="H10" s="141"/>
      <c r="I10" s="141">
        <f>SUM(I11:I22)</f>
        <v>0</v>
      </c>
      <c r="J10" s="141"/>
    </row>
    <row r="11" spans="1:33" outlineLevel="1" x14ac:dyDescent="0.2">
      <c r="A11" s="125">
        <v>3</v>
      </c>
      <c r="B11" s="131" t="s">
        <v>69</v>
      </c>
      <c r="C11" s="158" t="s">
        <v>108</v>
      </c>
      <c r="D11" s="159" t="s">
        <v>70</v>
      </c>
      <c r="E11" s="160">
        <v>65</v>
      </c>
      <c r="F11" s="139"/>
      <c r="G11" s="140">
        <f>ROUND(E11*F11,2)</f>
        <v>0</v>
      </c>
      <c r="H11" s="139"/>
      <c r="I11" s="140">
        <f>ROUND(E11*H11,2)</f>
        <v>0</v>
      </c>
      <c r="J11" s="139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</row>
    <row r="12" spans="1:33" outlineLevel="1" x14ac:dyDescent="0.2">
      <c r="A12" s="125"/>
      <c r="B12" s="131"/>
      <c r="C12" s="161" t="s">
        <v>71</v>
      </c>
      <c r="D12" s="162"/>
      <c r="E12" s="163">
        <v>65</v>
      </c>
      <c r="F12" s="140"/>
      <c r="G12" s="140"/>
      <c r="H12" s="140"/>
      <c r="I12" s="140"/>
      <c r="J12" s="140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</row>
    <row r="13" spans="1:33" ht="33.75" outlineLevel="1" x14ac:dyDescent="0.2">
      <c r="A13" s="125">
        <v>4</v>
      </c>
      <c r="B13" s="131" t="s">
        <v>72</v>
      </c>
      <c r="C13" s="158" t="s">
        <v>121</v>
      </c>
      <c r="D13" s="159" t="s">
        <v>73</v>
      </c>
      <c r="E13" s="160">
        <v>322.2</v>
      </c>
      <c r="F13" s="139"/>
      <c r="G13" s="140">
        <f>ROUND(E13*F13,2)</f>
        <v>0</v>
      </c>
      <c r="H13" s="139"/>
      <c r="I13" s="140">
        <f>ROUND(E13*H13,2)</f>
        <v>0</v>
      </c>
      <c r="J13" s="139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</row>
    <row r="14" spans="1:33" outlineLevel="1" x14ac:dyDescent="0.2">
      <c r="A14" s="125"/>
      <c r="B14" s="131"/>
      <c r="C14" s="161" t="s">
        <v>74</v>
      </c>
      <c r="D14" s="162"/>
      <c r="E14" s="163">
        <v>288</v>
      </c>
      <c r="F14" s="140"/>
      <c r="G14" s="140"/>
      <c r="H14" s="140"/>
      <c r="I14" s="140"/>
      <c r="J14" s="140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</row>
    <row r="15" spans="1:33" outlineLevel="1" x14ac:dyDescent="0.2">
      <c r="A15" s="125"/>
      <c r="B15" s="131"/>
      <c r="C15" s="161" t="s">
        <v>75</v>
      </c>
      <c r="D15" s="162"/>
      <c r="E15" s="163">
        <v>34.200000000000003</v>
      </c>
      <c r="F15" s="140"/>
      <c r="G15" s="140"/>
      <c r="H15" s="140"/>
      <c r="I15" s="140"/>
      <c r="J15" s="140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</row>
    <row r="16" spans="1:33" ht="22.5" outlineLevel="1" x14ac:dyDescent="0.2">
      <c r="A16" s="125">
        <v>5</v>
      </c>
      <c r="B16" s="131" t="s">
        <v>76</v>
      </c>
      <c r="C16" s="158" t="s">
        <v>77</v>
      </c>
      <c r="D16" s="159" t="s">
        <v>70</v>
      </c>
      <c r="E16" s="160">
        <v>114.9</v>
      </c>
      <c r="F16" s="139"/>
      <c r="G16" s="140">
        <f>ROUND(E16*F16,2)</f>
        <v>0</v>
      </c>
      <c r="H16" s="139"/>
      <c r="I16" s="140">
        <f>ROUND(E16*H16,2)</f>
        <v>0</v>
      </c>
      <c r="J16" s="139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</row>
    <row r="17" spans="1:33" outlineLevel="1" x14ac:dyDescent="0.2">
      <c r="A17" s="125"/>
      <c r="B17" s="131"/>
      <c r="C17" s="164" t="s">
        <v>78</v>
      </c>
      <c r="D17" s="165"/>
      <c r="E17" s="166"/>
      <c r="F17" s="140"/>
      <c r="G17" s="140"/>
      <c r="H17" s="140"/>
      <c r="I17" s="140"/>
      <c r="J17" s="140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</row>
    <row r="18" spans="1:33" outlineLevel="1" x14ac:dyDescent="0.2">
      <c r="A18" s="125"/>
      <c r="B18" s="131"/>
      <c r="C18" s="167" t="s">
        <v>79</v>
      </c>
      <c r="D18" s="165"/>
      <c r="E18" s="166">
        <v>87.84</v>
      </c>
      <c r="F18" s="140"/>
      <c r="G18" s="140"/>
      <c r="H18" s="140"/>
      <c r="I18" s="140"/>
      <c r="J18" s="140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</row>
    <row r="19" spans="1:33" outlineLevel="1" x14ac:dyDescent="0.2">
      <c r="A19" s="125"/>
      <c r="B19" s="131"/>
      <c r="C19" s="168" t="s">
        <v>80</v>
      </c>
      <c r="D19" s="169"/>
      <c r="E19" s="170">
        <v>87.84</v>
      </c>
      <c r="F19" s="140"/>
      <c r="G19" s="140"/>
      <c r="H19" s="140"/>
      <c r="I19" s="140"/>
      <c r="J19" s="140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</row>
    <row r="20" spans="1:33" outlineLevel="1" x14ac:dyDescent="0.2">
      <c r="A20" s="125"/>
      <c r="B20" s="131"/>
      <c r="C20" s="164" t="s">
        <v>81</v>
      </c>
      <c r="D20" s="165"/>
      <c r="E20" s="166"/>
      <c r="F20" s="140"/>
      <c r="G20" s="140"/>
      <c r="H20" s="140"/>
      <c r="I20" s="140"/>
      <c r="J20" s="140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</row>
    <row r="21" spans="1:33" outlineLevel="1" x14ac:dyDescent="0.2">
      <c r="A21" s="125"/>
      <c r="B21" s="131"/>
      <c r="C21" s="161" t="s">
        <v>82</v>
      </c>
      <c r="D21" s="162"/>
      <c r="E21" s="163">
        <v>95.7</v>
      </c>
      <c r="F21" s="140"/>
      <c r="G21" s="140"/>
      <c r="H21" s="140"/>
      <c r="I21" s="140"/>
      <c r="J21" s="140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</row>
    <row r="22" spans="1:33" outlineLevel="1" x14ac:dyDescent="0.2">
      <c r="A22" s="125"/>
      <c r="B22" s="131"/>
      <c r="C22" s="161" t="s">
        <v>83</v>
      </c>
      <c r="D22" s="162"/>
      <c r="E22" s="163">
        <v>19.2</v>
      </c>
      <c r="F22" s="140"/>
      <c r="G22" s="140"/>
      <c r="H22" s="140"/>
      <c r="I22" s="140"/>
      <c r="J22" s="140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</row>
    <row r="23" spans="1:33" x14ac:dyDescent="0.2">
      <c r="A23" s="128" t="s">
        <v>64</v>
      </c>
      <c r="B23" s="132" t="s">
        <v>45</v>
      </c>
      <c r="C23" s="130" t="s">
        <v>46</v>
      </c>
      <c r="D23" s="134"/>
      <c r="E23" s="137"/>
      <c r="F23" s="141"/>
      <c r="G23" s="141">
        <f>SUM(G24:G26)</f>
        <v>0</v>
      </c>
      <c r="H23" s="141"/>
      <c r="I23" s="141">
        <f>SUM(I24:I26)</f>
        <v>0</v>
      </c>
      <c r="J23" s="141"/>
    </row>
    <row r="24" spans="1:33" outlineLevel="1" x14ac:dyDescent="0.2">
      <c r="A24" s="125">
        <v>6</v>
      </c>
      <c r="B24" s="131" t="s">
        <v>84</v>
      </c>
      <c r="C24" s="158" t="s">
        <v>110</v>
      </c>
      <c r="D24" s="159" t="s">
        <v>73</v>
      </c>
      <c r="E24" s="160">
        <v>336</v>
      </c>
      <c r="F24" s="139"/>
      <c r="G24" s="140">
        <f>ROUND(E24*F24,2)</f>
        <v>0</v>
      </c>
      <c r="H24" s="139"/>
      <c r="I24" s="140">
        <f>ROUND(E24*H24,2)</f>
        <v>0</v>
      </c>
      <c r="J24" s="139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</row>
    <row r="25" spans="1:33" outlineLevel="1" x14ac:dyDescent="0.2">
      <c r="A25" s="125"/>
      <c r="B25" s="131"/>
      <c r="C25" s="161" t="s">
        <v>85</v>
      </c>
      <c r="D25" s="162"/>
      <c r="E25" s="163">
        <v>210</v>
      </c>
      <c r="F25" s="140"/>
      <c r="G25" s="140"/>
      <c r="H25" s="140"/>
      <c r="I25" s="140"/>
      <c r="J25" s="140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</row>
    <row r="26" spans="1:33" outlineLevel="1" x14ac:dyDescent="0.2">
      <c r="A26" s="125"/>
      <c r="B26" s="131"/>
      <c r="C26" s="161" t="s">
        <v>86</v>
      </c>
      <c r="D26" s="162"/>
      <c r="E26" s="163">
        <v>126</v>
      </c>
      <c r="F26" s="140"/>
      <c r="G26" s="140"/>
      <c r="H26" s="140"/>
      <c r="I26" s="140"/>
      <c r="J26" s="140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</row>
    <row r="27" spans="1:33" x14ac:dyDescent="0.2">
      <c r="A27" s="128" t="s">
        <v>64</v>
      </c>
      <c r="B27" s="132" t="s">
        <v>47</v>
      </c>
      <c r="C27" s="130" t="s">
        <v>48</v>
      </c>
      <c r="D27" s="134"/>
      <c r="E27" s="137"/>
      <c r="F27" s="141"/>
      <c r="G27" s="141">
        <f>SUM(G28)</f>
        <v>0</v>
      </c>
      <c r="H27" s="141"/>
      <c r="I27" s="141">
        <f>SUM(I28:I28)</f>
        <v>0</v>
      </c>
      <c r="J27" s="141"/>
    </row>
    <row r="28" spans="1:33" outlineLevel="1" x14ac:dyDescent="0.2">
      <c r="A28" s="125">
        <v>10</v>
      </c>
      <c r="B28" s="131" t="s">
        <v>91</v>
      </c>
      <c r="C28" s="158" t="s">
        <v>92</v>
      </c>
      <c r="D28" s="159" t="s">
        <v>93</v>
      </c>
      <c r="E28" s="160">
        <v>4.8</v>
      </c>
      <c r="F28" s="139"/>
      <c r="G28" s="140">
        <f>ROUND(E28*F28,2)</f>
        <v>0</v>
      </c>
      <c r="H28" s="139"/>
      <c r="I28" s="140">
        <f>ROUND(E28*H28,2)</f>
        <v>0</v>
      </c>
      <c r="J28" s="139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</row>
    <row r="29" spans="1:33" x14ac:dyDescent="0.2">
      <c r="A29" s="128" t="s">
        <v>64</v>
      </c>
      <c r="B29" s="132" t="s">
        <v>49</v>
      </c>
      <c r="C29" s="130" t="s">
        <v>50</v>
      </c>
      <c r="D29" s="134"/>
      <c r="E29" s="137"/>
      <c r="F29" s="141"/>
      <c r="G29" s="141">
        <f>SUM(G30:G37)</f>
        <v>0</v>
      </c>
      <c r="H29" s="141"/>
      <c r="I29" s="141">
        <f>SUM(I30:I37)</f>
        <v>0</v>
      </c>
      <c r="J29" s="141"/>
    </row>
    <row r="30" spans="1:33" outlineLevel="1" x14ac:dyDescent="0.2">
      <c r="A30" s="125">
        <v>11</v>
      </c>
      <c r="B30" s="131" t="s">
        <v>94</v>
      </c>
      <c r="C30" s="158" t="s">
        <v>109</v>
      </c>
      <c r="D30" s="159" t="s">
        <v>70</v>
      </c>
      <c r="E30" s="160">
        <v>28.8</v>
      </c>
      <c r="F30" s="139"/>
      <c r="G30" s="140">
        <f>ROUND(E30*F30,2)</f>
        <v>0</v>
      </c>
      <c r="H30" s="139"/>
      <c r="I30" s="140">
        <f>ROUND(E30*H30,2)</f>
        <v>0</v>
      </c>
      <c r="J30" s="139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</row>
    <row r="31" spans="1:33" outlineLevel="1" x14ac:dyDescent="0.2">
      <c r="A31" s="125"/>
      <c r="B31" s="131"/>
      <c r="C31" s="161" t="s">
        <v>95</v>
      </c>
      <c r="D31" s="162"/>
      <c r="E31" s="163">
        <v>28.8</v>
      </c>
      <c r="F31" s="140"/>
      <c r="G31" s="140"/>
      <c r="H31" s="140"/>
      <c r="I31" s="140"/>
      <c r="J31" s="140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</row>
    <row r="32" spans="1:33" outlineLevel="1" x14ac:dyDescent="0.2">
      <c r="A32" s="125">
        <v>2</v>
      </c>
      <c r="B32" s="131" t="s">
        <v>68</v>
      </c>
      <c r="C32" s="158" t="s">
        <v>50</v>
      </c>
      <c r="D32" s="159" t="s">
        <v>67</v>
      </c>
      <c r="E32" s="160">
        <v>1</v>
      </c>
      <c r="F32" s="139"/>
      <c r="G32" s="140">
        <f>ROUND(E32*F32,2)</f>
        <v>0</v>
      </c>
      <c r="H32" s="139"/>
      <c r="I32" s="140">
        <f>ROUND(E32*H32,2)</f>
        <v>0</v>
      </c>
      <c r="J32" s="139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</row>
    <row r="33" spans="1:33" outlineLevel="1" x14ac:dyDescent="0.2">
      <c r="A33" s="125">
        <v>9</v>
      </c>
      <c r="B33" s="131" t="s">
        <v>87</v>
      </c>
      <c r="C33" s="158" t="s">
        <v>88</v>
      </c>
      <c r="D33" s="159" t="s">
        <v>89</v>
      </c>
      <c r="E33" s="160">
        <v>24</v>
      </c>
      <c r="F33" s="139"/>
      <c r="G33" s="140">
        <f>ROUND(E33*F33,2)</f>
        <v>0</v>
      </c>
      <c r="H33" s="139"/>
      <c r="I33" s="140">
        <f>ROUND(E33*H33,2)</f>
        <v>0</v>
      </c>
      <c r="J33" s="139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</row>
    <row r="34" spans="1:33" outlineLevel="1" x14ac:dyDescent="0.2">
      <c r="A34" s="125"/>
      <c r="B34" s="131"/>
      <c r="C34" s="161" t="s">
        <v>90</v>
      </c>
      <c r="D34" s="162"/>
      <c r="E34" s="163">
        <v>24</v>
      </c>
      <c r="F34" s="140"/>
      <c r="G34" s="140"/>
      <c r="H34" s="140"/>
      <c r="I34" s="140"/>
      <c r="J34" s="140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</row>
    <row r="35" spans="1:33" outlineLevel="1" x14ac:dyDescent="0.2">
      <c r="A35" s="125">
        <v>12</v>
      </c>
      <c r="B35" s="131" t="s">
        <v>96</v>
      </c>
      <c r="C35" s="158" t="s">
        <v>97</v>
      </c>
      <c r="D35" s="159" t="s">
        <v>73</v>
      </c>
      <c r="E35" s="160">
        <v>322.2</v>
      </c>
      <c r="F35" s="139"/>
      <c r="G35" s="140">
        <f>ROUND(E35*F35,2)</f>
        <v>0</v>
      </c>
      <c r="H35" s="139"/>
      <c r="I35" s="140">
        <f>ROUND(E35*H35,2)</f>
        <v>0</v>
      </c>
      <c r="J35" s="139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</row>
    <row r="36" spans="1:33" outlineLevel="1" x14ac:dyDescent="0.2">
      <c r="A36" s="125"/>
      <c r="B36" s="131"/>
      <c r="C36" s="161" t="s">
        <v>74</v>
      </c>
      <c r="D36" s="162"/>
      <c r="E36" s="163">
        <v>288</v>
      </c>
      <c r="F36" s="140"/>
      <c r="G36" s="140"/>
      <c r="H36" s="140"/>
      <c r="I36" s="140"/>
      <c r="J36" s="140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</row>
    <row r="37" spans="1:33" outlineLevel="1" x14ac:dyDescent="0.2">
      <c r="A37" s="125"/>
      <c r="B37" s="131"/>
      <c r="C37" s="161" t="s">
        <v>75</v>
      </c>
      <c r="D37" s="162"/>
      <c r="E37" s="163">
        <v>34.200000000000003</v>
      </c>
      <c r="F37" s="140"/>
      <c r="G37" s="140"/>
      <c r="H37" s="140"/>
      <c r="I37" s="140"/>
      <c r="J37" s="140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</row>
    <row r="38" spans="1:33" x14ac:dyDescent="0.2">
      <c r="A38" s="128" t="s">
        <v>64</v>
      </c>
      <c r="B38" s="132" t="s">
        <v>51</v>
      </c>
      <c r="C38" s="130" t="s">
        <v>52</v>
      </c>
      <c r="D38" s="134"/>
      <c r="E38" s="137"/>
      <c r="F38" s="141"/>
      <c r="G38" s="141">
        <f>SUM(G39)</f>
        <v>0</v>
      </c>
      <c r="H38" s="141"/>
      <c r="I38" s="141">
        <f>SUM(I39:I39)</f>
        <v>0</v>
      </c>
      <c r="J38" s="141"/>
    </row>
    <row r="39" spans="1:33" outlineLevel="1" x14ac:dyDescent="0.2">
      <c r="A39" s="125">
        <v>13</v>
      </c>
      <c r="B39" s="131" t="s">
        <v>98</v>
      </c>
      <c r="C39" s="158" t="s">
        <v>99</v>
      </c>
      <c r="D39" s="159" t="s">
        <v>100</v>
      </c>
      <c r="E39" s="160">
        <v>1</v>
      </c>
      <c r="F39" s="139"/>
      <c r="G39" s="140">
        <f>ROUND(E39*F39,2)</f>
        <v>0</v>
      </c>
      <c r="H39" s="139"/>
      <c r="I39" s="140">
        <f>ROUND(E39*H39,2)</f>
        <v>0</v>
      </c>
      <c r="J39" s="139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</row>
    <row r="40" spans="1:33" x14ac:dyDescent="0.2">
      <c r="A40" s="128" t="s">
        <v>64</v>
      </c>
      <c r="B40" s="132" t="s">
        <v>53</v>
      </c>
      <c r="C40" s="153" t="s">
        <v>21</v>
      </c>
      <c r="D40" s="134"/>
      <c r="E40" s="137"/>
      <c r="F40" s="141"/>
      <c r="G40" s="141">
        <f>SUM(G41:G42)</f>
        <v>0</v>
      </c>
      <c r="H40" s="141"/>
      <c r="I40" s="141">
        <f>SUM(I41:I42)</f>
        <v>0</v>
      </c>
      <c r="J40" s="141"/>
    </row>
    <row r="41" spans="1:33" outlineLevel="1" x14ac:dyDescent="0.2">
      <c r="A41" s="125">
        <v>14</v>
      </c>
      <c r="B41" s="131" t="s">
        <v>101</v>
      </c>
      <c r="C41" s="152" t="s">
        <v>102</v>
      </c>
      <c r="D41" s="133" t="s">
        <v>67</v>
      </c>
      <c r="E41" s="136">
        <v>1</v>
      </c>
      <c r="F41" s="139"/>
      <c r="G41" s="140">
        <f>ROUND(E41*F41,2)</f>
        <v>0</v>
      </c>
      <c r="H41" s="139"/>
      <c r="I41" s="140">
        <f>ROUND(E41*H41,2)</f>
        <v>0</v>
      </c>
      <c r="J41" s="139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</row>
    <row r="42" spans="1:33" outlineLevel="1" x14ac:dyDescent="0.2">
      <c r="A42" s="125">
        <v>15</v>
      </c>
      <c r="B42" s="131" t="s">
        <v>103</v>
      </c>
      <c r="C42" s="152" t="s">
        <v>104</v>
      </c>
      <c r="D42" s="133" t="s">
        <v>67</v>
      </c>
      <c r="E42" s="136">
        <v>1</v>
      </c>
      <c r="F42" s="139"/>
      <c r="G42" s="140">
        <f>ROUND(E42*F42,2)</f>
        <v>0</v>
      </c>
      <c r="H42" s="139"/>
      <c r="I42" s="140">
        <f>ROUND(E42*H42,2)</f>
        <v>0</v>
      </c>
      <c r="J42" s="139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</row>
    <row r="43" spans="1:33" x14ac:dyDescent="0.2">
      <c r="A43" s="128" t="s">
        <v>64</v>
      </c>
      <c r="B43" s="132" t="s">
        <v>54</v>
      </c>
      <c r="C43" s="153" t="s">
        <v>20</v>
      </c>
      <c r="D43" s="134"/>
      <c r="E43" s="137"/>
      <c r="F43" s="141"/>
      <c r="G43" s="141">
        <f>SUM(G44)</f>
        <v>0</v>
      </c>
      <c r="H43" s="141"/>
      <c r="I43" s="141">
        <f>SUM(I44:I44)</f>
        <v>0</v>
      </c>
      <c r="J43" s="141"/>
    </row>
    <row r="44" spans="1:33" outlineLevel="1" x14ac:dyDescent="0.2">
      <c r="A44" s="142">
        <v>16</v>
      </c>
      <c r="B44" s="143" t="s">
        <v>105</v>
      </c>
      <c r="C44" s="154" t="s">
        <v>106</v>
      </c>
      <c r="D44" s="144" t="s">
        <v>67</v>
      </c>
      <c r="E44" s="145">
        <v>1</v>
      </c>
      <c r="F44" s="146"/>
      <c r="G44" s="147">
        <f>ROUND(E44*F44,2)</f>
        <v>0</v>
      </c>
      <c r="H44" s="146"/>
      <c r="I44" s="147">
        <f>ROUND(E44*H44,2)</f>
        <v>0</v>
      </c>
      <c r="J44" s="146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</row>
    <row r="45" spans="1:33" x14ac:dyDescent="0.2">
      <c r="A45" s="6"/>
      <c r="B45" s="7" t="s">
        <v>107</v>
      </c>
      <c r="C45" s="155" t="s">
        <v>107</v>
      </c>
      <c r="D45" s="6"/>
      <c r="E45" s="6"/>
      <c r="F45" s="6"/>
      <c r="G45" s="6"/>
      <c r="H45" s="6"/>
      <c r="I45" s="6"/>
      <c r="J45" s="6"/>
    </row>
    <row r="46" spans="1:33" x14ac:dyDescent="0.2">
      <c r="A46" s="148"/>
      <c r="B46" s="149">
        <v>26</v>
      </c>
      <c r="C46" s="156" t="s">
        <v>107</v>
      </c>
      <c r="D46" s="150"/>
      <c r="E46" s="150"/>
      <c r="F46" s="150"/>
      <c r="G46" s="151">
        <f>G8+G10+G23+G27+G29+G38+G40+G43</f>
        <v>0</v>
      </c>
      <c r="H46" s="6"/>
      <c r="I46" s="6"/>
      <c r="J46" s="6"/>
    </row>
    <row r="47" spans="1:33" x14ac:dyDescent="0.2">
      <c r="A47" s="6"/>
      <c r="B47" s="7" t="s">
        <v>107</v>
      </c>
      <c r="C47" s="155" t="s">
        <v>107</v>
      </c>
      <c r="D47" s="6"/>
      <c r="E47" s="6"/>
      <c r="F47" s="6"/>
      <c r="G47" s="6"/>
      <c r="H47" s="6"/>
      <c r="I47" s="6"/>
      <c r="J47" s="6"/>
    </row>
    <row r="48" spans="1:33" x14ac:dyDescent="0.2">
      <c r="A48" s="6"/>
      <c r="B48" s="7" t="s">
        <v>107</v>
      </c>
      <c r="C48" s="155" t="s">
        <v>107</v>
      </c>
      <c r="D48" s="6"/>
      <c r="E48" s="6"/>
      <c r="F48" s="6"/>
      <c r="G48" s="6"/>
      <c r="H48" s="6"/>
      <c r="I48" s="6"/>
      <c r="J48" s="6"/>
    </row>
    <row r="49" spans="1:10" x14ac:dyDescent="0.2">
      <c r="A49" s="206" t="s">
        <v>120</v>
      </c>
      <c r="B49" s="206"/>
      <c r="C49" s="207"/>
      <c r="D49" s="6"/>
      <c r="E49" s="6"/>
      <c r="F49" s="6"/>
      <c r="G49" s="6"/>
      <c r="H49" s="6"/>
      <c r="I49" s="6"/>
      <c r="J49" s="6"/>
    </row>
    <row r="50" spans="1:10" x14ac:dyDescent="0.2">
      <c r="A50" s="208"/>
      <c r="B50" s="209"/>
      <c r="C50" s="210"/>
      <c r="D50" s="209"/>
      <c r="E50" s="209"/>
      <c r="F50" s="209"/>
      <c r="G50" s="211"/>
      <c r="H50" s="6"/>
      <c r="I50" s="6"/>
      <c r="J50" s="6"/>
    </row>
    <row r="51" spans="1:10" x14ac:dyDescent="0.2">
      <c r="A51" s="212"/>
      <c r="B51" s="213"/>
      <c r="C51" s="214"/>
      <c r="D51" s="213"/>
      <c r="E51" s="213"/>
      <c r="F51" s="213"/>
      <c r="G51" s="215"/>
      <c r="H51" s="6"/>
      <c r="I51" s="6"/>
      <c r="J51" s="6"/>
    </row>
    <row r="52" spans="1:10" x14ac:dyDescent="0.2">
      <c r="A52" s="212"/>
      <c r="B52" s="213"/>
      <c r="C52" s="214"/>
      <c r="D52" s="213"/>
      <c r="E52" s="213"/>
      <c r="F52" s="213"/>
      <c r="G52" s="215"/>
      <c r="H52" s="6"/>
      <c r="I52" s="6"/>
      <c r="J52" s="6"/>
    </row>
    <row r="53" spans="1:10" x14ac:dyDescent="0.2">
      <c r="A53" s="212"/>
      <c r="B53" s="213"/>
      <c r="C53" s="214"/>
      <c r="D53" s="213"/>
      <c r="E53" s="213"/>
      <c r="F53" s="213"/>
      <c r="G53" s="215"/>
      <c r="H53" s="6"/>
      <c r="I53" s="6"/>
      <c r="J53" s="6"/>
    </row>
    <row r="54" spans="1:10" x14ac:dyDescent="0.2">
      <c r="A54" s="216"/>
      <c r="B54" s="217"/>
      <c r="C54" s="218"/>
      <c r="D54" s="217"/>
      <c r="E54" s="217"/>
      <c r="F54" s="217"/>
      <c r="G54" s="219"/>
      <c r="H54" s="6"/>
      <c r="I54" s="6"/>
      <c r="J54" s="6"/>
    </row>
    <row r="55" spans="1:10" x14ac:dyDescent="0.2">
      <c r="A55" s="6"/>
      <c r="B55" s="7" t="s">
        <v>107</v>
      </c>
      <c r="C55" s="155" t="s">
        <v>107</v>
      </c>
      <c r="D55" s="6"/>
      <c r="E55" s="6"/>
      <c r="F55" s="6"/>
      <c r="G55" s="6"/>
      <c r="H55" s="6"/>
      <c r="I55" s="6"/>
      <c r="J55" s="6"/>
    </row>
    <row r="56" spans="1:10" x14ac:dyDescent="0.2">
      <c r="C56" s="157"/>
    </row>
  </sheetData>
  <sheetProtection algorithmName="SHA-512" hashValue="o8IL9VpjUtzIITurhCab1GxLtUdE2W4vtGs1xS+ug83t9S8JPR2l81DKtlBv3CMiQe2sV1UNgW2CXljeu+0egA==" saltValue="bFHTRK1PpF0bJ+HG4Q3x7g==" spinCount="100000" sheet="1" selectLockedCells="1"/>
  <mergeCells count="6">
    <mergeCell ref="A49:C49"/>
    <mergeCell ref="A50:G54"/>
    <mergeCell ref="A1:G1"/>
    <mergeCell ref="C2:G2"/>
    <mergeCell ref="C3:G3"/>
    <mergeCell ref="C4:G4"/>
  </mergeCells>
  <phoneticPr fontId="15" type="noConversion"/>
  <pageMargins left="0.59055118110236204" right="0.39370078740157499" top="0.984251969" bottom="0.984251969" header="0.4921259845" footer="0.4921259845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41</vt:i4>
      </vt:variant>
    </vt:vector>
  </HeadingPairs>
  <TitlesOfParts>
    <vt:vector size="45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Stavba!SazbaDPH2</vt:lpstr>
      <vt:lpstr>Vypracoval</vt:lpstr>
      <vt:lpstr>Stavba!ZakladDPHSniVypocet</vt:lpstr>
      <vt:lpstr>ZakladDPHZakl</vt:lpstr>
      <vt:lpstr>Stavba!ZakladDPHZaklVypocet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Czerný Krzysztof</cp:lastModifiedBy>
  <cp:lastPrinted>2014-02-28T09:52:57Z</cp:lastPrinted>
  <dcterms:created xsi:type="dcterms:W3CDTF">2009-04-08T07:15:50Z</dcterms:created>
  <dcterms:modified xsi:type="dcterms:W3CDTF">2018-03-28T13:12:26Z</dcterms:modified>
</cp:coreProperties>
</file>